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Regenerace panel. sídliště\5.etapa\2. část\VZ  - II.etapa\Výkaz výměr - ze dne 27.4\"/>
    </mc:Choice>
  </mc:AlternateContent>
  <bookViews>
    <workbookView xWindow="0" yWindow="0" windowWidth="17256" windowHeight="8028"/>
  </bookViews>
  <sheets>
    <sheet name="Rekapitulace stavby" sheetId="1" r:id="rId1"/>
    <sheet name="SO 001 - Příprava území, ..." sheetId="2" r:id="rId2"/>
    <sheet name="SO 101 - Místní komunikace" sheetId="3" r:id="rId3"/>
    <sheet name="SO 110 - Chodníky" sheetId="4" r:id="rId4"/>
    <sheet name="SO 120 - Parkoviště" sheetId="5" r:id="rId5"/>
    <sheet name="SO 130 - Schody" sheetId="6" r:id="rId6"/>
    <sheet name="SO 150 - Odpadové hospodá..." sheetId="7" r:id="rId7"/>
    <sheet name="SO 191 - Dopravní značení..." sheetId="8" r:id="rId8"/>
    <sheet name="SO 192 - Dopravní značení..." sheetId="9" r:id="rId9"/>
    <sheet name="SO 401a - Rozvody VO" sheetId="10" r:id="rId10"/>
    <sheet name="SO 701 - Relaxační zóna, ..." sheetId="11" r:id="rId11"/>
    <sheet name="SO 702 - Hřiště - rekonst..." sheetId="12" r:id="rId12"/>
    <sheet name="SO 703 - Mobiliář - lavič..." sheetId="13" r:id="rId13"/>
    <sheet name="801-2 - Výsadby zeleně" sheetId="14" r:id="rId14"/>
    <sheet name="802 - Kácení zeleně" sheetId="15" r:id="rId15"/>
    <sheet name="1000 - Ostatní náklady" sheetId="16" r:id="rId16"/>
    <sheet name="1020 - VRN" sheetId="17" r:id="rId17"/>
    <sheet name="Pokyny pro vyplnění" sheetId="18" r:id="rId18"/>
  </sheets>
  <definedNames>
    <definedName name="_xlnm._FilterDatabase" localSheetId="15" hidden="1">'1000 - Ostatní náklady'!$C$77:$K$109</definedName>
    <definedName name="_xlnm._FilterDatabase" localSheetId="16" hidden="1">'1020 - VRN'!$C$77:$K$82</definedName>
    <definedName name="_xlnm._FilterDatabase" localSheetId="13" hidden="1">'801-2 - Výsadby zeleně'!$C$81:$K$133</definedName>
    <definedName name="_xlnm._FilterDatabase" localSheetId="14" hidden="1">'802 - Kácení zeleně'!$C$81:$K$104</definedName>
    <definedName name="_xlnm._FilterDatabase" localSheetId="1" hidden="1">'SO 001 - Příprava území, ...'!$C$86:$J$328</definedName>
    <definedName name="_xlnm._FilterDatabase" localSheetId="2" hidden="1">'SO 101 - Místní komunikace'!$C$90:$K$335</definedName>
    <definedName name="_xlnm._FilterDatabase" localSheetId="3" hidden="1">'SO 110 - Chodníky'!$C$90:$K$173</definedName>
    <definedName name="_xlnm._FilterDatabase" localSheetId="4" hidden="1">'SO 120 - Parkoviště'!$C$90:$K$243</definedName>
    <definedName name="_xlnm._FilterDatabase" localSheetId="5" hidden="1">'SO 130 - Schody'!$C$87:$K$127</definedName>
    <definedName name="_xlnm._FilterDatabase" localSheetId="6" hidden="1">'SO 150 - Odpadové hospodá...'!$C$86:$K$163</definedName>
    <definedName name="_xlnm._FilterDatabase" localSheetId="7" hidden="1">'SO 191 - Dopravní značení...'!$C$85:$K$165</definedName>
    <definedName name="_xlnm._FilterDatabase" localSheetId="8" hidden="1">'SO 192 - Dopravní značení...'!$C$83:$K$98</definedName>
    <definedName name="_xlnm._FilterDatabase" localSheetId="9" hidden="1">'SO 401a - Rozvody VO'!$C$84:$K$328</definedName>
    <definedName name="_xlnm._FilterDatabase" localSheetId="10" hidden="1">'SO 701 - Relaxační zóna, ...'!$C$86:$K$134</definedName>
    <definedName name="_xlnm._FilterDatabase" localSheetId="11" hidden="1">'SO 702 - Hřiště - rekonst...'!$C$91:$K$282</definedName>
    <definedName name="_xlnm._FilterDatabase" localSheetId="12" hidden="1">'SO 703 - Mobiliář - lavič...'!$C$87:$K$200</definedName>
    <definedName name="_xlnm.Print_Titles" localSheetId="15">'1000 - Ostatní náklady'!$77:$77</definedName>
    <definedName name="_xlnm.Print_Titles" localSheetId="16">'1020 - VRN'!$77:$77</definedName>
    <definedName name="_xlnm.Print_Titles" localSheetId="13">'801-2 - Výsadby zeleně'!$81:$81</definedName>
    <definedName name="_xlnm.Print_Titles" localSheetId="14">'802 - Kácení zeleně'!$81:$81</definedName>
    <definedName name="_xlnm.Print_Titles" localSheetId="0">'Rekapitulace stavby'!$49:$49</definedName>
    <definedName name="_xlnm.Print_Titles" localSheetId="1">'SO 001 - Příprava území, ...'!$86:$86</definedName>
    <definedName name="_xlnm.Print_Titles" localSheetId="2">'SO 101 - Místní komunikace'!$90:$90</definedName>
    <definedName name="_xlnm.Print_Titles" localSheetId="3">'SO 110 - Chodníky'!$90:$90</definedName>
    <definedName name="_xlnm.Print_Titles" localSheetId="4">'SO 120 - Parkoviště'!$90:$90</definedName>
    <definedName name="_xlnm.Print_Titles" localSheetId="5">'SO 130 - Schody'!$87:$87</definedName>
    <definedName name="_xlnm.Print_Titles" localSheetId="6">'SO 150 - Odpadové hospodá...'!$86:$86</definedName>
    <definedName name="_xlnm.Print_Titles" localSheetId="7">'SO 191 - Dopravní značení...'!$85:$85</definedName>
    <definedName name="_xlnm.Print_Titles" localSheetId="8">'SO 192 - Dopravní značení...'!$83:$83</definedName>
    <definedName name="_xlnm.Print_Titles" localSheetId="9">'SO 401a - Rozvody VO'!$84:$84</definedName>
    <definedName name="_xlnm.Print_Titles" localSheetId="10">'SO 701 - Relaxační zóna, ...'!$86:$86</definedName>
    <definedName name="_xlnm.Print_Titles" localSheetId="11">'SO 702 - Hřiště - rekonst...'!$91:$91</definedName>
    <definedName name="_xlnm.Print_Titles" localSheetId="12">'SO 703 - Mobiliář - lavič...'!$87:$87</definedName>
    <definedName name="_xlnm.Print_Area" localSheetId="15">'1000 - Ostatní náklady'!$C$4:$J$36,'1000 - Ostatní náklady'!$C$42:$J$59,'1000 - Ostatní náklady'!$C$65:$K$109</definedName>
    <definedName name="_xlnm.Print_Area" localSheetId="16">'1020 - VRN'!$C$4:$J$36,'1020 - VRN'!$C$42:$J$59,'1020 - VRN'!$C$65:$K$82</definedName>
    <definedName name="_xlnm.Print_Area" localSheetId="13">'801-2 - Výsadby zeleně'!$C$4:$J$38,'801-2 - Výsadby zeleně'!$C$44:$J$61,'801-2 - Výsadby zeleně'!$C$67:$K$133</definedName>
    <definedName name="_xlnm.Print_Area" localSheetId="14">'802 - Kácení zeleně'!$C$4:$J$38,'802 - Kácení zeleně'!$C$44:$J$61,'802 - Kácení zeleně'!$C$67:$K$104</definedName>
    <definedName name="_xlnm.Print_Area" localSheetId="17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stavby'!$C$39:$AQ$74</definedName>
    <definedName name="_xlnm.Print_Area" localSheetId="1">'SO 001 - Příprava území, ...'!$C$4:$J$38,'SO 001 - Příprava území, ...'!$C$44:$J$66,'SO 001 - Příprava území, ...'!$C$72:$J$328</definedName>
    <definedName name="_xlnm.Print_Area" localSheetId="2">'SO 101 - Místní komunikace'!$C$4:$J$38,'SO 101 - Místní komunikace'!$C$44:$J$70,'SO 101 - Místní komunikace'!$C$76:$K$335</definedName>
    <definedName name="_xlnm.Print_Area" localSheetId="3">'SO 110 - Chodníky'!$C$4:$J$38,'SO 110 - Chodníky'!$C$44:$J$70,'SO 110 - Chodníky'!$C$76:$K$173</definedName>
    <definedName name="_xlnm.Print_Area" localSheetId="4">'SO 120 - Parkoviště'!$C$4:$J$38,'SO 120 - Parkoviště'!$C$44:$J$70,'SO 120 - Parkoviště'!$C$76:$K$243</definedName>
    <definedName name="_xlnm.Print_Area" localSheetId="5">'SO 130 - Schody'!$C$4:$J$38,'SO 130 - Schody'!$C$44:$J$67,'SO 130 - Schody'!$C$73:$K$127</definedName>
    <definedName name="_xlnm.Print_Area" localSheetId="6">'SO 150 - Odpadové hospodá...'!$C$4:$J$38,'SO 150 - Odpadové hospodá...'!$C$44:$J$66,'SO 150 - Odpadové hospodá...'!$C$72:$K$163</definedName>
    <definedName name="_xlnm.Print_Area" localSheetId="7">'SO 191 - Dopravní značení...'!$C$4:$J$38,'SO 191 - Dopravní značení...'!$C$44:$J$65,'SO 191 - Dopravní značení...'!$C$71:$K$165</definedName>
    <definedName name="_xlnm.Print_Area" localSheetId="8">'SO 192 - Dopravní značení...'!$C$4:$J$38,'SO 192 - Dopravní značení...'!$C$44:$J$63,'SO 192 - Dopravní značení...'!$C$69:$K$98</definedName>
    <definedName name="_xlnm.Print_Area" localSheetId="9">'SO 401a - Rozvody VO'!$C$4:$J$38,'SO 401a - Rozvody VO'!$C$44:$J$64,'SO 401a - Rozvody VO'!$C$70:$K$328</definedName>
    <definedName name="_xlnm.Print_Area" localSheetId="10">'SO 701 - Relaxační zóna, ...'!$C$4:$J$38,'SO 701 - Relaxační zóna, ...'!$C$44:$J$66,'SO 701 - Relaxační zóna, ...'!$C$72:$K$134</definedName>
    <definedName name="_xlnm.Print_Area" localSheetId="11">'SO 702 - Hřiště - rekonst...'!$C$4:$J$38,'SO 702 - Hřiště - rekonst...'!$C$44:$J$71,'SO 702 - Hřiště - rekonst...'!$C$77:$K$282</definedName>
    <definedName name="_xlnm.Print_Area" localSheetId="12">'SO 703 - Mobiliář - lavič...'!$C$4:$J$38,'SO 703 - Mobiliář - lavič...'!$C$44:$J$67,'SO 703 - Mobiliář - lavič...'!$C$73:$K$200</definedName>
  </definedNames>
  <calcPr calcId="152511"/>
</workbook>
</file>

<file path=xl/calcChain.xml><?xml version="1.0" encoding="utf-8"?>
<calcChain xmlns="http://schemas.openxmlformats.org/spreadsheetml/2006/main">
  <c r="J90" i="11" l="1"/>
  <c r="P90" i="11"/>
  <c r="J96" i="11"/>
  <c r="P96" i="11"/>
  <c r="J99" i="11"/>
  <c r="P99" i="11"/>
  <c r="J103" i="11"/>
  <c r="P103" i="11"/>
  <c r="AY73" i="1" l="1"/>
  <c r="AX73" i="1"/>
  <c r="BI82" i="17"/>
  <c r="BH82" i="17"/>
  <c r="BG82" i="17"/>
  <c r="BF82" i="17"/>
  <c r="T82" i="17"/>
  <c r="R82" i="17"/>
  <c r="P82" i="17"/>
  <c r="BK82" i="17"/>
  <c r="J82" i="17"/>
  <c r="BE82" i="17" s="1"/>
  <c r="BI81" i="17"/>
  <c r="F34" i="17" s="1"/>
  <c r="BD73" i="1" s="1"/>
  <c r="BH81" i="17"/>
  <c r="F33" i="17" s="1"/>
  <c r="BC73" i="1" s="1"/>
  <c r="BG81" i="17"/>
  <c r="F32" i="17" s="1"/>
  <c r="BB73" i="1" s="1"/>
  <c r="BF81" i="17"/>
  <c r="F31" i="17" s="1"/>
  <c r="BA73" i="1" s="1"/>
  <c r="T81" i="17"/>
  <c r="T80" i="17" s="1"/>
  <c r="T79" i="17" s="1"/>
  <c r="T78" i="17" s="1"/>
  <c r="R81" i="17"/>
  <c r="R80" i="17" s="1"/>
  <c r="R79" i="17" s="1"/>
  <c r="R78" i="17" s="1"/>
  <c r="P81" i="17"/>
  <c r="P80" i="17" s="1"/>
  <c r="P79" i="17" s="1"/>
  <c r="P78" i="17" s="1"/>
  <c r="AU73" i="1" s="1"/>
  <c r="BK81" i="17"/>
  <c r="BK80" i="17" s="1"/>
  <c r="J81" i="17"/>
  <c r="BE81" i="17" s="1"/>
  <c r="J74" i="17"/>
  <c r="J72" i="17"/>
  <c r="F72" i="17"/>
  <c r="E70" i="17"/>
  <c r="F52" i="17"/>
  <c r="J51" i="17"/>
  <c r="J49" i="17"/>
  <c r="F49" i="17"/>
  <c r="E47" i="17"/>
  <c r="J18" i="17"/>
  <c r="E18" i="17"/>
  <c r="F75" i="17" s="1"/>
  <c r="J17" i="17"/>
  <c r="J15" i="17"/>
  <c r="E15" i="17"/>
  <c r="F51" i="17" s="1"/>
  <c r="J14" i="17"/>
  <c r="J12" i="17"/>
  <c r="E7" i="17"/>
  <c r="E45" i="17" s="1"/>
  <c r="BK80" i="16"/>
  <c r="BK79" i="16" s="1"/>
  <c r="AY72" i="1"/>
  <c r="AX72" i="1"/>
  <c r="F34" i="16"/>
  <c r="BD72" i="1" s="1"/>
  <c r="BI105" i="16"/>
  <c r="BH105" i="16"/>
  <c r="BG105" i="16"/>
  <c r="BF105" i="16"/>
  <c r="T105" i="16"/>
  <c r="R105" i="16"/>
  <c r="P105" i="16"/>
  <c r="BK105" i="16"/>
  <c r="J105" i="16"/>
  <c r="BE105" i="16" s="1"/>
  <c r="BI102" i="16"/>
  <c r="BH102" i="16"/>
  <c r="BG102" i="16"/>
  <c r="BF102" i="16"/>
  <c r="BE102" i="16"/>
  <c r="T102" i="16"/>
  <c r="R102" i="16"/>
  <c r="P102" i="16"/>
  <c r="BK102" i="16"/>
  <c r="J102" i="16"/>
  <c r="BI101" i="16"/>
  <c r="BH101" i="16"/>
  <c r="BG101" i="16"/>
  <c r="BF101" i="16"/>
  <c r="T101" i="16"/>
  <c r="R101" i="16"/>
  <c r="P101" i="16"/>
  <c r="BK101" i="16"/>
  <c r="J101" i="16"/>
  <c r="BE101" i="16" s="1"/>
  <c r="BI100" i="16"/>
  <c r="BH100" i="16"/>
  <c r="BG100" i="16"/>
  <c r="BF100" i="16"/>
  <c r="BE100" i="16"/>
  <c r="T100" i="16"/>
  <c r="R100" i="16"/>
  <c r="P100" i="16"/>
  <c r="BK100" i="16"/>
  <c r="J100" i="16"/>
  <c r="BI95" i="16"/>
  <c r="BH95" i="16"/>
  <c r="BG95" i="16"/>
  <c r="BF95" i="16"/>
  <c r="T95" i="16"/>
  <c r="R95" i="16"/>
  <c r="P95" i="16"/>
  <c r="BK95" i="16"/>
  <c r="J95" i="16"/>
  <c r="BE95" i="16" s="1"/>
  <c r="BI91" i="16"/>
  <c r="BH91" i="16"/>
  <c r="BG91" i="16"/>
  <c r="BF91" i="16"/>
  <c r="BE91" i="16"/>
  <c r="T91" i="16"/>
  <c r="R91" i="16"/>
  <c r="P91" i="16"/>
  <c r="BK91" i="16"/>
  <c r="J91" i="16"/>
  <c r="BI87" i="16"/>
  <c r="BH87" i="16"/>
  <c r="BG87" i="16"/>
  <c r="BF87" i="16"/>
  <c r="T87" i="16"/>
  <c r="R87" i="16"/>
  <c r="P87" i="16"/>
  <c r="BK87" i="16"/>
  <c r="J87" i="16"/>
  <c r="BE87" i="16" s="1"/>
  <c r="BI84" i="16"/>
  <c r="BH84" i="16"/>
  <c r="BG84" i="16"/>
  <c r="BF84" i="16"/>
  <c r="BE84" i="16"/>
  <c r="T84" i="16"/>
  <c r="R84" i="16"/>
  <c r="P84" i="16"/>
  <c r="BK84" i="16"/>
  <c r="J84" i="16"/>
  <c r="BI83" i="16"/>
  <c r="BH83" i="16"/>
  <c r="BG83" i="16"/>
  <c r="BF83" i="16"/>
  <c r="T83" i="16"/>
  <c r="T80" i="16" s="1"/>
  <c r="T79" i="16" s="1"/>
  <c r="T78" i="16" s="1"/>
  <c r="R83" i="16"/>
  <c r="P83" i="16"/>
  <c r="BK83" i="16"/>
  <c r="J83" i="16"/>
  <c r="BE83" i="16" s="1"/>
  <c r="BI81" i="16"/>
  <c r="BH81" i="16"/>
  <c r="F33" i="16" s="1"/>
  <c r="BC72" i="1" s="1"/>
  <c r="BG81" i="16"/>
  <c r="F32" i="16" s="1"/>
  <c r="BB72" i="1" s="1"/>
  <c r="BF81" i="16"/>
  <c r="F31" i="16" s="1"/>
  <c r="BA72" i="1" s="1"/>
  <c r="BE81" i="16"/>
  <c r="T81" i="16"/>
  <c r="R81" i="16"/>
  <c r="R80" i="16" s="1"/>
  <c r="R79" i="16" s="1"/>
  <c r="R78" i="16" s="1"/>
  <c r="P81" i="16"/>
  <c r="P80" i="16" s="1"/>
  <c r="P79" i="16" s="1"/>
  <c r="P78" i="16" s="1"/>
  <c r="AU72" i="1" s="1"/>
  <c r="BK81" i="16"/>
  <c r="J81" i="16"/>
  <c r="J74" i="16"/>
  <c r="J72" i="16"/>
  <c r="F72" i="16"/>
  <c r="E70" i="16"/>
  <c r="F52" i="16"/>
  <c r="J51" i="16"/>
  <c r="J49" i="16"/>
  <c r="F49" i="16"/>
  <c r="E47" i="16"/>
  <c r="J18" i="16"/>
  <c r="E18" i="16"/>
  <c r="F75" i="16" s="1"/>
  <c r="J17" i="16"/>
  <c r="J15" i="16"/>
  <c r="E15" i="16"/>
  <c r="F51" i="16" s="1"/>
  <c r="J14" i="16"/>
  <c r="J12" i="16"/>
  <c r="E7" i="16"/>
  <c r="E45" i="16" s="1"/>
  <c r="AY71" i="1"/>
  <c r="AX71" i="1"/>
  <c r="BI104" i="15"/>
  <c r="BH104" i="15"/>
  <c r="BG104" i="15"/>
  <c r="BF104" i="15"/>
  <c r="BE104" i="15"/>
  <c r="T104" i="15"/>
  <c r="R104" i="15"/>
  <c r="P104" i="15"/>
  <c r="BK104" i="15"/>
  <c r="J104" i="15"/>
  <c r="BI103" i="15"/>
  <c r="BH103" i="15"/>
  <c r="BG103" i="15"/>
  <c r="BF103" i="15"/>
  <c r="T103" i="15"/>
  <c r="R103" i="15"/>
  <c r="P103" i="15"/>
  <c r="BK103" i="15"/>
  <c r="J103" i="15"/>
  <c r="BE103" i="15" s="1"/>
  <c r="BI102" i="15"/>
  <c r="BH102" i="15"/>
  <c r="BG102" i="15"/>
  <c r="BF102" i="15"/>
  <c r="T102" i="15"/>
  <c r="R102" i="15"/>
  <c r="P102" i="15"/>
  <c r="BK102" i="15"/>
  <c r="J102" i="15"/>
  <c r="BE102" i="15" s="1"/>
  <c r="BI101" i="15"/>
  <c r="BH101" i="15"/>
  <c r="BG101" i="15"/>
  <c r="BF101" i="15"/>
  <c r="T101" i="15"/>
  <c r="R101" i="15"/>
  <c r="P101" i="15"/>
  <c r="BK101" i="15"/>
  <c r="J101" i="15"/>
  <c r="BE101" i="15" s="1"/>
  <c r="BI100" i="15"/>
  <c r="BH100" i="15"/>
  <c r="BG100" i="15"/>
  <c r="BF100" i="15"/>
  <c r="T100" i="15"/>
  <c r="R100" i="15"/>
  <c r="P100" i="15"/>
  <c r="BK100" i="15"/>
  <c r="J100" i="15"/>
  <c r="BE100" i="15" s="1"/>
  <c r="BI99" i="15"/>
  <c r="BH99" i="15"/>
  <c r="BG99" i="15"/>
  <c r="BF99" i="15"/>
  <c r="T99" i="15"/>
  <c r="R99" i="15"/>
  <c r="P99" i="15"/>
  <c r="BK99" i="15"/>
  <c r="J99" i="15"/>
  <c r="BE99" i="15" s="1"/>
  <c r="BI98" i="15"/>
  <c r="BH98" i="15"/>
  <c r="BG98" i="15"/>
  <c r="BF98" i="15"/>
  <c r="T98" i="15"/>
  <c r="R98" i="15"/>
  <c r="P98" i="15"/>
  <c r="BK98" i="15"/>
  <c r="J98" i="15"/>
  <c r="BE98" i="15" s="1"/>
  <c r="BI97" i="15"/>
  <c r="BH97" i="15"/>
  <c r="BG97" i="15"/>
  <c r="BF97" i="15"/>
  <c r="T97" i="15"/>
  <c r="R97" i="15"/>
  <c r="P97" i="15"/>
  <c r="BK97" i="15"/>
  <c r="J97" i="15"/>
  <c r="BE97" i="15" s="1"/>
  <c r="BI96" i="15"/>
  <c r="BH96" i="15"/>
  <c r="BG96" i="15"/>
  <c r="BF96" i="15"/>
  <c r="T96" i="15"/>
  <c r="R96" i="15"/>
  <c r="P96" i="15"/>
  <c r="BK96" i="15"/>
  <c r="J96" i="15"/>
  <c r="BE96" i="15" s="1"/>
  <c r="BI95" i="15"/>
  <c r="BH95" i="15"/>
  <c r="BG95" i="15"/>
  <c r="BF95" i="15"/>
  <c r="T95" i="15"/>
  <c r="R95" i="15"/>
  <c r="P95" i="15"/>
  <c r="BK95" i="15"/>
  <c r="J95" i="15"/>
  <c r="BE95" i="15" s="1"/>
  <c r="BI94" i="15"/>
  <c r="BH94" i="15"/>
  <c r="BG94" i="15"/>
  <c r="BF94" i="15"/>
  <c r="T94" i="15"/>
  <c r="R94" i="15"/>
  <c r="P94" i="15"/>
  <c r="BK94" i="15"/>
  <c r="J94" i="15"/>
  <c r="BE94" i="15" s="1"/>
  <c r="BI93" i="15"/>
  <c r="BH93" i="15"/>
  <c r="BG93" i="15"/>
  <c r="BF93" i="15"/>
  <c r="T93" i="15"/>
  <c r="R93" i="15"/>
  <c r="P93" i="15"/>
  <c r="BK93" i="15"/>
  <c r="J93" i="15"/>
  <c r="BE93" i="15" s="1"/>
  <c r="BI92" i="15"/>
  <c r="BH92" i="15"/>
  <c r="BG92" i="15"/>
  <c r="BF92" i="15"/>
  <c r="T92" i="15"/>
  <c r="R92" i="15"/>
  <c r="P92" i="15"/>
  <c r="BK92" i="15"/>
  <c r="J92" i="15"/>
  <c r="BE92" i="15" s="1"/>
  <c r="BI91" i="15"/>
  <c r="BH91" i="15"/>
  <c r="BG91" i="15"/>
  <c r="BF91" i="15"/>
  <c r="T91" i="15"/>
  <c r="R91" i="15"/>
  <c r="P91" i="15"/>
  <c r="BK91" i="15"/>
  <c r="J91" i="15"/>
  <c r="BE91" i="15" s="1"/>
  <c r="BI90" i="15"/>
  <c r="BH90" i="15"/>
  <c r="BG90" i="15"/>
  <c r="BF90" i="15"/>
  <c r="T90" i="15"/>
  <c r="R90" i="15"/>
  <c r="P90" i="15"/>
  <c r="BK90" i="15"/>
  <c r="J90" i="15"/>
  <c r="BE90" i="15" s="1"/>
  <c r="BI89" i="15"/>
  <c r="BH89" i="15"/>
  <c r="BG89" i="15"/>
  <c r="BF89" i="15"/>
  <c r="T89" i="15"/>
  <c r="R89" i="15"/>
  <c r="P89" i="15"/>
  <c r="BK89" i="15"/>
  <c r="J89" i="15"/>
  <c r="BE89" i="15" s="1"/>
  <c r="BI88" i="15"/>
  <c r="BH88" i="15"/>
  <c r="BG88" i="15"/>
  <c r="BF88" i="15"/>
  <c r="T88" i="15"/>
  <c r="R88" i="15"/>
  <c r="P88" i="15"/>
  <c r="BK88" i="15"/>
  <c r="J88" i="15"/>
  <c r="BE88" i="15" s="1"/>
  <c r="BI87" i="15"/>
  <c r="BH87" i="15"/>
  <c r="BG87" i="15"/>
  <c r="BF87" i="15"/>
  <c r="T87" i="15"/>
  <c r="R87" i="15"/>
  <c r="P87" i="15"/>
  <c r="BK87" i="15"/>
  <c r="J87" i="15"/>
  <c r="BE87" i="15" s="1"/>
  <c r="BI86" i="15"/>
  <c r="BH86" i="15"/>
  <c r="BG86" i="15"/>
  <c r="BF86" i="15"/>
  <c r="T86" i="15"/>
  <c r="R86" i="15"/>
  <c r="P86" i="15"/>
  <c r="BK86" i="15"/>
  <c r="J86" i="15"/>
  <c r="BE86" i="15" s="1"/>
  <c r="BI85" i="15"/>
  <c r="BH85" i="15"/>
  <c r="BG85" i="15"/>
  <c r="BF85" i="15"/>
  <c r="T85" i="15"/>
  <c r="R85" i="15"/>
  <c r="P85" i="15"/>
  <c r="BK85" i="15"/>
  <c r="J85" i="15"/>
  <c r="BE85" i="15" s="1"/>
  <c r="BI84" i="15"/>
  <c r="BH84" i="15"/>
  <c r="BG84" i="15"/>
  <c r="BF84" i="15"/>
  <c r="T84" i="15"/>
  <c r="R84" i="15"/>
  <c r="P84" i="15"/>
  <c r="BK84" i="15"/>
  <c r="J84" i="15"/>
  <c r="BE84" i="15" s="1"/>
  <c r="BI83" i="15"/>
  <c r="BH83" i="15"/>
  <c r="BG83" i="15"/>
  <c r="BF83" i="15"/>
  <c r="T83" i="15"/>
  <c r="R83" i="15"/>
  <c r="P83" i="15"/>
  <c r="BK83" i="15"/>
  <c r="BE83" i="15"/>
  <c r="F76" i="15"/>
  <c r="E74" i="15"/>
  <c r="F53" i="15"/>
  <c r="E51" i="15"/>
  <c r="J23" i="15"/>
  <c r="E23" i="15"/>
  <c r="J55" i="15" s="1"/>
  <c r="J22" i="15"/>
  <c r="J20" i="15"/>
  <c r="E20" i="15"/>
  <c r="F56" i="15" s="1"/>
  <c r="J19" i="15"/>
  <c r="J17" i="15"/>
  <c r="E17" i="15"/>
  <c r="F55" i="15" s="1"/>
  <c r="J16" i="15"/>
  <c r="J14" i="15"/>
  <c r="J53" i="15" s="1"/>
  <c r="E7" i="15"/>
  <c r="E47" i="15" s="1"/>
  <c r="AY70" i="1"/>
  <c r="AX70" i="1"/>
  <c r="BI133" i="14"/>
  <c r="BH133" i="14"/>
  <c r="BG133" i="14"/>
  <c r="BF133" i="14"/>
  <c r="BE133" i="14"/>
  <c r="T133" i="14"/>
  <c r="R133" i="14"/>
  <c r="P133" i="14"/>
  <c r="BK133" i="14"/>
  <c r="J133" i="14"/>
  <c r="BI132" i="14"/>
  <c r="BH132" i="14"/>
  <c r="BG132" i="14"/>
  <c r="BF132" i="14"/>
  <c r="BE132" i="14"/>
  <c r="T132" i="14"/>
  <c r="R132" i="14"/>
  <c r="P132" i="14"/>
  <c r="BK132" i="14"/>
  <c r="J132" i="14"/>
  <c r="BI131" i="14"/>
  <c r="BH131" i="14"/>
  <c r="BG131" i="14"/>
  <c r="BF131" i="14"/>
  <c r="BE131" i="14"/>
  <c r="T131" i="14"/>
  <c r="R131" i="14"/>
  <c r="P131" i="14"/>
  <c r="BK131" i="14"/>
  <c r="J131" i="14"/>
  <c r="BI130" i="14"/>
  <c r="BH130" i="14"/>
  <c r="BG130" i="14"/>
  <c r="BF130" i="14"/>
  <c r="BE130" i="14"/>
  <c r="T130" i="14"/>
  <c r="R130" i="14"/>
  <c r="P130" i="14"/>
  <c r="BK130" i="14"/>
  <c r="J130" i="14"/>
  <c r="BI129" i="14"/>
  <c r="BH129" i="14"/>
  <c r="BG129" i="14"/>
  <c r="BF129" i="14"/>
  <c r="BE129" i="14"/>
  <c r="T129" i="14"/>
  <c r="R129" i="14"/>
  <c r="P129" i="14"/>
  <c r="BK129" i="14"/>
  <c r="J129" i="14"/>
  <c r="BI128" i="14"/>
  <c r="BH128" i="14"/>
  <c r="BG128" i="14"/>
  <c r="BF128" i="14"/>
  <c r="BE128" i="14"/>
  <c r="T128" i="14"/>
  <c r="R128" i="14"/>
  <c r="P128" i="14"/>
  <c r="BK128" i="14"/>
  <c r="J128" i="14"/>
  <c r="BI127" i="14"/>
  <c r="BH127" i="14"/>
  <c r="BG127" i="14"/>
  <c r="BF127" i="14"/>
  <c r="BE127" i="14"/>
  <c r="T127" i="14"/>
  <c r="R127" i="14"/>
  <c r="P127" i="14"/>
  <c r="BK127" i="14"/>
  <c r="J127" i="14"/>
  <c r="BI126" i="14"/>
  <c r="BH126" i="14"/>
  <c r="BG126" i="14"/>
  <c r="BF126" i="14"/>
  <c r="BE126" i="14"/>
  <c r="T126" i="14"/>
  <c r="R126" i="14"/>
  <c r="P126" i="14"/>
  <c r="BK126" i="14"/>
  <c r="J126" i="14"/>
  <c r="BI125" i="14"/>
  <c r="BH125" i="14"/>
  <c r="BG125" i="14"/>
  <c r="BF125" i="14"/>
  <c r="BE125" i="14"/>
  <c r="T125" i="14"/>
  <c r="R125" i="14"/>
  <c r="P125" i="14"/>
  <c r="BK125" i="14"/>
  <c r="J125" i="14"/>
  <c r="BI124" i="14"/>
  <c r="BH124" i="14"/>
  <c r="BG124" i="14"/>
  <c r="BF124" i="14"/>
  <c r="BE124" i="14"/>
  <c r="T124" i="14"/>
  <c r="R124" i="14"/>
  <c r="P124" i="14"/>
  <c r="BK124" i="14"/>
  <c r="J124" i="14"/>
  <c r="BI123" i="14"/>
  <c r="BH123" i="14"/>
  <c r="BG123" i="14"/>
  <c r="BF123" i="14"/>
  <c r="BE123" i="14"/>
  <c r="T123" i="14"/>
  <c r="R123" i="14"/>
  <c r="P123" i="14"/>
  <c r="BK123" i="14"/>
  <c r="J123" i="14"/>
  <c r="BI122" i="14"/>
  <c r="BH122" i="14"/>
  <c r="BG122" i="14"/>
  <c r="BF122" i="14"/>
  <c r="BE122" i="14"/>
  <c r="T122" i="14"/>
  <c r="R122" i="14"/>
  <c r="P122" i="14"/>
  <c r="BK122" i="14"/>
  <c r="J122" i="14"/>
  <c r="BI121" i="14"/>
  <c r="BH121" i="14"/>
  <c r="BG121" i="14"/>
  <c r="BF121" i="14"/>
  <c r="BE121" i="14"/>
  <c r="T121" i="14"/>
  <c r="R121" i="14"/>
  <c r="P121" i="14"/>
  <c r="BK121" i="14"/>
  <c r="J121" i="14"/>
  <c r="BI120" i="14"/>
  <c r="BH120" i="14"/>
  <c r="BG120" i="14"/>
  <c r="BF120" i="14"/>
  <c r="BE120" i="14"/>
  <c r="T120" i="14"/>
  <c r="R120" i="14"/>
  <c r="P120" i="14"/>
  <c r="BK120" i="14"/>
  <c r="J120" i="14"/>
  <c r="BI119" i="14"/>
  <c r="BH119" i="14"/>
  <c r="BG119" i="14"/>
  <c r="BF119" i="14"/>
  <c r="BE119" i="14"/>
  <c r="T119" i="14"/>
  <c r="R119" i="14"/>
  <c r="P119" i="14"/>
  <c r="BK119" i="14"/>
  <c r="J119" i="14"/>
  <c r="BI118" i="14"/>
  <c r="BH118" i="14"/>
  <c r="BG118" i="14"/>
  <c r="BF118" i="14"/>
  <c r="BE118" i="14"/>
  <c r="T118" i="14"/>
  <c r="R118" i="14"/>
  <c r="P118" i="14"/>
  <c r="BK118" i="14"/>
  <c r="J118" i="14"/>
  <c r="BI117" i="14"/>
  <c r="BH117" i="14"/>
  <c r="BG117" i="14"/>
  <c r="BF117" i="14"/>
  <c r="BE117" i="14"/>
  <c r="T117" i="14"/>
  <c r="R117" i="14"/>
  <c r="P117" i="14"/>
  <c r="BK117" i="14"/>
  <c r="J117" i="14"/>
  <c r="BI116" i="14"/>
  <c r="BH116" i="14"/>
  <c r="BG116" i="14"/>
  <c r="BF116" i="14"/>
  <c r="BE116" i="14"/>
  <c r="T116" i="14"/>
  <c r="R116" i="14"/>
  <c r="P116" i="14"/>
  <c r="BK116" i="14"/>
  <c r="J116" i="14"/>
  <c r="BI115" i="14"/>
  <c r="BH115" i="14"/>
  <c r="BG115" i="14"/>
  <c r="BF115" i="14"/>
  <c r="BE115" i="14"/>
  <c r="T115" i="14"/>
  <c r="R115" i="14"/>
  <c r="P115" i="14"/>
  <c r="BK115" i="14"/>
  <c r="J115" i="14"/>
  <c r="BI114" i="14"/>
  <c r="BH114" i="14"/>
  <c r="BG114" i="14"/>
  <c r="BF114" i="14"/>
  <c r="BE114" i="14"/>
  <c r="T114" i="14"/>
  <c r="R114" i="14"/>
  <c r="P114" i="14"/>
  <c r="BK114" i="14"/>
  <c r="J114" i="14"/>
  <c r="BI113" i="14"/>
  <c r="BH113" i="14"/>
  <c r="BG113" i="14"/>
  <c r="BF113" i="14"/>
  <c r="BE113" i="14"/>
  <c r="T113" i="14"/>
  <c r="R113" i="14"/>
  <c r="P113" i="14"/>
  <c r="BK113" i="14"/>
  <c r="J113" i="14"/>
  <c r="BI112" i="14"/>
  <c r="BH112" i="14"/>
  <c r="BG112" i="14"/>
  <c r="BF112" i="14"/>
  <c r="BE112" i="14"/>
  <c r="T112" i="14"/>
  <c r="R112" i="14"/>
  <c r="P112" i="14"/>
  <c r="BK112" i="14"/>
  <c r="J112" i="14"/>
  <c r="BI111" i="14"/>
  <c r="BH111" i="14"/>
  <c r="BG111" i="14"/>
  <c r="BF111" i="14"/>
  <c r="BE111" i="14"/>
  <c r="T111" i="14"/>
  <c r="R111" i="14"/>
  <c r="P111" i="14"/>
  <c r="BK111" i="14"/>
  <c r="J111" i="14"/>
  <c r="BI110" i="14"/>
  <c r="BH110" i="14"/>
  <c r="BG110" i="14"/>
  <c r="BF110" i="14"/>
  <c r="BE110" i="14"/>
  <c r="T110" i="14"/>
  <c r="R110" i="14"/>
  <c r="P110" i="14"/>
  <c r="BK110" i="14"/>
  <c r="J110" i="14"/>
  <c r="BI109" i="14"/>
  <c r="BH109" i="14"/>
  <c r="BG109" i="14"/>
  <c r="BF109" i="14"/>
  <c r="BE109" i="14"/>
  <c r="T109" i="14"/>
  <c r="R109" i="14"/>
  <c r="P109" i="14"/>
  <c r="BK109" i="14"/>
  <c r="J109" i="14"/>
  <c r="BI108" i="14"/>
  <c r="BH108" i="14"/>
  <c r="BG108" i="14"/>
  <c r="BF108" i="14"/>
  <c r="BE108" i="14"/>
  <c r="T108" i="14"/>
  <c r="R108" i="14"/>
  <c r="P108" i="14"/>
  <c r="BK108" i="14"/>
  <c r="J108" i="14"/>
  <c r="BI107" i="14"/>
  <c r="BH107" i="14"/>
  <c r="BG107" i="14"/>
  <c r="BF107" i="14"/>
  <c r="BE107" i="14"/>
  <c r="T107" i="14"/>
  <c r="R107" i="14"/>
  <c r="P107" i="14"/>
  <c r="BK107" i="14"/>
  <c r="J107" i="14"/>
  <c r="BI106" i="14"/>
  <c r="BH106" i="14"/>
  <c r="BG106" i="14"/>
  <c r="BF106" i="14"/>
  <c r="BE106" i="14"/>
  <c r="T106" i="14"/>
  <c r="R106" i="14"/>
  <c r="P106" i="14"/>
  <c r="BK106" i="14"/>
  <c r="J106" i="14"/>
  <c r="BI105" i="14"/>
  <c r="BH105" i="14"/>
  <c r="BG105" i="14"/>
  <c r="BF105" i="14"/>
  <c r="BE105" i="14"/>
  <c r="T105" i="14"/>
  <c r="R105" i="14"/>
  <c r="P105" i="14"/>
  <c r="BK105" i="14"/>
  <c r="J105" i="14"/>
  <c r="BI104" i="14"/>
  <c r="BH104" i="14"/>
  <c r="BG104" i="14"/>
  <c r="BF104" i="14"/>
  <c r="BE104" i="14"/>
  <c r="T104" i="14"/>
  <c r="R104" i="14"/>
  <c r="P104" i="14"/>
  <c r="BK104" i="14"/>
  <c r="J104" i="14"/>
  <c r="BI103" i="14"/>
  <c r="BH103" i="14"/>
  <c r="BG103" i="14"/>
  <c r="BF103" i="14"/>
  <c r="BE103" i="14"/>
  <c r="T103" i="14"/>
  <c r="R103" i="14"/>
  <c r="P103" i="14"/>
  <c r="BK103" i="14"/>
  <c r="J103" i="14"/>
  <c r="BI102" i="14"/>
  <c r="BH102" i="14"/>
  <c r="BG102" i="14"/>
  <c r="BF102" i="14"/>
  <c r="BE102" i="14"/>
  <c r="T102" i="14"/>
  <c r="R102" i="14"/>
  <c r="P102" i="14"/>
  <c r="BK102" i="14"/>
  <c r="J102" i="14"/>
  <c r="BI101" i="14"/>
  <c r="BH101" i="14"/>
  <c r="BG101" i="14"/>
  <c r="BF101" i="14"/>
  <c r="BE101" i="14"/>
  <c r="T101" i="14"/>
  <c r="R101" i="14"/>
  <c r="P101" i="14"/>
  <c r="BK101" i="14"/>
  <c r="J101" i="14"/>
  <c r="BI100" i="14"/>
  <c r="BH100" i="14"/>
  <c r="BG100" i="14"/>
  <c r="BF100" i="14"/>
  <c r="BE100" i="14"/>
  <c r="T100" i="14"/>
  <c r="R100" i="14"/>
  <c r="P100" i="14"/>
  <c r="BK100" i="14"/>
  <c r="J100" i="14"/>
  <c r="BI99" i="14"/>
  <c r="BH99" i="14"/>
  <c r="BG99" i="14"/>
  <c r="BF99" i="14"/>
  <c r="BE99" i="14"/>
  <c r="T99" i="14"/>
  <c r="R99" i="14"/>
  <c r="P99" i="14"/>
  <c r="BK99" i="14"/>
  <c r="J99" i="14"/>
  <c r="BI98" i="14"/>
  <c r="BH98" i="14"/>
  <c r="BG98" i="14"/>
  <c r="BF98" i="14"/>
  <c r="BE98" i="14"/>
  <c r="T98" i="14"/>
  <c r="R98" i="14"/>
  <c r="P98" i="14"/>
  <c r="BK98" i="14"/>
  <c r="J98" i="14"/>
  <c r="BI97" i="14"/>
  <c r="BH97" i="14"/>
  <c r="BG97" i="14"/>
  <c r="BF97" i="14"/>
  <c r="BE97" i="14"/>
  <c r="T97" i="14"/>
  <c r="R97" i="14"/>
  <c r="P97" i="14"/>
  <c r="BK97" i="14"/>
  <c r="J97" i="14"/>
  <c r="BI96" i="14"/>
  <c r="BH96" i="14"/>
  <c r="BG96" i="14"/>
  <c r="BF96" i="14"/>
  <c r="BE96" i="14"/>
  <c r="T96" i="14"/>
  <c r="R96" i="14"/>
  <c r="P96" i="14"/>
  <c r="BK96" i="14"/>
  <c r="J96" i="14"/>
  <c r="BI95" i="14"/>
  <c r="BH95" i="14"/>
  <c r="BG95" i="14"/>
  <c r="BF95" i="14"/>
  <c r="BE95" i="14"/>
  <c r="T95" i="14"/>
  <c r="R95" i="14"/>
  <c r="P95" i="14"/>
  <c r="BK95" i="14"/>
  <c r="J95" i="14"/>
  <c r="BI94" i="14"/>
  <c r="BH94" i="14"/>
  <c r="BG94" i="14"/>
  <c r="BF94" i="14"/>
  <c r="BE94" i="14"/>
  <c r="T94" i="14"/>
  <c r="R94" i="14"/>
  <c r="P94" i="14"/>
  <c r="BK94" i="14"/>
  <c r="J94" i="14"/>
  <c r="BI93" i="14"/>
  <c r="BH93" i="14"/>
  <c r="BG93" i="14"/>
  <c r="BF93" i="14"/>
  <c r="BE93" i="14"/>
  <c r="T93" i="14"/>
  <c r="R93" i="14"/>
  <c r="P93" i="14"/>
  <c r="BK93" i="14"/>
  <c r="J93" i="14"/>
  <c r="BI92" i="14"/>
  <c r="BH92" i="14"/>
  <c r="BG92" i="14"/>
  <c r="BF92" i="14"/>
  <c r="BE92" i="14"/>
  <c r="T92" i="14"/>
  <c r="R92" i="14"/>
  <c r="P92" i="14"/>
  <c r="BK92" i="14"/>
  <c r="J92" i="14"/>
  <c r="BI91" i="14"/>
  <c r="BH91" i="14"/>
  <c r="BG91" i="14"/>
  <c r="BF91" i="14"/>
  <c r="BE91" i="14"/>
  <c r="T91" i="14"/>
  <c r="R91" i="14"/>
  <c r="P91" i="14"/>
  <c r="BK91" i="14"/>
  <c r="J91" i="14"/>
  <c r="BI90" i="14"/>
  <c r="BH90" i="14"/>
  <c r="BG90" i="14"/>
  <c r="BF90" i="14"/>
  <c r="BE90" i="14"/>
  <c r="T90" i="14"/>
  <c r="R90" i="14"/>
  <c r="P90" i="14"/>
  <c r="BK90" i="14"/>
  <c r="J90" i="14"/>
  <c r="BI89" i="14"/>
  <c r="BH89" i="14"/>
  <c r="BG89" i="14"/>
  <c r="BF89" i="14"/>
  <c r="BE89" i="14"/>
  <c r="T89" i="14"/>
  <c r="R89" i="14"/>
  <c r="P89" i="14"/>
  <c r="BK89" i="14"/>
  <c r="J89" i="14"/>
  <c r="BI88" i="14"/>
  <c r="BH88" i="14"/>
  <c r="BG88" i="14"/>
  <c r="BF88" i="14"/>
  <c r="BE88" i="14"/>
  <c r="T88" i="14"/>
  <c r="R88" i="14"/>
  <c r="P88" i="14"/>
  <c r="BK88" i="14"/>
  <c r="J88" i="14"/>
  <c r="BI87" i="14"/>
  <c r="BH87" i="14"/>
  <c r="BG87" i="14"/>
  <c r="BF87" i="14"/>
  <c r="BE87" i="14"/>
  <c r="T87" i="14"/>
  <c r="R87" i="14"/>
  <c r="P87" i="14"/>
  <c r="BK87" i="14"/>
  <c r="J87" i="14"/>
  <c r="BI86" i="14"/>
  <c r="BH86" i="14"/>
  <c r="BG86" i="14"/>
  <c r="BF86" i="14"/>
  <c r="BE86" i="14"/>
  <c r="T86" i="14"/>
  <c r="R86" i="14"/>
  <c r="P86" i="14"/>
  <c r="BK86" i="14"/>
  <c r="J86" i="14"/>
  <c r="BI85" i="14"/>
  <c r="BH85" i="14"/>
  <c r="BG85" i="14"/>
  <c r="BF85" i="14"/>
  <c r="BE85" i="14"/>
  <c r="T85" i="14"/>
  <c r="R85" i="14"/>
  <c r="P85" i="14"/>
  <c r="BK85" i="14"/>
  <c r="J85" i="14"/>
  <c r="BI84" i="14"/>
  <c r="BH84" i="14"/>
  <c r="BG84" i="14"/>
  <c r="BF84" i="14"/>
  <c r="BE84" i="14"/>
  <c r="T84" i="14"/>
  <c r="R84" i="14"/>
  <c r="P84" i="14"/>
  <c r="BK84" i="14"/>
  <c r="J84" i="14"/>
  <c r="BI83" i="14"/>
  <c r="F36" i="14" s="1"/>
  <c r="BD70" i="1" s="1"/>
  <c r="BH83" i="14"/>
  <c r="F35" i="14" s="1"/>
  <c r="BC70" i="1" s="1"/>
  <c r="BG83" i="14"/>
  <c r="BF83" i="14"/>
  <c r="J33" i="14" s="1"/>
  <c r="AW70" i="1" s="1"/>
  <c r="BE83" i="14"/>
  <c r="T83" i="14"/>
  <c r="T82" i="14" s="1"/>
  <c r="R83" i="14"/>
  <c r="P83" i="14"/>
  <c r="P82" i="14" s="1"/>
  <c r="AU70" i="1" s="1"/>
  <c r="BK83" i="14"/>
  <c r="BK82" i="14" s="1"/>
  <c r="J82" i="14" s="1"/>
  <c r="J83" i="14"/>
  <c r="F79" i="14"/>
  <c r="F76" i="14"/>
  <c r="E74" i="14"/>
  <c r="F53" i="14"/>
  <c r="E51" i="14"/>
  <c r="J23" i="14"/>
  <c r="E23" i="14"/>
  <c r="J55" i="14" s="1"/>
  <c r="J22" i="14"/>
  <c r="J20" i="14"/>
  <c r="E20" i="14"/>
  <c r="F56" i="14" s="1"/>
  <c r="J19" i="14"/>
  <c r="J17" i="14"/>
  <c r="E17" i="14"/>
  <c r="F55" i="14" s="1"/>
  <c r="J16" i="14"/>
  <c r="J14" i="14"/>
  <c r="J76" i="14" s="1"/>
  <c r="E7" i="14"/>
  <c r="E47" i="14" s="1"/>
  <c r="BK199" i="13"/>
  <c r="J199" i="13" s="1"/>
  <c r="J66" i="13" s="1"/>
  <c r="BK166" i="13"/>
  <c r="J166" i="13" s="1"/>
  <c r="J64" i="13" s="1"/>
  <c r="AY68" i="1"/>
  <c r="AX68" i="1"/>
  <c r="BI200" i="13"/>
  <c r="BH200" i="13"/>
  <c r="BG200" i="13"/>
  <c r="BF200" i="13"/>
  <c r="T200" i="13"/>
  <c r="T199" i="13" s="1"/>
  <c r="R200" i="13"/>
  <c r="R199" i="13" s="1"/>
  <c r="P200" i="13"/>
  <c r="P199" i="13" s="1"/>
  <c r="BK200" i="13"/>
  <c r="J200" i="13"/>
  <c r="BE200" i="13" s="1"/>
  <c r="BI198" i="13"/>
  <c r="BH198" i="13"/>
  <c r="BG198" i="13"/>
  <c r="BF198" i="13"/>
  <c r="BE198" i="13"/>
  <c r="T198" i="13"/>
  <c r="R198" i="13"/>
  <c r="P198" i="13"/>
  <c r="BK198" i="13"/>
  <c r="J198" i="13"/>
  <c r="BI197" i="13"/>
  <c r="BH197" i="13"/>
  <c r="BG197" i="13"/>
  <c r="BF197" i="13"/>
  <c r="BE197" i="13"/>
  <c r="T197" i="13"/>
  <c r="R197" i="13"/>
  <c r="P197" i="13"/>
  <c r="BK197" i="13"/>
  <c r="J197" i="13"/>
  <c r="BI196" i="13"/>
  <c r="BH196" i="13"/>
  <c r="BG196" i="13"/>
  <c r="BF196" i="13"/>
  <c r="BE196" i="13"/>
  <c r="T196" i="13"/>
  <c r="R196" i="13"/>
  <c r="P196" i="13"/>
  <c r="BK196" i="13"/>
  <c r="J196" i="13"/>
  <c r="BI195" i="13"/>
  <c r="BH195" i="13"/>
  <c r="BG195" i="13"/>
  <c r="BF195" i="13"/>
  <c r="BE195" i="13"/>
  <c r="T195" i="13"/>
  <c r="R195" i="13"/>
  <c r="P195" i="13"/>
  <c r="BK195" i="13"/>
  <c r="J195" i="13"/>
  <c r="BI194" i="13"/>
  <c r="BH194" i="13"/>
  <c r="BG194" i="13"/>
  <c r="BF194" i="13"/>
  <c r="BE194" i="13"/>
  <c r="T194" i="13"/>
  <c r="R194" i="13"/>
  <c r="P194" i="13"/>
  <c r="BK194" i="13"/>
  <c r="J194" i="13"/>
  <c r="BI193" i="13"/>
  <c r="BH193" i="13"/>
  <c r="BG193" i="13"/>
  <c r="BF193" i="13"/>
  <c r="T193" i="13"/>
  <c r="R193" i="13"/>
  <c r="P193" i="13"/>
  <c r="BK193" i="13"/>
  <c r="J193" i="13"/>
  <c r="BE193" i="13" s="1"/>
  <c r="BI190" i="13"/>
  <c r="BH190" i="13"/>
  <c r="BG190" i="13"/>
  <c r="BF190" i="13"/>
  <c r="BE190" i="13"/>
  <c r="T190" i="13"/>
  <c r="R190" i="13"/>
  <c r="P190" i="13"/>
  <c r="BK190" i="13"/>
  <c r="J190" i="13"/>
  <c r="BI187" i="13"/>
  <c r="BH187" i="13"/>
  <c r="BG187" i="13"/>
  <c r="BF187" i="13"/>
  <c r="BE187" i="13"/>
  <c r="T187" i="13"/>
  <c r="R187" i="13"/>
  <c r="P187" i="13"/>
  <c r="BK187" i="13"/>
  <c r="J187" i="13"/>
  <c r="BI184" i="13"/>
  <c r="BH184" i="13"/>
  <c r="BG184" i="13"/>
  <c r="BF184" i="13"/>
  <c r="BE184" i="13"/>
  <c r="T184" i="13"/>
  <c r="T183" i="13" s="1"/>
  <c r="R184" i="13"/>
  <c r="R183" i="13" s="1"/>
  <c r="P184" i="13"/>
  <c r="P183" i="13" s="1"/>
  <c r="BK184" i="13"/>
  <c r="J184" i="13"/>
  <c r="BI177" i="13"/>
  <c r="BH177" i="13"/>
  <c r="BG177" i="13"/>
  <c r="BF177" i="13"/>
  <c r="T177" i="13"/>
  <c r="R177" i="13"/>
  <c r="P177" i="13"/>
  <c r="BK177" i="13"/>
  <c r="J177" i="13"/>
  <c r="BE177" i="13" s="1"/>
  <c r="BI172" i="13"/>
  <c r="BH172" i="13"/>
  <c r="BG172" i="13"/>
  <c r="BF172" i="13"/>
  <c r="T172" i="13"/>
  <c r="R172" i="13"/>
  <c r="P172" i="13"/>
  <c r="BK172" i="13"/>
  <c r="J172" i="13"/>
  <c r="BE172" i="13" s="1"/>
  <c r="BI167" i="13"/>
  <c r="BH167" i="13"/>
  <c r="BG167" i="13"/>
  <c r="BF167" i="13"/>
  <c r="T167" i="13"/>
  <c r="T166" i="13" s="1"/>
  <c r="R167" i="13"/>
  <c r="R166" i="13" s="1"/>
  <c r="P167" i="13"/>
  <c r="P166" i="13" s="1"/>
  <c r="BK167" i="13"/>
  <c r="J167" i="13"/>
  <c r="BE167" i="13" s="1"/>
  <c r="BI157" i="13"/>
  <c r="BH157" i="13"/>
  <c r="BG157" i="13"/>
  <c r="BF157" i="13"/>
  <c r="BE157" i="13"/>
  <c r="T157" i="13"/>
  <c r="R157" i="13"/>
  <c r="P157" i="13"/>
  <c r="BK157" i="13"/>
  <c r="J157" i="13"/>
  <c r="BI148" i="13"/>
  <c r="BH148" i="13"/>
  <c r="BG148" i="13"/>
  <c r="BF148" i="13"/>
  <c r="BE148" i="13"/>
  <c r="T148" i="13"/>
  <c r="R148" i="13"/>
  <c r="P148" i="13"/>
  <c r="BK148" i="13"/>
  <c r="J148" i="13"/>
  <c r="BI130" i="13"/>
  <c r="BH130" i="13"/>
  <c r="BG130" i="13"/>
  <c r="BF130" i="13"/>
  <c r="BE130" i="13"/>
  <c r="T130" i="13"/>
  <c r="T129" i="13" s="1"/>
  <c r="R130" i="13"/>
  <c r="R129" i="13" s="1"/>
  <c r="P130" i="13"/>
  <c r="P129" i="13" s="1"/>
  <c r="BK130" i="13"/>
  <c r="BK129" i="13" s="1"/>
  <c r="J129" i="13" s="1"/>
  <c r="J63" i="13" s="1"/>
  <c r="J130" i="13"/>
  <c r="BI125" i="13"/>
  <c r="BH125" i="13"/>
  <c r="BG125" i="13"/>
  <c r="BF125" i="13"/>
  <c r="T125" i="13"/>
  <c r="R125" i="13"/>
  <c r="P125" i="13"/>
  <c r="BK125" i="13"/>
  <c r="J125" i="13"/>
  <c r="BE125" i="13" s="1"/>
  <c r="BI120" i="13"/>
  <c r="BH120" i="13"/>
  <c r="BG120" i="13"/>
  <c r="BF120" i="13"/>
  <c r="T120" i="13"/>
  <c r="R120" i="13"/>
  <c r="P120" i="13"/>
  <c r="BK120" i="13"/>
  <c r="J120" i="13"/>
  <c r="BE120" i="13" s="1"/>
  <c r="BI116" i="13"/>
  <c r="BH116" i="13"/>
  <c r="BG116" i="13"/>
  <c r="BF116" i="13"/>
  <c r="T116" i="13"/>
  <c r="R116" i="13"/>
  <c r="P116" i="13"/>
  <c r="BK116" i="13"/>
  <c r="J116" i="13"/>
  <c r="BE116" i="13" s="1"/>
  <c r="BI113" i="13"/>
  <c r="BH113" i="13"/>
  <c r="BG113" i="13"/>
  <c r="BF113" i="13"/>
  <c r="T113" i="13"/>
  <c r="R113" i="13"/>
  <c r="P113" i="13"/>
  <c r="BK113" i="13"/>
  <c r="J113" i="13"/>
  <c r="BE113" i="13" s="1"/>
  <c r="BI104" i="13"/>
  <c r="BH104" i="13"/>
  <c r="BG104" i="13"/>
  <c r="BF104" i="13"/>
  <c r="T104" i="13"/>
  <c r="R104" i="13"/>
  <c r="P104" i="13"/>
  <c r="BK104" i="13"/>
  <c r="J104" i="13"/>
  <c r="BE104" i="13" s="1"/>
  <c r="BI101" i="13"/>
  <c r="BH101" i="13"/>
  <c r="BG101" i="13"/>
  <c r="BF101" i="13"/>
  <c r="T101" i="13"/>
  <c r="R101" i="13"/>
  <c r="P101" i="13"/>
  <c r="BK101" i="13"/>
  <c r="J101" i="13"/>
  <c r="BE101" i="13" s="1"/>
  <c r="BI96" i="13"/>
  <c r="BH96" i="13"/>
  <c r="BG96" i="13"/>
  <c r="BF96" i="13"/>
  <c r="T96" i="13"/>
  <c r="R96" i="13"/>
  <c r="P96" i="13"/>
  <c r="BK96" i="13"/>
  <c r="J96" i="13"/>
  <c r="BE96" i="13" s="1"/>
  <c r="BI91" i="13"/>
  <c r="F36" i="13" s="1"/>
  <c r="BD68" i="1" s="1"/>
  <c r="BH91" i="13"/>
  <c r="BG91" i="13"/>
  <c r="BF91" i="13"/>
  <c r="T91" i="13"/>
  <c r="T90" i="13" s="1"/>
  <c r="T89" i="13" s="1"/>
  <c r="T88" i="13" s="1"/>
  <c r="R91" i="13"/>
  <c r="R90" i="13" s="1"/>
  <c r="P91" i="13"/>
  <c r="BK91" i="13"/>
  <c r="BK90" i="13" s="1"/>
  <c r="J91" i="13"/>
  <c r="BE91" i="13" s="1"/>
  <c r="J84" i="13"/>
  <c r="F82" i="13"/>
  <c r="E80" i="13"/>
  <c r="J55" i="13"/>
  <c r="F55" i="13"/>
  <c r="F53" i="13"/>
  <c r="E51" i="13"/>
  <c r="J20" i="13"/>
  <c r="E20" i="13"/>
  <c r="F85" i="13" s="1"/>
  <c r="J19" i="13"/>
  <c r="J17" i="13"/>
  <c r="E17" i="13"/>
  <c r="F84" i="13" s="1"/>
  <c r="J16" i="13"/>
  <c r="J14" i="13"/>
  <c r="J53" i="13" s="1"/>
  <c r="E7" i="13"/>
  <c r="E76" i="13" s="1"/>
  <c r="AY67" i="1"/>
  <c r="AX67" i="1"/>
  <c r="BI282" i="12"/>
  <c r="BH282" i="12"/>
  <c r="BG282" i="12"/>
  <c r="BF282" i="12"/>
  <c r="BE282" i="12"/>
  <c r="T282" i="12"/>
  <c r="T281" i="12" s="1"/>
  <c r="R282" i="12"/>
  <c r="R281" i="12" s="1"/>
  <c r="P282" i="12"/>
  <c r="P281" i="12" s="1"/>
  <c r="BK282" i="12"/>
  <c r="BK281" i="12" s="1"/>
  <c r="J281" i="12" s="1"/>
  <c r="J70" i="12" s="1"/>
  <c r="J282" i="12"/>
  <c r="BI280" i="12"/>
  <c r="BH280" i="12"/>
  <c r="BG280" i="12"/>
  <c r="BF280" i="12"/>
  <c r="T280" i="12"/>
  <c r="R280" i="12"/>
  <c r="P280" i="12"/>
  <c r="BK280" i="12"/>
  <c r="J280" i="12"/>
  <c r="BE280" i="12" s="1"/>
  <c r="BI278" i="12"/>
  <c r="BH278" i="12"/>
  <c r="BG278" i="12"/>
  <c r="BF278" i="12"/>
  <c r="T278" i="12"/>
  <c r="R278" i="12"/>
  <c r="P278" i="12"/>
  <c r="BK278" i="12"/>
  <c r="J278" i="12"/>
  <c r="BE278" i="12" s="1"/>
  <c r="BI277" i="12"/>
  <c r="BH277" i="12"/>
  <c r="BG277" i="12"/>
  <c r="BF277" i="12"/>
  <c r="BE277" i="12"/>
  <c r="T277" i="12"/>
  <c r="R277" i="12"/>
  <c r="P277" i="12"/>
  <c r="BK277" i="12"/>
  <c r="J277" i="12"/>
  <c r="BI276" i="12"/>
  <c r="BH276" i="12"/>
  <c r="BG276" i="12"/>
  <c r="BF276" i="12"/>
  <c r="T276" i="12"/>
  <c r="T275" i="12" s="1"/>
  <c r="R276" i="12"/>
  <c r="R275" i="12" s="1"/>
  <c r="P276" i="12"/>
  <c r="P275" i="12" s="1"/>
  <c r="BK276" i="12"/>
  <c r="BK275" i="12" s="1"/>
  <c r="J275" i="12" s="1"/>
  <c r="J69" i="12" s="1"/>
  <c r="J276" i="12"/>
  <c r="BE276" i="12" s="1"/>
  <c r="BI273" i="12"/>
  <c r="BH273" i="12"/>
  <c r="BG273" i="12"/>
  <c r="BF273" i="12"/>
  <c r="BE273" i="12"/>
  <c r="T273" i="12"/>
  <c r="R273" i="12"/>
  <c r="P273" i="12"/>
  <c r="BK273" i="12"/>
  <c r="J273" i="12"/>
  <c r="BI270" i="12"/>
  <c r="BH270" i="12"/>
  <c r="BG270" i="12"/>
  <c r="BF270" i="12"/>
  <c r="T270" i="12"/>
  <c r="R270" i="12"/>
  <c r="P270" i="12"/>
  <c r="BK270" i="12"/>
  <c r="J270" i="12"/>
  <c r="BE270" i="12" s="1"/>
  <c r="BI269" i="12"/>
  <c r="BH269" i="12"/>
  <c r="BG269" i="12"/>
  <c r="BF269" i="12"/>
  <c r="BE269" i="12"/>
  <c r="T269" i="12"/>
  <c r="R269" i="12"/>
  <c r="P269" i="12"/>
  <c r="BK269" i="12"/>
  <c r="J269" i="12"/>
  <c r="BI268" i="12"/>
  <c r="BH268" i="12"/>
  <c r="BG268" i="12"/>
  <c r="BF268" i="12"/>
  <c r="T268" i="12"/>
  <c r="R268" i="12"/>
  <c r="P268" i="12"/>
  <c r="BK268" i="12"/>
  <c r="J268" i="12"/>
  <c r="BE268" i="12" s="1"/>
  <c r="BI267" i="12"/>
  <c r="BH267" i="12"/>
  <c r="BG267" i="12"/>
  <c r="BF267" i="12"/>
  <c r="BE267" i="12"/>
  <c r="T267" i="12"/>
  <c r="R267" i="12"/>
  <c r="P267" i="12"/>
  <c r="BK267" i="12"/>
  <c r="J267" i="12"/>
  <c r="BI266" i="12"/>
  <c r="BH266" i="12"/>
  <c r="BG266" i="12"/>
  <c r="BF266" i="12"/>
  <c r="T266" i="12"/>
  <c r="R266" i="12"/>
  <c r="P266" i="12"/>
  <c r="BK266" i="12"/>
  <c r="J266" i="12"/>
  <c r="BE266" i="12" s="1"/>
  <c r="BI265" i="12"/>
  <c r="BH265" i="12"/>
  <c r="BG265" i="12"/>
  <c r="BF265" i="12"/>
  <c r="BE265" i="12"/>
  <c r="T265" i="12"/>
  <c r="R265" i="12"/>
  <c r="P265" i="12"/>
  <c r="BK265" i="12"/>
  <c r="J265" i="12"/>
  <c r="BI264" i="12"/>
  <c r="BH264" i="12"/>
  <c r="BG264" i="12"/>
  <c r="BF264" i="12"/>
  <c r="T264" i="12"/>
  <c r="R264" i="12"/>
  <c r="P264" i="12"/>
  <c r="BK264" i="12"/>
  <c r="J264" i="12"/>
  <c r="BE264" i="12" s="1"/>
  <c r="BI261" i="12"/>
  <c r="BH261" i="12"/>
  <c r="BG261" i="12"/>
  <c r="BF261" i="12"/>
  <c r="BE261" i="12"/>
  <c r="T261" i="12"/>
  <c r="R261" i="12"/>
  <c r="P261" i="12"/>
  <c r="BK261" i="12"/>
  <c r="J261" i="12"/>
  <c r="BI258" i="12"/>
  <c r="BH258" i="12"/>
  <c r="BG258" i="12"/>
  <c r="BF258" i="12"/>
  <c r="T258" i="12"/>
  <c r="R258" i="12"/>
  <c r="P258" i="12"/>
  <c r="BK258" i="12"/>
  <c r="J258" i="12"/>
  <c r="BE258" i="12" s="1"/>
  <c r="BI255" i="12"/>
  <c r="BH255" i="12"/>
  <c r="BG255" i="12"/>
  <c r="BF255" i="12"/>
  <c r="BE255" i="12"/>
  <c r="T255" i="12"/>
  <c r="R255" i="12"/>
  <c r="P255" i="12"/>
  <c r="BK255" i="12"/>
  <c r="J255" i="12"/>
  <c r="BI251" i="12"/>
  <c r="BH251" i="12"/>
  <c r="BG251" i="12"/>
  <c r="BF251" i="12"/>
  <c r="T251" i="12"/>
  <c r="T250" i="12" s="1"/>
  <c r="R251" i="12"/>
  <c r="R250" i="12" s="1"/>
  <c r="P251" i="12"/>
  <c r="P250" i="12" s="1"/>
  <c r="BK251" i="12"/>
  <c r="BK250" i="12" s="1"/>
  <c r="J250" i="12" s="1"/>
  <c r="J68" i="12" s="1"/>
  <c r="J251" i="12"/>
  <c r="BE251" i="12" s="1"/>
  <c r="BI249" i="12"/>
  <c r="BH249" i="12"/>
  <c r="BG249" i="12"/>
  <c r="BF249" i="12"/>
  <c r="T249" i="12"/>
  <c r="R249" i="12"/>
  <c r="P249" i="12"/>
  <c r="BK249" i="12"/>
  <c r="J249" i="12"/>
  <c r="BE249" i="12" s="1"/>
  <c r="BI246" i="12"/>
  <c r="BH246" i="12"/>
  <c r="BG246" i="12"/>
  <c r="BF246" i="12"/>
  <c r="T246" i="12"/>
  <c r="R246" i="12"/>
  <c r="P246" i="12"/>
  <c r="BK246" i="12"/>
  <c r="J246" i="12"/>
  <c r="BE246" i="12" s="1"/>
  <c r="BI245" i="12"/>
  <c r="BH245" i="12"/>
  <c r="BG245" i="12"/>
  <c r="BF245" i="12"/>
  <c r="T245" i="12"/>
  <c r="T244" i="12" s="1"/>
  <c r="R245" i="12"/>
  <c r="R244" i="12" s="1"/>
  <c r="P245" i="12"/>
  <c r="P244" i="12" s="1"/>
  <c r="BK245" i="12"/>
  <c r="BK244" i="12" s="1"/>
  <c r="J244" i="12" s="1"/>
  <c r="J67" i="12" s="1"/>
  <c r="J245" i="12"/>
  <c r="BE245" i="12" s="1"/>
  <c r="BI239" i="12"/>
  <c r="BH239" i="12"/>
  <c r="BG239" i="12"/>
  <c r="BF239" i="12"/>
  <c r="BE239" i="12"/>
  <c r="T239" i="12"/>
  <c r="R239" i="12"/>
  <c r="P239" i="12"/>
  <c r="BK239" i="12"/>
  <c r="J239" i="12"/>
  <c r="BI235" i="12"/>
  <c r="BH235" i="12"/>
  <c r="BG235" i="12"/>
  <c r="BF235" i="12"/>
  <c r="T235" i="12"/>
  <c r="R235" i="12"/>
  <c r="P235" i="12"/>
  <c r="BK235" i="12"/>
  <c r="J235" i="12"/>
  <c r="BE235" i="12" s="1"/>
  <c r="BI229" i="12"/>
  <c r="BH229" i="12"/>
  <c r="BG229" i="12"/>
  <c r="BF229" i="12"/>
  <c r="BE229" i="12"/>
  <c r="T229" i="12"/>
  <c r="R229" i="12"/>
  <c r="P229" i="12"/>
  <c r="BK229" i="12"/>
  <c r="J229" i="12"/>
  <c r="BI226" i="12"/>
  <c r="BH226" i="12"/>
  <c r="BG226" i="12"/>
  <c r="BF226" i="12"/>
  <c r="BE226" i="12"/>
  <c r="T226" i="12"/>
  <c r="R226" i="12"/>
  <c r="P226" i="12"/>
  <c r="BK226" i="12"/>
  <c r="J226" i="12"/>
  <c r="BI222" i="12"/>
  <c r="BH222" i="12"/>
  <c r="BG222" i="12"/>
  <c r="BF222" i="12"/>
  <c r="BE222" i="12"/>
  <c r="T222" i="12"/>
  <c r="T221" i="12" s="1"/>
  <c r="R222" i="12"/>
  <c r="R221" i="12" s="1"/>
  <c r="P222" i="12"/>
  <c r="P221" i="12" s="1"/>
  <c r="BK222" i="12"/>
  <c r="BK221" i="12" s="1"/>
  <c r="J221" i="12" s="1"/>
  <c r="J66" i="12" s="1"/>
  <c r="J222" i="12"/>
  <c r="BI218" i="12"/>
  <c r="BH218" i="12"/>
  <c r="BG218" i="12"/>
  <c r="BF218" i="12"/>
  <c r="T218" i="12"/>
  <c r="R218" i="12"/>
  <c r="P218" i="12"/>
  <c r="BK218" i="12"/>
  <c r="J218" i="12"/>
  <c r="BE218" i="12" s="1"/>
  <c r="BI216" i="12"/>
  <c r="BH216" i="12"/>
  <c r="BG216" i="12"/>
  <c r="BF216" i="12"/>
  <c r="T216" i="12"/>
  <c r="R216" i="12"/>
  <c r="P216" i="12"/>
  <c r="BK216" i="12"/>
  <c r="J216" i="12"/>
  <c r="BE216" i="12" s="1"/>
  <c r="BI215" i="12"/>
  <c r="BH215" i="12"/>
  <c r="BG215" i="12"/>
  <c r="BF215" i="12"/>
  <c r="T215" i="12"/>
  <c r="R215" i="12"/>
  <c r="P215" i="12"/>
  <c r="BK215" i="12"/>
  <c r="J215" i="12"/>
  <c r="BE215" i="12" s="1"/>
  <c r="BI212" i="12"/>
  <c r="BH212" i="12"/>
  <c r="BG212" i="12"/>
  <c r="BF212" i="12"/>
  <c r="T212" i="12"/>
  <c r="R212" i="12"/>
  <c r="P212" i="12"/>
  <c r="BK212" i="12"/>
  <c r="J212" i="12"/>
  <c r="BE212" i="12" s="1"/>
  <c r="BI209" i="12"/>
  <c r="BH209" i="12"/>
  <c r="BG209" i="12"/>
  <c r="BF209" i="12"/>
  <c r="BE209" i="12"/>
  <c r="T209" i="12"/>
  <c r="R209" i="12"/>
  <c r="P209" i="12"/>
  <c r="BK209" i="12"/>
  <c r="J209" i="12"/>
  <c r="BI208" i="12"/>
  <c r="BH208" i="12"/>
  <c r="BG208" i="12"/>
  <c r="BF208" i="12"/>
  <c r="T208" i="12"/>
  <c r="R208" i="12"/>
  <c r="P208" i="12"/>
  <c r="BK208" i="12"/>
  <c r="J208" i="12"/>
  <c r="BE208" i="12" s="1"/>
  <c r="BI207" i="12"/>
  <c r="BH207" i="12"/>
  <c r="BG207" i="12"/>
  <c r="BF207" i="12"/>
  <c r="BE207" i="12"/>
  <c r="T207" i="12"/>
  <c r="R207" i="12"/>
  <c r="P207" i="12"/>
  <c r="BK207" i="12"/>
  <c r="J207" i="12"/>
  <c r="BI205" i="12"/>
  <c r="BH205" i="12"/>
  <c r="BG205" i="12"/>
  <c r="BF205" i="12"/>
  <c r="T205" i="12"/>
  <c r="R205" i="12"/>
  <c r="P205" i="12"/>
  <c r="BK205" i="12"/>
  <c r="J205" i="12"/>
  <c r="BE205" i="12" s="1"/>
  <c r="BI204" i="12"/>
  <c r="BH204" i="12"/>
  <c r="BG204" i="12"/>
  <c r="BF204" i="12"/>
  <c r="BE204" i="12"/>
  <c r="T204" i="12"/>
  <c r="T203" i="12" s="1"/>
  <c r="R204" i="12"/>
  <c r="R203" i="12" s="1"/>
  <c r="P204" i="12"/>
  <c r="P203" i="12" s="1"/>
  <c r="BK204" i="12"/>
  <c r="BK203" i="12" s="1"/>
  <c r="J203" i="12" s="1"/>
  <c r="J65" i="12" s="1"/>
  <c r="J204" i="12"/>
  <c r="BI194" i="12"/>
  <c r="BH194" i="12"/>
  <c r="BG194" i="12"/>
  <c r="BF194" i="12"/>
  <c r="T194" i="12"/>
  <c r="R194" i="12"/>
  <c r="P194" i="12"/>
  <c r="BK194" i="12"/>
  <c r="J194" i="12"/>
  <c r="BE194" i="12" s="1"/>
  <c r="BI185" i="12"/>
  <c r="BH185" i="12"/>
  <c r="BG185" i="12"/>
  <c r="BF185" i="12"/>
  <c r="BE185" i="12"/>
  <c r="T185" i="12"/>
  <c r="R185" i="12"/>
  <c r="P185" i="12"/>
  <c r="BK185" i="12"/>
  <c r="J185" i="12"/>
  <c r="BI177" i="12"/>
  <c r="BH177" i="12"/>
  <c r="BG177" i="12"/>
  <c r="BF177" i="12"/>
  <c r="T177" i="12"/>
  <c r="T176" i="12" s="1"/>
  <c r="R177" i="12"/>
  <c r="R176" i="12" s="1"/>
  <c r="P177" i="12"/>
  <c r="P176" i="12" s="1"/>
  <c r="BK177" i="12"/>
  <c r="BK176" i="12" s="1"/>
  <c r="J176" i="12" s="1"/>
  <c r="J64" i="12" s="1"/>
  <c r="J177" i="12"/>
  <c r="BE177" i="12" s="1"/>
  <c r="BI172" i="12"/>
  <c r="BH172" i="12"/>
  <c r="BG172" i="12"/>
  <c r="BF172" i="12"/>
  <c r="T172" i="12"/>
  <c r="R172" i="12"/>
  <c r="P172" i="12"/>
  <c r="BK172" i="12"/>
  <c r="J172" i="12"/>
  <c r="BE172" i="12" s="1"/>
  <c r="BI168" i="12"/>
  <c r="BH168" i="12"/>
  <c r="BG168" i="12"/>
  <c r="BF168" i="12"/>
  <c r="BE168" i="12"/>
  <c r="T168" i="12"/>
  <c r="R168" i="12"/>
  <c r="P168" i="12"/>
  <c r="BK168" i="12"/>
  <c r="J168" i="12"/>
  <c r="BI164" i="12"/>
  <c r="BH164" i="12"/>
  <c r="BG164" i="12"/>
  <c r="BF164" i="12"/>
  <c r="T164" i="12"/>
  <c r="T163" i="12" s="1"/>
  <c r="R164" i="12"/>
  <c r="R163" i="12" s="1"/>
  <c r="P164" i="12"/>
  <c r="P163" i="12" s="1"/>
  <c r="BK164" i="12"/>
  <c r="BK163" i="12" s="1"/>
  <c r="J163" i="12" s="1"/>
  <c r="J63" i="12" s="1"/>
  <c r="J164" i="12"/>
  <c r="BE164" i="12" s="1"/>
  <c r="BI160" i="12"/>
  <c r="BH160" i="12"/>
  <c r="BG160" i="12"/>
  <c r="BF160" i="12"/>
  <c r="BE160" i="12"/>
  <c r="T160" i="12"/>
  <c r="R160" i="12"/>
  <c r="P160" i="12"/>
  <c r="BK160" i="12"/>
  <c r="J160" i="12"/>
  <c r="BI156" i="12"/>
  <c r="BH156" i="12"/>
  <c r="BG156" i="12"/>
  <c r="BF156" i="12"/>
  <c r="T156" i="12"/>
  <c r="R156" i="12"/>
  <c r="P156" i="12"/>
  <c r="BK156" i="12"/>
  <c r="J156" i="12"/>
  <c r="BE156" i="12" s="1"/>
  <c r="BI152" i="12"/>
  <c r="BH152" i="12"/>
  <c r="BG152" i="12"/>
  <c r="BF152" i="12"/>
  <c r="BE152" i="12"/>
  <c r="T152" i="12"/>
  <c r="R152" i="12"/>
  <c r="P152" i="12"/>
  <c r="BK152" i="12"/>
  <c r="J152" i="12"/>
  <c r="BI148" i="12"/>
  <c r="BH148" i="12"/>
  <c r="BG148" i="12"/>
  <c r="BF148" i="12"/>
  <c r="T148" i="12"/>
  <c r="R148" i="12"/>
  <c r="P148" i="12"/>
  <c r="BK148" i="12"/>
  <c r="J148" i="12"/>
  <c r="BE148" i="12" s="1"/>
  <c r="BI144" i="12"/>
  <c r="BH144" i="12"/>
  <c r="BG144" i="12"/>
  <c r="BF144" i="12"/>
  <c r="BE144" i="12"/>
  <c r="T144" i="12"/>
  <c r="R144" i="12"/>
  <c r="P144" i="12"/>
  <c r="BK144" i="12"/>
  <c r="J144" i="12"/>
  <c r="BI140" i="12"/>
  <c r="BH140" i="12"/>
  <c r="BG140" i="12"/>
  <c r="BF140" i="12"/>
  <c r="T140" i="12"/>
  <c r="R140" i="12"/>
  <c r="P140" i="12"/>
  <c r="BK140" i="12"/>
  <c r="J140" i="12"/>
  <c r="BE140" i="12" s="1"/>
  <c r="BI132" i="12"/>
  <c r="BH132" i="12"/>
  <c r="BG132" i="12"/>
  <c r="BF132" i="12"/>
  <c r="BE132" i="12"/>
  <c r="T132" i="12"/>
  <c r="R132" i="12"/>
  <c r="P132" i="12"/>
  <c r="BK132" i="12"/>
  <c r="J132" i="12"/>
  <c r="BI129" i="12"/>
  <c r="BH129" i="12"/>
  <c r="BG129" i="12"/>
  <c r="BF129" i="12"/>
  <c r="BE129" i="12"/>
  <c r="T129" i="12"/>
  <c r="R129" i="12"/>
  <c r="P129" i="12"/>
  <c r="BK129" i="12"/>
  <c r="J129" i="12"/>
  <c r="BI120" i="12"/>
  <c r="BH120" i="12"/>
  <c r="BG120" i="12"/>
  <c r="BF120" i="12"/>
  <c r="BE120" i="12"/>
  <c r="T120" i="12"/>
  <c r="R120" i="12"/>
  <c r="P120" i="12"/>
  <c r="BK120" i="12"/>
  <c r="J120" i="12"/>
  <c r="BI117" i="12"/>
  <c r="BH117" i="12"/>
  <c r="BG117" i="12"/>
  <c r="BF117" i="12"/>
  <c r="BE117" i="12"/>
  <c r="T117" i="12"/>
  <c r="R117" i="12"/>
  <c r="P117" i="12"/>
  <c r="BK117" i="12"/>
  <c r="J117" i="12"/>
  <c r="BI113" i="12"/>
  <c r="BH113" i="12"/>
  <c r="BG113" i="12"/>
  <c r="BF113" i="12"/>
  <c r="BE113" i="12"/>
  <c r="T113" i="12"/>
  <c r="R113" i="12"/>
  <c r="P113" i="12"/>
  <c r="BK113" i="12"/>
  <c r="J113" i="12"/>
  <c r="BI109" i="12"/>
  <c r="BH109" i="12"/>
  <c r="BG109" i="12"/>
  <c r="BF109" i="12"/>
  <c r="BE109" i="12"/>
  <c r="T109" i="12"/>
  <c r="R109" i="12"/>
  <c r="P109" i="12"/>
  <c r="BK109" i="12"/>
  <c r="J109" i="12"/>
  <c r="BI102" i="12"/>
  <c r="BH102" i="12"/>
  <c r="BG102" i="12"/>
  <c r="BF102" i="12"/>
  <c r="BE102" i="12"/>
  <c r="T102" i="12"/>
  <c r="R102" i="12"/>
  <c r="P102" i="12"/>
  <c r="BK102" i="12"/>
  <c r="J102" i="12"/>
  <c r="BI99" i="12"/>
  <c r="BH99" i="12"/>
  <c r="BG99" i="12"/>
  <c r="BF99" i="12"/>
  <c r="BE99" i="12"/>
  <c r="T99" i="12"/>
  <c r="R99" i="12"/>
  <c r="P99" i="12"/>
  <c r="BK99" i="12"/>
  <c r="J99" i="12"/>
  <c r="BI95" i="12"/>
  <c r="F36" i="12" s="1"/>
  <c r="BD67" i="1" s="1"/>
  <c r="BH95" i="12"/>
  <c r="F35" i="12" s="1"/>
  <c r="BC67" i="1" s="1"/>
  <c r="BG95" i="12"/>
  <c r="F34" i="12" s="1"/>
  <c r="BB67" i="1" s="1"/>
  <c r="BF95" i="12"/>
  <c r="J33" i="12" s="1"/>
  <c r="AW67" i="1" s="1"/>
  <c r="BE95" i="12"/>
  <c r="T95" i="12"/>
  <c r="T94" i="12" s="1"/>
  <c r="R95" i="12"/>
  <c r="R94" i="12" s="1"/>
  <c r="R93" i="12" s="1"/>
  <c r="R92" i="12" s="1"/>
  <c r="P95" i="12"/>
  <c r="P94" i="12" s="1"/>
  <c r="BK95" i="12"/>
  <c r="BK94" i="12" s="1"/>
  <c r="J95" i="12"/>
  <c r="J88" i="12"/>
  <c r="F86" i="12"/>
  <c r="E84" i="12"/>
  <c r="J55" i="12"/>
  <c r="J53" i="12"/>
  <c r="F53" i="12"/>
  <c r="E51" i="12"/>
  <c r="J20" i="12"/>
  <c r="E20" i="12"/>
  <c r="F89" i="12" s="1"/>
  <c r="J19" i="12"/>
  <c r="J17" i="12"/>
  <c r="E17" i="12"/>
  <c r="F55" i="12" s="1"/>
  <c r="J16" i="12"/>
  <c r="J14" i="12"/>
  <c r="J86" i="12" s="1"/>
  <c r="E7" i="12"/>
  <c r="E47" i="12" s="1"/>
  <c r="AY66" i="1"/>
  <c r="AX66" i="1"/>
  <c r="BI134" i="11"/>
  <c r="BH134" i="11"/>
  <c r="BG134" i="11"/>
  <c r="BF134" i="11"/>
  <c r="T134" i="11"/>
  <c r="T133" i="11" s="1"/>
  <c r="R134" i="11"/>
  <c r="R133" i="11" s="1"/>
  <c r="P134" i="11"/>
  <c r="P133" i="11" s="1"/>
  <c r="BK134" i="11"/>
  <c r="BK133" i="11" s="1"/>
  <c r="J133" i="11" s="1"/>
  <c r="J65" i="11" s="1"/>
  <c r="J134" i="11"/>
  <c r="BE134" i="11" s="1"/>
  <c r="BI132" i="11"/>
  <c r="BH132" i="11"/>
  <c r="BG132" i="11"/>
  <c r="BF132" i="11"/>
  <c r="BE132" i="11"/>
  <c r="T132" i="11"/>
  <c r="R132" i="11"/>
  <c r="P132" i="11"/>
  <c r="BK132" i="11"/>
  <c r="J132" i="11"/>
  <c r="BI128" i="11"/>
  <c r="BH128" i="11"/>
  <c r="BG128" i="11"/>
  <c r="BF128" i="11"/>
  <c r="BE128" i="11"/>
  <c r="T128" i="11"/>
  <c r="R128" i="11"/>
  <c r="P128" i="11"/>
  <c r="BK128" i="11"/>
  <c r="J128" i="11"/>
  <c r="BI124" i="11"/>
  <c r="BH124" i="11"/>
  <c r="BG124" i="11"/>
  <c r="BF124" i="11"/>
  <c r="BE124" i="11"/>
  <c r="T124" i="11"/>
  <c r="T123" i="11" s="1"/>
  <c r="R124" i="11"/>
  <c r="R123" i="11" s="1"/>
  <c r="P124" i="11"/>
  <c r="P123" i="11" s="1"/>
  <c r="BK124" i="11"/>
  <c r="BK123" i="11" s="1"/>
  <c r="J123" i="11" s="1"/>
  <c r="J64" i="11" s="1"/>
  <c r="J124" i="11"/>
  <c r="BI117" i="11"/>
  <c r="BH117" i="11"/>
  <c r="BG117" i="11"/>
  <c r="BF117" i="11"/>
  <c r="T117" i="11"/>
  <c r="R117" i="11"/>
  <c r="P117" i="11"/>
  <c r="BK117" i="11"/>
  <c r="J117" i="11"/>
  <c r="BE117" i="11" s="1"/>
  <c r="BI114" i="11"/>
  <c r="BH114" i="11"/>
  <c r="BG114" i="11"/>
  <c r="BF114" i="11"/>
  <c r="T114" i="11"/>
  <c r="R114" i="11"/>
  <c r="P114" i="11"/>
  <c r="BK114" i="11"/>
  <c r="J114" i="11"/>
  <c r="BE114" i="11" s="1"/>
  <c r="BI108" i="11"/>
  <c r="BH108" i="11"/>
  <c r="BG108" i="11"/>
  <c r="BF108" i="11"/>
  <c r="T108" i="11"/>
  <c r="T107" i="11" s="1"/>
  <c r="R108" i="11"/>
  <c r="R107" i="11" s="1"/>
  <c r="P108" i="11"/>
  <c r="P107" i="11" s="1"/>
  <c r="BK108" i="11"/>
  <c r="BK107" i="11" s="1"/>
  <c r="J107" i="11" s="1"/>
  <c r="J63" i="11" s="1"/>
  <c r="J108" i="11"/>
  <c r="BE108" i="11" s="1"/>
  <c r="BI103" i="11"/>
  <c r="BH103" i="11"/>
  <c r="BG103" i="11"/>
  <c r="BF103" i="11"/>
  <c r="BE103" i="11"/>
  <c r="T103" i="11"/>
  <c r="R103" i="11"/>
  <c r="BK103" i="11"/>
  <c r="BI99" i="11"/>
  <c r="BH99" i="11"/>
  <c r="BG99" i="11"/>
  <c r="BF99" i="11"/>
  <c r="BE99" i="11"/>
  <c r="T99" i="11"/>
  <c r="R99" i="11"/>
  <c r="BK99" i="11"/>
  <c r="BI96" i="11"/>
  <c r="BH96" i="11"/>
  <c r="BG96" i="11"/>
  <c r="BF96" i="11"/>
  <c r="BE96" i="11"/>
  <c r="T96" i="11"/>
  <c r="R96" i="11"/>
  <c r="BK96" i="11"/>
  <c r="BI90" i="11"/>
  <c r="F36" i="11" s="1"/>
  <c r="BD66" i="1" s="1"/>
  <c r="BH90" i="11"/>
  <c r="F35" i="11" s="1"/>
  <c r="BC66" i="1" s="1"/>
  <c r="BG90" i="11"/>
  <c r="F34" i="11" s="1"/>
  <c r="BB66" i="1" s="1"/>
  <c r="BF90" i="11"/>
  <c r="J33" i="11" s="1"/>
  <c r="AW66" i="1" s="1"/>
  <c r="BE90" i="11"/>
  <c r="T90" i="11"/>
  <c r="T89" i="11" s="1"/>
  <c r="T88" i="11" s="1"/>
  <c r="T87" i="11" s="1"/>
  <c r="R90" i="11"/>
  <c r="R89" i="11" s="1"/>
  <c r="P89" i="11"/>
  <c r="P88" i="11" s="1"/>
  <c r="P87" i="11" s="1"/>
  <c r="AU66" i="1" s="1"/>
  <c r="BK90" i="11"/>
  <c r="J83" i="11"/>
  <c r="F81" i="11"/>
  <c r="E79" i="11"/>
  <c r="J55" i="11"/>
  <c r="F53" i="11"/>
  <c r="E51" i="11"/>
  <c r="J20" i="11"/>
  <c r="E20" i="11"/>
  <c r="F84" i="11" s="1"/>
  <c r="J19" i="11"/>
  <c r="J17" i="11"/>
  <c r="E17" i="11"/>
  <c r="F55" i="11" s="1"/>
  <c r="J16" i="11"/>
  <c r="J14" i="11"/>
  <c r="J53" i="11" s="1"/>
  <c r="E7" i="11"/>
  <c r="E47" i="11" s="1"/>
  <c r="AY64" i="1"/>
  <c r="AX64" i="1"/>
  <c r="BI328" i="10"/>
  <c r="BH328" i="10"/>
  <c r="BG328" i="10"/>
  <c r="BF328" i="10"/>
  <c r="BE328" i="10"/>
  <c r="T328" i="10"/>
  <c r="R328" i="10"/>
  <c r="P328" i="10"/>
  <c r="BK328" i="10"/>
  <c r="J328" i="10"/>
  <c r="BI327" i="10"/>
  <c r="BH327" i="10"/>
  <c r="BG327" i="10"/>
  <c r="BF327" i="10"/>
  <c r="BE327" i="10"/>
  <c r="T327" i="10"/>
  <c r="R327" i="10"/>
  <c r="P327" i="10"/>
  <c r="BK327" i="10"/>
  <c r="J327" i="10"/>
  <c r="BI326" i="10"/>
  <c r="BH326" i="10"/>
  <c r="BG326" i="10"/>
  <c r="BF326" i="10"/>
  <c r="BE326" i="10"/>
  <c r="T326" i="10"/>
  <c r="R326" i="10"/>
  <c r="P326" i="10"/>
  <c r="BK326" i="10"/>
  <c r="J326" i="10"/>
  <c r="BI323" i="10"/>
  <c r="BH323" i="10"/>
  <c r="BG323" i="10"/>
  <c r="BF323" i="10"/>
  <c r="BE323" i="10"/>
  <c r="T323" i="10"/>
  <c r="R323" i="10"/>
  <c r="P323" i="10"/>
  <c r="BK323" i="10"/>
  <c r="J323" i="10"/>
  <c r="BI322" i="10"/>
  <c r="BH322" i="10"/>
  <c r="BG322" i="10"/>
  <c r="BF322" i="10"/>
  <c r="BE322" i="10"/>
  <c r="T322" i="10"/>
  <c r="R322" i="10"/>
  <c r="P322" i="10"/>
  <c r="BK322" i="10"/>
  <c r="J322" i="10"/>
  <c r="BI321" i="10"/>
  <c r="BH321" i="10"/>
  <c r="BG321" i="10"/>
  <c r="BF321" i="10"/>
  <c r="BE321" i="10"/>
  <c r="T321" i="10"/>
  <c r="R321" i="10"/>
  <c r="P321" i="10"/>
  <c r="BK321" i="10"/>
  <c r="J321" i="10"/>
  <c r="BI320" i="10"/>
  <c r="BH320" i="10"/>
  <c r="BG320" i="10"/>
  <c r="BF320" i="10"/>
  <c r="BE320" i="10"/>
  <c r="T320" i="10"/>
  <c r="R320" i="10"/>
  <c r="P320" i="10"/>
  <c r="BK320" i="10"/>
  <c r="J320" i="10"/>
  <c r="BI319" i="10"/>
  <c r="BH319" i="10"/>
  <c r="BG319" i="10"/>
  <c r="BF319" i="10"/>
  <c r="BE319" i="10"/>
  <c r="T319" i="10"/>
  <c r="R319" i="10"/>
  <c r="P319" i="10"/>
  <c r="BK319" i="10"/>
  <c r="J319" i="10"/>
  <c r="BI318" i="10"/>
  <c r="BH318" i="10"/>
  <c r="BG318" i="10"/>
  <c r="BF318" i="10"/>
  <c r="BE318" i="10"/>
  <c r="T318" i="10"/>
  <c r="R318" i="10"/>
  <c r="P318" i="10"/>
  <c r="BK318" i="10"/>
  <c r="J318" i="10"/>
  <c r="BI317" i="10"/>
  <c r="BH317" i="10"/>
  <c r="BG317" i="10"/>
  <c r="BF317" i="10"/>
  <c r="BE317" i="10"/>
  <c r="T317" i="10"/>
  <c r="R317" i="10"/>
  <c r="P317" i="10"/>
  <c r="BK317" i="10"/>
  <c r="J317" i="10"/>
  <c r="BI316" i="10"/>
  <c r="BH316" i="10"/>
  <c r="BG316" i="10"/>
  <c r="BF316" i="10"/>
  <c r="BE316" i="10"/>
  <c r="T316" i="10"/>
  <c r="R316" i="10"/>
  <c r="P316" i="10"/>
  <c r="BK316" i="10"/>
  <c r="J316" i="10"/>
  <c r="BI315" i="10"/>
  <c r="BH315" i="10"/>
  <c r="BG315" i="10"/>
  <c r="BF315" i="10"/>
  <c r="BE315" i="10"/>
  <c r="T315" i="10"/>
  <c r="R315" i="10"/>
  <c r="P315" i="10"/>
  <c r="BK315" i="10"/>
  <c r="J315" i="10"/>
  <c r="BI314" i="10"/>
  <c r="BH314" i="10"/>
  <c r="BG314" i="10"/>
  <c r="BF314" i="10"/>
  <c r="BE314" i="10"/>
  <c r="T314" i="10"/>
  <c r="R314" i="10"/>
  <c r="P314" i="10"/>
  <c r="BK314" i="10"/>
  <c r="J314" i="10"/>
  <c r="BI313" i="10"/>
  <c r="BH313" i="10"/>
  <c r="BG313" i="10"/>
  <c r="BF313" i="10"/>
  <c r="BE313" i="10"/>
  <c r="T313" i="10"/>
  <c r="R313" i="10"/>
  <c r="P313" i="10"/>
  <c r="BK313" i="10"/>
  <c r="J313" i="10"/>
  <c r="BI312" i="10"/>
  <c r="BH312" i="10"/>
  <c r="BG312" i="10"/>
  <c r="BF312" i="10"/>
  <c r="BE312" i="10"/>
  <c r="T312" i="10"/>
  <c r="R312" i="10"/>
  <c r="P312" i="10"/>
  <c r="BK312" i="10"/>
  <c r="J312" i="10"/>
  <c r="BI311" i="10"/>
  <c r="BH311" i="10"/>
  <c r="BG311" i="10"/>
  <c r="BF311" i="10"/>
  <c r="BE311" i="10"/>
  <c r="T311" i="10"/>
  <c r="R311" i="10"/>
  <c r="P311" i="10"/>
  <c r="BK311" i="10"/>
  <c r="J311" i="10"/>
  <c r="BI310" i="10"/>
  <c r="BH310" i="10"/>
  <c r="BG310" i="10"/>
  <c r="BF310" i="10"/>
  <c r="BE310" i="10"/>
  <c r="T310" i="10"/>
  <c r="R310" i="10"/>
  <c r="P310" i="10"/>
  <c r="BK310" i="10"/>
  <c r="J310" i="10"/>
  <c r="BI309" i="10"/>
  <c r="BH309" i="10"/>
  <c r="BG309" i="10"/>
  <c r="BF309" i="10"/>
  <c r="BE309" i="10"/>
  <c r="T309" i="10"/>
  <c r="R309" i="10"/>
  <c r="P309" i="10"/>
  <c r="BK309" i="10"/>
  <c r="J309" i="10"/>
  <c r="BI308" i="10"/>
  <c r="BH308" i="10"/>
  <c r="BG308" i="10"/>
  <c r="BF308" i="10"/>
  <c r="BE308" i="10"/>
  <c r="T308" i="10"/>
  <c r="R308" i="10"/>
  <c r="P308" i="10"/>
  <c r="BK308" i="10"/>
  <c r="J308" i="10"/>
  <c r="BI307" i="10"/>
  <c r="BH307" i="10"/>
  <c r="BG307" i="10"/>
  <c r="BF307" i="10"/>
  <c r="BE307" i="10"/>
  <c r="T307" i="10"/>
  <c r="R307" i="10"/>
  <c r="P307" i="10"/>
  <c r="BK307" i="10"/>
  <c r="J307" i="10"/>
  <c r="BI306" i="10"/>
  <c r="BH306" i="10"/>
  <c r="BG306" i="10"/>
  <c r="BF306" i="10"/>
  <c r="BE306" i="10"/>
  <c r="T306" i="10"/>
  <c r="R306" i="10"/>
  <c r="P306" i="10"/>
  <c r="BK306" i="10"/>
  <c r="J306" i="10"/>
  <c r="BI303" i="10"/>
  <c r="BH303" i="10"/>
  <c r="BG303" i="10"/>
  <c r="BF303" i="10"/>
  <c r="BE303" i="10"/>
  <c r="T303" i="10"/>
  <c r="R303" i="10"/>
  <c r="P303" i="10"/>
  <c r="BK303" i="10"/>
  <c r="J303" i="10"/>
  <c r="BI302" i="10"/>
  <c r="BH302" i="10"/>
  <c r="BG302" i="10"/>
  <c r="BF302" i="10"/>
  <c r="BE302" i="10"/>
  <c r="T302" i="10"/>
  <c r="R302" i="10"/>
  <c r="P302" i="10"/>
  <c r="BK302" i="10"/>
  <c r="J302" i="10"/>
  <c r="BI299" i="10"/>
  <c r="BH299" i="10"/>
  <c r="BG299" i="10"/>
  <c r="BF299" i="10"/>
  <c r="BE299" i="10"/>
  <c r="T299" i="10"/>
  <c r="R299" i="10"/>
  <c r="P299" i="10"/>
  <c r="BK299" i="10"/>
  <c r="J299" i="10"/>
  <c r="BI298" i="10"/>
  <c r="BH298" i="10"/>
  <c r="BG298" i="10"/>
  <c r="BF298" i="10"/>
  <c r="BE298" i="10"/>
  <c r="T298" i="10"/>
  <c r="R298" i="10"/>
  <c r="P298" i="10"/>
  <c r="BK298" i="10"/>
  <c r="J298" i="10"/>
  <c r="BI297" i="10"/>
  <c r="BH297" i="10"/>
  <c r="BG297" i="10"/>
  <c r="BF297" i="10"/>
  <c r="BE297" i="10"/>
  <c r="T297" i="10"/>
  <c r="R297" i="10"/>
  <c r="P297" i="10"/>
  <c r="BK297" i="10"/>
  <c r="J297" i="10"/>
  <c r="BI294" i="10"/>
  <c r="BH294" i="10"/>
  <c r="BG294" i="10"/>
  <c r="BF294" i="10"/>
  <c r="BE294" i="10"/>
  <c r="T294" i="10"/>
  <c r="R294" i="10"/>
  <c r="P294" i="10"/>
  <c r="BK294" i="10"/>
  <c r="J294" i="10"/>
  <c r="BI291" i="10"/>
  <c r="BH291" i="10"/>
  <c r="BG291" i="10"/>
  <c r="BF291" i="10"/>
  <c r="BE291" i="10"/>
  <c r="T291" i="10"/>
  <c r="R291" i="10"/>
  <c r="P291" i="10"/>
  <c r="BK291" i="10"/>
  <c r="J291" i="10"/>
  <c r="BI290" i="10"/>
  <c r="BH290" i="10"/>
  <c r="BG290" i="10"/>
  <c r="BF290" i="10"/>
  <c r="BE290" i="10"/>
  <c r="T290" i="10"/>
  <c r="R290" i="10"/>
  <c r="P290" i="10"/>
  <c r="BK290" i="10"/>
  <c r="J290" i="10"/>
  <c r="BI289" i="10"/>
  <c r="BH289" i="10"/>
  <c r="BG289" i="10"/>
  <c r="BF289" i="10"/>
  <c r="BE289" i="10"/>
  <c r="T289" i="10"/>
  <c r="R289" i="10"/>
  <c r="P289" i="10"/>
  <c r="BK289" i="10"/>
  <c r="J289" i="10"/>
  <c r="BI286" i="10"/>
  <c r="BH286" i="10"/>
  <c r="BG286" i="10"/>
  <c r="BF286" i="10"/>
  <c r="BE286" i="10"/>
  <c r="T286" i="10"/>
  <c r="R286" i="10"/>
  <c r="P286" i="10"/>
  <c r="BK286" i="10"/>
  <c r="J286" i="10"/>
  <c r="BI285" i="10"/>
  <c r="BH285" i="10"/>
  <c r="BG285" i="10"/>
  <c r="BF285" i="10"/>
  <c r="BE285" i="10"/>
  <c r="T285" i="10"/>
  <c r="R285" i="10"/>
  <c r="P285" i="10"/>
  <c r="BK285" i="10"/>
  <c r="J285" i="10"/>
  <c r="BI284" i="10"/>
  <c r="BH284" i="10"/>
  <c r="BG284" i="10"/>
  <c r="BF284" i="10"/>
  <c r="BE284" i="10"/>
  <c r="T284" i="10"/>
  <c r="R284" i="10"/>
  <c r="P284" i="10"/>
  <c r="BK284" i="10"/>
  <c r="J284" i="10"/>
  <c r="BI283" i="10"/>
  <c r="BH283" i="10"/>
  <c r="BG283" i="10"/>
  <c r="BF283" i="10"/>
  <c r="BE283" i="10"/>
  <c r="T283" i="10"/>
  <c r="R283" i="10"/>
  <c r="P283" i="10"/>
  <c r="BK283" i="10"/>
  <c r="J283" i="10"/>
  <c r="BI282" i="10"/>
  <c r="BH282" i="10"/>
  <c r="BG282" i="10"/>
  <c r="BF282" i="10"/>
  <c r="BE282" i="10"/>
  <c r="T282" i="10"/>
  <c r="R282" i="10"/>
  <c r="P282" i="10"/>
  <c r="BK282" i="10"/>
  <c r="J282" i="10"/>
  <c r="BI281" i="10"/>
  <c r="BH281" i="10"/>
  <c r="BG281" i="10"/>
  <c r="BF281" i="10"/>
  <c r="BE281" i="10"/>
  <c r="T281" i="10"/>
  <c r="R281" i="10"/>
  <c r="P281" i="10"/>
  <c r="BK281" i="10"/>
  <c r="J281" i="10"/>
  <c r="BI280" i="10"/>
  <c r="BH280" i="10"/>
  <c r="BG280" i="10"/>
  <c r="BF280" i="10"/>
  <c r="BE280" i="10"/>
  <c r="T280" i="10"/>
  <c r="R280" i="10"/>
  <c r="P280" i="10"/>
  <c r="BK280" i="10"/>
  <c r="J280" i="10"/>
  <c r="BI279" i="10"/>
  <c r="BH279" i="10"/>
  <c r="BG279" i="10"/>
  <c r="BF279" i="10"/>
  <c r="BE279" i="10"/>
  <c r="T279" i="10"/>
  <c r="R279" i="10"/>
  <c r="P279" i="10"/>
  <c r="BK279" i="10"/>
  <c r="J279" i="10"/>
  <c r="BI278" i="10"/>
  <c r="BH278" i="10"/>
  <c r="BG278" i="10"/>
  <c r="BF278" i="10"/>
  <c r="BE278" i="10"/>
  <c r="T278" i="10"/>
  <c r="R278" i="10"/>
  <c r="P278" i="10"/>
  <c r="BK278" i="10"/>
  <c r="J278" i="10"/>
  <c r="BI277" i="10"/>
  <c r="BH277" i="10"/>
  <c r="BG277" i="10"/>
  <c r="BF277" i="10"/>
  <c r="BE277" i="10"/>
  <c r="T277" i="10"/>
  <c r="R277" i="10"/>
  <c r="P277" i="10"/>
  <c r="BK277" i="10"/>
  <c r="J277" i="10"/>
  <c r="BI276" i="10"/>
  <c r="BH276" i="10"/>
  <c r="BG276" i="10"/>
  <c r="BF276" i="10"/>
  <c r="BE276" i="10"/>
  <c r="T276" i="10"/>
  <c r="R276" i="10"/>
  <c r="P276" i="10"/>
  <c r="BK276" i="10"/>
  <c r="J276" i="10"/>
  <c r="BI275" i="10"/>
  <c r="BH275" i="10"/>
  <c r="BG275" i="10"/>
  <c r="BF275" i="10"/>
  <c r="BE275" i="10"/>
  <c r="T275" i="10"/>
  <c r="R275" i="10"/>
  <c r="P275" i="10"/>
  <c r="BK275" i="10"/>
  <c r="J275" i="10"/>
  <c r="BI274" i="10"/>
  <c r="BH274" i="10"/>
  <c r="BG274" i="10"/>
  <c r="BF274" i="10"/>
  <c r="BE274" i="10"/>
  <c r="T274" i="10"/>
  <c r="R274" i="10"/>
  <c r="P274" i="10"/>
  <c r="BK274" i="10"/>
  <c r="J274" i="10"/>
  <c r="BI273" i="10"/>
  <c r="BH273" i="10"/>
  <c r="BG273" i="10"/>
  <c r="BF273" i="10"/>
  <c r="BE273" i="10"/>
  <c r="T273" i="10"/>
  <c r="R273" i="10"/>
  <c r="P273" i="10"/>
  <c r="BK273" i="10"/>
  <c r="J273" i="10"/>
  <c r="BI272" i="10"/>
  <c r="BH272" i="10"/>
  <c r="BG272" i="10"/>
  <c r="BF272" i="10"/>
  <c r="BE272" i="10"/>
  <c r="T272" i="10"/>
  <c r="R272" i="10"/>
  <c r="P272" i="10"/>
  <c r="BK272" i="10"/>
  <c r="J272" i="10"/>
  <c r="BI271" i="10"/>
  <c r="BH271" i="10"/>
  <c r="BG271" i="10"/>
  <c r="BF271" i="10"/>
  <c r="BE271" i="10"/>
  <c r="T271" i="10"/>
  <c r="R271" i="10"/>
  <c r="P271" i="10"/>
  <c r="BK271" i="10"/>
  <c r="J271" i="10"/>
  <c r="BI270" i="10"/>
  <c r="BH270" i="10"/>
  <c r="BG270" i="10"/>
  <c r="BF270" i="10"/>
  <c r="BE270" i="10"/>
  <c r="T270" i="10"/>
  <c r="R270" i="10"/>
  <c r="P270" i="10"/>
  <c r="BK270" i="10"/>
  <c r="J270" i="10"/>
  <c r="BI269" i="10"/>
  <c r="BH269" i="10"/>
  <c r="BG269" i="10"/>
  <c r="BF269" i="10"/>
  <c r="BE269" i="10"/>
  <c r="T269" i="10"/>
  <c r="R269" i="10"/>
  <c r="P269" i="10"/>
  <c r="BK269" i="10"/>
  <c r="J269" i="10"/>
  <c r="BI268" i="10"/>
  <c r="BH268" i="10"/>
  <c r="BG268" i="10"/>
  <c r="BF268" i="10"/>
  <c r="BE268" i="10"/>
  <c r="T268" i="10"/>
  <c r="R268" i="10"/>
  <c r="P268" i="10"/>
  <c r="BK268" i="10"/>
  <c r="J268" i="10"/>
  <c r="BI267" i="10"/>
  <c r="BH267" i="10"/>
  <c r="BG267" i="10"/>
  <c r="BF267" i="10"/>
  <c r="BE267" i="10"/>
  <c r="T267" i="10"/>
  <c r="R267" i="10"/>
  <c r="P267" i="10"/>
  <c r="BK267" i="10"/>
  <c r="J267" i="10"/>
  <c r="BI266" i="10"/>
  <c r="BH266" i="10"/>
  <c r="BG266" i="10"/>
  <c r="BF266" i="10"/>
  <c r="BE266" i="10"/>
  <c r="T266" i="10"/>
  <c r="R266" i="10"/>
  <c r="P266" i="10"/>
  <c r="BK266" i="10"/>
  <c r="J266" i="10"/>
  <c r="BI265" i="10"/>
  <c r="BH265" i="10"/>
  <c r="BG265" i="10"/>
  <c r="BF265" i="10"/>
  <c r="BE265" i="10"/>
  <c r="T265" i="10"/>
  <c r="R265" i="10"/>
  <c r="P265" i="10"/>
  <c r="BK265" i="10"/>
  <c r="J265" i="10"/>
  <c r="BI264" i="10"/>
  <c r="BH264" i="10"/>
  <c r="BG264" i="10"/>
  <c r="BF264" i="10"/>
  <c r="BE264" i="10"/>
  <c r="T264" i="10"/>
  <c r="T263" i="10" s="1"/>
  <c r="R264" i="10"/>
  <c r="R263" i="10" s="1"/>
  <c r="P264" i="10"/>
  <c r="P263" i="10" s="1"/>
  <c r="BK264" i="10"/>
  <c r="BK263" i="10" s="1"/>
  <c r="J263" i="10" s="1"/>
  <c r="J63" i="10" s="1"/>
  <c r="J264" i="10"/>
  <c r="BI262" i="10"/>
  <c r="BH262" i="10"/>
  <c r="BG262" i="10"/>
  <c r="BF262" i="10"/>
  <c r="T262" i="10"/>
  <c r="R262" i="10"/>
  <c r="P262" i="10"/>
  <c r="BK262" i="10"/>
  <c r="J262" i="10"/>
  <c r="BE262" i="10" s="1"/>
  <c r="BI261" i="10"/>
  <c r="BH261" i="10"/>
  <c r="BG261" i="10"/>
  <c r="BF261" i="10"/>
  <c r="T261" i="10"/>
  <c r="R261" i="10"/>
  <c r="P261" i="10"/>
  <c r="BK261" i="10"/>
  <c r="J261" i="10"/>
  <c r="BE261" i="10" s="1"/>
  <c r="BI260" i="10"/>
  <c r="BH260" i="10"/>
  <c r="BG260" i="10"/>
  <c r="BF260" i="10"/>
  <c r="T260" i="10"/>
  <c r="R260" i="10"/>
  <c r="P260" i="10"/>
  <c r="BK260" i="10"/>
  <c r="J260" i="10"/>
  <c r="BE260" i="10" s="1"/>
  <c r="BI259" i="10"/>
  <c r="BH259" i="10"/>
  <c r="BG259" i="10"/>
  <c r="BF259" i="10"/>
  <c r="T259" i="10"/>
  <c r="R259" i="10"/>
  <c r="P259" i="10"/>
  <c r="BK259" i="10"/>
  <c r="J259" i="10"/>
  <c r="BE259" i="10" s="1"/>
  <c r="BI258" i="10"/>
  <c r="BH258" i="10"/>
  <c r="BG258" i="10"/>
  <c r="BF258" i="10"/>
  <c r="T258" i="10"/>
  <c r="R258" i="10"/>
  <c r="P258" i="10"/>
  <c r="BK258" i="10"/>
  <c r="J258" i="10"/>
  <c r="BE258" i="10" s="1"/>
  <c r="BI255" i="10"/>
  <c r="BH255" i="10"/>
  <c r="BG255" i="10"/>
  <c r="BF255" i="10"/>
  <c r="T255" i="10"/>
  <c r="R255" i="10"/>
  <c r="P255" i="10"/>
  <c r="BK255" i="10"/>
  <c r="J255" i="10"/>
  <c r="BE255" i="10" s="1"/>
  <c r="BI252" i="10"/>
  <c r="BH252" i="10"/>
  <c r="BG252" i="10"/>
  <c r="BF252" i="10"/>
  <c r="T252" i="10"/>
  <c r="R252" i="10"/>
  <c r="P252" i="10"/>
  <c r="BK252" i="10"/>
  <c r="J252" i="10"/>
  <c r="BE252" i="10" s="1"/>
  <c r="BI249" i="10"/>
  <c r="BH249" i="10"/>
  <c r="BG249" i="10"/>
  <c r="BF249" i="10"/>
  <c r="T249" i="10"/>
  <c r="R249" i="10"/>
  <c r="P249" i="10"/>
  <c r="BK249" i="10"/>
  <c r="J249" i="10"/>
  <c r="BE249" i="10" s="1"/>
  <c r="BI248" i="10"/>
  <c r="BH248" i="10"/>
  <c r="BG248" i="10"/>
  <c r="BF248" i="10"/>
  <c r="T248" i="10"/>
  <c r="R248" i="10"/>
  <c r="P248" i="10"/>
  <c r="BK248" i="10"/>
  <c r="J248" i="10"/>
  <c r="BE248" i="10" s="1"/>
  <c r="BI247" i="10"/>
  <c r="BH247" i="10"/>
  <c r="BG247" i="10"/>
  <c r="BF247" i="10"/>
  <c r="T247" i="10"/>
  <c r="R247" i="10"/>
  <c r="P247" i="10"/>
  <c r="BK247" i="10"/>
  <c r="J247" i="10"/>
  <c r="BE247" i="10" s="1"/>
  <c r="BI244" i="10"/>
  <c r="BH244" i="10"/>
  <c r="BG244" i="10"/>
  <c r="BF244" i="10"/>
  <c r="T244" i="10"/>
  <c r="R244" i="10"/>
  <c r="P244" i="10"/>
  <c r="BK244" i="10"/>
  <c r="J244" i="10"/>
  <c r="BE244" i="10" s="1"/>
  <c r="BI243" i="10"/>
  <c r="BH243" i="10"/>
  <c r="BG243" i="10"/>
  <c r="BF243" i="10"/>
  <c r="T243" i="10"/>
  <c r="R243" i="10"/>
  <c r="P243" i="10"/>
  <c r="BK243" i="10"/>
  <c r="J243" i="10"/>
  <c r="BE243" i="10" s="1"/>
  <c r="BI240" i="10"/>
  <c r="BH240" i="10"/>
  <c r="BG240" i="10"/>
  <c r="BF240" i="10"/>
  <c r="T240" i="10"/>
  <c r="R240" i="10"/>
  <c r="P240" i="10"/>
  <c r="BK240" i="10"/>
  <c r="J240" i="10"/>
  <c r="BE240" i="10" s="1"/>
  <c r="BI239" i="10"/>
  <c r="BH239" i="10"/>
  <c r="BG239" i="10"/>
  <c r="BF239" i="10"/>
  <c r="T239" i="10"/>
  <c r="R239" i="10"/>
  <c r="P239" i="10"/>
  <c r="BK239" i="10"/>
  <c r="J239" i="10"/>
  <c r="BE239" i="10" s="1"/>
  <c r="BI238" i="10"/>
  <c r="BH238" i="10"/>
  <c r="BG238" i="10"/>
  <c r="BF238" i="10"/>
  <c r="T238" i="10"/>
  <c r="R238" i="10"/>
  <c r="P238" i="10"/>
  <c r="BK238" i="10"/>
  <c r="J238" i="10"/>
  <c r="BE238" i="10" s="1"/>
  <c r="BI235" i="10"/>
  <c r="BH235" i="10"/>
  <c r="BG235" i="10"/>
  <c r="BF235" i="10"/>
  <c r="T235" i="10"/>
  <c r="R235" i="10"/>
  <c r="P235" i="10"/>
  <c r="BK235" i="10"/>
  <c r="J235" i="10"/>
  <c r="BE235" i="10" s="1"/>
  <c r="BI234" i="10"/>
  <c r="BH234" i="10"/>
  <c r="BG234" i="10"/>
  <c r="BF234" i="10"/>
  <c r="T234" i="10"/>
  <c r="R234" i="10"/>
  <c r="P234" i="10"/>
  <c r="BK234" i="10"/>
  <c r="J234" i="10"/>
  <c r="BE234" i="10" s="1"/>
  <c r="BI231" i="10"/>
  <c r="BH231" i="10"/>
  <c r="BG231" i="10"/>
  <c r="BF231" i="10"/>
  <c r="T231" i="10"/>
  <c r="R231" i="10"/>
  <c r="P231" i="10"/>
  <c r="BK231" i="10"/>
  <c r="J231" i="10"/>
  <c r="BE231" i="10" s="1"/>
  <c r="BI228" i="10"/>
  <c r="BH228" i="10"/>
  <c r="BG228" i="10"/>
  <c r="BF228" i="10"/>
  <c r="T228" i="10"/>
  <c r="R228" i="10"/>
  <c r="P228" i="10"/>
  <c r="BK228" i="10"/>
  <c r="J228" i="10"/>
  <c r="BE228" i="10" s="1"/>
  <c r="BI225" i="10"/>
  <c r="BH225" i="10"/>
  <c r="BG225" i="10"/>
  <c r="BF225" i="10"/>
  <c r="T225" i="10"/>
  <c r="R225" i="10"/>
  <c r="P225" i="10"/>
  <c r="BK225" i="10"/>
  <c r="J225" i="10"/>
  <c r="BE225" i="10" s="1"/>
  <c r="BI224" i="10"/>
  <c r="BH224" i="10"/>
  <c r="BG224" i="10"/>
  <c r="BF224" i="10"/>
  <c r="T224" i="10"/>
  <c r="R224" i="10"/>
  <c r="P224" i="10"/>
  <c r="BK224" i="10"/>
  <c r="J224" i="10"/>
  <c r="BE224" i="10" s="1"/>
  <c r="BI223" i="10"/>
  <c r="BH223" i="10"/>
  <c r="BG223" i="10"/>
  <c r="BF223" i="10"/>
  <c r="T223" i="10"/>
  <c r="R223" i="10"/>
  <c r="P223" i="10"/>
  <c r="BK223" i="10"/>
  <c r="J223" i="10"/>
  <c r="BE223" i="10" s="1"/>
  <c r="BI222" i="10"/>
  <c r="BH222" i="10"/>
  <c r="BG222" i="10"/>
  <c r="BF222" i="10"/>
  <c r="T222" i="10"/>
  <c r="R222" i="10"/>
  <c r="P222" i="10"/>
  <c r="BK222" i="10"/>
  <c r="J222" i="10"/>
  <c r="BE222" i="10" s="1"/>
  <c r="BI221" i="10"/>
  <c r="BH221" i="10"/>
  <c r="BG221" i="10"/>
  <c r="BF221" i="10"/>
  <c r="BE221" i="10"/>
  <c r="T221" i="10"/>
  <c r="R221" i="10"/>
  <c r="P221" i="10"/>
  <c r="BK221" i="10"/>
  <c r="J221" i="10"/>
  <c r="BI218" i="10"/>
  <c r="BH218" i="10"/>
  <c r="BG218" i="10"/>
  <c r="BF218" i="10"/>
  <c r="T218" i="10"/>
  <c r="R218" i="10"/>
  <c r="P218" i="10"/>
  <c r="BK218" i="10"/>
  <c r="J218" i="10"/>
  <c r="BE218" i="10" s="1"/>
  <c r="BI215" i="10"/>
  <c r="BH215" i="10"/>
  <c r="BG215" i="10"/>
  <c r="BF215" i="10"/>
  <c r="BE215" i="10"/>
  <c r="T215" i="10"/>
  <c r="R215" i="10"/>
  <c r="P215" i="10"/>
  <c r="BK215" i="10"/>
  <c r="J215" i="10"/>
  <c r="BI212" i="10"/>
  <c r="BH212" i="10"/>
  <c r="BG212" i="10"/>
  <c r="BF212" i="10"/>
  <c r="T212" i="10"/>
  <c r="R212" i="10"/>
  <c r="P212" i="10"/>
  <c r="BK212" i="10"/>
  <c r="J212" i="10"/>
  <c r="BE212" i="10" s="1"/>
  <c r="BI211" i="10"/>
  <c r="BH211" i="10"/>
  <c r="BG211" i="10"/>
  <c r="BF211" i="10"/>
  <c r="T211" i="10"/>
  <c r="R211" i="10"/>
  <c r="P211" i="10"/>
  <c r="BK211" i="10"/>
  <c r="J211" i="10"/>
  <c r="BE211" i="10" s="1"/>
  <c r="BI208" i="10"/>
  <c r="BH208" i="10"/>
  <c r="BG208" i="10"/>
  <c r="BF208" i="10"/>
  <c r="BE208" i="10"/>
  <c r="T208" i="10"/>
  <c r="R208" i="10"/>
  <c r="P208" i="10"/>
  <c r="BK208" i="10"/>
  <c r="J208" i="10"/>
  <c r="BI205" i="10"/>
  <c r="BH205" i="10"/>
  <c r="BG205" i="10"/>
  <c r="BF205" i="10"/>
  <c r="T205" i="10"/>
  <c r="R205" i="10"/>
  <c r="P205" i="10"/>
  <c r="BK205" i="10"/>
  <c r="J205" i="10"/>
  <c r="BE205" i="10" s="1"/>
  <c r="BI204" i="10"/>
  <c r="BH204" i="10"/>
  <c r="BG204" i="10"/>
  <c r="BF204" i="10"/>
  <c r="BE204" i="10"/>
  <c r="T204" i="10"/>
  <c r="R204" i="10"/>
  <c r="P204" i="10"/>
  <c r="BK204" i="10"/>
  <c r="J204" i="10"/>
  <c r="BI203" i="10"/>
  <c r="BH203" i="10"/>
  <c r="BG203" i="10"/>
  <c r="BF203" i="10"/>
  <c r="T203" i="10"/>
  <c r="R203" i="10"/>
  <c r="P203" i="10"/>
  <c r="BK203" i="10"/>
  <c r="J203" i="10"/>
  <c r="BE203" i="10" s="1"/>
  <c r="BI202" i="10"/>
  <c r="BH202" i="10"/>
  <c r="BG202" i="10"/>
  <c r="BF202" i="10"/>
  <c r="BE202" i="10"/>
  <c r="T202" i="10"/>
  <c r="R202" i="10"/>
  <c r="P202" i="10"/>
  <c r="BK202" i="10"/>
  <c r="J202" i="10"/>
  <c r="BI199" i="10"/>
  <c r="BH199" i="10"/>
  <c r="BG199" i="10"/>
  <c r="BF199" i="10"/>
  <c r="T199" i="10"/>
  <c r="R199" i="10"/>
  <c r="P199" i="10"/>
  <c r="BK199" i="10"/>
  <c r="J199" i="10"/>
  <c r="BE199" i="10" s="1"/>
  <c r="BI198" i="10"/>
  <c r="BH198" i="10"/>
  <c r="BG198" i="10"/>
  <c r="BF198" i="10"/>
  <c r="BE198" i="10"/>
  <c r="T198" i="10"/>
  <c r="R198" i="10"/>
  <c r="P198" i="10"/>
  <c r="BK198" i="10"/>
  <c r="J198" i="10"/>
  <c r="BI197" i="10"/>
  <c r="BH197" i="10"/>
  <c r="BG197" i="10"/>
  <c r="BF197" i="10"/>
  <c r="T197" i="10"/>
  <c r="R197" i="10"/>
  <c r="P197" i="10"/>
  <c r="BK197" i="10"/>
  <c r="J197" i="10"/>
  <c r="BE197" i="10" s="1"/>
  <c r="BI194" i="10"/>
  <c r="BH194" i="10"/>
  <c r="BG194" i="10"/>
  <c r="BF194" i="10"/>
  <c r="BE194" i="10"/>
  <c r="T194" i="10"/>
  <c r="R194" i="10"/>
  <c r="P194" i="10"/>
  <c r="BK194" i="10"/>
  <c r="J194" i="10"/>
  <c r="BI191" i="10"/>
  <c r="BH191" i="10"/>
  <c r="BG191" i="10"/>
  <c r="BF191" i="10"/>
  <c r="T191" i="10"/>
  <c r="R191" i="10"/>
  <c r="P191" i="10"/>
  <c r="BK191" i="10"/>
  <c r="J191" i="10"/>
  <c r="BE191" i="10" s="1"/>
  <c r="BI190" i="10"/>
  <c r="BH190" i="10"/>
  <c r="BG190" i="10"/>
  <c r="BF190" i="10"/>
  <c r="BE190" i="10"/>
  <c r="T190" i="10"/>
  <c r="R190" i="10"/>
  <c r="P190" i="10"/>
  <c r="BK190" i="10"/>
  <c r="J190" i="10"/>
  <c r="BI189" i="10"/>
  <c r="BH189" i="10"/>
  <c r="BG189" i="10"/>
  <c r="BF189" i="10"/>
  <c r="T189" i="10"/>
  <c r="R189" i="10"/>
  <c r="P189" i="10"/>
  <c r="BK189" i="10"/>
  <c r="J189" i="10"/>
  <c r="BE189" i="10" s="1"/>
  <c r="BI188" i="10"/>
  <c r="BH188" i="10"/>
  <c r="BG188" i="10"/>
  <c r="BF188" i="10"/>
  <c r="BE188" i="10"/>
  <c r="T188" i="10"/>
  <c r="R188" i="10"/>
  <c r="P188" i="10"/>
  <c r="BK188" i="10"/>
  <c r="J188" i="10"/>
  <c r="BI187" i="10"/>
  <c r="BH187" i="10"/>
  <c r="BG187" i="10"/>
  <c r="BF187" i="10"/>
  <c r="T187" i="10"/>
  <c r="R187" i="10"/>
  <c r="P187" i="10"/>
  <c r="BK187" i="10"/>
  <c r="J187" i="10"/>
  <c r="BE187" i="10" s="1"/>
  <c r="BI184" i="10"/>
  <c r="BH184" i="10"/>
  <c r="BG184" i="10"/>
  <c r="BF184" i="10"/>
  <c r="BE184" i="10"/>
  <c r="T184" i="10"/>
  <c r="R184" i="10"/>
  <c r="R183" i="10" s="1"/>
  <c r="P184" i="10"/>
  <c r="P183" i="10" s="1"/>
  <c r="BK184" i="10"/>
  <c r="BK183" i="10" s="1"/>
  <c r="J183" i="10" s="1"/>
  <c r="J62" i="10" s="1"/>
  <c r="J184" i="10"/>
  <c r="BI182" i="10"/>
  <c r="BH182" i="10"/>
  <c r="BG182" i="10"/>
  <c r="BF182" i="10"/>
  <c r="BE182" i="10"/>
  <c r="T182" i="10"/>
  <c r="R182" i="10"/>
  <c r="P182" i="10"/>
  <c r="BK182" i="10"/>
  <c r="J182" i="10"/>
  <c r="BI181" i="10"/>
  <c r="BH181" i="10"/>
  <c r="BG181" i="10"/>
  <c r="BF181" i="10"/>
  <c r="T181" i="10"/>
  <c r="R181" i="10"/>
  <c r="P181" i="10"/>
  <c r="BK181" i="10"/>
  <c r="J181" i="10"/>
  <c r="BE181" i="10" s="1"/>
  <c r="BI178" i="10"/>
  <c r="BH178" i="10"/>
  <c r="BG178" i="10"/>
  <c r="BF178" i="10"/>
  <c r="BE178" i="10"/>
  <c r="T178" i="10"/>
  <c r="R178" i="10"/>
  <c r="P178" i="10"/>
  <c r="BK178" i="10"/>
  <c r="J178" i="10"/>
  <c r="BI175" i="10"/>
  <c r="BH175" i="10"/>
  <c r="BG175" i="10"/>
  <c r="BF175" i="10"/>
  <c r="T175" i="10"/>
  <c r="R175" i="10"/>
  <c r="P175" i="10"/>
  <c r="BK175" i="10"/>
  <c r="J175" i="10"/>
  <c r="BE175" i="10" s="1"/>
  <c r="BI174" i="10"/>
  <c r="BH174" i="10"/>
  <c r="BG174" i="10"/>
  <c r="BF174" i="10"/>
  <c r="BE174" i="10"/>
  <c r="T174" i="10"/>
  <c r="R174" i="10"/>
  <c r="P174" i="10"/>
  <c r="BK174" i="10"/>
  <c r="J174" i="10"/>
  <c r="BI173" i="10"/>
  <c r="BH173" i="10"/>
  <c r="BG173" i="10"/>
  <c r="BF173" i="10"/>
  <c r="T173" i="10"/>
  <c r="R173" i="10"/>
  <c r="P173" i="10"/>
  <c r="BK173" i="10"/>
  <c r="J173" i="10"/>
  <c r="BE173" i="10" s="1"/>
  <c r="BI172" i="10"/>
  <c r="BH172" i="10"/>
  <c r="BG172" i="10"/>
  <c r="BF172" i="10"/>
  <c r="BE172" i="10"/>
  <c r="T172" i="10"/>
  <c r="R172" i="10"/>
  <c r="P172" i="10"/>
  <c r="BK172" i="10"/>
  <c r="J172" i="10"/>
  <c r="BI169" i="10"/>
  <c r="BH169" i="10"/>
  <c r="BG169" i="10"/>
  <c r="BF169" i="10"/>
  <c r="T169" i="10"/>
  <c r="R169" i="10"/>
  <c r="P169" i="10"/>
  <c r="BK169" i="10"/>
  <c r="J169" i="10"/>
  <c r="BE169" i="10" s="1"/>
  <c r="BI166" i="10"/>
  <c r="BH166" i="10"/>
  <c r="BG166" i="10"/>
  <c r="BF166" i="10"/>
  <c r="BE166" i="10"/>
  <c r="T166" i="10"/>
  <c r="R166" i="10"/>
  <c r="P166" i="10"/>
  <c r="BK166" i="10"/>
  <c r="J166" i="10"/>
  <c r="BI163" i="10"/>
  <c r="BH163" i="10"/>
  <c r="BG163" i="10"/>
  <c r="BF163" i="10"/>
  <c r="T163" i="10"/>
  <c r="R163" i="10"/>
  <c r="P163" i="10"/>
  <c r="BK163" i="10"/>
  <c r="J163" i="10"/>
  <c r="BE163" i="10" s="1"/>
  <c r="BI160" i="10"/>
  <c r="BH160" i="10"/>
  <c r="BG160" i="10"/>
  <c r="BF160" i="10"/>
  <c r="BE160" i="10"/>
  <c r="T160" i="10"/>
  <c r="R160" i="10"/>
  <c r="P160" i="10"/>
  <c r="BK160" i="10"/>
  <c r="J160" i="10"/>
  <c r="BI159" i="10"/>
  <c r="BH159" i="10"/>
  <c r="BG159" i="10"/>
  <c r="BF159" i="10"/>
  <c r="T159" i="10"/>
  <c r="R159" i="10"/>
  <c r="P159" i="10"/>
  <c r="BK159" i="10"/>
  <c r="J159" i="10"/>
  <c r="BE159" i="10" s="1"/>
  <c r="BI158" i="10"/>
  <c r="BH158" i="10"/>
  <c r="BG158" i="10"/>
  <c r="BF158" i="10"/>
  <c r="BE158" i="10"/>
  <c r="T158" i="10"/>
  <c r="R158" i="10"/>
  <c r="P158" i="10"/>
  <c r="BK158" i="10"/>
  <c r="J158" i="10"/>
  <c r="BI155" i="10"/>
  <c r="BH155" i="10"/>
  <c r="BG155" i="10"/>
  <c r="BF155" i="10"/>
  <c r="BE155" i="10"/>
  <c r="T155" i="10"/>
  <c r="R155" i="10"/>
  <c r="P155" i="10"/>
  <c r="BK155" i="10"/>
  <c r="J155" i="10"/>
  <c r="BI154" i="10"/>
  <c r="BH154" i="10"/>
  <c r="BG154" i="10"/>
  <c r="BF154" i="10"/>
  <c r="BE154" i="10"/>
  <c r="T154" i="10"/>
  <c r="R154" i="10"/>
  <c r="P154" i="10"/>
  <c r="BK154" i="10"/>
  <c r="J154" i="10"/>
  <c r="BI153" i="10"/>
  <c r="BH153" i="10"/>
  <c r="BG153" i="10"/>
  <c r="BF153" i="10"/>
  <c r="BE153" i="10"/>
  <c r="T153" i="10"/>
  <c r="R153" i="10"/>
  <c r="P153" i="10"/>
  <c r="BK153" i="10"/>
  <c r="J153" i="10"/>
  <c r="BI152" i="10"/>
  <c r="BH152" i="10"/>
  <c r="BG152" i="10"/>
  <c r="BF152" i="10"/>
  <c r="BE152" i="10"/>
  <c r="T152" i="10"/>
  <c r="R152" i="10"/>
  <c r="P152" i="10"/>
  <c r="BK152" i="10"/>
  <c r="J152" i="10"/>
  <c r="BI149" i="10"/>
  <c r="BH149" i="10"/>
  <c r="BG149" i="10"/>
  <c r="BF149" i="10"/>
  <c r="BE149" i="10"/>
  <c r="T149" i="10"/>
  <c r="R149" i="10"/>
  <c r="P149" i="10"/>
  <c r="BK149" i="10"/>
  <c r="J149" i="10"/>
  <c r="BI146" i="10"/>
  <c r="BH146" i="10"/>
  <c r="BG146" i="10"/>
  <c r="BF146" i="10"/>
  <c r="BE146" i="10"/>
  <c r="T146" i="10"/>
  <c r="R146" i="10"/>
  <c r="P146" i="10"/>
  <c r="BK146" i="10"/>
  <c r="J146" i="10"/>
  <c r="BI145" i="10"/>
  <c r="BH145" i="10"/>
  <c r="BG145" i="10"/>
  <c r="BF145" i="10"/>
  <c r="BE145" i="10"/>
  <c r="T145" i="10"/>
  <c r="R145" i="10"/>
  <c r="P145" i="10"/>
  <c r="BK145" i="10"/>
  <c r="J145" i="10"/>
  <c r="BI144" i="10"/>
  <c r="BH144" i="10"/>
  <c r="BG144" i="10"/>
  <c r="BF144" i="10"/>
  <c r="BE144" i="10"/>
  <c r="T144" i="10"/>
  <c r="R144" i="10"/>
  <c r="P144" i="10"/>
  <c r="BK144" i="10"/>
  <c r="J144" i="10"/>
  <c r="BI141" i="10"/>
  <c r="BH141" i="10"/>
  <c r="BG141" i="10"/>
  <c r="BF141" i="10"/>
  <c r="BE141" i="10"/>
  <c r="T141" i="10"/>
  <c r="R141" i="10"/>
  <c r="P141" i="10"/>
  <c r="BK141" i="10"/>
  <c r="J141" i="10"/>
  <c r="BI138" i="10"/>
  <c r="BH138" i="10"/>
  <c r="BG138" i="10"/>
  <c r="BF138" i="10"/>
  <c r="BE138" i="10"/>
  <c r="T138" i="10"/>
  <c r="R138" i="10"/>
  <c r="P138" i="10"/>
  <c r="BK138" i="10"/>
  <c r="J138" i="10"/>
  <c r="BI135" i="10"/>
  <c r="BH135" i="10"/>
  <c r="BG135" i="10"/>
  <c r="BF135" i="10"/>
  <c r="BE135" i="10"/>
  <c r="T135" i="10"/>
  <c r="R135" i="10"/>
  <c r="P135" i="10"/>
  <c r="BK135" i="10"/>
  <c r="J135" i="10"/>
  <c r="BI132" i="10"/>
  <c r="BH132" i="10"/>
  <c r="BG132" i="10"/>
  <c r="BF132" i="10"/>
  <c r="BE132" i="10"/>
  <c r="T132" i="10"/>
  <c r="R132" i="10"/>
  <c r="P132" i="10"/>
  <c r="BK132" i="10"/>
  <c r="J132" i="10"/>
  <c r="BI129" i="10"/>
  <c r="BH129" i="10"/>
  <c r="BG129" i="10"/>
  <c r="BF129" i="10"/>
  <c r="BE129" i="10"/>
  <c r="T129" i="10"/>
  <c r="R129" i="10"/>
  <c r="P129" i="10"/>
  <c r="BK129" i="10"/>
  <c r="J129" i="10"/>
  <c r="BI126" i="10"/>
  <c r="BH126" i="10"/>
  <c r="BG126" i="10"/>
  <c r="BF126" i="10"/>
  <c r="BE126" i="10"/>
  <c r="T126" i="10"/>
  <c r="R126" i="10"/>
  <c r="P126" i="10"/>
  <c r="BK126" i="10"/>
  <c r="J126" i="10"/>
  <c r="BI123" i="10"/>
  <c r="BH123" i="10"/>
  <c r="BG123" i="10"/>
  <c r="BF123" i="10"/>
  <c r="BE123" i="10"/>
  <c r="T123" i="10"/>
  <c r="R123" i="10"/>
  <c r="P123" i="10"/>
  <c r="BK123" i="10"/>
  <c r="J123" i="10"/>
  <c r="BI120" i="10"/>
  <c r="BH120" i="10"/>
  <c r="BG120" i="10"/>
  <c r="BF120" i="10"/>
  <c r="BE120" i="10"/>
  <c r="T120" i="10"/>
  <c r="R120" i="10"/>
  <c r="P120" i="10"/>
  <c r="BK120" i="10"/>
  <c r="J120" i="10"/>
  <c r="BI117" i="10"/>
  <c r="BH117" i="10"/>
  <c r="BG117" i="10"/>
  <c r="BF117" i="10"/>
  <c r="BE117" i="10"/>
  <c r="T117" i="10"/>
  <c r="R117" i="10"/>
  <c r="P117" i="10"/>
  <c r="BK117" i="10"/>
  <c r="J117" i="10"/>
  <c r="BI114" i="10"/>
  <c r="BH114" i="10"/>
  <c r="BG114" i="10"/>
  <c r="BF114" i="10"/>
  <c r="BE114" i="10"/>
  <c r="T114" i="10"/>
  <c r="R114" i="10"/>
  <c r="P114" i="10"/>
  <c r="BK114" i="10"/>
  <c r="J114" i="10"/>
  <c r="BI113" i="10"/>
  <c r="BH113" i="10"/>
  <c r="BG113" i="10"/>
  <c r="BF113" i="10"/>
  <c r="BE113" i="10"/>
  <c r="T113" i="10"/>
  <c r="R113" i="10"/>
  <c r="P113" i="10"/>
  <c r="BK113" i="10"/>
  <c r="J113" i="10"/>
  <c r="BI110" i="10"/>
  <c r="BH110" i="10"/>
  <c r="BG110" i="10"/>
  <c r="BF110" i="10"/>
  <c r="BE110" i="10"/>
  <c r="T110" i="10"/>
  <c r="R110" i="10"/>
  <c r="P110" i="10"/>
  <c r="BK110" i="10"/>
  <c r="J110" i="10"/>
  <c r="BI107" i="10"/>
  <c r="BH107" i="10"/>
  <c r="BG107" i="10"/>
  <c r="BF107" i="10"/>
  <c r="BE107" i="10"/>
  <c r="T107" i="10"/>
  <c r="R107" i="10"/>
  <c r="P107" i="10"/>
  <c r="BK107" i="10"/>
  <c r="J107" i="10"/>
  <c r="BI106" i="10"/>
  <c r="BH106" i="10"/>
  <c r="BG106" i="10"/>
  <c r="BF106" i="10"/>
  <c r="BE106" i="10"/>
  <c r="T106" i="10"/>
  <c r="R106" i="10"/>
  <c r="P106" i="10"/>
  <c r="BK106" i="10"/>
  <c r="J106" i="10"/>
  <c r="BI103" i="10"/>
  <c r="BH103" i="10"/>
  <c r="BG103" i="10"/>
  <c r="BF103" i="10"/>
  <c r="BE103" i="10"/>
  <c r="T103" i="10"/>
  <c r="R103" i="10"/>
  <c r="P103" i="10"/>
  <c r="BK103" i="10"/>
  <c r="J103" i="10"/>
  <c r="BI100" i="10"/>
  <c r="BH100" i="10"/>
  <c r="BG100" i="10"/>
  <c r="BF100" i="10"/>
  <c r="BE100" i="10"/>
  <c r="T100" i="10"/>
  <c r="R100" i="10"/>
  <c r="P100" i="10"/>
  <c r="BK100" i="10"/>
  <c r="J100" i="10"/>
  <c r="BI99" i="10"/>
  <c r="BH99" i="10"/>
  <c r="BG99" i="10"/>
  <c r="BF99" i="10"/>
  <c r="BE99" i="10"/>
  <c r="T99" i="10"/>
  <c r="R99" i="10"/>
  <c r="P99" i="10"/>
  <c r="BK99" i="10"/>
  <c r="J99" i="10"/>
  <c r="BI98" i="10"/>
  <c r="BH98" i="10"/>
  <c r="BG98" i="10"/>
  <c r="BF98" i="10"/>
  <c r="BE98" i="10"/>
  <c r="T98" i="10"/>
  <c r="R98" i="10"/>
  <c r="P98" i="10"/>
  <c r="BK98" i="10"/>
  <c r="J98" i="10"/>
  <c r="BI97" i="10"/>
  <c r="BH97" i="10"/>
  <c r="BG97" i="10"/>
  <c r="BF97" i="10"/>
  <c r="BE97" i="10"/>
  <c r="T97" i="10"/>
  <c r="R97" i="10"/>
  <c r="P97" i="10"/>
  <c r="BK97" i="10"/>
  <c r="J97" i="10"/>
  <c r="BI96" i="10"/>
  <c r="BH96" i="10"/>
  <c r="BG96" i="10"/>
  <c r="BF96" i="10"/>
  <c r="BE96" i="10"/>
  <c r="T96" i="10"/>
  <c r="R96" i="10"/>
  <c r="P96" i="10"/>
  <c r="BK96" i="10"/>
  <c r="J96" i="10"/>
  <c r="BI95" i="10"/>
  <c r="BH95" i="10"/>
  <c r="BG95" i="10"/>
  <c r="BF95" i="10"/>
  <c r="BE95" i="10"/>
  <c r="T95" i="10"/>
  <c r="R95" i="10"/>
  <c r="P95" i="10"/>
  <c r="BK95" i="10"/>
  <c r="J95" i="10"/>
  <c r="BI92" i="10"/>
  <c r="BH92" i="10"/>
  <c r="BG92" i="10"/>
  <c r="BF92" i="10"/>
  <c r="BE92" i="10"/>
  <c r="T92" i="10"/>
  <c r="R92" i="10"/>
  <c r="P92" i="10"/>
  <c r="BK92" i="10"/>
  <c r="J92" i="10"/>
  <c r="BI91" i="10"/>
  <c r="BH91" i="10"/>
  <c r="BG91" i="10"/>
  <c r="BF91" i="10"/>
  <c r="BE91" i="10"/>
  <c r="T91" i="10"/>
  <c r="R91" i="10"/>
  <c r="P91" i="10"/>
  <c r="BK91" i="10"/>
  <c r="J91" i="10"/>
  <c r="BI88" i="10"/>
  <c r="BH88" i="10"/>
  <c r="BG88" i="10"/>
  <c r="BF88" i="10"/>
  <c r="BE88" i="10"/>
  <c r="T88" i="10"/>
  <c r="R88" i="10"/>
  <c r="P88" i="10"/>
  <c r="BK88" i="10"/>
  <c r="J88" i="10"/>
  <c r="BI87" i="10"/>
  <c r="BH87" i="10"/>
  <c r="F35" i="10" s="1"/>
  <c r="BC64" i="1" s="1"/>
  <c r="BG87" i="10"/>
  <c r="F34" i="10" s="1"/>
  <c r="BB64" i="1" s="1"/>
  <c r="BF87" i="10"/>
  <c r="T87" i="10"/>
  <c r="R87" i="10"/>
  <c r="R86" i="10" s="1"/>
  <c r="R85" i="10" s="1"/>
  <c r="P87" i="10"/>
  <c r="P86" i="10" s="1"/>
  <c r="P85" i="10" s="1"/>
  <c r="AU64" i="1" s="1"/>
  <c r="BK87" i="10"/>
  <c r="J87" i="10"/>
  <c r="BE87" i="10" s="1"/>
  <c r="J81" i="10"/>
  <c r="J79" i="10"/>
  <c r="F79" i="10"/>
  <c r="E77" i="10"/>
  <c r="J53" i="10"/>
  <c r="F53" i="10"/>
  <c r="E51" i="10"/>
  <c r="J23" i="10"/>
  <c r="E23" i="10"/>
  <c r="J55" i="10" s="1"/>
  <c r="J22" i="10"/>
  <c r="J20" i="10"/>
  <c r="E20" i="10"/>
  <c r="F56" i="10" s="1"/>
  <c r="J19" i="10"/>
  <c r="J17" i="10"/>
  <c r="E17" i="10"/>
  <c r="F55" i="10" s="1"/>
  <c r="J16" i="10"/>
  <c r="J14" i="10"/>
  <c r="E7" i="10"/>
  <c r="E47" i="10" s="1"/>
  <c r="AY62" i="1"/>
  <c r="AX62" i="1"/>
  <c r="J33" i="9"/>
  <c r="AW62" i="1" s="1"/>
  <c r="F33" i="9"/>
  <c r="BA62" i="1" s="1"/>
  <c r="BI87" i="9"/>
  <c r="F36" i="9" s="1"/>
  <c r="BD62" i="1" s="1"/>
  <c r="BH87" i="9"/>
  <c r="F35" i="9" s="1"/>
  <c r="BC62" i="1" s="1"/>
  <c r="BG87" i="9"/>
  <c r="F34" i="9" s="1"/>
  <c r="BB62" i="1" s="1"/>
  <c r="BF87" i="9"/>
  <c r="T87" i="9"/>
  <c r="T86" i="9" s="1"/>
  <c r="T85" i="9" s="1"/>
  <c r="T84" i="9" s="1"/>
  <c r="R87" i="9"/>
  <c r="R86" i="9" s="1"/>
  <c r="R85" i="9" s="1"/>
  <c r="R84" i="9" s="1"/>
  <c r="P87" i="9"/>
  <c r="P86" i="9" s="1"/>
  <c r="P85" i="9" s="1"/>
  <c r="P84" i="9" s="1"/>
  <c r="AU62" i="1" s="1"/>
  <c r="BK87" i="9"/>
  <c r="BK86" i="9" s="1"/>
  <c r="J87" i="9"/>
  <c r="BE87" i="9" s="1"/>
  <c r="F81" i="9"/>
  <c r="J80" i="9"/>
  <c r="F80" i="9"/>
  <c r="F78" i="9"/>
  <c r="E76" i="9"/>
  <c r="J55" i="9"/>
  <c r="F55" i="9"/>
  <c r="F53" i="9"/>
  <c r="E51" i="9"/>
  <c r="E47" i="9"/>
  <c r="J20" i="9"/>
  <c r="E20" i="9"/>
  <c r="F56" i="9" s="1"/>
  <c r="J19" i="9"/>
  <c r="J17" i="9"/>
  <c r="E17" i="9"/>
  <c r="J16" i="9"/>
  <c r="J14" i="9"/>
  <c r="E7" i="9"/>
  <c r="E72" i="9" s="1"/>
  <c r="R164" i="8"/>
  <c r="P164" i="8"/>
  <c r="T159" i="8"/>
  <c r="AY61" i="1"/>
  <c r="AX61" i="1"/>
  <c r="F33" i="8"/>
  <c r="BA61" i="1" s="1"/>
  <c r="BI165" i="8"/>
  <c r="BH165" i="8"/>
  <c r="BG165" i="8"/>
  <c r="BF165" i="8"/>
  <c r="BE165" i="8"/>
  <c r="T165" i="8"/>
  <c r="T164" i="8" s="1"/>
  <c r="R165" i="8"/>
  <c r="P165" i="8"/>
  <c r="BK165" i="8"/>
  <c r="BK164" i="8" s="1"/>
  <c r="J164" i="8" s="1"/>
  <c r="J64" i="8" s="1"/>
  <c r="J165" i="8"/>
  <c r="BI163" i="8"/>
  <c r="BH163" i="8"/>
  <c r="BG163" i="8"/>
  <c r="BF163" i="8"/>
  <c r="T163" i="8"/>
  <c r="R163" i="8"/>
  <c r="P163" i="8"/>
  <c r="BK163" i="8"/>
  <c r="J163" i="8"/>
  <c r="BE163" i="8" s="1"/>
  <c r="BI161" i="8"/>
  <c r="BH161" i="8"/>
  <c r="BG161" i="8"/>
  <c r="BF161" i="8"/>
  <c r="BE161" i="8"/>
  <c r="T161" i="8"/>
  <c r="R161" i="8"/>
  <c r="P161" i="8"/>
  <c r="BK161" i="8"/>
  <c r="BK159" i="8" s="1"/>
  <c r="J159" i="8" s="1"/>
  <c r="J63" i="8" s="1"/>
  <c r="J161" i="8"/>
  <c r="BI160" i="8"/>
  <c r="BH160" i="8"/>
  <c r="BG160" i="8"/>
  <c r="BF160" i="8"/>
  <c r="T160" i="8"/>
  <c r="R160" i="8"/>
  <c r="R159" i="8" s="1"/>
  <c r="P160" i="8"/>
  <c r="P159" i="8" s="1"/>
  <c r="BK160" i="8"/>
  <c r="J160" i="8"/>
  <c r="BE160" i="8" s="1"/>
  <c r="BI155" i="8"/>
  <c r="BH155" i="8"/>
  <c r="BG155" i="8"/>
  <c r="BF155" i="8"/>
  <c r="BE155" i="8"/>
  <c r="T155" i="8"/>
  <c r="R155" i="8"/>
  <c r="P155" i="8"/>
  <c r="BK155" i="8"/>
  <c r="J155" i="8"/>
  <c r="BI145" i="8"/>
  <c r="BH145" i="8"/>
  <c r="BG145" i="8"/>
  <c r="BF145" i="8"/>
  <c r="T145" i="8"/>
  <c r="R145" i="8"/>
  <c r="P145" i="8"/>
  <c r="BK145" i="8"/>
  <c r="J145" i="8"/>
  <c r="BE145" i="8" s="1"/>
  <c r="BI141" i="8"/>
  <c r="BH141" i="8"/>
  <c r="BG141" i="8"/>
  <c r="BF141" i="8"/>
  <c r="BE141" i="8"/>
  <c r="T141" i="8"/>
  <c r="R141" i="8"/>
  <c r="P141" i="8"/>
  <c r="BK141" i="8"/>
  <c r="J141" i="8"/>
  <c r="BI137" i="8"/>
  <c r="BH137" i="8"/>
  <c r="BG137" i="8"/>
  <c r="BF137" i="8"/>
  <c r="T137" i="8"/>
  <c r="R137" i="8"/>
  <c r="P137" i="8"/>
  <c r="BK137" i="8"/>
  <c r="J137" i="8"/>
  <c r="BE137" i="8" s="1"/>
  <c r="BI133" i="8"/>
  <c r="BH133" i="8"/>
  <c r="BG133" i="8"/>
  <c r="BF133" i="8"/>
  <c r="BE133" i="8"/>
  <c r="T133" i="8"/>
  <c r="R133" i="8"/>
  <c r="P133" i="8"/>
  <c r="BK133" i="8"/>
  <c r="J133" i="8"/>
  <c r="BI129" i="8"/>
  <c r="BH129" i="8"/>
  <c r="BG129" i="8"/>
  <c r="BF129" i="8"/>
  <c r="T129" i="8"/>
  <c r="R129" i="8"/>
  <c r="P129" i="8"/>
  <c r="BK129" i="8"/>
  <c r="J129" i="8"/>
  <c r="BE129" i="8" s="1"/>
  <c r="BI126" i="8"/>
  <c r="BH126" i="8"/>
  <c r="BG126" i="8"/>
  <c r="BF126" i="8"/>
  <c r="BE126" i="8"/>
  <c r="T126" i="8"/>
  <c r="R126" i="8"/>
  <c r="P126" i="8"/>
  <c r="BK126" i="8"/>
  <c r="J126" i="8"/>
  <c r="BI125" i="8"/>
  <c r="BH125" i="8"/>
  <c r="BG125" i="8"/>
  <c r="BF125" i="8"/>
  <c r="T125" i="8"/>
  <c r="R125" i="8"/>
  <c r="P125" i="8"/>
  <c r="BK125" i="8"/>
  <c r="J125" i="8"/>
  <c r="BE125" i="8" s="1"/>
  <c r="BI124" i="8"/>
  <c r="BH124" i="8"/>
  <c r="BG124" i="8"/>
  <c r="BF124" i="8"/>
  <c r="BE124" i="8"/>
  <c r="T124" i="8"/>
  <c r="R124" i="8"/>
  <c r="P124" i="8"/>
  <c r="BK124" i="8"/>
  <c r="J124" i="8"/>
  <c r="BI123" i="8"/>
  <c r="BH123" i="8"/>
  <c r="BG123" i="8"/>
  <c r="BF123" i="8"/>
  <c r="T123" i="8"/>
  <c r="R123" i="8"/>
  <c r="P123" i="8"/>
  <c r="BK123" i="8"/>
  <c r="J123" i="8"/>
  <c r="BE123" i="8" s="1"/>
  <c r="BI113" i="8"/>
  <c r="BH113" i="8"/>
  <c r="BG113" i="8"/>
  <c r="BF113" i="8"/>
  <c r="BE113" i="8"/>
  <c r="T113" i="8"/>
  <c r="R113" i="8"/>
  <c r="P113" i="8"/>
  <c r="BK113" i="8"/>
  <c r="J113" i="8"/>
  <c r="BI109" i="8"/>
  <c r="BH109" i="8"/>
  <c r="BG109" i="8"/>
  <c r="BF109" i="8"/>
  <c r="BE109" i="8"/>
  <c r="T109" i="8"/>
  <c r="R109" i="8"/>
  <c r="P109" i="8"/>
  <c r="BK109" i="8"/>
  <c r="J109" i="8"/>
  <c r="BI99" i="8"/>
  <c r="BH99" i="8"/>
  <c r="BG99" i="8"/>
  <c r="BF99" i="8"/>
  <c r="J33" i="8" s="1"/>
  <c r="AW61" i="1" s="1"/>
  <c r="BE99" i="8"/>
  <c r="T99" i="8"/>
  <c r="R99" i="8"/>
  <c r="P99" i="8"/>
  <c r="BK99" i="8"/>
  <c r="J99" i="8"/>
  <c r="BI89" i="8"/>
  <c r="F36" i="8" s="1"/>
  <c r="BD61" i="1" s="1"/>
  <c r="BH89" i="8"/>
  <c r="BG89" i="8"/>
  <c r="F34" i="8" s="1"/>
  <c r="BB61" i="1" s="1"/>
  <c r="BF89" i="8"/>
  <c r="T89" i="8"/>
  <c r="T88" i="8" s="1"/>
  <c r="T87" i="8" s="1"/>
  <c r="T86" i="8" s="1"/>
  <c r="R89" i="8"/>
  <c r="R88" i="8" s="1"/>
  <c r="P89" i="8"/>
  <c r="BK89" i="8"/>
  <c r="BK88" i="8" s="1"/>
  <c r="J89" i="8"/>
  <c r="BE89" i="8" s="1"/>
  <c r="F83" i="8"/>
  <c r="J82" i="8"/>
  <c r="F82" i="8"/>
  <c r="F80" i="8"/>
  <c r="E78" i="8"/>
  <c r="J55" i="8"/>
  <c r="F55" i="8"/>
  <c r="F53" i="8"/>
  <c r="E51" i="8"/>
  <c r="E47" i="8"/>
  <c r="J20" i="8"/>
  <c r="E20" i="8"/>
  <c r="F56" i="8" s="1"/>
  <c r="J19" i="8"/>
  <c r="J17" i="8"/>
  <c r="E17" i="8"/>
  <c r="J16" i="8"/>
  <c r="J14" i="8"/>
  <c r="E7" i="8"/>
  <c r="E74" i="8" s="1"/>
  <c r="T139" i="7"/>
  <c r="AY59" i="1"/>
  <c r="AX59" i="1"/>
  <c r="BI163" i="7"/>
  <c r="BH163" i="7"/>
  <c r="BG163" i="7"/>
  <c r="BF163" i="7"/>
  <c r="BE163" i="7"/>
  <c r="T163" i="7"/>
  <c r="R163" i="7"/>
  <c r="P163" i="7"/>
  <c r="BK163" i="7"/>
  <c r="J163" i="7"/>
  <c r="BI160" i="7"/>
  <c r="BH160" i="7"/>
  <c r="BG160" i="7"/>
  <c r="BF160" i="7"/>
  <c r="T160" i="7"/>
  <c r="R160" i="7"/>
  <c r="P160" i="7"/>
  <c r="BK160" i="7"/>
  <c r="J160" i="7"/>
  <c r="BE160" i="7" s="1"/>
  <c r="BI157" i="7"/>
  <c r="BH157" i="7"/>
  <c r="BG157" i="7"/>
  <c r="BF157" i="7"/>
  <c r="BE157" i="7"/>
  <c r="T157" i="7"/>
  <c r="R157" i="7"/>
  <c r="P157" i="7"/>
  <c r="P153" i="7" s="1"/>
  <c r="BK157" i="7"/>
  <c r="J157" i="7"/>
  <c r="BI154" i="7"/>
  <c r="BH154" i="7"/>
  <c r="BG154" i="7"/>
  <c r="BF154" i="7"/>
  <c r="T154" i="7"/>
  <c r="R154" i="7"/>
  <c r="R153" i="7" s="1"/>
  <c r="P154" i="7"/>
  <c r="BK154" i="7"/>
  <c r="J154" i="7"/>
  <c r="BE154" i="7" s="1"/>
  <c r="BI148" i="7"/>
  <c r="BH148" i="7"/>
  <c r="BG148" i="7"/>
  <c r="BF148" i="7"/>
  <c r="BE148" i="7"/>
  <c r="T148" i="7"/>
  <c r="R148" i="7"/>
  <c r="P148" i="7"/>
  <c r="BK148" i="7"/>
  <c r="J148" i="7"/>
  <c r="BI144" i="7"/>
  <c r="BH144" i="7"/>
  <c r="BG144" i="7"/>
  <c r="BF144" i="7"/>
  <c r="T144" i="7"/>
  <c r="R144" i="7"/>
  <c r="P144" i="7"/>
  <c r="BK144" i="7"/>
  <c r="BK139" i="7" s="1"/>
  <c r="J139" i="7" s="1"/>
  <c r="J64" i="7" s="1"/>
  <c r="J144" i="7"/>
  <c r="BE144" i="7" s="1"/>
  <c r="BI140" i="7"/>
  <c r="BH140" i="7"/>
  <c r="BG140" i="7"/>
  <c r="BF140" i="7"/>
  <c r="BE140" i="7"/>
  <c r="T140" i="7"/>
  <c r="R140" i="7"/>
  <c r="R139" i="7" s="1"/>
  <c r="P140" i="7"/>
  <c r="P139" i="7" s="1"/>
  <c r="BK140" i="7"/>
  <c r="J140" i="7"/>
  <c r="BI138" i="7"/>
  <c r="BH138" i="7"/>
  <c r="BG138" i="7"/>
  <c r="BF138" i="7"/>
  <c r="BE138" i="7"/>
  <c r="T138" i="7"/>
  <c r="R138" i="7"/>
  <c r="P138" i="7"/>
  <c r="BK138" i="7"/>
  <c r="J138" i="7"/>
  <c r="BI132" i="7"/>
  <c r="BH132" i="7"/>
  <c r="BG132" i="7"/>
  <c r="BF132" i="7"/>
  <c r="T132" i="7"/>
  <c r="R132" i="7"/>
  <c r="P132" i="7"/>
  <c r="BK132" i="7"/>
  <c r="J132" i="7"/>
  <c r="BE132" i="7" s="1"/>
  <c r="BI126" i="7"/>
  <c r="BH126" i="7"/>
  <c r="BG126" i="7"/>
  <c r="BF126" i="7"/>
  <c r="BE126" i="7"/>
  <c r="T126" i="7"/>
  <c r="R126" i="7"/>
  <c r="P126" i="7"/>
  <c r="BK126" i="7"/>
  <c r="J126" i="7"/>
  <c r="BI125" i="7"/>
  <c r="BH125" i="7"/>
  <c r="BG125" i="7"/>
  <c r="BF125" i="7"/>
  <c r="T125" i="7"/>
  <c r="R125" i="7"/>
  <c r="P125" i="7"/>
  <c r="BK125" i="7"/>
  <c r="J125" i="7"/>
  <c r="BE125" i="7" s="1"/>
  <c r="BI121" i="7"/>
  <c r="BH121" i="7"/>
  <c r="BG121" i="7"/>
  <c r="BF121" i="7"/>
  <c r="BE121" i="7"/>
  <c r="T121" i="7"/>
  <c r="R121" i="7"/>
  <c r="P121" i="7"/>
  <c r="BK121" i="7"/>
  <c r="J121" i="7"/>
  <c r="BI117" i="7"/>
  <c r="BH117" i="7"/>
  <c r="BG117" i="7"/>
  <c r="BF117" i="7"/>
  <c r="T117" i="7"/>
  <c r="T110" i="7" s="1"/>
  <c r="R117" i="7"/>
  <c r="P117" i="7"/>
  <c r="BK117" i="7"/>
  <c r="J117" i="7"/>
  <c r="BE117" i="7" s="1"/>
  <c r="BI111" i="7"/>
  <c r="BH111" i="7"/>
  <c r="BG111" i="7"/>
  <c r="BF111" i="7"/>
  <c r="BE111" i="7"/>
  <c r="T111" i="7"/>
  <c r="R111" i="7"/>
  <c r="P111" i="7"/>
  <c r="BK111" i="7"/>
  <c r="BK110" i="7" s="1"/>
  <c r="J110" i="7" s="1"/>
  <c r="J63" i="7" s="1"/>
  <c r="J111" i="7"/>
  <c r="BI98" i="7"/>
  <c r="BH98" i="7"/>
  <c r="BG98" i="7"/>
  <c r="BF98" i="7"/>
  <c r="T98" i="7"/>
  <c r="R98" i="7"/>
  <c r="P98" i="7"/>
  <c r="BK98" i="7"/>
  <c r="J98" i="7"/>
  <c r="BE98" i="7" s="1"/>
  <c r="BI94" i="7"/>
  <c r="BH94" i="7"/>
  <c r="BG94" i="7"/>
  <c r="F34" i="7" s="1"/>
  <c r="BB59" i="1" s="1"/>
  <c r="BF94" i="7"/>
  <c r="J33" i="7" s="1"/>
  <c r="AW59" i="1" s="1"/>
  <c r="BE94" i="7"/>
  <c r="T94" i="7"/>
  <c r="R94" i="7"/>
  <c r="P94" i="7"/>
  <c r="P89" i="7" s="1"/>
  <c r="BK94" i="7"/>
  <c r="J94" i="7"/>
  <c r="BI90" i="7"/>
  <c r="BH90" i="7"/>
  <c r="BG90" i="7"/>
  <c r="BF90" i="7"/>
  <c r="T90" i="7"/>
  <c r="T89" i="7" s="1"/>
  <c r="R90" i="7"/>
  <c r="R89" i="7" s="1"/>
  <c r="P90" i="7"/>
  <c r="BK90" i="7"/>
  <c r="BK89" i="7" s="1"/>
  <c r="J89" i="7" s="1"/>
  <c r="J62" i="7" s="1"/>
  <c r="J90" i="7"/>
  <c r="BE90" i="7" s="1"/>
  <c r="F84" i="7"/>
  <c r="J83" i="7"/>
  <c r="F83" i="7"/>
  <c r="F81" i="7"/>
  <c r="E79" i="7"/>
  <c r="J55" i="7"/>
  <c r="F55" i="7"/>
  <c r="F53" i="7"/>
  <c r="E51" i="7"/>
  <c r="E47" i="7"/>
  <c r="J20" i="7"/>
  <c r="E20" i="7"/>
  <c r="F56" i="7" s="1"/>
  <c r="J19" i="7"/>
  <c r="J17" i="7"/>
  <c r="E17" i="7"/>
  <c r="J16" i="7"/>
  <c r="J14" i="7"/>
  <c r="E7" i="7"/>
  <c r="E75" i="7" s="1"/>
  <c r="R125" i="6"/>
  <c r="P125" i="6"/>
  <c r="J109" i="6"/>
  <c r="J63" i="6" s="1"/>
  <c r="R105" i="6"/>
  <c r="AY58" i="1"/>
  <c r="AX58" i="1"/>
  <c r="BI127" i="6"/>
  <c r="BH127" i="6"/>
  <c r="BG127" i="6"/>
  <c r="BF127" i="6"/>
  <c r="BE127" i="6"/>
  <c r="T127" i="6"/>
  <c r="R127" i="6"/>
  <c r="P127" i="6"/>
  <c r="BK127" i="6"/>
  <c r="J127" i="6"/>
  <c r="BI126" i="6"/>
  <c r="BH126" i="6"/>
  <c r="BG126" i="6"/>
  <c r="BF126" i="6"/>
  <c r="T126" i="6"/>
  <c r="T125" i="6" s="1"/>
  <c r="R126" i="6"/>
  <c r="P126" i="6"/>
  <c r="BK126" i="6"/>
  <c r="BK125" i="6" s="1"/>
  <c r="J125" i="6" s="1"/>
  <c r="J66" i="6" s="1"/>
  <c r="J126" i="6"/>
  <c r="BE126" i="6" s="1"/>
  <c r="BI124" i="6"/>
  <c r="BH124" i="6"/>
  <c r="BG124" i="6"/>
  <c r="BF124" i="6"/>
  <c r="T124" i="6"/>
  <c r="R124" i="6"/>
  <c r="P124" i="6"/>
  <c r="BK124" i="6"/>
  <c r="J124" i="6"/>
  <c r="BE124" i="6" s="1"/>
  <c r="BI123" i="6"/>
  <c r="BH123" i="6"/>
  <c r="BG123" i="6"/>
  <c r="BF123" i="6"/>
  <c r="BE123" i="6"/>
  <c r="T123" i="6"/>
  <c r="R123" i="6"/>
  <c r="P123" i="6"/>
  <c r="BK123" i="6"/>
  <c r="J123" i="6"/>
  <c r="BI122" i="6"/>
  <c r="BH122" i="6"/>
  <c r="BG122" i="6"/>
  <c r="BF122" i="6"/>
  <c r="T122" i="6"/>
  <c r="R122" i="6"/>
  <c r="P122" i="6"/>
  <c r="BK122" i="6"/>
  <c r="J122" i="6"/>
  <c r="BE122" i="6" s="1"/>
  <c r="BI121" i="6"/>
  <c r="BH121" i="6"/>
  <c r="BG121" i="6"/>
  <c r="BF121" i="6"/>
  <c r="BE121" i="6"/>
  <c r="T121" i="6"/>
  <c r="R121" i="6"/>
  <c r="P121" i="6"/>
  <c r="BK121" i="6"/>
  <c r="J121" i="6"/>
  <c r="BI120" i="6"/>
  <c r="BH120" i="6"/>
  <c r="BG120" i="6"/>
  <c r="BF120" i="6"/>
  <c r="T120" i="6"/>
  <c r="R120" i="6"/>
  <c r="P120" i="6"/>
  <c r="BK120" i="6"/>
  <c r="J120" i="6"/>
  <c r="BE120" i="6" s="1"/>
  <c r="BI119" i="6"/>
  <c r="BH119" i="6"/>
  <c r="BG119" i="6"/>
  <c r="BF119" i="6"/>
  <c r="BE119" i="6"/>
  <c r="T119" i="6"/>
  <c r="R119" i="6"/>
  <c r="P119" i="6"/>
  <c r="BK119" i="6"/>
  <c r="BK115" i="6" s="1"/>
  <c r="J115" i="6" s="1"/>
  <c r="J65" i="6" s="1"/>
  <c r="J119" i="6"/>
  <c r="BI118" i="6"/>
  <c r="BH118" i="6"/>
  <c r="BG118" i="6"/>
  <c r="BF118" i="6"/>
  <c r="T118" i="6"/>
  <c r="T115" i="6" s="1"/>
  <c r="R118" i="6"/>
  <c r="P118" i="6"/>
  <c r="BK118" i="6"/>
  <c r="J118" i="6"/>
  <c r="BE118" i="6" s="1"/>
  <c r="BI117" i="6"/>
  <c r="BH117" i="6"/>
  <c r="BG117" i="6"/>
  <c r="BF117" i="6"/>
  <c r="BE117" i="6"/>
  <c r="T117" i="6"/>
  <c r="R117" i="6"/>
  <c r="P117" i="6"/>
  <c r="BK117" i="6"/>
  <c r="J117" i="6"/>
  <c r="BI116" i="6"/>
  <c r="BH116" i="6"/>
  <c r="BG116" i="6"/>
  <c r="BF116" i="6"/>
  <c r="T116" i="6"/>
  <c r="R116" i="6"/>
  <c r="R115" i="6" s="1"/>
  <c r="P116" i="6"/>
  <c r="BK116" i="6"/>
  <c r="J116" i="6"/>
  <c r="BE116" i="6" s="1"/>
  <c r="BI114" i="6"/>
  <c r="BH114" i="6"/>
  <c r="BG114" i="6"/>
  <c r="BF114" i="6"/>
  <c r="T114" i="6"/>
  <c r="R114" i="6"/>
  <c r="P114" i="6"/>
  <c r="BK114" i="6"/>
  <c r="J114" i="6"/>
  <c r="BE114" i="6" s="1"/>
  <c r="BI113" i="6"/>
  <c r="BH113" i="6"/>
  <c r="BG113" i="6"/>
  <c r="BF113" i="6"/>
  <c r="T113" i="6"/>
  <c r="T112" i="6" s="1"/>
  <c r="R113" i="6"/>
  <c r="R112" i="6" s="1"/>
  <c r="P113" i="6"/>
  <c r="BK113" i="6"/>
  <c r="BK112" i="6" s="1"/>
  <c r="J112" i="6" s="1"/>
  <c r="J64" i="6" s="1"/>
  <c r="J113" i="6"/>
  <c r="BE113" i="6" s="1"/>
  <c r="BI111" i="6"/>
  <c r="BH111" i="6"/>
  <c r="BG111" i="6"/>
  <c r="BF111" i="6"/>
  <c r="T111" i="6"/>
  <c r="R111" i="6"/>
  <c r="P111" i="6"/>
  <c r="BK111" i="6"/>
  <c r="J111" i="6"/>
  <c r="BE111" i="6" s="1"/>
  <c r="BI110" i="6"/>
  <c r="BH110" i="6"/>
  <c r="BG110" i="6"/>
  <c r="BF110" i="6"/>
  <c r="BE110" i="6"/>
  <c r="T110" i="6"/>
  <c r="R110" i="6"/>
  <c r="R109" i="6" s="1"/>
  <c r="P110" i="6"/>
  <c r="P109" i="6" s="1"/>
  <c r="BK110" i="6"/>
  <c r="BK109" i="6" s="1"/>
  <c r="J110" i="6"/>
  <c r="BI108" i="6"/>
  <c r="BH108" i="6"/>
  <c r="BG108" i="6"/>
  <c r="BF108" i="6"/>
  <c r="T108" i="6"/>
  <c r="R108" i="6"/>
  <c r="P108" i="6"/>
  <c r="BK108" i="6"/>
  <c r="J108" i="6"/>
  <c r="BE108" i="6" s="1"/>
  <c r="BI107" i="6"/>
  <c r="BH107" i="6"/>
  <c r="BG107" i="6"/>
  <c r="BF107" i="6"/>
  <c r="T107" i="6"/>
  <c r="R107" i="6"/>
  <c r="P107" i="6"/>
  <c r="P105" i="6" s="1"/>
  <c r="BK107" i="6"/>
  <c r="J107" i="6"/>
  <c r="BE107" i="6" s="1"/>
  <c r="BI106" i="6"/>
  <c r="BH106" i="6"/>
  <c r="BG106" i="6"/>
  <c r="BF106" i="6"/>
  <c r="T106" i="6"/>
  <c r="R106" i="6"/>
  <c r="P106" i="6"/>
  <c r="BK106" i="6"/>
  <c r="J106" i="6"/>
  <c r="BE106" i="6" s="1"/>
  <c r="BI104" i="6"/>
  <c r="BH104" i="6"/>
  <c r="BG104" i="6"/>
  <c r="BF104" i="6"/>
  <c r="T104" i="6"/>
  <c r="R104" i="6"/>
  <c r="P104" i="6"/>
  <c r="BK104" i="6"/>
  <c r="J104" i="6"/>
  <c r="BE104" i="6" s="1"/>
  <c r="BI100" i="6"/>
  <c r="BH100" i="6"/>
  <c r="BG100" i="6"/>
  <c r="BF100" i="6"/>
  <c r="BE100" i="6"/>
  <c r="T100" i="6"/>
  <c r="R100" i="6"/>
  <c r="P100" i="6"/>
  <c r="BK100" i="6"/>
  <c r="J100" i="6"/>
  <c r="BI97" i="6"/>
  <c r="BH97" i="6"/>
  <c r="BG97" i="6"/>
  <c r="BF97" i="6"/>
  <c r="T97" i="6"/>
  <c r="R97" i="6"/>
  <c r="P97" i="6"/>
  <c r="BK97" i="6"/>
  <c r="J97" i="6"/>
  <c r="BE97" i="6" s="1"/>
  <c r="BI96" i="6"/>
  <c r="BH96" i="6"/>
  <c r="BG96" i="6"/>
  <c r="BF96" i="6"/>
  <c r="BE96" i="6"/>
  <c r="T96" i="6"/>
  <c r="R96" i="6"/>
  <c r="P96" i="6"/>
  <c r="BK96" i="6"/>
  <c r="J96" i="6"/>
  <c r="BI95" i="6"/>
  <c r="BH95" i="6"/>
  <c r="BG95" i="6"/>
  <c r="BF95" i="6"/>
  <c r="T95" i="6"/>
  <c r="R95" i="6"/>
  <c r="P95" i="6"/>
  <c r="BK95" i="6"/>
  <c r="J95" i="6"/>
  <c r="BE95" i="6" s="1"/>
  <c r="BI94" i="6"/>
  <c r="BH94" i="6"/>
  <c r="BG94" i="6"/>
  <c r="BF94" i="6"/>
  <c r="BE94" i="6"/>
  <c r="T94" i="6"/>
  <c r="R94" i="6"/>
  <c r="P94" i="6"/>
  <c r="BK94" i="6"/>
  <c r="BK89" i="6" s="1"/>
  <c r="J94" i="6"/>
  <c r="BI93" i="6"/>
  <c r="BH93" i="6"/>
  <c r="F35" i="6" s="1"/>
  <c r="BC58" i="1" s="1"/>
  <c r="BG93" i="6"/>
  <c r="F34" i="6" s="1"/>
  <c r="BB58" i="1" s="1"/>
  <c r="BF93" i="6"/>
  <c r="T93" i="6"/>
  <c r="R93" i="6"/>
  <c r="R89" i="6" s="1"/>
  <c r="R88" i="6" s="1"/>
  <c r="P93" i="6"/>
  <c r="BK93" i="6"/>
  <c r="J93" i="6"/>
  <c r="BE93" i="6" s="1"/>
  <c r="BI92" i="6"/>
  <c r="BH92" i="6"/>
  <c r="BG92" i="6"/>
  <c r="BF92" i="6"/>
  <c r="BE92" i="6"/>
  <c r="T92" i="6"/>
  <c r="R92" i="6"/>
  <c r="P92" i="6"/>
  <c r="BK92" i="6"/>
  <c r="J92" i="6"/>
  <c r="BI91" i="6"/>
  <c r="BH91" i="6"/>
  <c r="BG91" i="6"/>
  <c r="BF91" i="6"/>
  <c r="T91" i="6"/>
  <c r="T89" i="6" s="1"/>
  <c r="R91" i="6"/>
  <c r="P91" i="6"/>
  <c r="BK91" i="6"/>
  <c r="J91" i="6"/>
  <c r="BE91" i="6" s="1"/>
  <c r="BI90" i="6"/>
  <c r="BH90" i="6"/>
  <c r="BG90" i="6"/>
  <c r="BF90" i="6"/>
  <c r="BE90" i="6"/>
  <c r="T90" i="6"/>
  <c r="R90" i="6"/>
  <c r="P90" i="6"/>
  <c r="P89" i="6" s="1"/>
  <c r="BK90" i="6"/>
  <c r="J90" i="6"/>
  <c r="F85" i="6"/>
  <c r="J84" i="6"/>
  <c r="F82" i="6"/>
  <c r="E80" i="6"/>
  <c r="J55" i="6"/>
  <c r="F55" i="6"/>
  <c r="F53" i="6"/>
  <c r="E51" i="6"/>
  <c r="E47" i="6"/>
  <c r="J20" i="6"/>
  <c r="E20" i="6"/>
  <c r="F56" i="6" s="1"/>
  <c r="J19" i="6"/>
  <c r="J17" i="6"/>
  <c r="E17" i="6"/>
  <c r="F84" i="6" s="1"/>
  <c r="J16" i="6"/>
  <c r="J14" i="6"/>
  <c r="E7" i="6"/>
  <c r="E76" i="6" s="1"/>
  <c r="R242" i="5"/>
  <c r="BK242" i="5"/>
  <c r="J242" i="5" s="1"/>
  <c r="AY57" i="1"/>
  <c r="AX57" i="1"/>
  <c r="BI243" i="5"/>
  <c r="BH243" i="5"/>
  <c r="BG243" i="5"/>
  <c r="BF243" i="5"/>
  <c r="T243" i="5"/>
  <c r="T242" i="5" s="1"/>
  <c r="R243" i="5"/>
  <c r="P243" i="5"/>
  <c r="P242" i="5" s="1"/>
  <c r="BK243" i="5"/>
  <c r="J243" i="5"/>
  <c r="BE243" i="5" s="1"/>
  <c r="J69" i="5"/>
  <c r="BI234" i="5"/>
  <c r="BH234" i="5"/>
  <c r="BG234" i="5"/>
  <c r="BF234" i="5"/>
  <c r="BE234" i="5"/>
  <c r="T234" i="5"/>
  <c r="R234" i="5"/>
  <c r="P234" i="5"/>
  <c r="BK234" i="5"/>
  <c r="J234" i="5"/>
  <c r="BI231" i="5"/>
  <c r="BH231" i="5"/>
  <c r="BG231" i="5"/>
  <c r="BF231" i="5"/>
  <c r="T231" i="5"/>
  <c r="R231" i="5"/>
  <c r="P231" i="5"/>
  <c r="BK231" i="5"/>
  <c r="J231" i="5"/>
  <c r="BE231" i="5" s="1"/>
  <c r="BI228" i="5"/>
  <c r="BH228" i="5"/>
  <c r="BG228" i="5"/>
  <c r="BF228" i="5"/>
  <c r="BE228" i="5"/>
  <c r="T228" i="5"/>
  <c r="R228" i="5"/>
  <c r="P228" i="5"/>
  <c r="BK228" i="5"/>
  <c r="J228" i="5"/>
  <c r="BI224" i="5"/>
  <c r="BH224" i="5"/>
  <c r="BG224" i="5"/>
  <c r="BF224" i="5"/>
  <c r="BE224" i="5"/>
  <c r="T224" i="5"/>
  <c r="R224" i="5"/>
  <c r="P224" i="5"/>
  <c r="BK224" i="5"/>
  <c r="J224" i="5"/>
  <c r="BI216" i="5"/>
  <c r="BH216" i="5"/>
  <c r="BG216" i="5"/>
  <c r="BF216" i="5"/>
  <c r="BE216" i="5"/>
  <c r="T216" i="5"/>
  <c r="R216" i="5"/>
  <c r="P216" i="5"/>
  <c r="BK216" i="5"/>
  <c r="J216" i="5"/>
  <c r="BI212" i="5"/>
  <c r="BH212" i="5"/>
  <c r="BG212" i="5"/>
  <c r="BF212" i="5"/>
  <c r="BE212" i="5"/>
  <c r="T212" i="5"/>
  <c r="T211" i="5" s="1"/>
  <c r="R212" i="5"/>
  <c r="R211" i="5" s="1"/>
  <c r="P212" i="5"/>
  <c r="BK212" i="5"/>
  <c r="BK211" i="5" s="1"/>
  <c r="J211" i="5" s="1"/>
  <c r="J68" i="5" s="1"/>
  <c r="J212" i="5"/>
  <c r="BI210" i="5"/>
  <c r="BH210" i="5"/>
  <c r="BG210" i="5"/>
  <c r="BF210" i="5"/>
  <c r="T210" i="5"/>
  <c r="R210" i="5"/>
  <c r="P210" i="5"/>
  <c r="BK210" i="5"/>
  <c r="J210" i="5"/>
  <c r="BE210" i="5" s="1"/>
  <c r="BI207" i="5"/>
  <c r="BH207" i="5"/>
  <c r="BG207" i="5"/>
  <c r="BF207" i="5"/>
  <c r="T207" i="5"/>
  <c r="R207" i="5"/>
  <c r="P207" i="5"/>
  <c r="BK207" i="5"/>
  <c r="J207" i="5"/>
  <c r="BE207" i="5" s="1"/>
  <c r="BI204" i="5"/>
  <c r="BH204" i="5"/>
  <c r="BG204" i="5"/>
  <c r="BF204" i="5"/>
  <c r="T204" i="5"/>
  <c r="R204" i="5"/>
  <c r="P204" i="5"/>
  <c r="BK204" i="5"/>
  <c r="J204" i="5"/>
  <c r="BE204" i="5" s="1"/>
  <c r="BI201" i="5"/>
  <c r="BH201" i="5"/>
  <c r="BG201" i="5"/>
  <c r="BF201" i="5"/>
  <c r="T201" i="5"/>
  <c r="R201" i="5"/>
  <c r="P201" i="5"/>
  <c r="BK201" i="5"/>
  <c r="J201" i="5"/>
  <c r="BE201" i="5" s="1"/>
  <c r="BI198" i="5"/>
  <c r="BH198" i="5"/>
  <c r="BG198" i="5"/>
  <c r="BF198" i="5"/>
  <c r="T198" i="5"/>
  <c r="R198" i="5"/>
  <c r="P198" i="5"/>
  <c r="BK198" i="5"/>
  <c r="J198" i="5"/>
  <c r="BE198" i="5" s="1"/>
  <c r="BI195" i="5"/>
  <c r="BH195" i="5"/>
  <c r="BG195" i="5"/>
  <c r="BF195" i="5"/>
  <c r="T195" i="5"/>
  <c r="R195" i="5"/>
  <c r="P195" i="5"/>
  <c r="BK195" i="5"/>
  <c r="J195" i="5"/>
  <c r="BE195" i="5" s="1"/>
  <c r="BI192" i="5"/>
  <c r="BH192" i="5"/>
  <c r="BG192" i="5"/>
  <c r="BF192" i="5"/>
  <c r="T192" i="5"/>
  <c r="R192" i="5"/>
  <c r="P192" i="5"/>
  <c r="BK192" i="5"/>
  <c r="J192" i="5"/>
  <c r="BE192" i="5" s="1"/>
  <c r="BI189" i="5"/>
  <c r="BH189" i="5"/>
  <c r="BG189" i="5"/>
  <c r="BF189" i="5"/>
  <c r="T189" i="5"/>
  <c r="R189" i="5"/>
  <c r="P189" i="5"/>
  <c r="BK189" i="5"/>
  <c r="J189" i="5"/>
  <c r="BE189" i="5" s="1"/>
  <c r="BI185" i="5"/>
  <c r="BH185" i="5"/>
  <c r="BG185" i="5"/>
  <c r="BF185" i="5"/>
  <c r="T185" i="5"/>
  <c r="R185" i="5"/>
  <c r="P185" i="5"/>
  <c r="BK185" i="5"/>
  <c r="J185" i="5"/>
  <c r="BE185" i="5" s="1"/>
  <c r="BI181" i="5"/>
  <c r="BH181" i="5"/>
  <c r="BG181" i="5"/>
  <c r="BF181" i="5"/>
  <c r="T181" i="5"/>
  <c r="T180" i="5" s="1"/>
  <c r="R181" i="5"/>
  <c r="P181" i="5"/>
  <c r="P180" i="5" s="1"/>
  <c r="BK181" i="5"/>
  <c r="BK180" i="5" s="1"/>
  <c r="J180" i="5" s="1"/>
  <c r="J67" i="5" s="1"/>
  <c r="J181" i="5"/>
  <c r="BE181" i="5" s="1"/>
  <c r="BI176" i="5"/>
  <c r="BH176" i="5"/>
  <c r="BG176" i="5"/>
  <c r="BF176" i="5"/>
  <c r="T176" i="5"/>
  <c r="R176" i="5"/>
  <c r="P176" i="5"/>
  <c r="BK176" i="5"/>
  <c r="J176" i="5"/>
  <c r="BE176" i="5" s="1"/>
  <c r="BI172" i="5"/>
  <c r="BH172" i="5"/>
  <c r="BG172" i="5"/>
  <c r="BF172" i="5"/>
  <c r="BE172" i="5"/>
  <c r="T172" i="5"/>
  <c r="R172" i="5"/>
  <c r="P172" i="5"/>
  <c r="BK172" i="5"/>
  <c r="J172" i="5"/>
  <c r="BI168" i="5"/>
  <c r="BH168" i="5"/>
  <c r="BG168" i="5"/>
  <c r="BF168" i="5"/>
  <c r="T168" i="5"/>
  <c r="R168" i="5"/>
  <c r="P168" i="5"/>
  <c r="BK168" i="5"/>
  <c r="J168" i="5"/>
  <c r="BE168" i="5" s="1"/>
  <c r="BI164" i="5"/>
  <c r="BH164" i="5"/>
  <c r="BG164" i="5"/>
  <c r="BF164" i="5"/>
  <c r="BE164" i="5"/>
  <c r="T164" i="5"/>
  <c r="R164" i="5"/>
  <c r="R163" i="5" s="1"/>
  <c r="P164" i="5"/>
  <c r="P163" i="5" s="1"/>
  <c r="BK164" i="5"/>
  <c r="BK163" i="5" s="1"/>
  <c r="J163" i="5" s="1"/>
  <c r="J66" i="5" s="1"/>
  <c r="J164" i="5"/>
  <c r="BI159" i="5"/>
  <c r="BH159" i="5"/>
  <c r="BG159" i="5"/>
  <c r="BF159" i="5"/>
  <c r="T159" i="5"/>
  <c r="T158" i="5" s="1"/>
  <c r="R159" i="5"/>
  <c r="R158" i="5" s="1"/>
  <c r="P159" i="5"/>
  <c r="P158" i="5" s="1"/>
  <c r="BK159" i="5"/>
  <c r="BK158" i="5" s="1"/>
  <c r="J158" i="5" s="1"/>
  <c r="J65" i="5" s="1"/>
  <c r="J159" i="5"/>
  <c r="BE159" i="5" s="1"/>
  <c r="BI155" i="5"/>
  <c r="BH155" i="5"/>
  <c r="BG155" i="5"/>
  <c r="BF155" i="5"/>
  <c r="T155" i="5"/>
  <c r="R155" i="5"/>
  <c r="P155" i="5"/>
  <c r="BK155" i="5"/>
  <c r="J155" i="5"/>
  <c r="BE155" i="5" s="1"/>
  <c r="BI152" i="5"/>
  <c r="BH152" i="5"/>
  <c r="BG152" i="5"/>
  <c r="BF152" i="5"/>
  <c r="BE152" i="5"/>
  <c r="T152" i="5"/>
  <c r="T151" i="5" s="1"/>
  <c r="R152" i="5"/>
  <c r="R151" i="5" s="1"/>
  <c r="P152" i="5"/>
  <c r="P151" i="5" s="1"/>
  <c r="BK152" i="5"/>
  <c r="BK151" i="5" s="1"/>
  <c r="J151" i="5" s="1"/>
  <c r="J64" i="5" s="1"/>
  <c r="J152" i="5"/>
  <c r="BI143" i="5"/>
  <c r="BH143" i="5"/>
  <c r="BG143" i="5"/>
  <c r="BF143" i="5"/>
  <c r="T143" i="5"/>
  <c r="T142" i="5" s="1"/>
  <c r="R143" i="5"/>
  <c r="R142" i="5" s="1"/>
  <c r="P143" i="5"/>
  <c r="P142" i="5" s="1"/>
  <c r="BK143" i="5"/>
  <c r="BK142" i="5" s="1"/>
  <c r="J142" i="5" s="1"/>
  <c r="J63" i="5" s="1"/>
  <c r="J143" i="5"/>
  <c r="BE143" i="5" s="1"/>
  <c r="BI137" i="5"/>
  <c r="BH137" i="5"/>
  <c r="BG137" i="5"/>
  <c r="BF137" i="5"/>
  <c r="T137" i="5"/>
  <c r="R137" i="5"/>
  <c r="P137" i="5"/>
  <c r="BK137" i="5"/>
  <c r="J137" i="5"/>
  <c r="BE137" i="5" s="1"/>
  <c r="BI132" i="5"/>
  <c r="BH132" i="5"/>
  <c r="BG132" i="5"/>
  <c r="BF132" i="5"/>
  <c r="BE132" i="5"/>
  <c r="T132" i="5"/>
  <c r="R132" i="5"/>
  <c r="P132" i="5"/>
  <c r="BK132" i="5"/>
  <c r="J132" i="5"/>
  <c r="BI128" i="5"/>
  <c r="BH128" i="5"/>
  <c r="BG128" i="5"/>
  <c r="BF128" i="5"/>
  <c r="T128" i="5"/>
  <c r="R128" i="5"/>
  <c r="P128" i="5"/>
  <c r="BK128" i="5"/>
  <c r="J128" i="5"/>
  <c r="BE128" i="5" s="1"/>
  <c r="BI124" i="5"/>
  <c r="BH124" i="5"/>
  <c r="BG124" i="5"/>
  <c r="BF124" i="5"/>
  <c r="BE124" i="5"/>
  <c r="T124" i="5"/>
  <c r="R124" i="5"/>
  <c r="P124" i="5"/>
  <c r="BK124" i="5"/>
  <c r="J124" i="5"/>
  <c r="BI120" i="5"/>
  <c r="BH120" i="5"/>
  <c r="BG120" i="5"/>
  <c r="BF120" i="5"/>
  <c r="T120" i="5"/>
  <c r="R120" i="5"/>
  <c r="P120" i="5"/>
  <c r="BK120" i="5"/>
  <c r="J120" i="5"/>
  <c r="BE120" i="5" s="1"/>
  <c r="BI116" i="5"/>
  <c r="BH116" i="5"/>
  <c r="BG116" i="5"/>
  <c r="BF116" i="5"/>
  <c r="BE116" i="5"/>
  <c r="T116" i="5"/>
  <c r="R116" i="5"/>
  <c r="P116" i="5"/>
  <c r="BK116" i="5"/>
  <c r="J116" i="5"/>
  <c r="BI112" i="5"/>
  <c r="BH112" i="5"/>
  <c r="BG112" i="5"/>
  <c r="BF112" i="5"/>
  <c r="BE112" i="5"/>
  <c r="T112" i="5"/>
  <c r="R112" i="5"/>
  <c r="P112" i="5"/>
  <c r="BK112" i="5"/>
  <c r="J112" i="5"/>
  <c r="BI108" i="5"/>
  <c r="BH108" i="5"/>
  <c r="BG108" i="5"/>
  <c r="BF108" i="5"/>
  <c r="BE108" i="5"/>
  <c r="T108" i="5"/>
  <c r="R108" i="5"/>
  <c r="P108" i="5"/>
  <c r="BK108" i="5"/>
  <c r="J108" i="5"/>
  <c r="BI105" i="5"/>
  <c r="BH105" i="5"/>
  <c r="BG105" i="5"/>
  <c r="BF105" i="5"/>
  <c r="BE105" i="5"/>
  <c r="T105" i="5"/>
  <c r="R105" i="5"/>
  <c r="P105" i="5"/>
  <c r="BK105" i="5"/>
  <c r="J105" i="5"/>
  <c r="BI101" i="5"/>
  <c r="BH101" i="5"/>
  <c r="BG101" i="5"/>
  <c r="BF101" i="5"/>
  <c r="BE101" i="5"/>
  <c r="T101" i="5"/>
  <c r="R101" i="5"/>
  <c r="P101" i="5"/>
  <c r="BK101" i="5"/>
  <c r="J101" i="5"/>
  <c r="BI98" i="5"/>
  <c r="BH98" i="5"/>
  <c r="BG98" i="5"/>
  <c r="BF98" i="5"/>
  <c r="BE98" i="5"/>
  <c r="T98" i="5"/>
  <c r="R98" i="5"/>
  <c r="P98" i="5"/>
  <c r="BK98" i="5"/>
  <c r="J98" i="5"/>
  <c r="BI94" i="5"/>
  <c r="F36" i="5" s="1"/>
  <c r="BD57" i="1" s="1"/>
  <c r="BH94" i="5"/>
  <c r="F35" i="5" s="1"/>
  <c r="BC57" i="1" s="1"/>
  <c r="BG94" i="5"/>
  <c r="F34" i="5" s="1"/>
  <c r="BB57" i="1" s="1"/>
  <c r="BF94" i="5"/>
  <c r="J33" i="5" s="1"/>
  <c r="AW57" i="1" s="1"/>
  <c r="BE94" i="5"/>
  <c r="T94" i="5"/>
  <c r="T93" i="5" s="1"/>
  <c r="R94" i="5"/>
  <c r="R93" i="5" s="1"/>
  <c r="P94" i="5"/>
  <c r="P93" i="5" s="1"/>
  <c r="BK94" i="5"/>
  <c r="BK93" i="5" s="1"/>
  <c r="J94" i="5"/>
  <c r="J87" i="5"/>
  <c r="J85" i="5"/>
  <c r="F85" i="5"/>
  <c r="E83" i="5"/>
  <c r="J55" i="5"/>
  <c r="J53" i="5"/>
  <c r="F53" i="5"/>
  <c r="E51" i="5"/>
  <c r="J20" i="5"/>
  <c r="E20" i="5"/>
  <c r="F56" i="5" s="1"/>
  <c r="J19" i="5"/>
  <c r="J17" i="5"/>
  <c r="E17" i="5"/>
  <c r="F55" i="5" s="1"/>
  <c r="J16" i="5"/>
  <c r="J14" i="5"/>
  <c r="E7" i="5"/>
  <c r="E47" i="5" s="1"/>
  <c r="R169" i="4"/>
  <c r="R168" i="4" s="1"/>
  <c r="R166" i="4"/>
  <c r="P150" i="4"/>
  <c r="R146" i="4"/>
  <c r="AY56" i="1"/>
  <c r="AX56" i="1"/>
  <c r="BI173" i="4"/>
  <c r="BH173" i="4"/>
  <c r="BG173" i="4"/>
  <c r="BF173" i="4"/>
  <c r="T173" i="4"/>
  <c r="R173" i="4"/>
  <c r="P173" i="4"/>
  <c r="BK173" i="4"/>
  <c r="J173" i="4"/>
  <c r="BE173" i="4" s="1"/>
  <c r="BI170" i="4"/>
  <c r="BH170" i="4"/>
  <c r="BG170" i="4"/>
  <c r="BF170" i="4"/>
  <c r="T170" i="4"/>
  <c r="T169" i="4" s="1"/>
  <c r="T168" i="4" s="1"/>
  <c r="R170" i="4"/>
  <c r="P170" i="4"/>
  <c r="BK170" i="4"/>
  <c r="BK169" i="4" s="1"/>
  <c r="J170" i="4"/>
  <c r="BE170" i="4" s="1"/>
  <c r="BI167" i="4"/>
  <c r="BH167" i="4"/>
  <c r="BG167" i="4"/>
  <c r="BF167" i="4"/>
  <c r="T167" i="4"/>
  <c r="T166" i="4" s="1"/>
  <c r="R167" i="4"/>
  <c r="P167" i="4"/>
  <c r="P166" i="4" s="1"/>
  <c r="BK167" i="4"/>
  <c r="BK166" i="4" s="1"/>
  <c r="J166" i="4" s="1"/>
  <c r="J67" i="4" s="1"/>
  <c r="J167" i="4"/>
  <c r="BE167" i="4" s="1"/>
  <c r="BI162" i="4"/>
  <c r="BH162" i="4"/>
  <c r="BG162" i="4"/>
  <c r="BF162" i="4"/>
  <c r="T162" i="4"/>
  <c r="R162" i="4"/>
  <c r="P162" i="4"/>
  <c r="BK162" i="4"/>
  <c r="J162" i="4"/>
  <c r="BE162" i="4" s="1"/>
  <c r="BI159" i="4"/>
  <c r="BH159" i="4"/>
  <c r="BG159" i="4"/>
  <c r="BF159" i="4"/>
  <c r="BE159" i="4"/>
  <c r="T159" i="4"/>
  <c r="R159" i="4"/>
  <c r="P159" i="4"/>
  <c r="BK159" i="4"/>
  <c r="J159" i="4"/>
  <c r="BI155" i="4"/>
  <c r="BH155" i="4"/>
  <c r="BG155" i="4"/>
  <c r="BF155" i="4"/>
  <c r="BE155" i="4"/>
  <c r="T155" i="4"/>
  <c r="T150" i="4" s="1"/>
  <c r="R155" i="4"/>
  <c r="P155" i="4"/>
  <c r="BK155" i="4"/>
  <c r="J155" i="4"/>
  <c r="BI151" i="4"/>
  <c r="BH151" i="4"/>
  <c r="BG151" i="4"/>
  <c r="BF151" i="4"/>
  <c r="BE151" i="4"/>
  <c r="T151" i="4"/>
  <c r="R151" i="4"/>
  <c r="R150" i="4" s="1"/>
  <c r="P151" i="4"/>
  <c r="BK151" i="4"/>
  <c r="BK150" i="4" s="1"/>
  <c r="J150" i="4" s="1"/>
  <c r="J66" i="4" s="1"/>
  <c r="J151" i="4"/>
  <c r="BI147" i="4"/>
  <c r="BH147" i="4"/>
  <c r="BG147" i="4"/>
  <c r="BF147" i="4"/>
  <c r="T147" i="4"/>
  <c r="T146" i="4" s="1"/>
  <c r="R147" i="4"/>
  <c r="P147" i="4"/>
  <c r="P146" i="4" s="1"/>
  <c r="BK147" i="4"/>
  <c r="BK146" i="4" s="1"/>
  <c r="J146" i="4" s="1"/>
  <c r="J65" i="4" s="1"/>
  <c r="J147" i="4"/>
  <c r="BE147" i="4" s="1"/>
  <c r="BI142" i="4"/>
  <c r="BH142" i="4"/>
  <c r="BG142" i="4"/>
  <c r="BF142" i="4"/>
  <c r="BE142" i="4"/>
  <c r="T142" i="4"/>
  <c r="R142" i="4"/>
  <c r="P142" i="4"/>
  <c r="BK142" i="4"/>
  <c r="J142" i="4"/>
  <c r="BI138" i="4"/>
  <c r="BH138" i="4"/>
  <c r="BG138" i="4"/>
  <c r="BF138" i="4"/>
  <c r="BE138" i="4"/>
  <c r="T138" i="4"/>
  <c r="R138" i="4"/>
  <c r="P138" i="4"/>
  <c r="BK138" i="4"/>
  <c r="J138" i="4"/>
  <c r="BI134" i="4"/>
  <c r="BH134" i="4"/>
  <c r="BG134" i="4"/>
  <c r="BF134" i="4"/>
  <c r="BE134" i="4"/>
  <c r="T134" i="4"/>
  <c r="R134" i="4"/>
  <c r="P134" i="4"/>
  <c r="BK134" i="4"/>
  <c r="J134" i="4"/>
  <c r="BI130" i="4"/>
  <c r="BH130" i="4"/>
  <c r="BG130" i="4"/>
  <c r="BF130" i="4"/>
  <c r="BE130" i="4"/>
  <c r="T130" i="4"/>
  <c r="R130" i="4"/>
  <c r="P130" i="4"/>
  <c r="BK130" i="4"/>
  <c r="J130" i="4"/>
  <c r="BI122" i="4"/>
  <c r="BH122" i="4"/>
  <c r="BG122" i="4"/>
  <c r="BF122" i="4"/>
  <c r="BE122" i="4"/>
  <c r="T122" i="4"/>
  <c r="T121" i="4" s="1"/>
  <c r="R122" i="4"/>
  <c r="R121" i="4" s="1"/>
  <c r="P122" i="4"/>
  <c r="P121" i="4" s="1"/>
  <c r="BK122" i="4"/>
  <c r="J122" i="4"/>
  <c r="BI115" i="4"/>
  <c r="BH115" i="4"/>
  <c r="BG115" i="4"/>
  <c r="BF115" i="4"/>
  <c r="T115" i="4"/>
  <c r="T114" i="4" s="1"/>
  <c r="R115" i="4"/>
  <c r="R114" i="4" s="1"/>
  <c r="P115" i="4"/>
  <c r="P114" i="4" s="1"/>
  <c r="BK115" i="4"/>
  <c r="BK114" i="4" s="1"/>
  <c r="J114" i="4" s="1"/>
  <c r="J63" i="4" s="1"/>
  <c r="J115" i="4"/>
  <c r="BE115" i="4" s="1"/>
  <c r="BI104" i="4"/>
  <c r="BH104" i="4"/>
  <c r="BG104" i="4"/>
  <c r="F34" i="4" s="1"/>
  <c r="BB56" i="1" s="1"/>
  <c r="BF104" i="4"/>
  <c r="BE104" i="4"/>
  <c r="T104" i="4"/>
  <c r="R104" i="4"/>
  <c r="P104" i="4"/>
  <c r="P93" i="4" s="1"/>
  <c r="BK104" i="4"/>
  <c r="J104" i="4"/>
  <c r="BI94" i="4"/>
  <c r="F36" i="4" s="1"/>
  <c r="BD56" i="1" s="1"/>
  <c r="BH94" i="4"/>
  <c r="BG94" i="4"/>
  <c r="BF94" i="4"/>
  <c r="J33" i="4" s="1"/>
  <c r="AW56" i="1" s="1"/>
  <c r="AT56" i="1" s="1"/>
  <c r="BE94" i="4"/>
  <c r="J32" i="4" s="1"/>
  <c r="AV56" i="1" s="1"/>
  <c r="T94" i="4"/>
  <c r="T93" i="4" s="1"/>
  <c r="R94" i="4"/>
  <c r="P94" i="4"/>
  <c r="BK94" i="4"/>
  <c r="BK93" i="4" s="1"/>
  <c r="J94" i="4"/>
  <c r="J87" i="4"/>
  <c r="F87" i="4"/>
  <c r="F85" i="4"/>
  <c r="E83" i="4"/>
  <c r="E79" i="4"/>
  <c r="J55" i="4"/>
  <c r="F55" i="4"/>
  <c r="F53" i="4"/>
  <c r="E51" i="4"/>
  <c r="E47" i="4"/>
  <c r="J20" i="4"/>
  <c r="E20" i="4"/>
  <c r="F56" i="4" s="1"/>
  <c r="J19" i="4"/>
  <c r="J17" i="4"/>
  <c r="E17" i="4"/>
  <c r="J16" i="4"/>
  <c r="J14" i="4"/>
  <c r="J85" i="4" s="1"/>
  <c r="E7" i="4"/>
  <c r="R305" i="3"/>
  <c r="AY55" i="1"/>
  <c r="AX55" i="1"/>
  <c r="BI335" i="3"/>
  <c r="BH335" i="3"/>
  <c r="BG335" i="3"/>
  <c r="BF335" i="3"/>
  <c r="BE335" i="3"/>
  <c r="T335" i="3"/>
  <c r="T334" i="3" s="1"/>
  <c r="R335" i="3"/>
  <c r="R334" i="3" s="1"/>
  <c r="P335" i="3"/>
  <c r="P334" i="3" s="1"/>
  <c r="BK335" i="3"/>
  <c r="BK334" i="3" s="1"/>
  <c r="J334" i="3" s="1"/>
  <c r="J69" i="3" s="1"/>
  <c r="J335" i="3"/>
  <c r="BI330" i="3"/>
  <c r="BH330" i="3"/>
  <c r="BG330" i="3"/>
  <c r="BF330" i="3"/>
  <c r="T330" i="3"/>
  <c r="R330" i="3"/>
  <c r="P330" i="3"/>
  <c r="BK330" i="3"/>
  <c r="J330" i="3"/>
  <c r="BE330" i="3" s="1"/>
  <c r="BI326" i="3"/>
  <c r="BH326" i="3"/>
  <c r="BG326" i="3"/>
  <c r="BF326" i="3"/>
  <c r="T326" i="3"/>
  <c r="R326" i="3"/>
  <c r="P326" i="3"/>
  <c r="BK326" i="3"/>
  <c r="J326" i="3"/>
  <c r="BE326" i="3" s="1"/>
  <c r="BI320" i="3"/>
  <c r="BH320" i="3"/>
  <c r="BG320" i="3"/>
  <c r="BF320" i="3"/>
  <c r="T320" i="3"/>
  <c r="R320" i="3"/>
  <c r="P320" i="3"/>
  <c r="BK320" i="3"/>
  <c r="J320" i="3"/>
  <c r="BE320" i="3" s="1"/>
  <c r="BI317" i="3"/>
  <c r="BH317" i="3"/>
  <c r="BG317" i="3"/>
  <c r="BF317" i="3"/>
  <c r="T317" i="3"/>
  <c r="R317" i="3"/>
  <c r="P317" i="3"/>
  <c r="BK317" i="3"/>
  <c r="J317" i="3"/>
  <c r="BE317" i="3" s="1"/>
  <c r="BI313" i="3"/>
  <c r="BH313" i="3"/>
  <c r="BG313" i="3"/>
  <c r="BF313" i="3"/>
  <c r="T313" i="3"/>
  <c r="R313" i="3"/>
  <c r="P313" i="3"/>
  <c r="BK313" i="3"/>
  <c r="J313" i="3"/>
  <c r="BE313" i="3" s="1"/>
  <c r="BI310" i="3"/>
  <c r="BH310" i="3"/>
  <c r="BG310" i="3"/>
  <c r="BF310" i="3"/>
  <c r="T310" i="3"/>
  <c r="R310" i="3"/>
  <c r="P310" i="3"/>
  <c r="BK310" i="3"/>
  <c r="J310" i="3"/>
  <c r="BE310" i="3" s="1"/>
  <c r="BI306" i="3"/>
  <c r="BH306" i="3"/>
  <c r="BG306" i="3"/>
  <c r="BF306" i="3"/>
  <c r="T306" i="3"/>
  <c r="T305" i="3" s="1"/>
  <c r="R306" i="3"/>
  <c r="P306" i="3"/>
  <c r="P305" i="3" s="1"/>
  <c r="BK306" i="3"/>
  <c r="BK305" i="3" s="1"/>
  <c r="J305" i="3" s="1"/>
  <c r="J68" i="3" s="1"/>
  <c r="J306" i="3"/>
  <c r="BE306" i="3" s="1"/>
  <c r="BI301" i="3"/>
  <c r="BH301" i="3"/>
  <c r="BG301" i="3"/>
  <c r="BF301" i="3"/>
  <c r="BE301" i="3"/>
  <c r="T301" i="3"/>
  <c r="R301" i="3"/>
  <c r="P301" i="3"/>
  <c r="BK301" i="3"/>
  <c r="J301" i="3"/>
  <c r="BI291" i="3"/>
  <c r="BH291" i="3"/>
  <c r="BG291" i="3"/>
  <c r="BF291" i="3"/>
  <c r="BE291" i="3"/>
  <c r="T291" i="3"/>
  <c r="R291" i="3"/>
  <c r="P291" i="3"/>
  <c r="BK291" i="3"/>
  <c r="J291" i="3"/>
  <c r="BI288" i="3"/>
  <c r="BH288" i="3"/>
  <c r="BG288" i="3"/>
  <c r="BF288" i="3"/>
  <c r="BE288" i="3"/>
  <c r="T288" i="3"/>
  <c r="R288" i="3"/>
  <c r="P288" i="3"/>
  <c r="BK288" i="3"/>
  <c r="J288" i="3"/>
  <c r="BI285" i="3"/>
  <c r="BH285" i="3"/>
  <c r="BG285" i="3"/>
  <c r="BF285" i="3"/>
  <c r="BE285" i="3"/>
  <c r="T285" i="3"/>
  <c r="R285" i="3"/>
  <c r="P285" i="3"/>
  <c r="BK285" i="3"/>
  <c r="J285" i="3"/>
  <c r="BI282" i="3"/>
  <c r="BH282" i="3"/>
  <c r="BG282" i="3"/>
  <c r="BF282" i="3"/>
  <c r="BE282" i="3"/>
  <c r="T282" i="3"/>
  <c r="R282" i="3"/>
  <c r="P282" i="3"/>
  <c r="BK282" i="3"/>
  <c r="J282" i="3"/>
  <c r="BI278" i="3"/>
  <c r="BH278" i="3"/>
  <c r="BG278" i="3"/>
  <c r="BF278" i="3"/>
  <c r="BE278" i="3"/>
  <c r="T278" i="3"/>
  <c r="R278" i="3"/>
  <c r="P278" i="3"/>
  <c r="BK278" i="3"/>
  <c r="J278" i="3"/>
  <c r="BI268" i="3"/>
  <c r="BH268" i="3"/>
  <c r="BG268" i="3"/>
  <c r="BF268" i="3"/>
  <c r="BE268" i="3"/>
  <c r="T268" i="3"/>
  <c r="R268" i="3"/>
  <c r="P268" i="3"/>
  <c r="BK268" i="3"/>
  <c r="J268" i="3"/>
  <c r="BI264" i="3"/>
  <c r="BH264" i="3"/>
  <c r="BG264" i="3"/>
  <c r="BF264" i="3"/>
  <c r="BE264" i="3"/>
  <c r="T264" i="3"/>
  <c r="R264" i="3"/>
  <c r="P264" i="3"/>
  <c r="BK264" i="3"/>
  <c r="J264" i="3"/>
  <c r="BI260" i="3"/>
  <c r="BH260" i="3"/>
  <c r="BG260" i="3"/>
  <c r="BF260" i="3"/>
  <c r="BE260" i="3"/>
  <c r="T260" i="3"/>
  <c r="R260" i="3"/>
  <c r="P260" i="3"/>
  <c r="BK260" i="3"/>
  <c r="J260" i="3"/>
  <c r="BI256" i="3"/>
  <c r="BH256" i="3"/>
  <c r="BG256" i="3"/>
  <c r="BF256" i="3"/>
  <c r="BE256" i="3"/>
  <c r="T256" i="3"/>
  <c r="T255" i="3" s="1"/>
  <c r="R256" i="3"/>
  <c r="R255" i="3" s="1"/>
  <c r="P256" i="3"/>
  <c r="P255" i="3" s="1"/>
  <c r="BK256" i="3"/>
  <c r="BK255" i="3" s="1"/>
  <c r="J255" i="3" s="1"/>
  <c r="J67" i="3" s="1"/>
  <c r="J256" i="3"/>
  <c r="BI252" i="3"/>
  <c r="BH252" i="3"/>
  <c r="BG252" i="3"/>
  <c r="BF252" i="3"/>
  <c r="T252" i="3"/>
  <c r="R252" i="3"/>
  <c r="P252" i="3"/>
  <c r="BK252" i="3"/>
  <c r="J252" i="3"/>
  <c r="BE252" i="3" s="1"/>
  <c r="BI251" i="3"/>
  <c r="BH251" i="3"/>
  <c r="BG251" i="3"/>
  <c r="BF251" i="3"/>
  <c r="T251" i="3"/>
  <c r="R251" i="3"/>
  <c r="P251" i="3"/>
  <c r="BK251" i="3"/>
  <c r="J251" i="3"/>
  <c r="BE251" i="3" s="1"/>
  <c r="BI248" i="3"/>
  <c r="BH248" i="3"/>
  <c r="BG248" i="3"/>
  <c r="BF248" i="3"/>
  <c r="T248" i="3"/>
  <c r="R248" i="3"/>
  <c r="P248" i="3"/>
  <c r="BK248" i="3"/>
  <c r="J248" i="3"/>
  <c r="BE248" i="3" s="1"/>
  <c r="BI245" i="3"/>
  <c r="BH245" i="3"/>
  <c r="BG245" i="3"/>
  <c r="BF245" i="3"/>
  <c r="T245" i="3"/>
  <c r="R245" i="3"/>
  <c r="P245" i="3"/>
  <c r="BK245" i="3"/>
  <c r="J245" i="3"/>
  <c r="BE245" i="3" s="1"/>
  <c r="BI242" i="3"/>
  <c r="BH242" i="3"/>
  <c r="BG242" i="3"/>
  <c r="BF242" i="3"/>
  <c r="T242" i="3"/>
  <c r="R242" i="3"/>
  <c r="P242" i="3"/>
  <c r="BK242" i="3"/>
  <c r="J242" i="3"/>
  <c r="BE242" i="3" s="1"/>
  <c r="BI239" i="3"/>
  <c r="BH239" i="3"/>
  <c r="BG239" i="3"/>
  <c r="BF239" i="3"/>
  <c r="T239" i="3"/>
  <c r="R239" i="3"/>
  <c r="P239" i="3"/>
  <c r="BK239" i="3"/>
  <c r="J239" i="3"/>
  <c r="BE239" i="3" s="1"/>
  <c r="BI236" i="3"/>
  <c r="BH236" i="3"/>
  <c r="BG236" i="3"/>
  <c r="BF236" i="3"/>
  <c r="BE236" i="3"/>
  <c r="T236" i="3"/>
  <c r="R236" i="3"/>
  <c r="P236" i="3"/>
  <c r="BK236" i="3"/>
  <c r="J236" i="3"/>
  <c r="BI233" i="3"/>
  <c r="BH233" i="3"/>
  <c r="BG233" i="3"/>
  <c r="BF233" i="3"/>
  <c r="T233" i="3"/>
  <c r="R233" i="3"/>
  <c r="P233" i="3"/>
  <c r="BK233" i="3"/>
  <c r="J233" i="3"/>
  <c r="BE233" i="3" s="1"/>
  <c r="BI230" i="3"/>
  <c r="BH230" i="3"/>
  <c r="BG230" i="3"/>
  <c r="BF230" i="3"/>
  <c r="BE230" i="3"/>
  <c r="T230" i="3"/>
  <c r="R230" i="3"/>
  <c r="P230" i="3"/>
  <c r="BK230" i="3"/>
  <c r="J230" i="3"/>
  <c r="BI226" i="3"/>
  <c r="BH226" i="3"/>
  <c r="BG226" i="3"/>
  <c r="BF226" i="3"/>
  <c r="T226" i="3"/>
  <c r="R226" i="3"/>
  <c r="P226" i="3"/>
  <c r="BK226" i="3"/>
  <c r="J226" i="3"/>
  <c r="BE226" i="3" s="1"/>
  <c r="BI222" i="3"/>
  <c r="BH222" i="3"/>
  <c r="BG222" i="3"/>
  <c r="BF222" i="3"/>
  <c r="BE222" i="3"/>
  <c r="T222" i="3"/>
  <c r="T221" i="3" s="1"/>
  <c r="R222" i="3"/>
  <c r="R221" i="3" s="1"/>
  <c r="P222" i="3"/>
  <c r="P221" i="3" s="1"/>
  <c r="BK222" i="3"/>
  <c r="BK221" i="3" s="1"/>
  <c r="J221" i="3" s="1"/>
  <c r="J66" i="3" s="1"/>
  <c r="J222" i="3"/>
  <c r="BI216" i="3"/>
  <c r="BH216" i="3"/>
  <c r="BG216" i="3"/>
  <c r="BF216" i="3"/>
  <c r="BE216" i="3"/>
  <c r="T216" i="3"/>
  <c r="R216" i="3"/>
  <c r="P216" i="3"/>
  <c r="BK216" i="3"/>
  <c r="J216" i="3"/>
  <c r="BI208" i="3"/>
  <c r="BH208" i="3"/>
  <c r="BG208" i="3"/>
  <c r="BF208" i="3"/>
  <c r="T208" i="3"/>
  <c r="R208" i="3"/>
  <c r="P208" i="3"/>
  <c r="BK208" i="3"/>
  <c r="J208" i="3"/>
  <c r="BE208" i="3" s="1"/>
  <c r="BI202" i="3"/>
  <c r="BH202" i="3"/>
  <c r="BG202" i="3"/>
  <c r="BF202" i="3"/>
  <c r="BE202" i="3"/>
  <c r="T202" i="3"/>
  <c r="R202" i="3"/>
  <c r="P202" i="3"/>
  <c r="BK202" i="3"/>
  <c r="J202" i="3"/>
  <c r="BI196" i="3"/>
  <c r="BH196" i="3"/>
  <c r="BG196" i="3"/>
  <c r="BF196" i="3"/>
  <c r="T196" i="3"/>
  <c r="R196" i="3"/>
  <c r="P196" i="3"/>
  <c r="BK196" i="3"/>
  <c r="J196" i="3"/>
  <c r="BE196" i="3" s="1"/>
  <c r="BI192" i="3"/>
  <c r="BH192" i="3"/>
  <c r="BG192" i="3"/>
  <c r="BF192" i="3"/>
  <c r="BE192" i="3"/>
  <c r="T192" i="3"/>
  <c r="R192" i="3"/>
  <c r="P192" i="3"/>
  <c r="BK192" i="3"/>
  <c r="J192" i="3"/>
  <c r="BI187" i="3"/>
  <c r="BH187" i="3"/>
  <c r="BG187" i="3"/>
  <c r="BF187" i="3"/>
  <c r="BE187" i="3"/>
  <c r="T187" i="3"/>
  <c r="R187" i="3"/>
  <c r="P187" i="3"/>
  <c r="BK187" i="3"/>
  <c r="J187" i="3"/>
  <c r="BI182" i="3"/>
  <c r="BH182" i="3"/>
  <c r="BG182" i="3"/>
  <c r="BF182" i="3"/>
  <c r="BE182" i="3"/>
  <c r="T182" i="3"/>
  <c r="R182" i="3"/>
  <c r="P182" i="3"/>
  <c r="BK182" i="3"/>
  <c r="J182" i="3"/>
  <c r="BI176" i="3"/>
  <c r="BH176" i="3"/>
  <c r="BG176" i="3"/>
  <c r="BF176" i="3"/>
  <c r="BE176" i="3"/>
  <c r="T176" i="3"/>
  <c r="R176" i="3"/>
  <c r="P176" i="3"/>
  <c r="BK176" i="3"/>
  <c r="J176" i="3"/>
  <c r="BI171" i="3"/>
  <c r="BH171" i="3"/>
  <c r="BG171" i="3"/>
  <c r="BF171" i="3"/>
  <c r="BE171" i="3"/>
  <c r="T171" i="3"/>
  <c r="T170" i="3" s="1"/>
  <c r="R171" i="3"/>
  <c r="R170" i="3" s="1"/>
  <c r="P171" i="3"/>
  <c r="P170" i="3" s="1"/>
  <c r="BK171" i="3"/>
  <c r="BK170" i="3" s="1"/>
  <c r="J170" i="3" s="1"/>
  <c r="J65" i="3" s="1"/>
  <c r="J171" i="3"/>
  <c r="BI166" i="3"/>
  <c r="BH166" i="3"/>
  <c r="BG166" i="3"/>
  <c r="BF166" i="3"/>
  <c r="T166" i="3"/>
  <c r="T165" i="3" s="1"/>
  <c r="R166" i="3"/>
  <c r="R165" i="3" s="1"/>
  <c r="P166" i="3"/>
  <c r="P165" i="3" s="1"/>
  <c r="BK166" i="3"/>
  <c r="BK165" i="3" s="1"/>
  <c r="J165" i="3" s="1"/>
  <c r="J64" i="3" s="1"/>
  <c r="J166" i="3"/>
  <c r="BE166" i="3" s="1"/>
  <c r="BI159" i="3"/>
  <c r="BH159" i="3"/>
  <c r="BG159" i="3"/>
  <c r="BF159" i="3"/>
  <c r="BE159" i="3"/>
  <c r="T159" i="3"/>
  <c r="T158" i="3" s="1"/>
  <c r="R159" i="3"/>
  <c r="R158" i="3" s="1"/>
  <c r="P159" i="3"/>
  <c r="P158" i="3" s="1"/>
  <c r="BK159" i="3"/>
  <c r="BK158" i="3" s="1"/>
  <c r="J158" i="3" s="1"/>
  <c r="J63" i="3" s="1"/>
  <c r="J159" i="3"/>
  <c r="BI153" i="3"/>
  <c r="BH153" i="3"/>
  <c r="BG153" i="3"/>
  <c r="BF153" i="3"/>
  <c r="T153" i="3"/>
  <c r="R153" i="3"/>
  <c r="P153" i="3"/>
  <c r="BK153" i="3"/>
  <c r="J153" i="3"/>
  <c r="BE153" i="3" s="1"/>
  <c r="BI144" i="3"/>
  <c r="BH144" i="3"/>
  <c r="BG144" i="3"/>
  <c r="BF144" i="3"/>
  <c r="T144" i="3"/>
  <c r="R144" i="3"/>
  <c r="P144" i="3"/>
  <c r="BK144" i="3"/>
  <c r="J144" i="3"/>
  <c r="BE144" i="3" s="1"/>
  <c r="BI137" i="3"/>
  <c r="BH137" i="3"/>
  <c r="BG137" i="3"/>
  <c r="BF137" i="3"/>
  <c r="BE137" i="3"/>
  <c r="T137" i="3"/>
  <c r="R137" i="3"/>
  <c r="P137" i="3"/>
  <c r="BK137" i="3"/>
  <c r="J137" i="3"/>
  <c r="BI130" i="3"/>
  <c r="BH130" i="3"/>
  <c r="BG130" i="3"/>
  <c r="BF130" i="3"/>
  <c r="T130" i="3"/>
  <c r="R130" i="3"/>
  <c r="P130" i="3"/>
  <c r="BK130" i="3"/>
  <c r="J130" i="3"/>
  <c r="BE130" i="3" s="1"/>
  <c r="BI126" i="3"/>
  <c r="BH126" i="3"/>
  <c r="BG126" i="3"/>
  <c r="BF126" i="3"/>
  <c r="BE126" i="3"/>
  <c r="T126" i="3"/>
  <c r="R126" i="3"/>
  <c r="P126" i="3"/>
  <c r="BK126" i="3"/>
  <c r="J126" i="3"/>
  <c r="BI122" i="3"/>
  <c r="BH122" i="3"/>
  <c r="BG122" i="3"/>
  <c r="BF122" i="3"/>
  <c r="T122" i="3"/>
  <c r="R122" i="3"/>
  <c r="P122" i="3"/>
  <c r="BK122" i="3"/>
  <c r="J122" i="3"/>
  <c r="BE122" i="3" s="1"/>
  <c r="BI118" i="3"/>
  <c r="BH118" i="3"/>
  <c r="BG118" i="3"/>
  <c r="BF118" i="3"/>
  <c r="BE118" i="3"/>
  <c r="T118" i="3"/>
  <c r="R118" i="3"/>
  <c r="P118" i="3"/>
  <c r="BK118" i="3"/>
  <c r="J118" i="3"/>
  <c r="BI114" i="3"/>
  <c r="BH114" i="3"/>
  <c r="BG114" i="3"/>
  <c r="BF114" i="3"/>
  <c r="T114" i="3"/>
  <c r="R114" i="3"/>
  <c r="P114" i="3"/>
  <c r="BK114" i="3"/>
  <c r="J114" i="3"/>
  <c r="BE114" i="3" s="1"/>
  <c r="BI111" i="3"/>
  <c r="BH111" i="3"/>
  <c r="BG111" i="3"/>
  <c r="BF111" i="3"/>
  <c r="BE111" i="3"/>
  <c r="T111" i="3"/>
  <c r="R111" i="3"/>
  <c r="P111" i="3"/>
  <c r="BK111" i="3"/>
  <c r="J111" i="3"/>
  <c r="BI104" i="3"/>
  <c r="BH104" i="3"/>
  <c r="BG104" i="3"/>
  <c r="BF104" i="3"/>
  <c r="T104" i="3"/>
  <c r="R104" i="3"/>
  <c r="P104" i="3"/>
  <c r="BK104" i="3"/>
  <c r="J104" i="3"/>
  <c r="BE104" i="3" s="1"/>
  <c r="BI99" i="3"/>
  <c r="BH99" i="3"/>
  <c r="BG99" i="3"/>
  <c r="BF99" i="3"/>
  <c r="BE99" i="3"/>
  <c r="T99" i="3"/>
  <c r="R99" i="3"/>
  <c r="P99" i="3"/>
  <c r="BK99" i="3"/>
  <c r="J99" i="3"/>
  <c r="BI94" i="3"/>
  <c r="F36" i="3" s="1"/>
  <c r="BD55" i="1" s="1"/>
  <c r="BH94" i="3"/>
  <c r="F35" i="3" s="1"/>
  <c r="BC55" i="1" s="1"/>
  <c r="BG94" i="3"/>
  <c r="F34" i="3" s="1"/>
  <c r="BB55" i="1" s="1"/>
  <c r="BB54" i="1" s="1"/>
  <c r="AX54" i="1" s="1"/>
  <c r="BF94" i="3"/>
  <c r="J33" i="3" s="1"/>
  <c r="AW55" i="1" s="1"/>
  <c r="T94" i="3"/>
  <c r="T93" i="3" s="1"/>
  <c r="T92" i="3" s="1"/>
  <c r="T91" i="3" s="1"/>
  <c r="R94" i="3"/>
  <c r="R93" i="3" s="1"/>
  <c r="P94" i="3"/>
  <c r="P93" i="3" s="1"/>
  <c r="BK94" i="3"/>
  <c r="BK93" i="3" s="1"/>
  <c r="J94" i="3"/>
  <c r="BE94" i="3" s="1"/>
  <c r="J87" i="3"/>
  <c r="F85" i="3"/>
  <c r="E83" i="3"/>
  <c r="J55" i="3"/>
  <c r="F55" i="3"/>
  <c r="F53" i="3"/>
  <c r="E51" i="3"/>
  <c r="E47" i="3"/>
  <c r="J20" i="3"/>
  <c r="E20" i="3"/>
  <c r="F56" i="3" s="1"/>
  <c r="J19" i="3"/>
  <c r="J17" i="3"/>
  <c r="E17" i="3"/>
  <c r="F87" i="3" s="1"/>
  <c r="J16" i="3"/>
  <c r="J14" i="3"/>
  <c r="J53" i="3" s="1"/>
  <c r="E7" i="3"/>
  <c r="E79" i="3" s="1"/>
  <c r="AY53" i="1"/>
  <c r="AX53" i="1"/>
  <c r="BH325" i="2"/>
  <c r="BG325" i="2"/>
  <c r="BF325" i="2"/>
  <c r="BE325" i="2"/>
  <c r="BD325" i="2"/>
  <c r="S325" i="2"/>
  <c r="Q325" i="2"/>
  <c r="O325" i="2"/>
  <c r="BJ325" i="2"/>
  <c r="J325" i="2"/>
  <c r="BH321" i="2"/>
  <c r="BG321" i="2"/>
  <c r="BF321" i="2"/>
  <c r="BE321" i="2"/>
  <c r="BD321" i="2"/>
  <c r="S321" i="2"/>
  <c r="Q321" i="2"/>
  <c r="O321" i="2"/>
  <c r="BJ321" i="2"/>
  <c r="J321" i="2"/>
  <c r="BH315" i="2"/>
  <c r="BG315" i="2"/>
  <c r="BF315" i="2"/>
  <c r="BE315" i="2"/>
  <c r="BD315" i="2"/>
  <c r="S315" i="2"/>
  <c r="Q315" i="2"/>
  <c r="O315" i="2"/>
  <c r="BJ315" i="2"/>
  <c r="J315" i="2"/>
  <c r="BH311" i="2"/>
  <c r="BG311" i="2"/>
  <c r="BF311" i="2"/>
  <c r="BE311" i="2"/>
  <c r="BD311" i="2"/>
  <c r="S311" i="2"/>
  <c r="Q311" i="2"/>
  <c r="O311" i="2"/>
  <c r="BJ311" i="2"/>
  <c r="J311" i="2"/>
  <c r="BH305" i="2"/>
  <c r="BG305" i="2"/>
  <c r="BF305" i="2"/>
  <c r="BE305" i="2"/>
  <c r="BD305" i="2"/>
  <c r="S305" i="2"/>
  <c r="Q305" i="2"/>
  <c r="O305" i="2"/>
  <c r="BJ305" i="2"/>
  <c r="J305" i="2"/>
  <c r="BH291" i="2"/>
  <c r="BG291" i="2"/>
  <c r="BF291" i="2"/>
  <c r="BE291" i="2"/>
  <c r="BD291" i="2"/>
  <c r="S291" i="2"/>
  <c r="Q291" i="2"/>
  <c r="O291" i="2"/>
  <c r="BJ291" i="2"/>
  <c r="J291" i="2"/>
  <c r="BH288" i="2"/>
  <c r="BG288" i="2"/>
  <c r="BF288" i="2"/>
  <c r="BE288" i="2"/>
  <c r="BD288" i="2"/>
  <c r="S288" i="2"/>
  <c r="Q288" i="2"/>
  <c r="O288" i="2"/>
  <c r="BJ288" i="2"/>
  <c r="J288" i="2"/>
  <c r="BH276" i="2"/>
  <c r="BG276" i="2"/>
  <c r="BF276" i="2"/>
  <c r="BE276" i="2"/>
  <c r="BD276" i="2"/>
  <c r="S276" i="2"/>
  <c r="Q276" i="2"/>
  <c r="O276" i="2"/>
  <c r="BJ276" i="2"/>
  <c r="J276" i="2"/>
  <c r="BH273" i="2"/>
  <c r="BG273" i="2"/>
  <c r="BF273" i="2"/>
  <c r="BE273" i="2"/>
  <c r="BD273" i="2"/>
  <c r="S273" i="2"/>
  <c r="Q273" i="2"/>
  <c r="O273" i="2"/>
  <c r="BJ273" i="2"/>
  <c r="J273" i="2"/>
  <c r="BH267" i="2"/>
  <c r="BG267" i="2"/>
  <c r="BF267" i="2"/>
  <c r="BE267" i="2"/>
  <c r="BD267" i="2"/>
  <c r="S267" i="2"/>
  <c r="S266" i="2" s="1"/>
  <c r="Q267" i="2"/>
  <c r="Q266" i="2" s="1"/>
  <c r="O267" i="2"/>
  <c r="O266" i="2" s="1"/>
  <c r="BJ267" i="2"/>
  <c r="BJ266" i="2" s="1"/>
  <c r="J266" i="2" s="1"/>
  <c r="J65" i="2" s="1"/>
  <c r="J267" i="2"/>
  <c r="BH262" i="2"/>
  <c r="BG262" i="2"/>
  <c r="BF262" i="2"/>
  <c r="BE262" i="2"/>
  <c r="S262" i="2"/>
  <c r="Q262" i="2"/>
  <c r="O262" i="2"/>
  <c r="BJ262" i="2"/>
  <c r="J262" i="2"/>
  <c r="BD262" i="2" s="1"/>
  <c r="BH258" i="2"/>
  <c r="BG258" i="2"/>
  <c r="BF258" i="2"/>
  <c r="BE258" i="2"/>
  <c r="S258" i="2"/>
  <c r="Q258" i="2"/>
  <c r="O258" i="2"/>
  <c r="BJ258" i="2"/>
  <c r="J258" i="2"/>
  <c r="BD258" i="2" s="1"/>
  <c r="BH254" i="2"/>
  <c r="BG254" i="2"/>
  <c r="BF254" i="2"/>
  <c r="BE254" i="2"/>
  <c r="S254" i="2"/>
  <c r="Q254" i="2"/>
  <c r="O254" i="2"/>
  <c r="BJ254" i="2"/>
  <c r="J254" i="2"/>
  <c r="BD254" i="2" s="1"/>
  <c r="BH251" i="2"/>
  <c r="BG251" i="2"/>
  <c r="BF251" i="2"/>
  <c r="BE251" i="2"/>
  <c r="S251" i="2"/>
  <c r="Q251" i="2"/>
  <c r="Q250" i="2" s="1"/>
  <c r="O251" i="2"/>
  <c r="BJ251" i="2"/>
  <c r="BJ250" i="2" s="1"/>
  <c r="J250" i="2" s="1"/>
  <c r="J64" i="2" s="1"/>
  <c r="J251" i="2"/>
  <c r="BD251" i="2" s="1"/>
  <c r="BH247" i="2"/>
  <c r="BG247" i="2"/>
  <c r="BF247" i="2"/>
  <c r="BE247" i="2"/>
  <c r="BD247" i="2"/>
  <c r="S247" i="2"/>
  <c r="S246" i="2" s="1"/>
  <c r="Q247" i="2"/>
  <c r="Q246" i="2" s="1"/>
  <c r="O247" i="2"/>
  <c r="O246" i="2" s="1"/>
  <c r="BJ247" i="2"/>
  <c r="BJ246" i="2" s="1"/>
  <c r="J246" i="2" s="1"/>
  <c r="J63" i="2" s="1"/>
  <c r="J247" i="2"/>
  <c r="BH236" i="2"/>
  <c r="BG236" i="2"/>
  <c r="BF236" i="2"/>
  <c r="BE236" i="2"/>
  <c r="S236" i="2"/>
  <c r="Q236" i="2"/>
  <c r="O236" i="2"/>
  <c r="BJ236" i="2"/>
  <c r="J236" i="2"/>
  <c r="BD236" i="2" s="1"/>
  <c r="BH228" i="2"/>
  <c r="BG228" i="2"/>
  <c r="BF228" i="2"/>
  <c r="BE228" i="2"/>
  <c r="S228" i="2"/>
  <c r="Q228" i="2"/>
  <c r="O228" i="2"/>
  <c r="BJ228" i="2"/>
  <c r="J228" i="2"/>
  <c r="BD228" i="2" s="1"/>
  <c r="BH220" i="2"/>
  <c r="BG220" i="2"/>
  <c r="BF220" i="2"/>
  <c r="BE220" i="2"/>
  <c r="S220" i="2"/>
  <c r="Q220" i="2"/>
  <c r="O220" i="2"/>
  <c r="BJ220" i="2"/>
  <c r="J220" i="2"/>
  <c r="BD220" i="2" s="1"/>
  <c r="BH217" i="2"/>
  <c r="BG217" i="2"/>
  <c r="BF217" i="2"/>
  <c r="BE217" i="2"/>
  <c r="BD217" i="2"/>
  <c r="S217" i="2"/>
  <c r="Q217" i="2"/>
  <c r="O217" i="2"/>
  <c r="BJ217" i="2"/>
  <c r="J217" i="2"/>
  <c r="BH209" i="2"/>
  <c r="BG209" i="2"/>
  <c r="BF209" i="2"/>
  <c r="BE209" i="2"/>
  <c r="BD209" i="2"/>
  <c r="S209" i="2"/>
  <c r="Q209" i="2"/>
  <c r="O209" i="2"/>
  <c r="BJ209" i="2"/>
  <c r="J209" i="2"/>
  <c r="BH206" i="2"/>
  <c r="BG206" i="2"/>
  <c r="BF206" i="2"/>
  <c r="BE206" i="2"/>
  <c r="BD206" i="2"/>
  <c r="S206" i="2"/>
  <c r="Q206" i="2"/>
  <c r="O206" i="2"/>
  <c r="BJ206" i="2"/>
  <c r="J206" i="2"/>
  <c r="BH195" i="2"/>
  <c r="BG195" i="2"/>
  <c r="BF195" i="2"/>
  <c r="BE195" i="2"/>
  <c r="BD195" i="2"/>
  <c r="S195" i="2"/>
  <c r="Q195" i="2"/>
  <c r="O195" i="2"/>
  <c r="BJ195" i="2"/>
  <c r="J195" i="2"/>
  <c r="BH174" i="2"/>
  <c r="BG174" i="2"/>
  <c r="BF174" i="2"/>
  <c r="BE174" i="2"/>
  <c r="BD174" i="2"/>
  <c r="S174" i="2"/>
  <c r="Q174" i="2"/>
  <c r="O174" i="2"/>
  <c r="BJ174" i="2"/>
  <c r="J174" i="2"/>
  <c r="BH167" i="2"/>
  <c r="BG167" i="2"/>
  <c r="BF167" i="2"/>
  <c r="BE167" i="2"/>
  <c r="BD167" i="2"/>
  <c r="S167" i="2"/>
  <c r="Q167" i="2"/>
  <c r="O167" i="2"/>
  <c r="BJ167" i="2"/>
  <c r="J167" i="2"/>
  <c r="BH161" i="2"/>
  <c r="BG161" i="2"/>
  <c r="BF161" i="2"/>
  <c r="BE161" i="2"/>
  <c r="BD161" i="2"/>
  <c r="S161" i="2"/>
  <c r="Q161" i="2"/>
  <c r="O161" i="2"/>
  <c r="BJ161" i="2"/>
  <c r="J161" i="2"/>
  <c r="BH158" i="2"/>
  <c r="BG158" i="2"/>
  <c r="BF158" i="2"/>
  <c r="BE158" i="2"/>
  <c r="BD158" i="2"/>
  <c r="S158" i="2"/>
  <c r="Q158" i="2"/>
  <c r="O158" i="2"/>
  <c r="BJ158" i="2"/>
  <c r="J158" i="2"/>
  <c r="BH154" i="2"/>
  <c r="BG154" i="2"/>
  <c r="BF154" i="2"/>
  <c r="BE154" i="2"/>
  <c r="BD154" i="2"/>
  <c r="S154" i="2"/>
  <c r="Q154" i="2"/>
  <c r="O154" i="2"/>
  <c r="BJ154" i="2"/>
  <c r="J154" i="2"/>
  <c r="BH150" i="2"/>
  <c r="BG150" i="2"/>
  <c r="BF150" i="2"/>
  <c r="BE150" i="2"/>
  <c r="BD150" i="2"/>
  <c r="S150" i="2"/>
  <c r="Q150" i="2"/>
  <c r="O150" i="2"/>
  <c r="BJ150" i="2"/>
  <c r="J150" i="2"/>
  <c r="BH145" i="2"/>
  <c r="BG145" i="2"/>
  <c r="BF145" i="2"/>
  <c r="BE145" i="2"/>
  <c r="BD145" i="2"/>
  <c r="S145" i="2"/>
  <c r="Q145" i="2"/>
  <c r="O145" i="2"/>
  <c r="BJ145" i="2"/>
  <c r="J145" i="2"/>
  <c r="BH139" i="2"/>
  <c r="BG139" i="2"/>
  <c r="BF139" i="2"/>
  <c r="BE139" i="2"/>
  <c r="BD139" i="2"/>
  <c r="S139" i="2"/>
  <c r="Q139" i="2"/>
  <c r="O139" i="2"/>
  <c r="BJ139" i="2"/>
  <c r="J139" i="2"/>
  <c r="BH134" i="2"/>
  <c r="BG134" i="2"/>
  <c r="BF134" i="2"/>
  <c r="BE134" i="2"/>
  <c r="BD134" i="2"/>
  <c r="S134" i="2"/>
  <c r="Q134" i="2"/>
  <c r="O134" i="2"/>
  <c r="BJ134" i="2"/>
  <c r="J134" i="2"/>
  <c r="BH128" i="2"/>
  <c r="BG128" i="2"/>
  <c r="BF128" i="2"/>
  <c r="BE128" i="2"/>
  <c r="BD128" i="2"/>
  <c r="S128" i="2"/>
  <c r="Q128" i="2"/>
  <c r="O128" i="2"/>
  <c r="BJ128" i="2"/>
  <c r="J128" i="2"/>
  <c r="BH124" i="2"/>
  <c r="BG124" i="2"/>
  <c r="BF124" i="2"/>
  <c r="BE124" i="2"/>
  <c r="BD124" i="2"/>
  <c r="S124" i="2"/>
  <c r="Q124" i="2"/>
  <c r="O124" i="2"/>
  <c r="BJ124" i="2"/>
  <c r="J124" i="2"/>
  <c r="BH120" i="2"/>
  <c r="BG120" i="2"/>
  <c r="BF120" i="2"/>
  <c r="BE120" i="2"/>
  <c r="BD120" i="2"/>
  <c r="S120" i="2"/>
  <c r="Q120" i="2"/>
  <c r="O120" i="2"/>
  <c r="BJ120" i="2"/>
  <c r="J120" i="2"/>
  <c r="BH116" i="2"/>
  <c r="BG116" i="2"/>
  <c r="BF116" i="2"/>
  <c r="BE116" i="2"/>
  <c r="BD116" i="2"/>
  <c r="S116" i="2"/>
  <c r="Q116" i="2"/>
  <c r="O116" i="2"/>
  <c r="BJ116" i="2"/>
  <c r="J116" i="2"/>
  <c r="BH111" i="2"/>
  <c r="BG111" i="2"/>
  <c r="BF111" i="2"/>
  <c r="BE111" i="2"/>
  <c r="BD111" i="2"/>
  <c r="S111" i="2"/>
  <c r="Q111" i="2"/>
  <c r="O111" i="2"/>
  <c r="BJ111" i="2"/>
  <c r="J111" i="2"/>
  <c r="BH107" i="2"/>
  <c r="BG107" i="2"/>
  <c r="BF107" i="2"/>
  <c r="BE107" i="2"/>
  <c r="BD107" i="2"/>
  <c r="S107" i="2"/>
  <c r="Q107" i="2"/>
  <c r="O107" i="2"/>
  <c r="BJ107" i="2"/>
  <c r="J107" i="2"/>
  <c r="BH103" i="2"/>
  <c r="BG103" i="2"/>
  <c r="BF103" i="2"/>
  <c r="BE103" i="2"/>
  <c r="BD103" i="2"/>
  <c r="S103" i="2"/>
  <c r="Q103" i="2"/>
  <c r="O103" i="2"/>
  <c r="BJ103" i="2"/>
  <c r="J103" i="2"/>
  <c r="BH98" i="2"/>
  <c r="BG98" i="2"/>
  <c r="BF98" i="2"/>
  <c r="BE98" i="2"/>
  <c r="BD98" i="2"/>
  <c r="S98" i="2"/>
  <c r="Q98" i="2"/>
  <c r="O98" i="2"/>
  <c r="BJ98" i="2"/>
  <c r="J98" i="2"/>
  <c r="BH94" i="2"/>
  <c r="BG94" i="2"/>
  <c r="BF94" i="2"/>
  <c r="BE94" i="2"/>
  <c r="BD94" i="2"/>
  <c r="S94" i="2"/>
  <c r="Q94" i="2"/>
  <c r="O94" i="2"/>
  <c r="BJ94" i="2"/>
  <c r="J94" i="2"/>
  <c r="BH90" i="2"/>
  <c r="F36" i="2" s="1"/>
  <c r="BD53" i="1" s="1"/>
  <c r="BD52" i="1" s="1"/>
  <c r="BG90" i="2"/>
  <c r="BF90" i="2"/>
  <c r="F34" i="2" s="1"/>
  <c r="BB53" i="1" s="1"/>
  <c r="BB52" i="1" s="1"/>
  <c r="BE90" i="2"/>
  <c r="BD90" i="2"/>
  <c r="S90" i="2"/>
  <c r="Q90" i="2"/>
  <c r="Q89" i="2" s="1"/>
  <c r="O90" i="2"/>
  <c r="BJ90" i="2"/>
  <c r="BJ89" i="2" s="1"/>
  <c r="J90" i="2"/>
  <c r="J83" i="2"/>
  <c r="F81" i="2"/>
  <c r="E79" i="2"/>
  <c r="J55" i="2"/>
  <c r="F53" i="2"/>
  <c r="E51" i="2"/>
  <c r="J20" i="2"/>
  <c r="E20" i="2"/>
  <c r="F56" i="2" s="1"/>
  <c r="J19" i="2"/>
  <c r="J17" i="2"/>
  <c r="E17" i="2"/>
  <c r="F55" i="2" s="1"/>
  <c r="J16" i="2"/>
  <c r="J14" i="2"/>
  <c r="J81" i="2" s="1"/>
  <c r="E7" i="2"/>
  <c r="E47" i="2" s="1"/>
  <c r="AS69" i="1"/>
  <c r="AS65" i="1"/>
  <c r="BC63" i="1"/>
  <c r="BB63" i="1"/>
  <c r="AY63" i="1"/>
  <c r="AX63" i="1"/>
  <c r="AU63" i="1"/>
  <c r="AS63" i="1"/>
  <c r="BD60" i="1"/>
  <c r="BB60" i="1"/>
  <c r="BA60" i="1"/>
  <c r="AX60" i="1"/>
  <c r="AW60" i="1"/>
  <c r="AS60" i="1"/>
  <c r="AS54" i="1"/>
  <c r="AS52" i="1"/>
  <c r="AS51" i="1"/>
  <c r="L47" i="1"/>
  <c r="AM46" i="1"/>
  <c r="L46" i="1"/>
  <c r="AM44" i="1"/>
  <c r="L44" i="1"/>
  <c r="L42" i="1"/>
  <c r="L41" i="1"/>
  <c r="F34" i="13" l="1"/>
  <c r="BB68" i="1" s="1"/>
  <c r="BB65" i="1" s="1"/>
  <c r="AX65" i="1" s="1"/>
  <c r="BD65" i="1"/>
  <c r="F35" i="13"/>
  <c r="BC68" i="1" s="1"/>
  <c r="BC65" i="1" s="1"/>
  <c r="AY65" i="1" s="1"/>
  <c r="J53" i="2"/>
  <c r="F83" i="2"/>
  <c r="O89" i="2"/>
  <c r="S89" i="2"/>
  <c r="J33" i="2"/>
  <c r="AW53" i="1" s="1"/>
  <c r="F35" i="2"/>
  <c r="BC53" i="1" s="1"/>
  <c r="BC52" i="1" s="1"/>
  <c r="O250" i="2"/>
  <c r="S250" i="2"/>
  <c r="P82" i="15"/>
  <c r="AU71" i="1" s="1"/>
  <c r="AU69" i="1" s="1"/>
  <c r="T82" i="15"/>
  <c r="F34" i="15"/>
  <c r="BB71" i="1" s="1"/>
  <c r="F36" i="15"/>
  <c r="BD71" i="1" s="1"/>
  <c r="BD69" i="1" s="1"/>
  <c r="J76" i="15"/>
  <c r="BK82" i="15"/>
  <c r="J82" i="15" s="1"/>
  <c r="J29" i="15" s="1"/>
  <c r="R82" i="15"/>
  <c r="J33" i="15"/>
  <c r="AW71" i="1" s="1"/>
  <c r="F35" i="15"/>
  <c r="BC71" i="1" s="1"/>
  <c r="BC69" i="1" s="1"/>
  <c r="AY69" i="1" s="1"/>
  <c r="J53" i="14"/>
  <c r="E70" i="14"/>
  <c r="BK89" i="11"/>
  <c r="J89" i="11" s="1"/>
  <c r="J62" i="11" s="1"/>
  <c r="J32" i="3"/>
  <c r="AV55" i="1" s="1"/>
  <c r="AT55" i="1" s="1"/>
  <c r="F32" i="3"/>
  <c r="AZ55" i="1" s="1"/>
  <c r="Q88" i="2"/>
  <c r="Q87" i="2" s="1"/>
  <c r="AX52" i="1"/>
  <c r="BK92" i="3"/>
  <c r="J93" i="3"/>
  <c r="J62" i="3" s="1"/>
  <c r="S88" i="2"/>
  <c r="S87" i="2" s="1"/>
  <c r="AY52" i="1"/>
  <c r="P92" i="3"/>
  <c r="P91" i="3" s="1"/>
  <c r="AU55" i="1" s="1"/>
  <c r="J89" i="2"/>
  <c r="J62" i="2" s="1"/>
  <c r="BJ88" i="2"/>
  <c r="J32" i="2"/>
  <c r="AV53" i="1" s="1"/>
  <c r="R92" i="3"/>
  <c r="R91" i="3" s="1"/>
  <c r="BC54" i="1"/>
  <c r="AY54" i="1" s="1"/>
  <c r="F84" i="2"/>
  <c r="F32" i="2"/>
  <c r="AZ53" i="1" s="1"/>
  <c r="AZ52" i="1" s="1"/>
  <c r="F88" i="3"/>
  <c r="F33" i="3"/>
  <c r="BA55" i="1" s="1"/>
  <c r="J53" i="4"/>
  <c r="F88" i="4"/>
  <c r="J85" i="3"/>
  <c r="R93" i="4"/>
  <c r="R92" i="4" s="1"/>
  <c r="R91" i="4" s="1"/>
  <c r="J169" i="4"/>
  <c r="J69" i="4" s="1"/>
  <c r="BK168" i="4"/>
  <c r="J168" i="4" s="1"/>
  <c r="J68" i="4" s="1"/>
  <c r="J93" i="5"/>
  <c r="J62" i="5" s="1"/>
  <c r="BK92" i="5"/>
  <c r="J32" i="5"/>
  <c r="AV57" i="1" s="1"/>
  <c r="AT57" i="1" s="1"/>
  <c r="J32" i="6"/>
  <c r="AV58" i="1" s="1"/>
  <c r="E75" i="2"/>
  <c r="F33" i="2"/>
  <c r="BA53" i="1" s="1"/>
  <c r="BA52" i="1" s="1"/>
  <c r="T92" i="4"/>
  <c r="T91" i="4" s="1"/>
  <c r="F35" i="4"/>
  <c r="BC56" i="1" s="1"/>
  <c r="P92" i="4"/>
  <c r="P91" i="4" s="1"/>
  <c r="AU56" i="1" s="1"/>
  <c r="BK121" i="4"/>
  <c r="J121" i="4" s="1"/>
  <c r="J64" i="4" s="1"/>
  <c r="P169" i="4"/>
  <c r="P168" i="4" s="1"/>
  <c r="F32" i="4"/>
  <c r="AZ56" i="1" s="1"/>
  <c r="P92" i="5"/>
  <c r="P91" i="5" s="1"/>
  <c r="AU57" i="1" s="1"/>
  <c r="J32" i="8"/>
  <c r="AV61" i="1" s="1"/>
  <c r="AT61" i="1" s="1"/>
  <c r="F32" i="8"/>
  <c r="AZ61" i="1" s="1"/>
  <c r="AZ60" i="1" s="1"/>
  <c r="AV60" i="1" s="1"/>
  <c r="AT60" i="1" s="1"/>
  <c r="J32" i="9"/>
  <c r="AV62" i="1" s="1"/>
  <c r="AT62" i="1" s="1"/>
  <c r="F32" i="9"/>
  <c r="AZ62" i="1" s="1"/>
  <c r="J93" i="4"/>
  <c r="J62" i="4" s="1"/>
  <c r="BK92" i="4"/>
  <c r="J89" i="6"/>
  <c r="J61" i="6" s="1"/>
  <c r="BK88" i="6"/>
  <c r="J88" i="6" s="1"/>
  <c r="J32" i="7"/>
  <c r="AV59" i="1" s="1"/>
  <c r="AT59" i="1" s="1"/>
  <c r="F32" i="7"/>
  <c r="AZ59" i="1" s="1"/>
  <c r="BK87" i="8"/>
  <c r="J88" i="8"/>
  <c r="J62" i="8" s="1"/>
  <c r="F88" i="5"/>
  <c r="F32" i="5"/>
  <c r="AZ57" i="1" s="1"/>
  <c r="J33" i="6"/>
  <c r="AW58" i="1" s="1"/>
  <c r="F33" i="6"/>
  <c r="BA58" i="1" s="1"/>
  <c r="J53" i="7"/>
  <c r="J81" i="7"/>
  <c r="J53" i="8"/>
  <c r="J80" i="8"/>
  <c r="R87" i="8"/>
  <c r="R86" i="8" s="1"/>
  <c r="J53" i="9"/>
  <c r="J78" i="9"/>
  <c r="T105" i="6"/>
  <c r="T88" i="6" s="1"/>
  <c r="F35" i="7"/>
  <c r="BC59" i="1" s="1"/>
  <c r="P110" i="7"/>
  <c r="P88" i="7" s="1"/>
  <c r="P87" i="7" s="1"/>
  <c r="AU59" i="1" s="1"/>
  <c r="F35" i="8"/>
  <c r="BC61" i="1" s="1"/>
  <c r="BC60" i="1" s="1"/>
  <c r="AY60" i="1" s="1"/>
  <c r="J32" i="10"/>
  <c r="AV64" i="1" s="1"/>
  <c r="F32" i="10"/>
  <c r="AZ64" i="1" s="1"/>
  <c r="AZ63" i="1" s="1"/>
  <c r="AV63" i="1" s="1"/>
  <c r="F33" i="4"/>
  <c r="BA56" i="1" s="1"/>
  <c r="E79" i="5"/>
  <c r="F87" i="5"/>
  <c r="F33" i="5"/>
  <c r="BA57" i="1" s="1"/>
  <c r="J53" i="6"/>
  <c r="J82" i="6"/>
  <c r="BK105" i="6"/>
  <c r="J105" i="6" s="1"/>
  <c r="J62" i="6" s="1"/>
  <c r="T109" i="6"/>
  <c r="F32" i="6"/>
  <c r="AZ58" i="1" s="1"/>
  <c r="F36" i="7"/>
  <c r="BD59" i="1" s="1"/>
  <c r="R110" i="7"/>
  <c r="R88" i="7" s="1"/>
  <c r="R87" i="7" s="1"/>
  <c r="T153" i="7"/>
  <c r="T88" i="7" s="1"/>
  <c r="T87" i="7" s="1"/>
  <c r="BK85" i="9"/>
  <c r="J86" i="9"/>
  <c r="J62" i="9" s="1"/>
  <c r="T163" i="5"/>
  <c r="T92" i="5" s="1"/>
  <c r="T91" i="5" s="1"/>
  <c r="R180" i="5"/>
  <c r="R92" i="5" s="1"/>
  <c r="R91" i="5" s="1"/>
  <c r="P211" i="5"/>
  <c r="F36" i="6"/>
  <c r="BD58" i="1" s="1"/>
  <c r="BD54" i="1" s="1"/>
  <c r="BD51" i="1" s="1"/>
  <c r="W30" i="1" s="1"/>
  <c r="P112" i="6"/>
  <c r="P88" i="6" s="1"/>
  <c r="AU58" i="1" s="1"/>
  <c r="P115" i="6"/>
  <c r="F33" i="7"/>
  <c r="BA59" i="1" s="1"/>
  <c r="BK153" i="7"/>
  <c r="J153" i="7" s="1"/>
  <c r="J65" i="7" s="1"/>
  <c r="P88" i="8"/>
  <c r="P87" i="8" s="1"/>
  <c r="P86" i="8" s="1"/>
  <c r="AU61" i="1" s="1"/>
  <c r="AU60" i="1" s="1"/>
  <c r="E73" i="10"/>
  <c r="F81" i="10"/>
  <c r="R88" i="11"/>
  <c r="R87" i="11" s="1"/>
  <c r="T93" i="12"/>
  <c r="T92" i="12" s="1"/>
  <c r="BK86" i="10"/>
  <c r="F36" i="10"/>
  <c r="BD64" i="1" s="1"/>
  <c r="BD63" i="1" s="1"/>
  <c r="T183" i="10"/>
  <c r="T86" i="10" s="1"/>
  <c r="T85" i="10" s="1"/>
  <c r="J94" i="12"/>
  <c r="J62" i="12" s="1"/>
  <c r="BK93" i="12"/>
  <c r="J32" i="12"/>
  <c r="AV67" i="1" s="1"/>
  <c r="AT67" i="1" s="1"/>
  <c r="J32" i="13"/>
  <c r="AV68" i="1" s="1"/>
  <c r="F32" i="13"/>
  <c r="AZ68" i="1" s="1"/>
  <c r="F82" i="10"/>
  <c r="F33" i="10"/>
  <c r="BA64" i="1" s="1"/>
  <c r="BA63" i="1" s="1"/>
  <c r="AW63" i="1" s="1"/>
  <c r="J33" i="10"/>
  <c r="AW64" i="1" s="1"/>
  <c r="F32" i="11"/>
  <c r="AZ66" i="1" s="1"/>
  <c r="P93" i="12"/>
  <c r="P92" i="12" s="1"/>
  <c r="AU67" i="1" s="1"/>
  <c r="J90" i="13"/>
  <c r="J62" i="13" s="1"/>
  <c r="F56" i="11"/>
  <c r="J81" i="11"/>
  <c r="J32" i="11"/>
  <c r="AV66" i="1" s="1"/>
  <c r="AT66" i="1" s="1"/>
  <c r="F56" i="12"/>
  <c r="F32" i="12"/>
  <c r="AZ67" i="1" s="1"/>
  <c r="E47" i="13"/>
  <c r="J82" i="13"/>
  <c r="J29" i="14"/>
  <c r="J60" i="14"/>
  <c r="J32" i="14"/>
  <c r="AV70" i="1" s="1"/>
  <c r="AT70" i="1" s="1"/>
  <c r="F32" i="14"/>
  <c r="AZ70" i="1" s="1"/>
  <c r="J30" i="17"/>
  <c r="AV73" i="1" s="1"/>
  <c r="F30" i="17"/>
  <c r="AZ73" i="1" s="1"/>
  <c r="E75" i="11"/>
  <c r="F83" i="11"/>
  <c r="F33" i="11"/>
  <c r="BA66" i="1" s="1"/>
  <c r="E80" i="12"/>
  <c r="F88" i="12"/>
  <c r="F56" i="13"/>
  <c r="BK183" i="13"/>
  <c r="J183" i="13" s="1"/>
  <c r="J65" i="13" s="1"/>
  <c r="F78" i="14"/>
  <c r="J30" i="16"/>
  <c r="AV72" i="1" s="1"/>
  <c r="BK79" i="17"/>
  <c r="J80" i="17"/>
  <c r="J58" i="17" s="1"/>
  <c r="F33" i="12"/>
  <c r="BA67" i="1" s="1"/>
  <c r="P90" i="13"/>
  <c r="P89" i="13" s="1"/>
  <c r="P88" i="13" s="1"/>
  <c r="AU68" i="1" s="1"/>
  <c r="J33" i="13"/>
  <c r="AW68" i="1" s="1"/>
  <c r="R82" i="14"/>
  <c r="F34" i="14"/>
  <c r="BB70" i="1" s="1"/>
  <c r="BB69" i="1" s="1"/>
  <c r="AX69" i="1" s="1"/>
  <c r="J60" i="15"/>
  <c r="J79" i="16"/>
  <c r="J57" i="16" s="1"/>
  <c r="BK78" i="16"/>
  <c r="J78" i="16" s="1"/>
  <c r="R89" i="13"/>
  <c r="R88" i="13" s="1"/>
  <c r="F33" i="13"/>
  <c r="BA68" i="1" s="1"/>
  <c r="F32" i="15"/>
  <c r="AZ71" i="1" s="1"/>
  <c r="J32" i="15"/>
  <c r="AV71" i="1" s="1"/>
  <c r="J78" i="14"/>
  <c r="E70" i="15"/>
  <c r="F78" i="15"/>
  <c r="E68" i="16"/>
  <c r="F74" i="16"/>
  <c r="J31" i="16"/>
  <c r="AW72" i="1" s="1"/>
  <c r="J80" i="16"/>
  <c r="J58" i="16" s="1"/>
  <c r="E68" i="17"/>
  <c r="F74" i="17"/>
  <c r="J31" i="17"/>
  <c r="AW73" i="1" s="1"/>
  <c r="J78" i="15"/>
  <c r="F33" i="15"/>
  <c r="BA71" i="1" s="1"/>
  <c r="F30" i="16"/>
  <c r="AZ72" i="1" s="1"/>
  <c r="F33" i="14"/>
  <c r="BA70" i="1" s="1"/>
  <c r="BA69" i="1" s="1"/>
  <c r="AW69" i="1" s="1"/>
  <c r="F79" i="15"/>
  <c r="BK89" i="13" l="1"/>
  <c r="AT53" i="1"/>
  <c r="O88" i="2"/>
  <c r="O87" i="2" s="1"/>
  <c r="AU53" i="1" s="1"/>
  <c r="AU52" i="1" s="1"/>
  <c r="AT71" i="1"/>
  <c r="AZ69" i="1"/>
  <c r="AV69" i="1" s="1"/>
  <c r="BK88" i="11"/>
  <c r="J88" i="11" s="1"/>
  <c r="J61" i="11" s="1"/>
  <c r="J79" i="17"/>
  <c r="J57" i="17" s="1"/>
  <c r="BK78" i="17"/>
  <c r="J78" i="17" s="1"/>
  <c r="J56" i="16"/>
  <c r="J27" i="16"/>
  <c r="AZ65" i="1"/>
  <c r="AV65" i="1" s="1"/>
  <c r="BA65" i="1"/>
  <c r="AW65" i="1" s="1"/>
  <c r="AT73" i="1"/>
  <c r="AG70" i="1"/>
  <c r="J38" i="14"/>
  <c r="BK87" i="11"/>
  <c r="J87" i="11" s="1"/>
  <c r="J93" i="12"/>
  <c r="J61" i="12" s="1"/>
  <c r="BK92" i="12"/>
  <c r="J92" i="12" s="1"/>
  <c r="J86" i="10"/>
  <c r="J61" i="10" s="1"/>
  <c r="BK85" i="10"/>
  <c r="J85" i="10" s="1"/>
  <c r="BK84" i="9"/>
  <c r="J84" i="9" s="1"/>
  <c r="J85" i="9"/>
  <c r="J61" i="9" s="1"/>
  <c r="BK88" i="7"/>
  <c r="J92" i="4"/>
  <c r="J61" i="4" s="1"/>
  <c r="BK91" i="4"/>
  <c r="J91" i="4" s="1"/>
  <c r="AW52" i="1"/>
  <c r="J92" i="5"/>
  <c r="J61" i="5" s="1"/>
  <c r="BK91" i="5"/>
  <c r="J91" i="5" s="1"/>
  <c r="BC51" i="1"/>
  <c r="J29" i="6"/>
  <c r="J60" i="6"/>
  <c r="BA54" i="1"/>
  <c r="AW54" i="1" s="1"/>
  <c r="J88" i="2"/>
  <c r="J61" i="2" s="1"/>
  <c r="BJ87" i="2"/>
  <c r="J87" i="2" s="1"/>
  <c r="BK91" i="3"/>
  <c r="J91" i="3" s="1"/>
  <c r="J92" i="3"/>
  <c r="J61" i="3" s="1"/>
  <c r="AZ54" i="1"/>
  <c r="AV54" i="1" s="1"/>
  <c r="AT54" i="1" s="1"/>
  <c r="AT69" i="1"/>
  <c r="BK88" i="13"/>
  <c r="J88" i="13" s="1"/>
  <c r="J89" i="13"/>
  <c r="J61" i="13" s="1"/>
  <c r="AT72" i="1"/>
  <c r="AU65" i="1"/>
  <c r="AT68" i="1"/>
  <c r="AT63" i="1"/>
  <c r="BK86" i="8"/>
  <c r="J86" i="8" s="1"/>
  <c r="J87" i="8"/>
  <c r="J61" i="8" s="1"/>
  <c r="AT58" i="1"/>
  <c r="BB51" i="1"/>
  <c r="AG71" i="1"/>
  <c r="AN71" i="1" s="1"/>
  <c r="J38" i="15"/>
  <c r="AT64" i="1"/>
  <c r="AV52" i="1"/>
  <c r="AT52" i="1" s="1"/>
  <c r="AU54" i="1"/>
  <c r="BA51" i="1" l="1"/>
  <c r="AU51" i="1"/>
  <c r="AT65" i="1"/>
  <c r="AY51" i="1"/>
  <c r="W29" i="1"/>
  <c r="AZ51" i="1"/>
  <c r="W28" i="1"/>
  <c r="AX51" i="1"/>
  <c r="J29" i="5"/>
  <c r="J60" i="5"/>
  <c r="J29" i="4"/>
  <c r="J60" i="4"/>
  <c r="J60" i="9"/>
  <c r="J29" i="9"/>
  <c r="AN70" i="1"/>
  <c r="AG69" i="1"/>
  <c r="AN69" i="1" s="1"/>
  <c r="AG72" i="1"/>
  <c r="AN72" i="1" s="1"/>
  <c r="J36" i="16"/>
  <c r="J60" i="13"/>
  <c r="J29" i="13"/>
  <c r="J60" i="3"/>
  <c r="J29" i="3"/>
  <c r="J60" i="10"/>
  <c r="J29" i="10"/>
  <c r="J29" i="2"/>
  <c r="J60" i="2"/>
  <c r="J38" i="6"/>
  <c r="AG58" i="1"/>
  <c r="AN58" i="1" s="1"/>
  <c r="W27" i="1"/>
  <c r="AW51" i="1"/>
  <c r="AK27" i="1" s="1"/>
  <c r="J88" i="7"/>
  <c r="J61" i="7" s="1"/>
  <c r="BK87" i="7"/>
  <c r="J87" i="7" s="1"/>
  <c r="J60" i="11"/>
  <c r="J29" i="11"/>
  <c r="J56" i="17"/>
  <c r="J27" i="17"/>
  <c r="J60" i="8"/>
  <c r="J29" i="8"/>
  <c r="J29" i="12"/>
  <c r="J60" i="12"/>
  <c r="AG61" i="1" l="1"/>
  <c r="J38" i="8"/>
  <c r="J38" i="11"/>
  <c r="AG66" i="1"/>
  <c r="AG55" i="1"/>
  <c r="J38" i="3"/>
  <c r="AG73" i="1"/>
  <c r="AN73" i="1" s="1"/>
  <c r="J36" i="17"/>
  <c r="J29" i="7"/>
  <c r="J60" i="7"/>
  <c r="AG64" i="1"/>
  <c r="J38" i="10"/>
  <c r="AG68" i="1"/>
  <c r="AN68" i="1" s="1"/>
  <c r="J38" i="13"/>
  <c r="AG67" i="1"/>
  <c r="AN67" i="1" s="1"/>
  <c r="J38" i="12"/>
  <c r="AG56" i="1"/>
  <c r="AN56" i="1" s="1"/>
  <c r="J38" i="4"/>
  <c r="AG62" i="1"/>
  <c r="AN62" i="1" s="1"/>
  <c r="J38" i="9"/>
  <c r="W26" i="1"/>
  <c r="AV51" i="1"/>
  <c r="J38" i="2"/>
  <c r="AG53" i="1"/>
  <c r="J38" i="5"/>
  <c r="AG57" i="1"/>
  <c r="AN57" i="1" s="1"/>
  <c r="J38" i="7" l="1"/>
  <c r="AG59" i="1"/>
  <c r="AN59" i="1" s="1"/>
  <c r="AG54" i="1"/>
  <c r="AN54" i="1" s="1"/>
  <c r="AN55" i="1"/>
  <c r="AG60" i="1"/>
  <c r="AN60" i="1" s="1"/>
  <c r="AN61" i="1"/>
  <c r="AN53" i="1"/>
  <c r="AG52" i="1"/>
  <c r="AG65" i="1"/>
  <c r="AN65" i="1" s="1"/>
  <c r="AN66" i="1"/>
  <c r="AG63" i="1"/>
  <c r="AN63" i="1" s="1"/>
  <c r="AN64" i="1"/>
  <c r="AT51" i="1"/>
  <c r="AK26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<sst xmlns="http://schemas.openxmlformats.org/spreadsheetml/2006/main" count="20261" uniqueCount="2180">
  <si>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</si>
  <si>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</si>
  <si>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</si>
  <si>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</si>
  <si>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</si>
  <si>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</si>
  <si>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</si>
  <si>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{92335472-d421-4c6c-b073-aa6b1bd2c43e}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</si>
  <si>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</si>
  <si>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</si>
  <si>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</si>
  <si>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</si>
  <si>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</si>
  <si>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</si>
  <si>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</si>
  <si>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</si>
  <si>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</si>
  <si>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053c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</si>
  <si>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</si>
  <si>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</si>
  <si>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Regenerace panelového sídliště Prievidzská, Šumperk - 5. etapa, II. část - díl 1</t>
  </si>
  <si>
    <t>KSO:</t>
  </si>
  <si>
    <t>CC-CZ:</t>
  </si>
  <si>
    <t>Místo:</t>
  </si>
  <si>
    <t>Šumperk</t>
  </si>
  <si>
    <t>Datum:</t>
  </si>
  <si>
    <t>24. 3. 2017</t>
  </si>
  <si>
    <t>Zadavatel:</t>
  </si>
  <si>
    <t>IČ:</t>
  </si>
  <si>
    <t>0,1</t>
  </si>
  <si>
    <t xml:space="preserve"> </t>
  </si>
  <si>
    <t>DIČ:</t>
  </si>
  <si>
    <t>Uchazeč:</t>
  </si>
  <si>
    <t>Vyplň údaj</t>
  </si>
  <si>
    <t>Projektant:</t>
  </si>
  <si>
    <t>27821251</t>
  </si>
  <si>
    <t>Cekr CZ s.r.o., Mazalova 57/2, Šumperk</t>
  </si>
  <si>
    <t>CZ27821251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</si>
  <si>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</si>
  <si>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</si>
  <si>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</si>
  <si>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</si>
  <si>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</si>
  <si>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</si>
  <si>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</si>
  <si>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</si>
  <si>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</si>
  <si>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</si>
  <si>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</si>
  <si>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</si>
  <si>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</si>
  <si>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</si>
  <si>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</si>
  <si>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</si>
  <si>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</si>
  <si>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</si>
  <si>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</si>
  <si>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</si>
  <si>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</si>
  <si>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</si>
  <si>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</si>
  <si>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</si>
  <si>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</si>
  <si>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</si>
  <si>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</si>
  <si>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</si>
  <si>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</si>
  <si>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</si>
  <si>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</si>
  <si>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</si>
  <si>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</si>
  <si>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</si>
  <si>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</si>
  <si>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</si>
  <si>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</si>
  <si>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</si>
  <si>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</si>
  <si>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</si>
  <si>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000</t>
  </si>
  <si>
    <t>Demolice, příprava území, provizorní objekty</t>
  </si>
  <si>
    <t>STA</t>
  </si>
  <si>
    <t>1</t>
  </si>
  <si>
    <t>{a668d42d-8e37-4f63-a8cc-139ced0fb1b9}</t>
  </si>
  <si>
    <t>2</t>
  </si>
  <si>
    <t>/</t>
  </si>
  <si>
    <t>SO 001</t>
  </si>
  <si>
    <t>Příprava území, demolice</t>
  </si>
  <si>
    <t>Soupis</t>
  </si>
  <si>
    <t>{20c3dd71-3d86-4831-853e-d4216fe557fc}</t>
  </si>
  <si>
    <t>100</t>
  </si>
  <si>
    <t>Komunikace</t>
  </si>
  <si>
    <t>{d7333f04-b379-418a-9fda-e5c49c4ea396}</t>
  </si>
  <si>
    <t>SO 101</t>
  </si>
  <si>
    <t>Místní komunikace</t>
  </si>
  <si>
    <t>{63213f99-b357-406e-bbef-23c3038fcf21}</t>
  </si>
  <si>
    <t>SO 110</t>
  </si>
  <si>
    <t>Chodníky</t>
  </si>
  <si>
    <t>{9dbc356b-7da8-4e8d-ab2f-f8c0e11543c0}</t>
  </si>
  <si>
    <t>SO 120</t>
  </si>
  <si>
    <t>Parkoviště</t>
  </si>
  <si>
    <t>{d1984159-80aa-400c-bd27-566eb89a75f1}</t>
  </si>
  <si>
    <t>SO 130</t>
  </si>
  <si>
    <t>Schody</t>
  </si>
  <si>
    <t>{988d5243-6fe8-4a13-81c0-b9c22191aadc}</t>
  </si>
  <si>
    <t>SO 150</t>
  </si>
  <si>
    <t>Odpadové hospodářství</t>
  </si>
  <si>
    <t>{dcd55ed2-fd49-474f-b9a8-bd295f90d90b}</t>
  </si>
  <si>
    <t>190</t>
  </si>
  <si>
    <t>Dopravní značení</t>
  </si>
  <si>
    <t>{b36736ec-23aa-4241-a83a-5ed3bed1d6e9}</t>
  </si>
  <si>
    <t>SO 191</t>
  </si>
  <si>
    <t>Dopravní značení konečné</t>
  </si>
  <si>
    <t>{d48bd746-1560-4e06-8912-3020d9b7a107}</t>
  </si>
  <si>
    <t>SO 192</t>
  </si>
  <si>
    <t>Dopravní značení dočasné - DIO</t>
  </si>
  <si>
    <t>{a9df685c-c351-4c2d-8d80-c448e437a4f3}</t>
  </si>
  <si>
    <t>400</t>
  </si>
  <si>
    <t>Elektro a sdělovací objekty</t>
  </si>
  <si>
    <t>{f02c9a60-a103-48c8-8bd7-c85690bacd7e}</t>
  </si>
  <si>
    <t>SO 401a</t>
  </si>
  <si>
    <t>Rozvody VO</t>
  </si>
  <si>
    <t>{b9800287-389c-4384-9161-9ee98f02695f}</t>
  </si>
  <si>
    <t>700</t>
  </si>
  <si>
    <t>Mobiliář</t>
  </si>
  <si>
    <t>{69625d44-afb4-4239-9038-950cffecbe55}</t>
  </si>
  <si>
    <t>SO 701</t>
  </si>
  <si>
    <t>Relaxační zóna, herní prvky vč. dopadových ploch</t>
  </si>
  <si>
    <t>{ae9a477a-0cb9-416d-832f-f3004ae11967}</t>
  </si>
  <si>
    <t>SO 702</t>
  </si>
  <si>
    <t>Hřiště - rekonstrukce oplocení a povrchu</t>
  </si>
  <si>
    <t>{6fcdad97-5c22-45a5-b5c8-603946038bd2}</t>
  </si>
  <si>
    <t>SO 703</t>
  </si>
  <si>
    <t>Mobiliář - lavičky, odpadové koše</t>
  </si>
  <si>
    <t>{1c10c57c-c149-4090-90fa-e3fb1fb6f58a}</t>
  </si>
  <si>
    <t>800</t>
  </si>
  <si>
    <t>Vegetační úpravy a rekultivace</t>
  </si>
  <si>
    <t>{30cc0151-80b0-46cf-9e56-b4a57373e5af}</t>
  </si>
  <si>
    <t>801-2</t>
  </si>
  <si>
    <t>Výsadby zeleně</t>
  </si>
  <si>
    <t>{10457d85-85de-4743-8823-7f752a9820f9}</t>
  </si>
  <si>
    <t>802</t>
  </si>
  <si>
    <t>Kácení zeleně</t>
  </si>
  <si>
    <t>{619e2b2b-975b-4b4f-8544-b00204ab233f}</t>
  </si>
  <si>
    <t>1000</t>
  </si>
  <si>
    <t>Ostatní náklady</t>
  </si>
  <si>
    <t>{08a1bc6f-e521-44da-8660-f1b58ba4327b}</t>
  </si>
  <si>
    <t>1020</t>
  </si>
  <si>
    <t>VRN</t>
  </si>
  <si>
    <t>{27594c23-0359-4fd0-bb5f-45933db9709e}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</si>
  <si>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</si>
  <si>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</si>
  <si>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</si>
  <si>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</si>
  <si>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</si>
  <si>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</si>
  <si>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</si>
  <si>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000 - Demolice, příprava území, provizorní objekty</t>
  </si>
  <si>
    <t>Soupis:</t>
  </si>
  <si>
    <t>SO 001 - Příprava území, demolice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</si>
  <si>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</si>
  <si>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</si>
  <si>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</si>
  <si>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</si>
  <si>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</si>
  <si>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</si>
  <si>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</si>
  <si>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8 - Trubní vedení</t>
  </si>
  <si>
    <t xml:space="preserve">    9 - Ostatní konstrukce a práce-bourání</t>
  </si>
  <si>
    <t xml:space="preserve">    997 - Přesun sutě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</si>
  <si>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</si>
  <si>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</si>
  <si>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</si>
  <si>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</si>
  <si>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</si>
  <si>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</si>
  <si>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</si>
  <si>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</si>
  <si>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</si>
  <si>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</si>
  <si>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</si>
  <si>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</si>
  <si>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</si>
  <si>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</si>
  <si>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</si>
  <si>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</si>
  <si>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</si>
  <si>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</si>
  <si>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</si>
  <si>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113106120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</si>
  <si>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 betonových nebo kameninových dlaždic, desek nebo tvarovek</t>
  </si>
  <si>
    <t>m2</t>
  </si>
  <si>
    <t>4</t>
  </si>
  <si>
    <t>-1392395882</t>
  </si>
  <si>
    <t>VV</t>
  </si>
  <si>
    <t>" betonová přídlažba"</t>
  </si>
  <si>
    <t>160*0,25</t>
  </si>
  <si>
    <t>Součet</t>
  </si>
  <si>
    <t>113106121</t>
  </si>
  <si>
    <t>CS ÚRS 2016 01</t>
  </si>
  <si>
    <t>885585005</t>
  </si>
  <si>
    <t>" původní skladba chodníku"</t>
  </si>
  <si>
    <t>95</t>
  </si>
  <si>
    <t>3</t>
  </si>
  <si>
    <t>113106123</t>
  </si>
  <si>
    <t>Rozebrání dlažeb komunikací pro pěší ze zámkových dlaždic</t>
  </si>
  <si>
    <t>CS ÚRS 2014 01</t>
  </si>
  <si>
    <t>358296340</t>
  </si>
  <si>
    <t>" původní skladba chodníků"</t>
  </si>
  <si>
    <t>33</t>
  </si>
  <si>
    <t>30</t>
  </si>
  <si>
    <t>113107122</t>
  </si>
  <si>
    <t>Odstranění podkladů nebo krytů s přemístěním hmot na skládku na vzdálenost do 3 m nebo s naložením na dopravní prostředek v ploše jednotlivě do 50 m2 z kameniva hrubého drceného, o tl. vrstvy přes 100 do 200 mm</t>
  </si>
  <si>
    <t>-910043569</t>
  </si>
  <si>
    <t>" původní zpevněná plocha z betonu"</t>
  </si>
  <si>
    <t>18</t>
  </si>
  <si>
    <t>5</t>
  </si>
  <si>
    <t>113107123</t>
  </si>
  <si>
    <t>Odstranění podkladů nebo krytů s přemístěním hmot na skládku na vzdálenost do 3 m nebo s naložením na dopravní prostředek v ploše jednotlivě do 50 m2 z kameniva hrubého drceného, o tl. vrstvy přes 200 do 300 mm</t>
  </si>
  <si>
    <t>-182702666</t>
  </si>
  <si>
    <t>6</t>
  </si>
  <si>
    <t>113107124</t>
  </si>
  <si>
    <t>Odstranění podkladů nebo krytů s přemístěním hmot na skládku na vzdálenost do 3 m nebo s naložením na dopravní prostředek v ploše jednotlivě do 50 m2 z kameniva hrubého drceného, o tl. vrstvy přes 300 do 400 mm</t>
  </si>
  <si>
    <t>-599373280</t>
  </si>
  <si>
    <t>47</t>
  </si>
  <si>
    <t>7</t>
  </si>
  <si>
    <t>113107132</t>
  </si>
  <si>
    <t>Odstranění podkladů nebo krytů s přemístěním hmot na skládku na vzdálenost do 3 m nebo s naložením na dopravní prostředek v ploše jednotlivě do 50 m2 z betonu prostého, o tl. vrstvy přes 150 do 300 mm</t>
  </si>
  <si>
    <t>489542158</t>
  </si>
  <si>
    <t>8</t>
  </si>
  <si>
    <t>113107142</t>
  </si>
  <si>
    <t>Odstranění podkladů nebo krytů s přemístěním hmot na skládku na vzdálenost do 3 m nebo s naložením na dopravní prostředek v ploše jednotlivě do 50 m2 živičných, o tl. vrstvy přes 50 do 100 mm</t>
  </si>
  <si>
    <t>-161809015</t>
  </si>
  <si>
    <t>9</t>
  </si>
  <si>
    <t>113107162</t>
  </si>
  <si>
    <t>Odstranění podkladů nebo krytů s přemístěním hmot na skládku na vzdálenost do 20 m nebo s naložením na dopravní prostředek v ploše jednotlivě přes 50 m2 do 200 m2 z kameniva hrubého drceného, o tl. vrstvy přes 100 do 200 mm</t>
  </si>
  <si>
    <t>-886296052</t>
  </si>
  <si>
    <t>" původní skladba VOZOVKY"</t>
  </si>
  <si>
    <t>91</t>
  </si>
  <si>
    <t>10</t>
  </si>
  <si>
    <t>113107163</t>
  </si>
  <si>
    <t>Odstranění podkladu pl přes 50 do 200 m2 z kameniva drceného tl 300 mm</t>
  </si>
  <si>
    <t>798761294</t>
  </si>
  <si>
    <t>" původní skladba komunikace"</t>
  </si>
  <si>
    <t>153</t>
  </si>
  <si>
    <t>11</t>
  </si>
  <si>
    <t>113107164</t>
  </si>
  <si>
    <t>Odstranění podkladů nebo krytů s přemístěním hmot na skládku na vzdálenost do 20 m nebo s naložením na dopravní prostředek v ploše jednotlivě přes 50 m2 do 200 m2 z kameniva hrubého drceného, o tl. vrstvy přes 300 do 400 mm</t>
  </si>
  <si>
    <t>1100717174</t>
  </si>
  <si>
    <t>70</t>
  </si>
  <si>
    <t>158</t>
  </si>
  <si>
    <t>12</t>
  </si>
  <si>
    <t>113107182</t>
  </si>
  <si>
    <t>Odstranění podkladů nebo krytů s přemístěním hmot na skládku na vzdálenost do 20 m nebo s naložením na dopravní prostředek v ploše jednotlivě přes 50 m2 do 200 m2 živičných, o tl. vrstvy přes 50 do 100 mm</t>
  </si>
  <si>
    <t>-1068247768</t>
  </si>
  <si>
    <t>" původní skladba vozovky"</t>
  </si>
  <si>
    <t>13</t>
  </si>
  <si>
    <t>113107184</t>
  </si>
  <si>
    <t>Odstranění podkladů nebo krytů s přemístěním hmot na skládku na vzdálenost do 20 m nebo s naložením na dopravní prostředek v ploše jednotlivě přes 50 m2 do 200 m2 živičných, o tl. vrstvy přes 150 do 200 mm</t>
  </si>
  <si>
    <t>-949850755</t>
  </si>
  <si>
    <t>14</t>
  </si>
  <si>
    <t>113107223</t>
  </si>
  <si>
    <t>Odstranění podkladu pl přes 200 m2 z kameniva drceného tl 300 mm</t>
  </si>
  <si>
    <t>-338822556</t>
  </si>
  <si>
    <t>440</t>
  </si>
  <si>
    <t>113107242</t>
  </si>
  <si>
    <t>Odstranění podkladů nebo krytů s přemístěním hmot na skládku na vzdálenost do 20 m nebo s naložením na dopravní prostředek v ploše jednotlivě přes 200 m2 živičných, o tl. vrstvy přes 50 do 100 mm</t>
  </si>
  <si>
    <t>1167265982</t>
  </si>
  <si>
    <t>16</t>
  </si>
  <si>
    <t>113154354A</t>
  </si>
  <si>
    <t>Frézování živičného podkladu nebo krytu s naložením na dopravní prostředek plochy přes 1 000 do 10 000 m2 s překážkami v trase pruhu šířky do 1 m, tloušťky vrstvy 100 mm</t>
  </si>
  <si>
    <t>-1732132724</t>
  </si>
  <si>
    <t>1464</t>
  </si>
  <si>
    <t>17</t>
  </si>
  <si>
    <t>113202111</t>
  </si>
  <si>
    <t>Vytrhání obrub krajníků obrubníků stojatých</t>
  </si>
  <si>
    <t>m</t>
  </si>
  <si>
    <t>1826412635</t>
  </si>
  <si>
    <t>" silniční obrubníky"</t>
  </si>
  <si>
    <t>267</t>
  </si>
  <si>
    <t>" chodníkový obrubník"</t>
  </si>
  <si>
    <t>110</t>
  </si>
  <si>
    <t>121101103</t>
  </si>
  <si>
    <t>Sejmutí ornice s přemístěním na vzdálenost do 250 m</t>
  </si>
  <si>
    <t>m3</t>
  </si>
  <si>
    <t>655187123</t>
  </si>
  <si>
    <t>" výkop v zeleni"</t>
  </si>
  <si>
    <t>320*0,2</t>
  </si>
  <si>
    <t>344*0,2</t>
  </si>
  <si>
    <t>397*0,2</t>
  </si>
  <si>
    <t>869*0,2</t>
  </si>
  <si>
    <t>19</t>
  </si>
  <si>
    <t>122201101</t>
  </si>
  <si>
    <t>Odkopávky a prokopávky nezapažené v hornině tř. 3 objem do 100 m3</t>
  </si>
  <si>
    <t>1441790800</t>
  </si>
  <si>
    <t>" odkop pro aktivní zónu komunikace"</t>
  </si>
  <si>
    <t>91*0,3</t>
  </si>
  <si>
    <t>33*0,4</t>
  </si>
  <si>
    <t>70*0,4</t>
  </si>
  <si>
    <t>47*0,3</t>
  </si>
  <si>
    <t>30*0,3</t>
  </si>
  <si>
    <t>95*0,3</t>
  </si>
  <si>
    <t>18*0,3</t>
  </si>
  <si>
    <t>Mezisoučet</t>
  </si>
  <si>
    <t>" odkop podkladní vrstvy pro skladbu komunikace"</t>
  </si>
  <si>
    <t>320*0,21</t>
  </si>
  <si>
    <t>" odkop pro plochu parkoviště"</t>
  </si>
  <si>
    <t>344*0,25</t>
  </si>
  <si>
    <t>" odkop pro plochu chodníku"</t>
  </si>
  <si>
    <t>397*0,25</t>
  </si>
  <si>
    <t>" výkop pro zeleň:</t>
  </si>
  <si>
    <t>869*0,1</t>
  </si>
  <si>
    <t>20</t>
  </si>
  <si>
    <t>122201102</t>
  </si>
  <si>
    <t>Odkopávky a prokopávky nezapažené s přehozením výkopku na vzdálenost do 3 m nebo s naložením na dopravní prostředek v hornině tř. 3 přes 100 do 1 000 m3</t>
  </si>
  <si>
    <t>-1140531588</t>
  </si>
  <si>
    <t>440*0,3</t>
  </si>
  <si>
    <t>320*0,4</t>
  </si>
  <si>
    <t>344*0,3</t>
  </si>
  <si>
    <t>397*0,3</t>
  </si>
  <si>
    <t>" výkop v zářezu délka 36m"</t>
  </si>
  <si>
    <t>732</t>
  </si>
  <si>
    <t>122201109</t>
  </si>
  <si>
    <t>Příplatek za lepivost u odkopávek v hornině tř. 1 až 3</t>
  </si>
  <si>
    <t>-41341738</t>
  </si>
  <si>
    <t>1679,15*0,5</t>
  </si>
  <si>
    <t>22</t>
  </si>
  <si>
    <t>131201101</t>
  </si>
  <si>
    <t>do 100 m3</t>
  </si>
  <si>
    <t>-766263355</t>
  </si>
  <si>
    <t>" výkop pro osazení podzemního kontejneru 5m3"</t>
  </si>
  <si>
    <t>(4*4*0,8)*1,66</t>
  </si>
  <si>
    <t>" výkop pro osazení podzemního kontejneru 3m3"</t>
  </si>
  <si>
    <t>(4*4*0,8)*1,26*3</t>
  </si>
  <si>
    <t>23</t>
  </si>
  <si>
    <t>131201109</t>
  </si>
  <si>
    <t>za lepivost horniny tř. 3</t>
  </si>
  <si>
    <t>1161353635</t>
  </si>
  <si>
    <t>69,632*0,5</t>
  </si>
  <si>
    <t>24</t>
  </si>
  <si>
    <t>162701103</t>
  </si>
  <si>
    <t>Vodorovné přemístění výkopku nebo sypaniny po suchu na obvyklém dopravním prostředku, bez naložení výkopku, avšak se složením bez rozhrnutí z horniny tř. 1 až 4 na vzdálenost přes 7 000 do 8 000 m</t>
  </si>
  <si>
    <t>659638417</t>
  </si>
  <si>
    <t>" odvoz přebytečného výkopku na skládku"</t>
  </si>
  <si>
    <t>1679,15+69,632</t>
  </si>
  <si>
    <t>" zpětný zásyp kolem kontejnerů"</t>
  </si>
  <si>
    <t>-46,132</t>
  </si>
  <si>
    <t>" zpětné použití do úprav terénu- násypy"</t>
  </si>
  <si>
    <t>-(124,4+173,8)</t>
  </si>
  <si>
    <t>25</t>
  </si>
  <si>
    <t>171201201</t>
  </si>
  <si>
    <t>Uložení sypaniny na skládky</t>
  </si>
  <si>
    <t>-702460908</t>
  </si>
  <si>
    <t>" sejmutá ornice uložená na meziskládku"</t>
  </si>
  <si>
    <t>26</t>
  </si>
  <si>
    <t>171201211</t>
  </si>
  <si>
    <t>Poplatek za uložení odpadu ze sypaniny na skládce (skládkovné)</t>
  </si>
  <si>
    <t>t</t>
  </si>
  <si>
    <t>-706296091</t>
  </si>
  <si>
    <t>" odvoz přebytečného výkopku na skládku "</t>
  </si>
  <si>
    <t>(1679,15+69,632)*1,8</t>
  </si>
  <si>
    <t>-46,132*1,8</t>
  </si>
  <si>
    <t>-(124,4+173,8)*1,8</t>
  </si>
  <si>
    <t>Trubní vedení</t>
  </si>
  <si>
    <t>27</t>
  </si>
  <si>
    <t>895951301</t>
  </si>
  <si>
    <t>Demolice uliční vpusti vč. zásypu</t>
  </si>
  <si>
    <t>soubor</t>
  </si>
  <si>
    <t>692068980</t>
  </si>
  <si>
    <t>Ostatní konstrukce a práce-bourání</t>
  </si>
  <si>
    <t>28</t>
  </si>
  <si>
    <t>919735114</t>
  </si>
  <si>
    <t>Řezání stávajícího živičného krytu nebo podkladu hloubky přes 150 do 200 mm</t>
  </si>
  <si>
    <t>-712366830</t>
  </si>
  <si>
    <t>80</t>
  </si>
  <si>
    <t>29</t>
  </si>
  <si>
    <t>962032231</t>
  </si>
  <si>
    <t>Bourání zdiva nadzákladového z cihel nebo tvárnic z cihel pálených nebo vápenopískových, na maltu vápennou nebo vápenocementovou, objemu přes 1 m3</t>
  </si>
  <si>
    <t>858901296</t>
  </si>
  <si>
    <t>" bourání cihelného zdiva - přístřešek na odpady"</t>
  </si>
  <si>
    <t>(2,5*1,5)*0,3*2</t>
  </si>
  <si>
    <t>962052211</t>
  </si>
  <si>
    <t>Bourání zdiva železobetonového nadzákladového, objemu přes 1 m3</t>
  </si>
  <si>
    <t>-1581563200</t>
  </si>
  <si>
    <t>" želbetonová zeď přístřešku na odpad"</t>
  </si>
  <si>
    <t>(1,5*0,4*6)</t>
  </si>
  <si>
    <t>31</t>
  </si>
  <si>
    <t>963012520</t>
  </si>
  <si>
    <t>Bourání stropů z desek nebo panelů železobetonových prefabrikovaných s dutinami z panelů, š. přes 300 mm tl. přes 140 mm</t>
  </si>
  <si>
    <t>-1071877064</t>
  </si>
  <si>
    <t>" želbetonový strop přístřešku na odpad"</t>
  </si>
  <si>
    <t>(6,5*1,2)*0,4</t>
  </si>
  <si>
    <t>997</t>
  </si>
  <si>
    <t>Přesun sutě</t>
  </si>
  <si>
    <t>32</t>
  </si>
  <si>
    <t>997221551</t>
  </si>
  <si>
    <t>Vodorovná doprava suti ze sypkých materiálů do 1 km</t>
  </si>
  <si>
    <t>1865135351</t>
  </si>
  <si>
    <t>" frézovaný asfalt"</t>
  </si>
  <si>
    <t>374,784</t>
  </si>
  <si>
    <t>" podkladní vrstvy z kameniva"</t>
  </si>
  <si>
    <t>(4,23+12+44,8+21,385+99,2+127,68+176)</t>
  </si>
  <si>
    <t>997221559</t>
  </si>
  <si>
    <t>Příplatek ZKD 1 km u vodorovné dopravy suti ze sypkých materiálů</t>
  </si>
  <si>
    <t>1463776298</t>
  </si>
  <si>
    <t>860,079*7</t>
  </si>
  <si>
    <t>34</t>
  </si>
  <si>
    <t>997221561</t>
  </si>
  <si>
    <t>Vodorovná doprava suti z kusových materiálů do 1 km</t>
  </si>
  <si>
    <t>38151435</t>
  </si>
  <si>
    <t>" betonová dlažba"</t>
  </si>
  <si>
    <t>(10,2+24,225+16,38)</t>
  </si>
  <si>
    <t>" obrubníky"</t>
  </si>
  <si>
    <t>77,285</t>
  </si>
  <si>
    <t>" asfalt"</t>
  </si>
  <si>
    <t>(8,507+41,268+109,8+79,64)</t>
  </si>
  <si>
    <t>" železobeton"</t>
  </si>
  <si>
    <t>(8,64+4,992)</t>
  </si>
  <si>
    <t>" zdivo cihelné"</t>
  </si>
  <si>
    <t>4,05</t>
  </si>
  <si>
    <t>35</t>
  </si>
  <si>
    <t>997221569</t>
  </si>
  <si>
    <t>Příplatek ZKD 1 km u vodorovné dopravy suti z kusových materiálů</t>
  </si>
  <si>
    <t>1316123238</t>
  </si>
  <si>
    <t>384,987*7</t>
  </si>
  <si>
    <t>36</t>
  </si>
  <si>
    <t>997221611</t>
  </si>
  <si>
    <t>Nakládání suti na dopravní prostředky pro vodorovnou dopravu</t>
  </si>
  <si>
    <t>-1089084579</t>
  </si>
  <si>
    <t>37</t>
  </si>
  <si>
    <t>997221815</t>
  </si>
  <si>
    <t>Poplatek za uložení stavebního odpadu na skládce (skládkovné) betonového</t>
  </si>
  <si>
    <t>-1250752163</t>
  </si>
  <si>
    <t>38</t>
  </si>
  <si>
    <t>997221825</t>
  </si>
  <si>
    <t>Poplatek za uložení stavebního odpadu na skládce (skládkovné) železobetonového</t>
  </si>
  <si>
    <t>-1808321665</t>
  </si>
  <si>
    <t>39</t>
  </si>
  <si>
    <t>997221845</t>
  </si>
  <si>
    <t>Poplatek za uložení stavebního odpadu na skládce (skládkovné) z asfaltových povrchů</t>
  </si>
  <si>
    <t>-418638373</t>
  </si>
  <si>
    <t>40</t>
  </si>
  <si>
    <t>997221855</t>
  </si>
  <si>
    <t>Poplatek za uložení odpadu z kameniva na skládce (skládkovné)</t>
  </si>
  <si>
    <t>1541785350</t>
  </si>
  <si>
    <t>41</t>
  </si>
  <si>
    <t>997013803</t>
  </si>
  <si>
    <t>Poplatek za uložení stavebního odpadu na skládce (skládkovné) z keramických materiálů</t>
  </si>
  <si>
    <t>1121700543</t>
  </si>
  <si>
    <t>100 - Komunikace</t>
  </si>
  <si>
    <t>SO 101 - Místní komunikace</t>
  </si>
  <si>
    <t xml:space="preserve">    2 - Zakládání</t>
  </si>
  <si>
    <t xml:space="preserve">    4 - Vodorovné konstrukce</t>
  </si>
  <si>
    <t xml:space="preserve">    5 - Komunikace</t>
  </si>
  <si>
    <t xml:space="preserve">    998 - Přesun hmot</t>
  </si>
  <si>
    <t>113107022</t>
  </si>
  <si>
    <t>Odstranění podkladů nebo krytů při překopech inženýrských sítí v ploše jednotlivě do 15 m2 s přemístěním hmot na skládku ve vzdálenosti do 3 m nebo s naložením na dopravní prostředek z kameniva hrubého drceného, o tl. vrstvy přes 100 do 200 mm</t>
  </si>
  <si>
    <t>228822110</t>
  </si>
  <si>
    <t>"hloubení rýh pro kanalizační přípojky DN 200"</t>
  </si>
  <si>
    <t>" ve stávající vozovce"</t>
  </si>
  <si>
    <t>(5*0,8)</t>
  </si>
  <si>
    <t>113107043</t>
  </si>
  <si>
    <t>Odstranění podkladů nebo krytů při překopech inženýrských sítí v ploše jednotlivě do 15 m2 s přemístěním hmot na skládku ve vzdálenosti do 3 m nebo s naložením na dopravní prostředek živičných, o tl. vrstvy přes 100 do 150 mm</t>
  </si>
  <si>
    <t>-1269477965</t>
  </si>
  <si>
    <t>132201101</t>
  </si>
  <si>
    <t>Hloubení rýh š do 600 mm v hornině tř. 3 objemu do 100 m3</t>
  </si>
  <si>
    <t>90277434</t>
  </si>
  <si>
    <t>(5*0,6)*1,3</t>
  </si>
  <si>
    <t>" v terénu"</t>
  </si>
  <si>
    <t>(10*0,6)*0,8</t>
  </si>
  <si>
    <t>132201109</t>
  </si>
  <si>
    <t>Hloubení zapažených i nezapažených rýh šířky do 600 mm s urovnáním dna do předepsaného profilu a spádu v hornině tř. 3 Příplatek k cenám za lepivost horniny tř. 3</t>
  </si>
  <si>
    <t>-108091734</t>
  </si>
  <si>
    <t>8,7*0,5</t>
  </si>
  <si>
    <t>-289118466</t>
  </si>
  <si>
    <t>8,7</t>
  </si>
  <si>
    <t>171101101</t>
  </si>
  <si>
    <t>Uložení sypaniny z hornin soudržných do násypů zhutněných na 95 % PS</t>
  </si>
  <si>
    <t>465750148</t>
  </si>
  <si>
    <t>" aktivní zóna pro skladbu komunikace "</t>
  </si>
  <si>
    <t>423*0,4*1,2</t>
  </si>
  <si>
    <t>M</t>
  </si>
  <si>
    <t>583312010</t>
  </si>
  <si>
    <t>kamenivo těžené stabilizační zemina</t>
  </si>
  <si>
    <t>CS ÚRS 2013 01</t>
  </si>
  <si>
    <t>-1468536275</t>
  </si>
  <si>
    <t>423*0,4*1,8*1,2</t>
  </si>
  <si>
    <t>-1951352749</t>
  </si>
  <si>
    <t>8,7*1,8</t>
  </si>
  <si>
    <t>174101101</t>
  </si>
  <si>
    <t>Zásyp jam, šachet rýh nebo kolem objektů sypaninou se zhutněním</t>
  </si>
  <si>
    <t>916999747</t>
  </si>
  <si>
    <t>" zásyp kanalizačních přípojek kamenivem"</t>
  </si>
  <si>
    <t>(5*0,6)*0,8</t>
  </si>
  <si>
    <t>(23*0,6)*0,2</t>
  </si>
  <si>
    <t>583439590</t>
  </si>
  <si>
    <t>kamenivo drcené hrubé frakce 32-63</t>
  </si>
  <si>
    <t>32966869</t>
  </si>
  <si>
    <t>(5*0,6)*0,8*1,96</t>
  </si>
  <si>
    <t>(10*0,6)*0,2*1,96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</si>
  <si>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</si>
  <si>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</si>
  <si>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1911492636</t>
  </si>
  <si>
    <t>" obsyp a zásyp kanalizačních přípojek štěrkopískem"</t>
  </si>
  <si>
    <t>(5*0,6)*0,5</t>
  </si>
  <si>
    <t>-(3,14*0,1*0,1)*5</t>
  </si>
  <si>
    <t>(10*0,6)*0,5</t>
  </si>
  <si>
    <t>-(3,14*0,1*0,1)*10</t>
  </si>
  <si>
    <t>583373690</t>
  </si>
  <si>
    <t>štěrkopísek frakce 0-63 třída B</t>
  </si>
  <si>
    <t>-1993678507</t>
  </si>
  <si>
    <t>(15*0,6)*0,5*2,02</t>
  </si>
  <si>
    <t>-(3,14*0,1*0,1)*15*2,02</t>
  </si>
  <si>
    <t>Zakládání</t>
  </si>
  <si>
    <t>215901101</t>
  </si>
  <si>
    <t>Zhutnění podloží z hornin soudržných do 92% PS nebo nesoudržných sypkých I(d) do 0,8</t>
  </si>
  <si>
    <t>942340352</t>
  </si>
  <si>
    <t>" skladba nové komunikace"</t>
  </si>
  <si>
    <t>423*1,2</t>
  </si>
  <si>
    <t>" výkop pro kanalizační přípojky"</t>
  </si>
  <si>
    <t>(15*0,6)</t>
  </si>
  <si>
    <t>Vodorovné konstrukce</t>
  </si>
  <si>
    <t>451573111</t>
  </si>
  <si>
    <t>Lože pod potrubí otevřený výkop ze štěrkopísku</t>
  </si>
  <si>
    <t>141034482</t>
  </si>
  <si>
    <t>"přípojky k uličním vpustím"</t>
  </si>
  <si>
    <t>(15*0,6)*0,1</t>
  </si>
  <si>
    <t>564851111</t>
  </si>
  <si>
    <t>Podklad ze štěrkodrtě ŠD tl 150 mm</t>
  </si>
  <si>
    <t>1959638528</t>
  </si>
  <si>
    <t>423*1,15</t>
  </si>
  <si>
    <t>423*1,1</t>
  </si>
  <si>
    <t>565155111</t>
  </si>
  <si>
    <t>Asfaltový beton vrstva podkladní ACP 16 (obalované kamenivo střednězrnné - OKS) s rozprostřením a zhutněním v pruhu šířky do 3 m, po zhutnění tl. 70 mm</t>
  </si>
  <si>
    <t>1580680242</t>
  </si>
  <si>
    <t>423*1,05</t>
  </si>
  <si>
    <t>" skladba komunikace - vyrovnání a nový kryt  "</t>
  </si>
  <si>
    <t>566901144</t>
  </si>
  <si>
    <t>Vyspravení podkladu po překopech inženýrských sítí plochy do 15 m2 s rozprostřením a zhutněním kamenivem hrubým drceným tl. 250 mm</t>
  </si>
  <si>
    <t>-653863756</t>
  </si>
  <si>
    <t>572141112</t>
  </si>
  <si>
    <t>Vyrovnání povrchu dosavadních krytů s rozprostřením hmot a zhutněním asfaltovým betonem ACO (AB) tl. přes 40 do 60 mm</t>
  </si>
  <si>
    <t>-2034303665</t>
  </si>
  <si>
    <t>573111113</t>
  </si>
  <si>
    <t>Postřik živičný infiltrační z asfaltu množství 1,5 kg/m2</t>
  </si>
  <si>
    <t>-769567117</t>
  </si>
  <si>
    <t>573211111.1</t>
  </si>
  <si>
    <t>Postřik živičný spojovací z asfaltu v množství do 0,70 kg/m2</t>
  </si>
  <si>
    <t>1086460176</t>
  </si>
  <si>
    <t>" vozovka po odfrézování"</t>
  </si>
  <si>
    <t>" oprava vozovky po položení dešťové kanalizace"</t>
  </si>
  <si>
    <t>573211111</t>
  </si>
  <si>
    <t>672024040</t>
  </si>
  <si>
    <t>577134111</t>
  </si>
  <si>
    <t>Asfaltový beton vrstva obrusná ACO 11 (ABS) tř. I tl 40 mm š do 3 m z nemodifikovaného asfaltu</t>
  </si>
  <si>
    <t>2066648415</t>
  </si>
  <si>
    <t>423</t>
  </si>
  <si>
    <t>599141112</t>
  </si>
  <si>
    <t>Vyplnění spár mezi silničními dílci trvale pružnou živičnou zálivkou</t>
  </si>
  <si>
    <t>-1661359982</t>
  </si>
  <si>
    <t>" překop pro kanalizaci ve stávající vozovce"</t>
  </si>
  <si>
    <t>5*2</t>
  </si>
  <si>
    <t>871353121</t>
  </si>
  <si>
    <t>Montáž kanalizačního potrubí z plastů z tvrdého PVC těsněných gumovým kroužkem v otevřeném výkopu ve sklonu do 20 % DN 200</t>
  </si>
  <si>
    <t>-663740909</t>
  </si>
  <si>
    <t>286111210</t>
  </si>
  <si>
    <t>Trubky z polyvinylchloridu kanalizační trubky hladké ČSN EN 13476, hladké hrdlované, SN 4 DN 200 D 200 x 4,5 x 5000 mm</t>
  </si>
  <si>
    <t>kus</t>
  </si>
  <si>
    <t>-1103554554</t>
  </si>
  <si>
    <t>15/5*1,05</t>
  </si>
  <si>
    <t>890102500</t>
  </si>
  <si>
    <t>Provedení napojení kanalizační přípojky na stávající kanalizační řad- vyvrtání otvoru do beton. potrubí+dod. a mont. manžety</t>
  </si>
  <si>
    <t>594244442</t>
  </si>
  <si>
    <t>1+3</t>
  </si>
  <si>
    <t>895941311</t>
  </si>
  <si>
    <t>Zřízení vpusti kanalizační uliční z betonových dílců typ UVB-50</t>
  </si>
  <si>
    <t>-1953878077</t>
  </si>
  <si>
    <t>552423120</t>
  </si>
  <si>
    <t>vpusť uliční s rámem 560 x 560 x 30 mm</t>
  </si>
  <si>
    <t>1781402828</t>
  </si>
  <si>
    <t>592238510</t>
  </si>
  <si>
    <t>dno betonové pro uliční vpusť s výtokovým otvorem  45x33x5 cm</t>
  </si>
  <si>
    <t>828682106</t>
  </si>
  <si>
    <t>4*1,01</t>
  </si>
  <si>
    <t>592238570</t>
  </si>
  <si>
    <t>skruž betonová pro uliční vpusť horní  45x30x5 cm</t>
  </si>
  <si>
    <t>-1544654505</t>
  </si>
  <si>
    <t>592238620</t>
  </si>
  <si>
    <t>skruž betonová pro uliční vpusť středová  45x30x5 cm</t>
  </si>
  <si>
    <t>143014208</t>
  </si>
  <si>
    <t>592238640</t>
  </si>
  <si>
    <t>Prefabrikáty pro uliční vpusti dílce betonové pro uliční vpusti prstenec vyrovnávací TBV-Q 390/60/10a       39 x 6 x 5</t>
  </si>
  <si>
    <t>200671904</t>
  </si>
  <si>
    <t>592238750</t>
  </si>
  <si>
    <t>Prefabrikáty pro uliční vpusti dílce betonové pro uliční vpusti vpusť dešťová uliční s rámem koš pozink. D1 DIN 4052,nízký, rám 500/300</t>
  </si>
  <si>
    <t>1953501103</t>
  </si>
  <si>
    <t>899331111</t>
  </si>
  <si>
    <t>Výšková úprava uličního vstupu nebo vpusti do 200 mm zvýšením poklopu</t>
  </si>
  <si>
    <t>-273805908</t>
  </si>
  <si>
    <t>113451240</t>
  </si>
  <si>
    <t>Příplatek za řezání betonových obrubníků</t>
  </si>
  <si>
    <t>ks</t>
  </si>
  <si>
    <t>1993495594</t>
  </si>
  <si>
    <t>" obrubník silniční "</t>
  </si>
  <si>
    <t>915491211</t>
  </si>
  <si>
    <t>Osazení vodicího proužku z betonových prefabrikovaných desek tl. do 120 mm do lože z cementové malty tl. 20 mm, s vyplněním a zatřením spár cementovou maltou s podkladní vrstvou z betonu prostého tř. C 12/15 tl. 50 až 100 mm šířka proužku 250 mm</t>
  </si>
  <si>
    <t>763686971</t>
  </si>
  <si>
    <t>" betonová přídlažba "</t>
  </si>
  <si>
    <t>(233+29+7+6+81)</t>
  </si>
  <si>
    <t>592185630</t>
  </si>
  <si>
    <t>Krajníky a dílce pro horizontální značky betonové a železobetonové krajník silniční 50 x 25 x 10  ABK  50/25/10</t>
  </si>
  <si>
    <t>1914292206</t>
  </si>
  <si>
    <t>356*2*1,01</t>
  </si>
  <si>
    <t>916131213</t>
  </si>
  <si>
    <t>Osazení silničního obrubníku betonového stojatého s boční opěrou do lože z betonu prostého</t>
  </si>
  <si>
    <t>1221978965</t>
  </si>
  <si>
    <t>" silniční betonový obrubník"</t>
  </si>
  <si>
    <t>233</t>
  </si>
  <si>
    <t>" silniční betonový obrubník snížený"</t>
  </si>
  <si>
    <t>" přechodový silniční betonový obrubník L"</t>
  </si>
  <si>
    <t>" přechodový silniční betonový obrubník P"</t>
  </si>
  <si>
    <t>592174650</t>
  </si>
  <si>
    <t>obrubník betonový silniční  100x15x25 cm</t>
  </si>
  <si>
    <t>-1157736185</t>
  </si>
  <si>
    <t>" silniční obrubník"</t>
  </si>
  <si>
    <t>233*1,01</t>
  </si>
  <si>
    <t>592175111</t>
  </si>
  <si>
    <t>Obrubníky betonové a železobetonové obrubník silniční přechodový levý, pravý    100 x 15 x 15/25</t>
  </si>
  <si>
    <t>1790066525</t>
  </si>
  <si>
    <t>6*1,01</t>
  </si>
  <si>
    <t>592175101</t>
  </si>
  <si>
    <t>Obrubníky betonové a železobetonové obrubník silniční nájezdový 100 x 15 x 15</t>
  </si>
  <si>
    <t>1188207040</t>
  </si>
  <si>
    <t>29*1,01</t>
  </si>
  <si>
    <t>42</t>
  </si>
  <si>
    <t>592175110</t>
  </si>
  <si>
    <t>-578308818</t>
  </si>
  <si>
    <t>7*1,01</t>
  </si>
  <si>
    <t>43</t>
  </si>
  <si>
    <t>916991121</t>
  </si>
  <si>
    <t>Lože pod obrubníky, krajníky nebo obruby z dlažebních kostek z betonu prostého</t>
  </si>
  <si>
    <t>1584371524</t>
  </si>
  <si>
    <t>233*0,01</t>
  </si>
  <si>
    <t>29*0,01</t>
  </si>
  <si>
    <t>7*0,01</t>
  </si>
  <si>
    <t>6*0,01</t>
  </si>
  <si>
    <t>44</t>
  </si>
  <si>
    <t>599033063</t>
  </si>
  <si>
    <t>" ve stávající komunikaci pro dešťovou kanalizaci"</t>
  </si>
  <si>
    <t>45</t>
  </si>
  <si>
    <t>-763162260</t>
  </si>
  <si>
    <t>0,94</t>
  </si>
  <si>
    <t>46</t>
  </si>
  <si>
    <t>-2126133308</t>
  </si>
  <si>
    <t>0,94*7</t>
  </si>
  <si>
    <t>390113530</t>
  </si>
  <si>
    <t>1,264</t>
  </si>
  <si>
    <t>48</t>
  </si>
  <si>
    <t>-223179827</t>
  </si>
  <si>
    <t>1,264*7</t>
  </si>
  <si>
    <t>49</t>
  </si>
  <si>
    <t>-1579571</t>
  </si>
  <si>
    <t>50</t>
  </si>
  <si>
    <t>-1713742075</t>
  </si>
  <si>
    <t>51</t>
  </si>
  <si>
    <t>979664239</t>
  </si>
  <si>
    <t>998</t>
  </si>
  <si>
    <t>Přesun hmot</t>
  </si>
  <si>
    <t>52</t>
  </si>
  <si>
    <t>998225111</t>
  </si>
  <si>
    <t>Přesun hmot pro pozemní komunikace s krytem z kamene, monolitickým betonovým nebo živičným</t>
  </si>
  <si>
    <t>-1805660216</t>
  </si>
  <si>
    <t>SO 110 - Chodníky</t>
  </si>
  <si>
    <t>PSV - Práce a dodávky PSV</t>
  </si>
  <si>
    <t xml:space="preserve">    767 - Konstrukce zámečnické</t>
  </si>
  <si>
    <t>1640513282</t>
  </si>
  <si>
    <t>" aktivní zóna pro skladbu chodníku  "</t>
  </si>
  <si>
    <t>(1040*0,3)*1,1</t>
  </si>
  <si>
    <t>" aktivní zóna pro skladbu varovného a signálního pásu "</t>
  </si>
  <si>
    <t>(13*0,3)*1,1</t>
  </si>
  <si>
    <t>" násyp"</t>
  </si>
  <si>
    <t>(60*1)</t>
  </si>
  <si>
    <t>694332777</t>
  </si>
  <si>
    <t>(1040*0,3)*1,8*1,1</t>
  </si>
  <si>
    <t>(13*0,3)*1,8*1,1</t>
  </si>
  <si>
    <t>(60*1)*1,8</t>
  </si>
  <si>
    <t>788458440</t>
  </si>
  <si>
    <t>" skladba nového chodníku "</t>
  </si>
  <si>
    <t>1040*1,1</t>
  </si>
  <si>
    <t>" skladba varovného a signálního pásu "</t>
  </si>
  <si>
    <t>13*1,1</t>
  </si>
  <si>
    <t>564871111</t>
  </si>
  <si>
    <t>Podklad ze štěrkodrtě ŠD tl 250 mm</t>
  </si>
  <si>
    <t>60699220</t>
  </si>
  <si>
    <t>1040*1,05</t>
  </si>
  <si>
    <t>13*1,05</t>
  </si>
  <si>
    <t>596211110</t>
  </si>
  <si>
    <t>Kladení zámkové dlažby komunikací pro pěší tl 60 mm skupiny A pl do 50 m2</t>
  </si>
  <si>
    <t>1315040922</t>
  </si>
  <si>
    <t>592451190</t>
  </si>
  <si>
    <t>dlažba zámková slepecká 20x10x6 cm barevná</t>
  </si>
  <si>
    <t>732644936</t>
  </si>
  <si>
    <t>"  skladba varovného a signálního pásu"</t>
  </si>
  <si>
    <t>13*1,02</t>
  </si>
  <si>
    <t>596211113</t>
  </si>
  <si>
    <t>Kladení zámkové dlažby komunikací pro pěší tl 60 mm skupiny A pl přes 300 m2</t>
  </si>
  <si>
    <t>-1147937896</t>
  </si>
  <si>
    <t>1040</t>
  </si>
  <si>
    <t>592451100</t>
  </si>
  <si>
    <t>dlažba zámková 20x10x6 cm přírodní</t>
  </si>
  <si>
    <t>-789110557</t>
  </si>
  <si>
    <t>1040*1,02</t>
  </si>
  <si>
    <t>173669832</t>
  </si>
  <si>
    <t>493456786</t>
  </si>
  <si>
    <t>" chodníkový obrubník "</t>
  </si>
  <si>
    <t>68</t>
  </si>
  <si>
    <t>916231213</t>
  </si>
  <si>
    <t>Osazení chodníkového obrubníku betonového stojatého s boční opěrou do lože z betonu prostého</t>
  </si>
  <si>
    <t>-940844371</t>
  </si>
  <si>
    <t>784</t>
  </si>
  <si>
    <t>592174100</t>
  </si>
  <si>
    <t>obrubník betonový chodníkový  100x10x25 cm</t>
  </si>
  <si>
    <t>-1904615974</t>
  </si>
  <si>
    <t>784*1,01</t>
  </si>
  <si>
    <t>-1484329499</t>
  </si>
  <si>
    <t>784*0,01</t>
  </si>
  <si>
    <t>998223011</t>
  </si>
  <si>
    <t>Přesun hmot pro pozemní komunikace s krytem dlážděným</t>
  </si>
  <si>
    <t>1890324872</t>
  </si>
  <si>
    <t>PSV</t>
  </si>
  <si>
    <t>Práce a dodávky PSV</t>
  </si>
  <si>
    <t>767</t>
  </si>
  <si>
    <t>Konstrukce zámečnické</t>
  </si>
  <si>
    <t>767856410</t>
  </si>
  <si>
    <t>Dodávka a osazení dvojmadlového ocel. zábradlí vč. výkopu a betonáže patek, povrchová úprava žárově zinkováno</t>
  </si>
  <si>
    <t>-1222265755</t>
  </si>
  <si>
    <t>65</t>
  </si>
  <si>
    <t>998767101</t>
  </si>
  <si>
    <t>Přesun hmot pro zámečnické konstrukce stanovený z hmotnosti přesunovaného materiálu vodorovná dopravní vzdálenost do 50 m v objektech výšky do 6 m</t>
  </si>
  <si>
    <t>-984045902</t>
  </si>
  <si>
    <t>SO 120 - Parkoviště</t>
  </si>
  <si>
    <t xml:space="preserve">    3 - Svislé a kompletní konstrukce</t>
  </si>
  <si>
    <t>-702999457</t>
  </si>
  <si>
    <t>(22*0,6)*1,2</t>
  </si>
  <si>
    <t>-1977947640</t>
  </si>
  <si>
    <t>1,01*0,5</t>
  </si>
  <si>
    <t>132212101</t>
  </si>
  <si>
    <t>Hloubení zapažených i nezapažených rýh šířky do 600 mm ručním nebo pneumatickým nářadím s urovnáním dna do předepsaného profilu a spádu v horninách tř. 3 soudržných</t>
  </si>
  <si>
    <t>552514060</t>
  </si>
  <si>
    <t>" výkop pro osazení palisád"</t>
  </si>
  <si>
    <t>(10*0,3)*0,5</t>
  </si>
  <si>
    <t>132212109</t>
  </si>
  <si>
    <t>Hloubení zapažených i nezapažených rýh šířky do 600 mm ručním nebo pneumatickým nářadím s urovnáním dna do předepsaného profilu a spádu v horninách tř. 3 Příplatek k cenám za lepivost horniny tř. 3</t>
  </si>
  <si>
    <t>1025911540</t>
  </si>
  <si>
    <t>1,5*0,5</t>
  </si>
  <si>
    <t>1571401837</t>
  </si>
  <si>
    <t>15,84+1,5</t>
  </si>
  <si>
    <t>639543899</t>
  </si>
  <si>
    <t>" aktivní zóna pro skladbu parkoviště "</t>
  </si>
  <si>
    <t>391*0,3*1,15</t>
  </si>
  <si>
    <t>521021531</t>
  </si>
  <si>
    <t>391*0,3*1,8*1,15</t>
  </si>
  <si>
    <t>-1571891296</t>
  </si>
  <si>
    <t>(15,84+1,5)*1,8</t>
  </si>
  <si>
    <t>-542538510</t>
  </si>
  <si>
    <t>(22*0,6)*0,5</t>
  </si>
  <si>
    <t>1277060416</t>
  </si>
  <si>
    <t>(22*0,6)*0,5*1,96</t>
  </si>
  <si>
    <t>558307141</t>
  </si>
  <si>
    <t>(22*0,6)*0,45</t>
  </si>
  <si>
    <t>-(3,14*0,075*0,075)*22</t>
  </si>
  <si>
    <t>-1851269643</t>
  </si>
  <si>
    <t>(22*0,6)*0,45*2,02</t>
  </si>
  <si>
    <t>-(3,14*0,075*0,075)*22*2,02</t>
  </si>
  <si>
    <t>21609353</t>
  </si>
  <si>
    <t>" skladba nového parkoviště"</t>
  </si>
  <si>
    <t>391*1,15</t>
  </si>
  <si>
    <t>(22*0,6)</t>
  </si>
  <si>
    <t>Svislé a kompletní konstrukce</t>
  </si>
  <si>
    <t>339921132</t>
  </si>
  <si>
    <t>Osazování palisád betonových v řadě se zabetonováním výšky palisády přes 500 do 1000 mm</t>
  </si>
  <si>
    <t>-1684554482</t>
  </si>
  <si>
    <t>592284100</t>
  </si>
  <si>
    <t>Prefabrikáty pro komunální stavby a pro terénní úpravu ostatní betonové a železobetonové palisády BEST provedení: přírodní /dl x š (D) x v/ URIKO     16 x 16 x 100</t>
  </si>
  <si>
    <t>778559370</t>
  </si>
  <si>
    <t>(6,25*10)*1,01</t>
  </si>
  <si>
    <t>96784057</t>
  </si>
  <si>
    <t>(22*0,6)*0,1</t>
  </si>
  <si>
    <t>1485016469</t>
  </si>
  <si>
    <t>391*1,1</t>
  </si>
  <si>
    <t>564851114</t>
  </si>
  <si>
    <t>Podklad ze štěrkodrtě ŠD tl 180 mm</t>
  </si>
  <si>
    <t>-342774037</t>
  </si>
  <si>
    <t>391*1,05</t>
  </si>
  <si>
    <t>596212213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</si>
  <si>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přes 300 m2</t>
  </si>
  <si>
    <t>97175164</t>
  </si>
  <si>
    <t>391</t>
  </si>
  <si>
    <t>592451090</t>
  </si>
  <si>
    <t>dlažba zámková  20x10x8 cm přírodní</t>
  </si>
  <si>
    <t>1227921322</t>
  </si>
  <si>
    <t>" skladba nového parkoviště "</t>
  </si>
  <si>
    <t>391*1,02</t>
  </si>
  <si>
    <t>1572602008</t>
  </si>
  <si>
    <t>702947150</t>
  </si>
  <si>
    <t>22/5*1,05</t>
  </si>
  <si>
    <t>702310668</t>
  </si>
  <si>
    <t>-2024643151</t>
  </si>
  <si>
    <t>1578388942</t>
  </si>
  <si>
    <t>-1347542638</t>
  </si>
  <si>
    <t>2*1,01</t>
  </si>
  <si>
    <t>936135463</t>
  </si>
  <si>
    <t>695148874</t>
  </si>
  <si>
    <t>-543105390</t>
  </si>
  <si>
    <t>-1851667841</t>
  </si>
  <si>
    <t>894917358</t>
  </si>
  <si>
    <t>-1590013926</t>
  </si>
  <si>
    <t>117</t>
  </si>
  <si>
    <t>" silniční obrubník obloukový R1 vnitřní"</t>
  </si>
  <si>
    <t>0,78</t>
  </si>
  <si>
    <t>" silniční obrubník obloukový R1 vnější"</t>
  </si>
  <si>
    <t>904744579</t>
  </si>
  <si>
    <t>117*1,01</t>
  </si>
  <si>
    <t>592175070</t>
  </si>
  <si>
    <t>Obrubníky betonové a železobetonové obrubníky BEST délkaxšířkaxvýška vnější poloměr r=100, d. vnějšího oblouku 78 MONO II  R1    78 x 15/12 x 25</t>
  </si>
  <si>
    <t>1518693333</t>
  </si>
  <si>
    <t>1*1,01</t>
  </si>
  <si>
    <t>592174730</t>
  </si>
  <si>
    <t>Obrubníky betonové a železobetonové obrubník silniční oblý - vnitřní Standard   R 1,0  78 x 15 x 25</t>
  </si>
  <si>
    <t>-728321811</t>
  </si>
  <si>
    <t>379026564</t>
  </si>
  <si>
    <t>117*0,01</t>
  </si>
  <si>
    <t>0,78*0,01</t>
  </si>
  <si>
    <t>-1760555379</t>
  </si>
  <si>
    <t>SO 130 - Schody</t>
  </si>
  <si>
    <t>001 - Zemní práce</t>
  </si>
  <si>
    <t>002 - Základy</t>
  </si>
  <si>
    <t>009 - Ostatní konstrukce a práce</t>
  </si>
  <si>
    <t>099 - Přesun hmot HSV</t>
  </si>
  <si>
    <t>767 - Konstrukce zámečnické</t>
  </si>
  <si>
    <t>VRN - Vedlejší rozpočtové náklady</t>
  </si>
  <si>
    <t>001</t>
  </si>
  <si>
    <t>133202011</t>
  </si>
  <si>
    <t>Hloubení zapažených i nezapažených šachet plocha výkopu do 20 m2 ručním nebo pneumatickým nářadím 
  s případným nutným přemístěním výkopku ve výkopišti
    v horninách soudržných
    tř. 3, plocha výkopu
      do 4 m2</t>
  </si>
  <si>
    <t>1930117194</t>
  </si>
  <si>
    <t>133202019</t>
  </si>
  <si>
    <t>Hloubení zapažených i nezapažených šachet plocha výkopu do 20 m2 ručním nebo pneumatickým nářadím 
  s případným nutným přemístěním výkopku ve výkopišti
    v horninách soudržných
    tř. 3, plocha výkopu
    Příplatek k cenám
      za lepivost horniny tř. 3</t>
  </si>
  <si>
    <t>112447941</t>
  </si>
  <si>
    <t>162401101</t>
  </si>
  <si>
    <t>Vodorovné přemístění výkopku nebo sypaniny po suchu 
  na obvyklém dopravním prostředku, bez naložení výkopku, avšak se složením bez rozhrnutí
    z horniny tř. 1 až 4 na vzdálenost
      přes 1 000 do 1 500 m</t>
  </si>
  <si>
    <t>1946600320</t>
  </si>
  <si>
    <t>167101101</t>
  </si>
  <si>
    <t>Nakládání, skládání a překládání neulehlého výkopku nebo sypaniny 
  nakládání, množství
    do 100 m3, z hornin
      tř. 1 až 4</t>
  </si>
  <si>
    <t>-814478527</t>
  </si>
  <si>
    <t>Zásyp sypaninou z jakékoliv horniny 
  s uložením výkopku ve vrstvách
    se zhutněním
      jam, šachet, rýh nebo kolem objektů v těchto vykopávkách</t>
  </si>
  <si>
    <t>-605144618</t>
  </si>
  <si>
    <t>181111113</t>
  </si>
  <si>
    <t>Plošná úprava terénu
  v zemině tř. 1 až 4 s urovnáním povrchu bez doplnění ornice
    souvislé plochy do 500 m2
    při nerovnostech terénu
    přes +/-50 do +/- 100 mm
      na svahu přes 1:2 do 1:1</t>
  </si>
  <si>
    <t>637091911</t>
  </si>
  <si>
    <t>181411133</t>
  </si>
  <si>
    <t>Založení trávníku
  na půdě předem připravené
    plochy do 1000 m2
    výsevem včetně utažení
    parkového
      na svahu přes 1:2 do 1:1</t>
  </si>
  <si>
    <t>-496518937</t>
  </si>
  <si>
    <t>00572410</t>
  </si>
  <si>
    <t>Osivo směs travní parková</t>
  </si>
  <si>
    <t>kg</t>
  </si>
  <si>
    <t>-137286778</t>
  </si>
  <si>
    <t>60,00*0,05</t>
  </si>
  <si>
    <t>182101101</t>
  </si>
  <si>
    <t>Svahování trvalých svahů do projektovaných profilů 
  s potřebným přemístěním výkopku při svahování
    v zářezech
      v hornině tř. 1 až 4</t>
  </si>
  <si>
    <t>-998825062</t>
  </si>
  <si>
    <t>Výkres č.130.2.1</t>
  </si>
  <si>
    <t>20,00*3,00</t>
  </si>
  <si>
    <t>182301123</t>
  </si>
  <si>
    <t>Rozprostření a urovnání ornice ve svahu sklonu přes 1:5
  při souvislé ploše
    do 500 m2, tl. vrstvy
      přes 150 do 200 mm</t>
  </si>
  <si>
    <t>1223998476</t>
  </si>
  <si>
    <t>002</t>
  </si>
  <si>
    <t>Základy</t>
  </si>
  <si>
    <t>275313511</t>
  </si>
  <si>
    <t>Základy z betonu prostého
  patky a bloky
    z betonu kamenem neprokládaného
      tř. C 12/15</t>
  </si>
  <si>
    <t>274242170</t>
  </si>
  <si>
    <t>275351215</t>
  </si>
  <si>
    <t>Bednění základových stěn
  patek
    svislé nebo šikmé (odkloněné), půdorysně přímé nebo zalomené
    ve volných nebo zapažených jámách, rýhách, šachtách, včetně případných vzpěr
      zřízení</t>
  </si>
  <si>
    <t>-1572212162</t>
  </si>
  <si>
    <t>275351216</t>
  </si>
  <si>
    <t>Bednění základových stěn
  patek
    svislé nebo šikmé (odkloněné), půdorysně přímé nebo zalomené
    ve volných nebo zapažených jámách, rýhách, šachtách, včetně případných vzpěr
      odstranění</t>
  </si>
  <si>
    <t>-585111805</t>
  </si>
  <si>
    <t>009</t>
  </si>
  <si>
    <t>Ostatní konstrukce a práce</t>
  </si>
  <si>
    <t>953961115</t>
  </si>
  <si>
    <t>Kotvy chemické s vyvrtáním otvoru 
  do betonu, železobetonu nebo tvrdého kamene
    tmel, velikost
      M 20, hloubka 170 mm</t>
  </si>
  <si>
    <t>-556645859</t>
  </si>
  <si>
    <t>953965141</t>
  </si>
  <si>
    <t>Kotvy chemické s vyvrtáním otvoru 
  kotevní šrouby pro chemické kotvy, velikost
    M 20, délka
      240 mm</t>
  </si>
  <si>
    <t>1866662810</t>
  </si>
  <si>
    <t>099</t>
  </si>
  <si>
    <t>Přesun hmot HSV</t>
  </si>
  <si>
    <t>998012021</t>
  </si>
  <si>
    <t>Přesun hmot pro budovy občanské výstavby, bydlení, výrobu a služby 
  s nosnou svislou konstrukcí monolitickou betonovou
    tyčovou nebo plošnou s jakýkoliv obvodovým pláštěm kromě vyzdívaného
    vodorovná dopravní vzdálenost do 100 m
    pro budovy výšky
      do 6 m</t>
  </si>
  <si>
    <t>-1994822613</t>
  </si>
  <si>
    <t>998012034</t>
  </si>
  <si>
    <t>Přesun hmot pro budovy občanské výstavby, bydlení, výrobu a služby 
  s nosnou svislou konstrukcí monolitickou betonovou
    tyčovou nebo plošnou s jakýkoliv obvodovým pláštěm kromě vyzdívaného
    Příplatek k cenám
    za zvětšený přesun přes vymezenou největší dopravní vzdálenost
      do 500 m</t>
  </si>
  <si>
    <t>-584197083</t>
  </si>
  <si>
    <t>767220210</t>
  </si>
  <si>
    <t>Montáž schodišťového zábradlí 
  z trubek nebo tenkostěnných profilů
    na ocelovou konstrukci, hmotnosti 1 m zábradlí
      do 15 kg</t>
  </si>
  <si>
    <t>1607246036</t>
  </si>
  <si>
    <t>767-záb-02</t>
  </si>
  <si>
    <t>dod, ocelové zábradlí schodišťové, dle výkresu - žárově zinkováno, včetně kotevních prvků</t>
  </si>
  <si>
    <t>-727280037</t>
  </si>
  <si>
    <t>767590120</t>
  </si>
  <si>
    <t>Montáž podlahových konstrukcí 
  podlahových roštů, podlah připevněných
    šroubováním</t>
  </si>
  <si>
    <t>266508453</t>
  </si>
  <si>
    <t>5534709X1</t>
  </si>
  <si>
    <t>Stupeň schodišťový lisovaný PR-50/5-34/33-5-Zn vel. 2000 x 305 mm</t>
  </si>
  <si>
    <t>1742613503</t>
  </si>
  <si>
    <t>5534709X2</t>
  </si>
  <si>
    <t>Stupeň podlahový lisovaný PR-60/5-34/33-5-Zn vel. 2000 x 930 mm</t>
  </si>
  <si>
    <t>44557107</t>
  </si>
  <si>
    <t>767995115</t>
  </si>
  <si>
    <t>Montáž ostatních atypických zámečnických konstrukcí 
  hmotnosti
    přes 50 do 100 kg</t>
  </si>
  <si>
    <t>1913640810</t>
  </si>
  <si>
    <t>767-D01-01</t>
  </si>
  <si>
    <t>Dodávka a výroba ocelových prvků ocelového schodiště - včetně spojovacích a kotevních prvků, žárově zinkováno</t>
  </si>
  <si>
    <t>2137678805</t>
  </si>
  <si>
    <t>998767201</t>
  </si>
  <si>
    <t>Přesun hmot pro zámečnické konstrukce 
  stanovený procentní sazbou z ceny
    vodorovná dopravní vzdálenost do 50 m
    v objektech výšky
      do 6 m</t>
  </si>
  <si>
    <t>%</t>
  </si>
  <si>
    <t>716792259</t>
  </si>
  <si>
    <t>998767292</t>
  </si>
  <si>
    <t>Přesun hmot pro zámečnické konstrukce 
  stanovený procentní sazbou z ceny
    Příplatek k cenám
    za zvětšený přesun přes vymezenou největší dopravní vzdálenost
      do 100 m</t>
  </si>
  <si>
    <t>454518435</t>
  </si>
  <si>
    <t>Vedlejší rozpočtové náklady</t>
  </si>
  <si>
    <t>05</t>
  </si>
  <si>
    <t>Mimořádně ztížené dopravní podmínky</t>
  </si>
  <si>
    <t>535909123</t>
  </si>
  <si>
    <t>07</t>
  </si>
  <si>
    <t>Zařízení staveniště</t>
  </si>
  <si>
    <t>1255156317</t>
  </si>
  <si>
    <t>SO 150 - Odpadové hospodářství</t>
  </si>
  <si>
    <t>-1551261406</t>
  </si>
  <si>
    <t>" aktivní zóna pro skladbu odpadového hospodářství  "</t>
  </si>
  <si>
    <t>(18*0,3)*1,1</t>
  </si>
  <si>
    <t>1155227355</t>
  </si>
  <si>
    <t>(18*0,3)*1,1*1,8</t>
  </si>
  <si>
    <t>jam, šachet, rýh nebo kolem objektů</t>
  </si>
  <si>
    <t>-158735416</t>
  </si>
  <si>
    <t>" zásyp kolem podzemního kontejneru výkopkem 5m3"</t>
  </si>
  <si>
    <t>-(3,14*1,15*1,15)*1,46</t>
  </si>
  <si>
    <t>-(2,3*2,3)*0,2</t>
  </si>
  <si>
    <t>-(3,14*1,15*1,15)*1,06*3</t>
  </si>
  <si>
    <t>-(2,3*2,3)*0,2*3</t>
  </si>
  <si>
    <t>-672779553</t>
  </si>
  <si>
    <t>" odstavné plochy "</t>
  </si>
  <si>
    <t>18*1,1</t>
  </si>
  <si>
    <t>" pod kontejnery"</t>
  </si>
  <si>
    <t>(2,3*2,3)*4</t>
  </si>
  <si>
    <t>273311127</t>
  </si>
  <si>
    <t>Základové desky z betonu prostého C 25/30</t>
  </si>
  <si>
    <t>-1697216043</t>
  </si>
  <si>
    <t>" základová deska pod podzemní kontejnery"</t>
  </si>
  <si>
    <t>(2,3*2,3)*0,2*4</t>
  </si>
  <si>
    <t>273354111</t>
  </si>
  <si>
    <t>Bednění základových konstrukcí desek zřízení</t>
  </si>
  <si>
    <t>-1837110065</t>
  </si>
  <si>
    <t>(2,3+2,3)*2*0,2*4</t>
  </si>
  <si>
    <t>273354211</t>
  </si>
  <si>
    <t>Bednění základových konstrukcí desek odstranění bednění</t>
  </si>
  <si>
    <t>-1019144310</t>
  </si>
  <si>
    <t>279311911</t>
  </si>
  <si>
    <t>bez rozlišení tloušťky zdi</t>
  </si>
  <si>
    <t>-234323403</t>
  </si>
  <si>
    <t>" boční stěny podzemního kontejneru 5m3"</t>
  </si>
  <si>
    <t>(2*3,14*1,15)*0,25*1,2</t>
  </si>
  <si>
    <t>" boční stěny podzemního kontejneru 3m3"</t>
  </si>
  <si>
    <t>(2*3,14*1,15)*0,25*0,8*3</t>
  </si>
  <si>
    <t>279351101</t>
  </si>
  <si>
    <t>zřízení</t>
  </si>
  <si>
    <t>1676770139</t>
  </si>
  <si>
    <t>(2*3,14*1,15*1,2)</t>
  </si>
  <si>
    <t>(2*3,14*1,15*0,8)*3</t>
  </si>
  <si>
    <t>279351102</t>
  </si>
  <si>
    <t>odstranění</t>
  </si>
  <si>
    <t>-134386268</t>
  </si>
  <si>
    <t>Podklad ze štěrkodrti ŠD s rozprostřením a zhutněním, po zhutnění tl. 250 mm</t>
  </si>
  <si>
    <t>-1781801279</t>
  </si>
  <si>
    <t>18*1,05</t>
  </si>
  <si>
    <t>-1613333220</t>
  </si>
  <si>
    <t>Dlaždice betonové dlažba zámková (ČSN EN 1338) dlažba skladebná HOLLAND, s fazetou 1 m2=50 kusů HBB  20 x 10 x 6 přírodní</t>
  </si>
  <si>
    <t>1175743136</t>
  </si>
  <si>
    <t>P</t>
  </si>
  <si>
    <t>Poznámka k položce:
spotřeba: 50 kus/m2</t>
  </si>
  <si>
    <t>18*1,02</t>
  </si>
  <si>
    <t>953791000</t>
  </si>
  <si>
    <t>Montáž podzemního kontejneru</t>
  </si>
  <si>
    <t>32520955</t>
  </si>
  <si>
    <t>965471000</t>
  </si>
  <si>
    <t>Dodávka podzemního kontejneru SEMI 5 vč. dopravy</t>
  </si>
  <si>
    <t>-1902930787</t>
  </si>
  <si>
    <t>165471000</t>
  </si>
  <si>
    <t>-1526050464</t>
  </si>
  <si>
    <t>-1919542629</t>
  </si>
  <si>
    <t>190 - Dopravní značení</t>
  </si>
  <si>
    <t>SO 191 - Dopravní značení konečné</t>
  </si>
  <si>
    <t xml:space="preserve">    99 - Přesun hmot</t>
  </si>
  <si>
    <t>914111111</t>
  </si>
  <si>
    <t>Montáž svislé dopravní značky do velikosti 1 m2 objímkami na sloupek nebo konzolu</t>
  </si>
  <si>
    <t>1924043070</t>
  </si>
  <si>
    <t>" P4"</t>
  </si>
  <si>
    <t>" P2"</t>
  </si>
  <si>
    <t>" P2+E2b"</t>
  </si>
  <si>
    <t>4*2</t>
  </si>
  <si>
    <t>" P4+E2b"</t>
  </si>
  <si>
    <t>2*2</t>
  </si>
  <si>
    <t>404443065</t>
  </si>
  <si>
    <t>značka svislá reflexní AL- NK</t>
  </si>
  <si>
    <t>299552735</t>
  </si>
  <si>
    <t>914211114</t>
  </si>
  <si>
    <t>Přemístění původní svislé dopravní značky vč. ocel. sloupku a betonové patky</t>
  </si>
  <si>
    <t>-1518300454</t>
  </si>
  <si>
    <t>" IS 4a+IS 3d"</t>
  </si>
  <si>
    <t>914511112</t>
  </si>
  <si>
    <t>Montáž sloupku dopravních značek délky do 3,5 m s betonovým základem a patkou</t>
  </si>
  <si>
    <t>-739390182</t>
  </si>
  <si>
    <t>404452300</t>
  </si>
  <si>
    <t>sloupek Zn 70 - 350</t>
  </si>
  <si>
    <t>455568099</t>
  </si>
  <si>
    <t>404452410</t>
  </si>
  <si>
    <t>patka hliníková HP 70</t>
  </si>
  <si>
    <t>1037743344</t>
  </si>
  <si>
    <t>404452540</t>
  </si>
  <si>
    <t>víčko plastové na sloupek 70</t>
  </si>
  <si>
    <t>-1609695136</t>
  </si>
  <si>
    <t>404452570</t>
  </si>
  <si>
    <t>upínací svorka na sloupek US 70</t>
  </si>
  <si>
    <t>-97546368</t>
  </si>
  <si>
    <t>16*2</t>
  </si>
  <si>
    <t>915111111</t>
  </si>
  <si>
    <t>Vodorovné dopravní značení šířky 125 mm bílou barvou dělící čáry souvislé</t>
  </si>
  <si>
    <t>-1441261197</t>
  </si>
  <si>
    <t>" V10b"</t>
  </si>
  <si>
    <t>135</t>
  </si>
  <si>
    <t>915131111</t>
  </si>
  <si>
    <t>Vodorovné dopravní značení bílou barvou přechody pro chodce, šipky, symboly</t>
  </si>
  <si>
    <t>1945477727</t>
  </si>
  <si>
    <t>" V10f"</t>
  </si>
  <si>
    <t>1*2</t>
  </si>
  <si>
    <t>915611111</t>
  </si>
  <si>
    <t>Předznačení vodorovného liniového značení</t>
  </si>
  <si>
    <t>-498823591</t>
  </si>
  <si>
    <t>915621111</t>
  </si>
  <si>
    <t>Předznačení vodorovného plošného značení</t>
  </si>
  <si>
    <t>1526134295</t>
  </si>
  <si>
    <t>966006132</t>
  </si>
  <si>
    <t>Odstranění značek dopravních nebo orientačních se sloupky s betonovými patkami</t>
  </si>
  <si>
    <t>CS ÚRS 2012 01</t>
  </si>
  <si>
    <t>-183691508</t>
  </si>
  <si>
    <t>"B4+E13 +IP10a"</t>
  </si>
  <si>
    <t>" B12+E13"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</si>
  <si>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</si>
  <si>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</si>
  <si>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936582638</t>
  </si>
  <si>
    <t>99</t>
  </si>
  <si>
    <t>997211511</t>
  </si>
  <si>
    <t>Vodorovná doprava suti po suchu na vzdálenost do 1 km</t>
  </si>
  <si>
    <t>2023347289</t>
  </si>
  <si>
    <t>997211519</t>
  </si>
  <si>
    <t>Příplatek ZKD 1 km u vodorovné dopravy suti</t>
  </si>
  <si>
    <t>-1233006290</t>
  </si>
  <si>
    <t>0,332*3 'Přepočtené koeficientem množství</t>
  </si>
  <si>
    <t>997211611</t>
  </si>
  <si>
    <t>1692723373</t>
  </si>
  <si>
    <t>998229112</t>
  </si>
  <si>
    <t>Přesun hmot ruční pro pozemní komunikace s naložením a složením na vzdálenost do 50 m, s krytem dlážděným</t>
  </si>
  <si>
    <t>-1269881533</t>
  </si>
  <si>
    <t>SO 192 - Dopravní značení dočasné - DIO</t>
  </si>
  <si>
    <t>913911122v</t>
  </si>
  <si>
    <t>Montáž a demontáž  dočasného dopravního značení</t>
  </si>
  <si>
    <t>618500481</t>
  </si>
  <si>
    <t>" A15+B20a-30"</t>
  </si>
  <si>
    <t>"  B1+E13+ příčná uzávěra + výstražné světlo typu 1 ( 3ks) + 1 zdroj"</t>
  </si>
  <si>
    <t>" Z4a+ výstražná světla typu 1 (2x3ks)+2x zdroj""</t>
  </si>
  <si>
    <t>" Z4a"</t>
  </si>
  <si>
    <t>" Z4b"</t>
  </si>
  <si>
    <t>400 - Elektro a sdělovací objekty</t>
  </si>
  <si>
    <t>SO 401a - Rozvody VO</t>
  </si>
  <si>
    <t>D1 - Silnoproud - montáž</t>
  </si>
  <si>
    <t xml:space="preserve">    D2 - Silnoproud - materiál nosný</t>
  </si>
  <si>
    <t xml:space="preserve">    D3 - Zemní práce pro montážní práce</t>
  </si>
  <si>
    <t>D1</t>
  </si>
  <si>
    <t>Silnoproud - montáž</t>
  </si>
  <si>
    <t>210 01-0135</t>
  </si>
  <si>
    <t>Montáž trubek ochranných plastových tuhých D do 90 mm uložených pevně</t>
  </si>
  <si>
    <t>210 01-0138</t>
  </si>
  <si>
    <t>Montáž trubek ochranných plastových tuhých D do 152 mm uložených pevně -stož. pouzdro VO</t>
  </si>
  <si>
    <t>12*0,8+12*1,5</t>
  </si>
  <si>
    <t>210 02-0951</t>
  </si>
  <si>
    <t>Montáž tabulky výstražné smaltované formát A3 až A4</t>
  </si>
  <si>
    <t>210 02-1014</t>
  </si>
  <si>
    <t>Zhotovení otvorů v plechu tl do 4 mm kruhových D do 100 mm</t>
  </si>
  <si>
    <t>1+2+3+2+3+2+2+3+2+3+2+3+2+3+1+2+2+3*2+3+1+3</t>
  </si>
  <si>
    <t>210 04-0741</t>
  </si>
  <si>
    <t>Odmaštění ocelových součástí venkovního vedení nn na zemi</t>
  </si>
  <si>
    <t>210 04-0751</t>
  </si>
  <si>
    <t>Očištění ocelových součástí venkovního vedení nn na zemi</t>
  </si>
  <si>
    <t>210 04-0761</t>
  </si>
  <si>
    <t>Nátěr základní ocelových součástí venkovního vedení nn na zemi</t>
  </si>
  <si>
    <t>210 04-0771</t>
  </si>
  <si>
    <t>Nátěr vrchní ocelových součástí venkovního vedení nn na zemi</t>
  </si>
  <si>
    <t>210 05-0441</t>
  </si>
  <si>
    <t>Zajištění šroubu barvou</t>
  </si>
  <si>
    <t>soub</t>
  </si>
  <si>
    <t>210 10-0001</t>
  </si>
  <si>
    <t>Ukončení vodičů v rozváděči nebo na přístroji včetně zapojení průřezu žíly do 2,5 mm2</t>
  </si>
  <si>
    <t>27*3</t>
  </si>
  <si>
    <t>210 10-0151</t>
  </si>
  <si>
    <t>Ukončení kabelů smršťovací záklopkou nebo páskou se zapojením bez letování žíly do 4x16 mm2</t>
  </si>
  <si>
    <t>210 10-1234</t>
  </si>
  <si>
    <t>Propojení kabelů celoplastových spojkou do 1 kV venkovní smršťovací 1až5 žíly do 4x16až35 mm2</t>
  </si>
  <si>
    <t>210 12-0101</t>
  </si>
  <si>
    <t>Montáž pojistkových patron do 60 A se styčným kroužkem</t>
  </si>
  <si>
    <t>21+3*2</t>
  </si>
  <si>
    <t>210 20-2013</t>
  </si>
  <si>
    <t>Montáž svítidel výbojkových průmyslových stropních závěsných na výložník</t>
  </si>
  <si>
    <t>2+12+2*2+1+1+5+2*1</t>
  </si>
  <si>
    <t>210 20-4002</t>
  </si>
  <si>
    <t>Montáž stožárů osvětlení parkových ocelových</t>
  </si>
  <si>
    <t>210 20-4011</t>
  </si>
  <si>
    <t>Montáž stožárů osvětlení ocelových samostatně stojících délky do 12 m</t>
  </si>
  <si>
    <t>2+2+1+1+5+1</t>
  </si>
  <si>
    <t>210 20-4103</t>
  </si>
  <si>
    <t>Montáž výložníků osvětlení jednoramenných sloupových hmotnosti do 35 kg</t>
  </si>
  <si>
    <t>2+1+1+5</t>
  </si>
  <si>
    <t>210 20-4105</t>
  </si>
  <si>
    <t>Montáž výložníků osvětlení dvouramenných sloupových hmotnosti do 70 kg</t>
  </si>
  <si>
    <t>2+1</t>
  </si>
  <si>
    <t>210 20-4201</t>
  </si>
  <si>
    <t>Montáž elektrovýzbroje stožárů osvětlení 1 okruh</t>
  </si>
  <si>
    <t>2+12+1+1+5</t>
  </si>
  <si>
    <t>210 20-4202</t>
  </si>
  <si>
    <t>Montáž elektrovýzbroje stožárů osvětlení 2 okruhy</t>
  </si>
  <si>
    <t>210 22-0002</t>
  </si>
  <si>
    <t>Montáž uzemňovacích vedení vodičů FeZn pomocí svorek na povrchu drátem nebo lanem do 10 mm</t>
  </si>
  <si>
    <t>24*0,6</t>
  </si>
  <si>
    <t>210 22-0020</t>
  </si>
  <si>
    <t>Montáž uzemňovacího vedení vodičů FeZn pomocí svorek v zemi páskou do 120 mm2 ve městské zástavbě</t>
  </si>
  <si>
    <t>(178+5+311+75+19)*1,05+(12+15)*0,5</t>
  </si>
  <si>
    <t>210 22-0022</t>
  </si>
  <si>
    <t>Montáž uzemňovacího vedení vodičů FeZn pomocí svorek v zemi drátem do 10 mm ve městské zástavbě</t>
  </si>
  <si>
    <t>12*1,6+(2+2+1+1+5+1)*1,9</t>
  </si>
  <si>
    <t>210 22-0301</t>
  </si>
  <si>
    <t>Montáž svorek hromosvodných typu SS, SR 03 se 2 šrouby</t>
  </si>
  <si>
    <t>24*2</t>
  </si>
  <si>
    <t>210 22-0302</t>
  </si>
  <si>
    <t>Montáž svorek hromosvodných typu ST, SJ, SK, SZ, SR 01, 02 se 3 a více šrouby</t>
  </si>
  <si>
    <t>(12+15)*2+24</t>
  </si>
  <si>
    <t>210 28-0002</t>
  </si>
  <si>
    <t>Zkoušky a prohlídky el rozvodů a zařízení celková prohlídka pro objem mtž prací do 500 000 Kč</t>
  </si>
  <si>
    <t>210 29-2011</t>
  </si>
  <si>
    <t>Změření zemního odporu zkušební svorky</t>
  </si>
  <si>
    <t>210 29-2012</t>
  </si>
  <si>
    <t>Zjištění izolačního stavu zemních kabelů a vedení jedno měření</t>
  </si>
  <si>
    <t>24+5</t>
  </si>
  <si>
    <t>210 29-2021</t>
  </si>
  <si>
    <t>Sfázovaní žil kabelů a vedení do 4 žil</t>
  </si>
  <si>
    <t>4+3</t>
  </si>
  <si>
    <t>210 29-2022</t>
  </si>
  <si>
    <t>Vypnutí vedení se zajištěním proti nedovolenému zapnutí, vyzkoušením a s opětovným zapnutím</t>
  </si>
  <si>
    <t>210 81-0014</t>
  </si>
  <si>
    <t>Montáž měděných kabelů CYKY, CYKYD, CYKYDY, NYM, NYY, YSLY 750 V 4x16mm2 uložených volně</t>
  </si>
  <si>
    <t>210 81-0045</t>
  </si>
  <si>
    <t>Montáž měděných kabelů CYKY, CYKYD, CYKYDY, NYM, NYY, YSLY 750 V 3x1,5 mm2 uložených pevně</t>
  </si>
  <si>
    <t>210 95-0101</t>
  </si>
  <si>
    <t>Další štítek označovací na kabel</t>
  </si>
  <si>
    <t>24+3</t>
  </si>
  <si>
    <t>210 95-0201</t>
  </si>
  <si>
    <t>Příplatek na zatahování kabelů hmotnosti do 0,75 kg do tvárnicových tras a kolektorů</t>
  </si>
  <si>
    <t>210 95-0202</t>
  </si>
  <si>
    <t>Příplatek na zatahování kabelů hmotnosti do 2 kg do tvárnicových tras a kolektorů</t>
  </si>
  <si>
    <t>250 06-0012</t>
  </si>
  <si>
    <t>Písmomalířské práce číslice a písmena výšky do 100 mm</t>
  </si>
  <si>
    <t>24*5</t>
  </si>
  <si>
    <t>210100001D</t>
  </si>
  <si>
    <t>Odpojení vodičů v rozváděči nebo na přístroji včetně zapojení průřezu žíly do 2,5 mm2</t>
  </si>
  <si>
    <t>(4+8)*3</t>
  </si>
  <si>
    <t>210100003D</t>
  </si>
  <si>
    <t>Demontáž vodičů v rozváděči nebo na přístroji včetně zapojení průřezu žíly do 16 mm2</t>
  </si>
  <si>
    <t>12*2</t>
  </si>
  <si>
    <t>21020-2011D</t>
  </si>
  <si>
    <t>Demontáž svítidel výbojkových průmyslových stropních závěsných na výložník</t>
  </si>
  <si>
    <t>8+4</t>
  </si>
  <si>
    <t>210204011D</t>
  </si>
  <si>
    <t>Demontáž stožárů osvětlení ocelových samostatně stojících délky do 12 m</t>
  </si>
  <si>
    <t>210204201D</t>
  </si>
  <si>
    <t>Demontáž elektrovýzbroje stožárů osvětlení 1 okruh</t>
  </si>
  <si>
    <t>210220002D</t>
  </si>
  <si>
    <t>Demontáž výložníků osvětlení jednoramenných  hmotnosti do 35 kg</t>
  </si>
  <si>
    <t>210810014D</t>
  </si>
  <si>
    <t>Demontáž kabelu AYKY4x25</t>
  </si>
  <si>
    <t>12*2*2</t>
  </si>
  <si>
    <t>210810045D</t>
  </si>
  <si>
    <t>Demontáž měděných kabelů CYKY, CYKYD, CYKYDY, NYM, NYY, YSLY 750 V 3x1,5 mm2 uložených pevně</t>
  </si>
  <si>
    <t>12*11</t>
  </si>
  <si>
    <t>999 99-9914</t>
  </si>
  <si>
    <t>Zednické výpomoci 1,6%</t>
  </si>
  <si>
    <t>999 99-9915</t>
  </si>
  <si>
    <t>Podíl přidruž. výkonů - kabelová vedení 1%</t>
  </si>
  <si>
    <t>D2</t>
  </si>
  <si>
    <t>Silnoproud - materiál nosný</t>
  </si>
  <si>
    <t>15 615 235</t>
  </si>
  <si>
    <t>Drát pozink měkký 11343 D10,0mm</t>
  </si>
  <si>
    <t>(12*2+(2+2+1+1+5+1)*2,5)*0,62</t>
  </si>
  <si>
    <t>24 621 724</t>
  </si>
  <si>
    <t>Email prům rschnoucí šedý S 2029</t>
  </si>
  <si>
    <t>l</t>
  </si>
  <si>
    <t>24 621 725</t>
  </si>
  <si>
    <t>Email prům rschnoucí zelený S 2029</t>
  </si>
  <si>
    <t>24 621 727</t>
  </si>
  <si>
    <t>Email prům rschnoucí žlutý S 2029</t>
  </si>
  <si>
    <t>24 642 030</t>
  </si>
  <si>
    <t>Ředidlo olejo-syntetické S6006</t>
  </si>
  <si>
    <t>28 611 120</t>
  </si>
  <si>
    <t>Trubka PVC kanál hrd 160x3,6x5000 do zakl. VO</t>
  </si>
  <si>
    <t>12*0,8/5</t>
  </si>
  <si>
    <t>28 611 124</t>
  </si>
  <si>
    <t>Trubka PVC kanál hrd 250x6,1x5000 do zákl. VO</t>
  </si>
  <si>
    <t>53</t>
  </si>
  <si>
    <t>(10+2)*1,5/5</t>
  </si>
  <si>
    <t>34 111 030</t>
  </si>
  <si>
    <t>Kabel Cu jádro CYKY 3 x 1,5</t>
  </si>
  <si>
    <t>54</t>
  </si>
  <si>
    <t>34 111 080</t>
  </si>
  <si>
    <t>Kabel Cu jádro CYKY 4 x 16</t>
  </si>
  <si>
    <t>55</t>
  </si>
  <si>
    <t>34 523 415</t>
  </si>
  <si>
    <t>Vložka poj E14  6A normální</t>
  </si>
  <si>
    <t>56</t>
  </si>
  <si>
    <t>2+12+2*2+1+1+5+1*2</t>
  </si>
  <si>
    <t>35 436 007</t>
  </si>
  <si>
    <t>Spojka kabelolová smršťovací zemní 1 kV 4x6-25 mm2 vč spojovačů</t>
  </si>
  <si>
    <t>57</t>
  </si>
  <si>
    <t>35 441 120</t>
  </si>
  <si>
    <t>Pásek uzemňovací 30x4 mm</t>
  </si>
  <si>
    <t>58</t>
  </si>
  <si>
    <t>35 441 895</t>
  </si>
  <si>
    <t>Svorka přípoj SP1 FeZn</t>
  </si>
  <si>
    <t>59</t>
  </si>
  <si>
    <t>35 441 986</t>
  </si>
  <si>
    <t>Svorka vodov SR 02 30x4mm pás-pás FeZn</t>
  </si>
  <si>
    <t>60</t>
  </si>
  <si>
    <t>(12+15)*2</t>
  </si>
  <si>
    <t>35 441 996</t>
  </si>
  <si>
    <t>Svorka vodov SR 03 vod D6-12 FeZn</t>
  </si>
  <si>
    <t>61</t>
  </si>
  <si>
    <t>73 534 530</t>
  </si>
  <si>
    <t>Tabulka bezp tisk 2bar A5</t>
  </si>
  <si>
    <t>62</t>
  </si>
  <si>
    <t>3415879666,00000</t>
  </si>
  <si>
    <t>Folie výstražná š 33 červená</t>
  </si>
  <si>
    <t>63</t>
  </si>
  <si>
    <t>(178+5+311+75+19)*1,05</t>
  </si>
  <si>
    <t>354x00001</t>
  </si>
  <si>
    <t>Ochranná suspenze asfaltová</t>
  </si>
  <si>
    <t>64</t>
  </si>
  <si>
    <t>(24+12+15)*0,2</t>
  </si>
  <si>
    <t>354x00008</t>
  </si>
  <si>
    <t>Smršťovací a rozdělovací hlava 4x4-35mm2 1kV</t>
  </si>
  <si>
    <t>354x00009</t>
  </si>
  <si>
    <t>Chránička  HDPE 63</t>
  </si>
  <si>
    <t>66</t>
  </si>
  <si>
    <t>354x00010</t>
  </si>
  <si>
    <t>SPOJKA NASUVNA na HDPE 63</t>
  </si>
  <si>
    <t>67</t>
  </si>
  <si>
    <t>354x00014</t>
  </si>
  <si>
    <t>Výbojka sodíková vysokotlaká  50W-3200 lm</t>
  </si>
  <si>
    <t>354x00015</t>
  </si>
  <si>
    <t>Svítidlo silniční cloněné na sloup pr. 60mm. 230V-50W SON, IP65</t>
  </si>
  <si>
    <t>69</t>
  </si>
  <si>
    <t>354x00016</t>
  </si>
  <si>
    <t>Svítidlo silniční cloněné na výložník pr.60mm,  SON-T 70W, IP 65</t>
  </si>
  <si>
    <t>5+2</t>
  </si>
  <si>
    <t>354x00017</t>
  </si>
  <si>
    <t>Výbojka sodíková vysokotlaká  70W-5600 lm</t>
  </si>
  <si>
    <t>71</t>
  </si>
  <si>
    <t>354x00018</t>
  </si>
  <si>
    <t>Svítidlo silniční cloněné na výložník pr.60mm,  SON 100W, IP 65</t>
  </si>
  <si>
    <t>72</t>
  </si>
  <si>
    <t>2+2*2</t>
  </si>
  <si>
    <t>354x00021</t>
  </si>
  <si>
    <t>Svítidlo pro místa pro přecházení 100W SON, IP65 asymetrická charakteristika</t>
  </si>
  <si>
    <t>73</t>
  </si>
  <si>
    <t>354x00021.1</t>
  </si>
  <si>
    <t>Výbojka sodíková SON-T 100W, 9800 lm</t>
  </si>
  <si>
    <t>74</t>
  </si>
  <si>
    <t>2+2*2+2</t>
  </si>
  <si>
    <t>354x00096</t>
  </si>
  <si>
    <t>Stožár sadový 6-133/89/60 žárově zinkovaný</t>
  </si>
  <si>
    <t>75</t>
  </si>
  <si>
    <t>354x00097</t>
  </si>
  <si>
    <t>Stožár přechodový  6-159/133/114 oboustranný zinek</t>
  </si>
  <si>
    <t>76</t>
  </si>
  <si>
    <t>354x00099</t>
  </si>
  <si>
    <t>Výložník obloukový 1-2000 na pr. 89 pozink</t>
  </si>
  <si>
    <t>77</t>
  </si>
  <si>
    <t>2+5</t>
  </si>
  <si>
    <t>354x00100</t>
  </si>
  <si>
    <t>Stožár silniční 8/159/108/89 oboustranný zinek</t>
  </si>
  <si>
    <t>78</t>
  </si>
  <si>
    <t>354x00101</t>
  </si>
  <si>
    <t>Výložník obloukový 2-2000/180 na pr. 89 pozink</t>
  </si>
  <si>
    <t>79</t>
  </si>
  <si>
    <t>354x00102</t>
  </si>
  <si>
    <t>Výložník lomený přechodový 1-3000 mm</t>
  </si>
  <si>
    <t>354x001022</t>
  </si>
  <si>
    <t>Výložník lomený přechodový 1-4000 mm</t>
  </si>
  <si>
    <t>81</t>
  </si>
  <si>
    <t>354x00103</t>
  </si>
  <si>
    <t>Svorkovnice stožárová 1 pojistka  3x4x16, IP43</t>
  </si>
  <si>
    <t>82</t>
  </si>
  <si>
    <t>354x00104</t>
  </si>
  <si>
    <t>Svorkovnice stožárová 2 pojistka  3x4x16, IP43</t>
  </si>
  <si>
    <t>83</t>
  </si>
  <si>
    <t>354x00105</t>
  </si>
  <si>
    <t>Smrštitelná trubice 19mm/6mm protikor ochrana 1metr</t>
  </si>
  <si>
    <t>84</t>
  </si>
  <si>
    <t>354x00106</t>
  </si>
  <si>
    <t>Pasivní radiofrekvenční označník do výkopu</t>
  </si>
  <si>
    <t>85</t>
  </si>
  <si>
    <t>999 99-9910</t>
  </si>
  <si>
    <t>Přirážka na podružný materiál 3%</t>
  </si>
  <si>
    <t>86</t>
  </si>
  <si>
    <t>999 99-9911</t>
  </si>
  <si>
    <t>Prořez materiálu 5%</t>
  </si>
  <si>
    <t>87</t>
  </si>
  <si>
    <t>999 99-9912</t>
  </si>
  <si>
    <t>Dopravné 3,6%</t>
  </si>
  <si>
    <t>88</t>
  </si>
  <si>
    <t>999 99-9913</t>
  </si>
  <si>
    <t>Přesun hmot 1%</t>
  </si>
  <si>
    <t>89</t>
  </si>
  <si>
    <t>D3</t>
  </si>
  <si>
    <t>Zemní práce pro montážní práce</t>
  </si>
  <si>
    <t>460 01-0024</t>
  </si>
  <si>
    <t>Vytyčení trasy vedení kabelového podzemního v zastavěném prostoru</t>
  </si>
  <si>
    <t>km</t>
  </si>
  <si>
    <t>90</t>
  </si>
  <si>
    <t>460 03-0007</t>
  </si>
  <si>
    <t>Sejmutí ornice ručně v hornině třídy 2, vrstva tloušťky přes 15 cm</t>
  </si>
  <si>
    <t>460 03-0011</t>
  </si>
  <si>
    <t>Sejmutí drnu jakékoliv tloušťky</t>
  </si>
  <si>
    <t>92</t>
  </si>
  <si>
    <t>460 03-0031</t>
  </si>
  <si>
    <t>Rozebrání dlažeb ručně z kostek velkých do písku spáry nezalité</t>
  </si>
  <si>
    <t>93</t>
  </si>
  <si>
    <t>460 03-0039</t>
  </si>
  <si>
    <t>Rozebrání dlažeb ručně z dlaždic zámkových do písku spáry nezalité</t>
  </si>
  <si>
    <t>94</t>
  </si>
  <si>
    <t>460 03-0092</t>
  </si>
  <si>
    <t>Vytrhání obrub ležatých chodníkových s odhozením nebo naložením na dopravní prostředek</t>
  </si>
  <si>
    <t>460 03-0143</t>
  </si>
  <si>
    <t>Odstranění podkladu nebo krytu komunikace z kameniva těženého tloušťky do 30 cm</t>
  </si>
  <si>
    <t>96</t>
  </si>
  <si>
    <t>460 05-0813</t>
  </si>
  <si>
    <t>Hloubení nezapažených jam pro stožáry strojně v hornině tř 3</t>
  </si>
  <si>
    <t>97</t>
  </si>
  <si>
    <t>460 08-0012</t>
  </si>
  <si>
    <t>Základové konstrukce z monolitického betonu C 8/10 bez bednění</t>
  </si>
  <si>
    <t>98</t>
  </si>
  <si>
    <t>460 08-0013</t>
  </si>
  <si>
    <t>Základové konstrukce z monolitického betonu C 12/15 bez bednění</t>
  </si>
  <si>
    <t>460 08-0112</t>
  </si>
  <si>
    <t>Bourání základu betonového se záhozem jámy sypaninou</t>
  </si>
  <si>
    <t>460 08-0201</t>
  </si>
  <si>
    <t>Zřízení nezabudovaného bednění základových konstrukcí</t>
  </si>
  <si>
    <t>101</t>
  </si>
  <si>
    <t>460 08-0202</t>
  </si>
  <si>
    <t>Zřízení zabudovaného bednění základových konstrukcí</t>
  </si>
  <si>
    <t>102</t>
  </si>
  <si>
    <t>460 08-0301</t>
  </si>
  <si>
    <t>Odstranění nezabudovaného bednění základových konstrukcí</t>
  </si>
  <si>
    <t>103</t>
  </si>
  <si>
    <t>460 12-0019</t>
  </si>
  <si>
    <t>Naložení výkopku strojně z hornin třídy 1až4</t>
  </si>
  <si>
    <t>104</t>
  </si>
  <si>
    <t>460 12-0082</t>
  </si>
  <si>
    <t>Uložení sypaniny do násypů zhutněných z hornin třídy 3až4</t>
  </si>
  <si>
    <t>105</t>
  </si>
  <si>
    <t>460 20-0843</t>
  </si>
  <si>
    <t>Hloubení kabelových nezapažených rýh ručně š 80 cm, hl 80 cm, v hornině tř 3</t>
  </si>
  <si>
    <t>106</t>
  </si>
  <si>
    <t>460 20-0883</t>
  </si>
  <si>
    <t>Hloubení kabelových nezapažených rýh ručně š 80 cm, hl 120 cm, v hornině tř 3</t>
  </si>
  <si>
    <t>107</t>
  </si>
  <si>
    <t>460 20-2163</t>
  </si>
  <si>
    <t>Hloubení kabelových nezapažených rýh strojně š 35 cm, hl 80 cm, v hornině tř 3</t>
  </si>
  <si>
    <t>108</t>
  </si>
  <si>
    <t>460 23-0003</t>
  </si>
  <si>
    <t>Hloubení nezapažených rýh kabelových spojek vn do 10 kV ručně v hornině tř 3</t>
  </si>
  <si>
    <t>109</t>
  </si>
  <si>
    <t>460 23-0414</t>
  </si>
  <si>
    <t>Odkop zeminy ručně s vodorovným přemístěním do 50 m na skládku v hornině tř 3 a 4</t>
  </si>
  <si>
    <t>460 30-0002</t>
  </si>
  <si>
    <t>Zásyp jam nebo rýh strojně včetně zhutnění ve volném terénu</t>
  </si>
  <si>
    <t>111</t>
  </si>
  <si>
    <t>460 42-1101</t>
  </si>
  <si>
    <t>Lože kabelů z písku nebo štěrkopísku tl 10 cm nad kabel, bez zakrytí, šířky lože do 65 cm</t>
  </si>
  <si>
    <t>112</t>
  </si>
  <si>
    <t>178+5+311+75+19</t>
  </si>
  <si>
    <t>460 47-0001</t>
  </si>
  <si>
    <t>Provizorní zajištění potrubí ve výkopech při křížení s kabelem</t>
  </si>
  <si>
    <t>113</t>
  </si>
  <si>
    <t>460 47-0011</t>
  </si>
  <si>
    <t>Provizorní zajištění kabelů ve výkopech při jejich křížení</t>
  </si>
  <si>
    <t>114</t>
  </si>
  <si>
    <t>460 47-0012</t>
  </si>
  <si>
    <t>Provizorní zajištění kabelů ve výkopech při jejich souběhu</t>
  </si>
  <si>
    <t>115</t>
  </si>
  <si>
    <t>7+23+15+48+33+10+7+41+28+25+6</t>
  </si>
  <si>
    <t>460 49-0013</t>
  </si>
  <si>
    <t>Krytí kabelů výstražnou fólií šířky 34 cm</t>
  </si>
  <si>
    <t>116</t>
  </si>
  <si>
    <t>460 49-0051</t>
  </si>
  <si>
    <t>Krytí spojek, koncovek a odbočnic pro kabely do 6 kV cihlami s ložem a zásypem pískem</t>
  </si>
  <si>
    <t>460 51-0064</t>
  </si>
  <si>
    <t>Kabelové prostupy z trub plastových do rýhy s obsypem, průměru do 10 cm</t>
  </si>
  <si>
    <t>118</t>
  </si>
  <si>
    <t>460 51-0074</t>
  </si>
  <si>
    <t>Kabelové prostupy z trub plastových do rýhy s obetonováním, průměru do 10 cm</t>
  </si>
  <si>
    <t>119</t>
  </si>
  <si>
    <t>(6+7+6)*1,05</t>
  </si>
  <si>
    <t>460 60-0023</t>
  </si>
  <si>
    <t>Vodorovné přemístění horniny jakékoliv třídy do 1000 m</t>
  </si>
  <si>
    <t>120</t>
  </si>
  <si>
    <t>460 60-0031</t>
  </si>
  <si>
    <t>Příplatek k vodorovnému přemístění horniny za každých dalších 1000 m</t>
  </si>
  <si>
    <t>121</t>
  </si>
  <si>
    <t>135*6</t>
  </si>
  <si>
    <t>460 62-0002</t>
  </si>
  <si>
    <t>Položení drnu včetně zalití vodou na rovině</t>
  </si>
  <si>
    <t>122</t>
  </si>
  <si>
    <t>460 62-0007</t>
  </si>
  <si>
    <t>Zatravnění včetně zalití vodou na rovině</t>
  </si>
  <si>
    <t>123</t>
  </si>
  <si>
    <t>460 62-0028</t>
  </si>
  <si>
    <t>Provizorní kladení obrubníků chodníkových betonových stojatých</t>
  </si>
  <si>
    <t>124</t>
  </si>
  <si>
    <t>460 62-0032</t>
  </si>
  <si>
    <t>Vyčištění štěrkového lože při křížení kabelů za vyloučení provozu</t>
  </si>
  <si>
    <t>125</t>
  </si>
  <si>
    <t>460 65-0045</t>
  </si>
  <si>
    <t>Zřízení podkladní vrstvy vozovky a chodníku ze štěrkopísku se zhutněním tloušťky do 25 cm</t>
  </si>
  <si>
    <t>126</t>
  </si>
  <si>
    <t>460 65-0055</t>
  </si>
  <si>
    <t>Zřízení podkladní vrstvy vozovky a chodníku ze štěrkodrti se zhutněním tloušťky do 25 cm</t>
  </si>
  <si>
    <t>127</t>
  </si>
  <si>
    <t>460 65-0064</t>
  </si>
  <si>
    <t>Zřízení podkladní vrstvy vozovky a chodníku z kameniva drceného se zhutněním tloušťky do 25 cm</t>
  </si>
  <si>
    <t>128</t>
  </si>
  <si>
    <t>460 65-0072</t>
  </si>
  <si>
    <t>Zřízení podkladní vrstvy vozovky a chodníku z kameniva obalovaného asfaltem se zhutněním tl do10 cm</t>
  </si>
  <si>
    <t>129</t>
  </si>
  <si>
    <t>460 65-0162</t>
  </si>
  <si>
    <t>Kladení dlažby z dlaždic betonových tvarovaných a zámkových do lože z kameniva těženého</t>
  </si>
  <si>
    <t>130</t>
  </si>
  <si>
    <t>460 65-0171</t>
  </si>
  <si>
    <t>Očištění kostek kamenných velkých z rozebraných dlažeb</t>
  </si>
  <si>
    <t>131</t>
  </si>
  <si>
    <t>460 65-0176</t>
  </si>
  <si>
    <t>Očištění dlaždic betonových tvarovaných nebo zámkových z rozebraných dlažeb</t>
  </si>
  <si>
    <t>132</t>
  </si>
  <si>
    <t>460 65-0182</t>
  </si>
  <si>
    <t>Osazení betonových obrubníků ležatých chodníkových do betonu prostého</t>
  </si>
  <si>
    <t>133</t>
  </si>
  <si>
    <t>460 65-0192</t>
  </si>
  <si>
    <t>Očištění vybouraných obrubníků chodníkových od spojovacího materiálu s odklizením do 10 m</t>
  </si>
  <si>
    <t>134</t>
  </si>
  <si>
    <t>460 65-0912</t>
  </si>
  <si>
    <t>Vyspravení krytu komunikací po překopech kamenivem obalovaným asfaltem tl 6 cm</t>
  </si>
  <si>
    <t>460 65-0921</t>
  </si>
  <si>
    <t>Kladení dlažby po překopech z kostek kamenných velkých do lože z kameniva těženého</t>
  </si>
  <si>
    <t>136</t>
  </si>
  <si>
    <t>460 68-0213</t>
  </si>
  <si>
    <t>Vybourání otvorů ve zdivu betonovém plochy do 0,09 m2, tloušťky do 45 cm</t>
  </si>
  <si>
    <t>137</t>
  </si>
  <si>
    <t>460 70-0001</t>
  </si>
  <si>
    <t>Osazení zemní značky - kabelový označník</t>
  </si>
  <si>
    <t>138</t>
  </si>
  <si>
    <t>21x744444</t>
  </si>
  <si>
    <t>Poplatek za uložení na skládku</t>
  </si>
  <si>
    <t>T</t>
  </si>
  <si>
    <t>139</t>
  </si>
  <si>
    <t>135*1,8</t>
  </si>
  <si>
    <t>21x99993</t>
  </si>
  <si>
    <t>Zřízení provizorní lávky pro pěší</t>
  </si>
  <si>
    <t>140</t>
  </si>
  <si>
    <t>141</t>
  </si>
  <si>
    <t>142</t>
  </si>
  <si>
    <t>700 - Mobiliář</t>
  </si>
  <si>
    <t>SO 701 - Relaxační zóna, herní prvky vč. dopadových ploch</t>
  </si>
  <si>
    <t xml:space="preserve">    9 - Ostatní konstrukce a práce, bourání</t>
  </si>
  <si>
    <t>Odkopávky a prokopávky nezapažené s přehozením výkopku na vzdálenost do 3 m nebo s naložením na dopravní prostředek v hornině tř. 3 do 100 m3</t>
  </si>
  <si>
    <t>871141116</t>
  </si>
  <si>
    <t>" odkop pro relaxační zónu v tl. 150mm"</t>
  </si>
  <si>
    <t>(75*0,15)</t>
  </si>
  <si>
    <t>" odkop pro relaxační zónu v tl. 300mm"</t>
  </si>
  <si>
    <t>Odkopávky a prokopávky nezapažené s přehozením výkopku na vzdálenost do 3 m nebo s naložením na dopravní prostředek v hornině tř. 3 Příplatek k cenám za lepivost horniny tř. 3</t>
  </si>
  <si>
    <t>-1966280370</t>
  </si>
  <si>
    <t>24*0,5</t>
  </si>
  <si>
    <t>590962420</t>
  </si>
  <si>
    <t>Uložení sypaniny poplatek za uložení sypaniny na skládce (skládkovné)</t>
  </si>
  <si>
    <t>223193532</t>
  </si>
  <si>
    <t>24*1,8</t>
  </si>
  <si>
    <t>213141111</t>
  </si>
  <si>
    <t>Zřízení vrstvy z geotextilie filtrační, separační, odvodňovací, ochranné, výztužné nebo protierozní v rovině nebo ve sklonu do 1:5, šířky do 3 m</t>
  </si>
  <si>
    <t>-445597688</t>
  </si>
  <si>
    <t>693110620</t>
  </si>
  <si>
    <t>Geotextilie geotextilie netkané vzráběné technologií vpichování z polyesterových vláken geoNetex M 300 g/m2,  šíře 200 cm</t>
  </si>
  <si>
    <t>660162317</t>
  </si>
  <si>
    <t>Poznámka k položce:
geoNETEX M 300, Plošná hmotnost: 300 g/m2, Pevnost v tahu (podélně/příčně): 3,0/2,5 kN/m, Statické protržení (CBR): 400 N, Funkce: F, F+S  Šířka: 2 m, Délka nábalu: 50 m</t>
  </si>
  <si>
    <t>160*1,15 'Přepočtené koeficientem množství</t>
  </si>
  <si>
    <t>Zhutnění podloží pod násypy z rostlé horniny tř. 1 až 4 z hornin soudružných do 92 % PS a nesoudržných sypkých relativní ulehlosti I(d) do 0,8</t>
  </si>
  <si>
    <t>797728471</t>
  </si>
  <si>
    <t>Ostatní konstrukce a práce, bourání</t>
  </si>
  <si>
    <t>936009110</t>
  </si>
  <si>
    <t>Bezpečnostní dopadová plocha na dětském hřišti tloušťky 30 cm z kačírku</t>
  </si>
  <si>
    <t>1500003503</t>
  </si>
  <si>
    <t>" relaxační zóna v tl. 150mm"</t>
  </si>
  <si>
    <t>936009113</t>
  </si>
  <si>
    <t>-1546145409</t>
  </si>
  <si>
    <t>" relaxační zóna v tl. 300mm"</t>
  </si>
  <si>
    <t>936124115</t>
  </si>
  <si>
    <t>Dodávka a montáž herních prvků dle vyobrazení v technické zprávě</t>
  </si>
  <si>
    <t>960330114</t>
  </si>
  <si>
    <t>998231311</t>
  </si>
  <si>
    <t>Přesun hmot pro sadovnické a krajinářské úpravy dopravní vzdálenost do 5000 m</t>
  </si>
  <si>
    <t>606917562</t>
  </si>
  <si>
    <t>SO 702 - Hřiště - rekonstrukce oplocení a povrchu</t>
  </si>
  <si>
    <t xml:space="preserve">    18 - Zemní práce - povrchové úpravy terénu</t>
  </si>
  <si>
    <t xml:space="preserve">    6 - Úpravy povrchů, podlahy a osazování výplní</t>
  </si>
  <si>
    <t>113107228</t>
  </si>
  <si>
    <t>Odstranění podkladních vrstev skladby hřiště pl přes 200 m2 z kameniva drceného tl 100 mm</t>
  </si>
  <si>
    <t>-573162630</t>
  </si>
  <si>
    <t>" hřiště s umělou trávou"</t>
  </si>
  <si>
    <t>254</t>
  </si>
  <si>
    <t>113204111</t>
  </si>
  <si>
    <t>Vytrhání obrub s vybouráním lože, s přemístěním hmot na skládku na vzdálenost do 3 m nebo s naložením na dopravní prostředek záhonových</t>
  </si>
  <si>
    <t>808636600</t>
  </si>
  <si>
    <t>119001313</t>
  </si>
  <si>
    <t>Ruční vrty pro plotové sloupky  D do 300 mm</t>
  </si>
  <si>
    <t>1616184064</t>
  </si>
  <si>
    <t>" vyvrtaná zemina použita do násypů"</t>
  </si>
  <si>
    <t>" pro ocelové sloupy výšky 5m"</t>
  </si>
  <si>
    <t>28*0,9</t>
  </si>
  <si>
    <t>" pro opěry k ocelovým sloupkům"</t>
  </si>
  <si>
    <t>Sejmutí ornice nebo lesní půdy s vodorovným přemístěním na hromady v místě upotřebení nebo na dočasné či trvalé skládky se složením, na vzdálenost přes 100 do 250 m</t>
  </si>
  <si>
    <t>913260467</t>
  </si>
  <si>
    <t>" výkop pro skladbu nového chodníku"</t>
  </si>
  <si>
    <t>2*0,2*1,05</t>
  </si>
  <si>
    <t>-425258226</t>
  </si>
  <si>
    <t>" odkop pro skladbu chodníku"</t>
  </si>
  <si>
    <t>(2*0,14)*1,05</t>
  </si>
  <si>
    <t>757243090</t>
  </si>
  <si>
    <t>0,294*0,5</t>
  </si>
  <si>
    <t>131203101</t>
  </si>
  <si>
    <t>Hloubení zapažených i nezapažených jam ručním nebo pneumatickým nářadím s urovnáním dna do předepsaného profilu a spádu v horninách tř. 3 soudržných</t>
  </si>
  <si>
    <t>568329261</t>
  </si>
  <si>
    <t>" výkop pro základové patky pro sloupy a pouzdra"</t>
  </si>
  <si>
    <t>" volejbal"</t>
  </si>
  <si>
    <t>(0,6*0,6)*1*2</t>
  </si>
  <si>
    <t>" basketbalové sloupky"</t>
  </si>
  <si>
    <t>" vstupní branka"</t>
  </si>
  <si>
    <t>(0,6*0,6)*1*2*2</t>
  </si>
  <si>
    <t>131203109</t>
  </si>
  <si>
    <t>Hloubení zapažených i nezapažených jam ručním nebo pneumatickým nářadím s urovnáním dna do předepsaného profilu a spádu v horninách tř. 3 Příplatek k cenám za lepivost horniny tř. 3</t>
  </si>
  <si>
    <t>-2068870203</t>
  </si>
  <si>
    <t>2,88*0,5</t>
  </si>
  <si>
    <t>162401102</t>
  </si>
  <si>
    <t>Vodorovné přemístění výkopku nebo sypaniny po suchu na obvyklém dopravním prostředku, bez naložení výkopku, avšak se složením bez rozhrnutí z horniny tř. 1 až 4 na vzdálenost přes 1 500 do 2 000 m</t>
  </si>
  <si>
    <t>-1807415175</t>
  </si>
  <si>
    <t>" dovoz zeminy do násypů"</t>
  </si>
  <si>
    <t>140*0,5</t>
  </si>
  <si>
    <t>" dovoz ornice na zpětné ohumusování"</t>
  </si>
  <si>
    <t>(140*0,2)</t>
  </si>
  <si>
    <t>-1535183484</t>
  </si>
  <si>
    <t>Nakládání, skládání a překládání neulehlého výkopku nebo sypaniny nakládání, množství do 100 m3, z hornin tř. 1 až 4</t>
  </si>
  <si>
    <t>681841867</t>
  </si>
  <si>
    <t>" násyp ze zeminy"</t>
  </si>
  <si>
    <t>171101102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</si>
  <si>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na 96 % PS</t>
  </si>
  <si>
    <t>-252517552</t>
  </si>
  <si>
    <t>2059456945</t>
  </si>
  <si>
    <t>181301104</t>
  </si>
  <si>
    <t>Rozprostření a urovnání ornice v rovině nebo ve svahu sklonu do 1:5 při souvislé ploše do 500 m2, tl. vrstvy přes 200 do 250 mm</t>
  </si>
  <si>
    <t>-1396213582</t>
  </si>
  <si>
    <t>" zatravnění"</t>
  </si>
  <si>
    <t>182201101</t>
  </si>
  <si>
    <t>Svahování trvalých svahů do projektovaných profilů s potřebným přemístěním výkopku při svahování násypů v jakékoliv hornině</t>
  </si>
  <si>
    <t>-1399099987</t>
  </si>
  <si>
    <t>Zemní práce - povrchové úpravy terénu</t>
  </si>
  <si>
    <t>167103101</t>
  </si>
  <si>
    <t>Nakládání výkopku ze zemin schopných zúrodnění</t>
  </si>
  <si>
    <t>-848813036</t>
  </si>
  <si>
    <t>" dovoz ornice ohumusování"</t>
  </si>
  <si>
    <t>181411131</t>
  </si>
  <si>
    <t>Založení parkového trávníku výsevem plochy do 1000 m2 v rovině a ve svahu do 1:5</t>
  </si>
  <si>
    <t>-2074298368</t>
  </si>
  <si>
    <t>" plochy pro ozelenění  "</t>
  </si>
  <si>
    <t>005724100</t>
  </si>
  <si>
    <t>osivo směs travní parková</t>
  </si>
  <si>
    <t>1226895959</t>
  </si>
  <si>
    <t>140*0,05</t>
  </si>
  <si>
    <t>964909280</t>
  </si>
  <si>
    <t>" skladba nového chodníku"</t>
  </si>
  <si>
    <t>2*1,05</t>
  </si>
  <si>
    <t>271572211</t>
  </si>
  <si>
    <t>Podsyp pod základové konstrukce se zhutněním a urovnáním povrchu ze štěrkopísku netříděného</t>
  </si>
  <si>
    <t>1569226063</t>
  </si>
  <si>
    <t>" základové patky pro sloupy a pouzdra"</t>
  </si>
  <si>
    <t>(0,6*0,6)*0,1*2</t>
  </si>
  <si>
    <t>(0,6*0,6)*0,1*2*2</t>
  </si>
  <si>
    <t>275313711</t>
  </si>
  <si>
    <t>Základy z betonu prostého patky a bloky z betonu kamenem neprokládaného tř. C 20/25</t>
  </si>
  <si>
    <t>-1556171848</t>
  </si>
  <si>
    <t>(0,6*0,6)*0,9*2</t>
  </si>
  <si>
    <t>(0,6*0,6)*0,9*2*2</t>
  </si>
  <si>
    <t>338171126</t>
  </si>
  <si>
    <t>Osazování sloupků a vzpěr plotových ocelových v 5 m se zabetonováním</t>
  </si>
  <si>
    <t>-1796261871</t>
  </si>
  <si>
    <t>553422656</t>
  </si>
  <si>
    <t>sloupek plotový pozinkovaný  5000/76x4 mm</t>
  </si>
  <si>
    <t>719427261</t>
  </si>
  <si>
    <t>553422756</t>
  </si>
  <si>
    <t>vzpěra plotová 75x3 mm včetně krytky s uchem, 3000 mm, pozinkovaná</t>
  </si>
  <si>
    <t>157293311</t>
  </si>
  <si>
    <t>348101285</t>
  </si>
  <si>
    <t>Dodávka a osazení ocel. branky k oplocení na ocelové sloupky , výplň ochranná síť, povrch. úprava, 1200/2000mm</t>
  </si>
  <si>
    <t>-176948520</t>
  </si>
  <si>
    <t>348401350</t>
  </si>
  <si>
    <t>Osazení oplocení rozvinutí, uchycení a napnutí drátu do 15 st. sklonu svahu napínacího</t>
  </si>
  <si>
    <t>-464120663</t>
  </si>
  <si>
    <t>70*4</t>
  </si>
  <si>
    <t>156191000</t>
  </si>
  <si>
    <t>drát poplastovaný kruhový napínací 2,5/3,5 mm bal. 78 m</t>
  </si>
  <si>
    <t>663930562</t>
  </si>
  <si>
    <t>348401245</t>
  </si>
  <si>
    <t>Montáž ochranné sítě mezi sloupky oplocení výšky do 4m</t>
  </si>
  <si>
    <t>-199376431</t>
  </si>
  <si>
    <t>313191208</t>
  </si>
  <si>
    <t xml:space="preserve">Ochranná plastová síť </t>
  </si>
  <si>
    <t>-1574280174</t>
  </si>
  <si>
    <t>348401465</t>
  </si>
  <si>
    <t>Přiháčkování ochranné sítě k napínacímu drátu na oplocení ve sklonu svahu přes 15°</t>
  </si>
  <si>
    <t>-937129435</t>
  </si>
  <si>
    <t>175440837</t>
  </si>
  <si>
    <t>" skladba chodníku"</t>
  </si>
  <si>
    <t>579291114</t>
  </si>
  <si>
    <t xml:space="preserve">Lajnování venkovního litého pryžového povrchu </t>
  </si>
  <si>
    <t>-1127961899</t>
  </si>
  <si>
    <t>293</t>
  </si>
  <si>
    <t>589116119</t>
  </si>
  <si>
    <t>Podkladní vrstvy pod kryt z umělé trávy tl do 100 mm</t>
  </si>
  <si>
    <t>426514034</t>
  </si>
  <si>
    <t>" kamenivo frakce 0-4 mm, tl. 25mm"</t>
  </si>
  <si>
    <t>" kamenivo frakce 4-8 mm, tl. 25mm"</t>
  </si>
  <si>
    <t>" kamenivo frakce 8-16 mm, tl. 50mm"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</si>
  <si>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</si>
  <si>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-872632584</t>
  </si>
  <si>
    <t>577574639</t>
  </si>
  <si>
    <t>" pod skladbu nového chodníku"</t>
  </si>
  <si>
    <t>2*1,02</t>
  </si>
  <si>
    <t>Úpravy povrchů, podlahy a osazování výplní</t>
  </si>
  <si>
    <t>636622126</t>
  </si>
  <si>
    <t>Odstranění podlahy z umělé trávy kladené volně na vyrovnaný podklad</t>
  </si>
  <si>
    <t>-1937696560</t>
  </si>
  <si>
    <t>636624325</t>
  </si>
  <si>
    <t>Položení sportovního povrchu z umělé trávy s výškou vlákna 25 mm, s podlepením ve spojích a se vsypem s křemičitého písku</t>
  </si>
  <si>
    <t>-1154341756</t>
  </si>
  <si>
    <t>691324405</t>
  </si>
  <si>
    <t>Umělá tráva s výškou vlákna 20- 25 mm</t>
  </si>
  <si>
    <t>1745893517</t>
  </si>
  <si>
    <t>Osazení chodníkového obrubníku betonového se zřízením lože, s vyplněním a zatřením spár cementovou maltou stojatého s boční opěrou z betonu prostého tř. C 12/15, do lože z betonu prostého téže značky</t>
  </si>
  <si>
    <t>-1921716792</t>
  </si>
  <si>
    <t>592174170</t>
  </si>
  <si>
    <t>Obrubníky betonové a železobetonové chodníkové Standard        100 x 10 x 25</t>
  </si>
  <si>
    <t>-1475688003</t>
  </si>
  <si>
    <t>592174090</t>
  </si>
  <si>
    <t>Obrubníky betonové a železobetonové chodníkové ABO   16-10    100 x 8 x 25</t>
  </si>
  <si>
    <t>-682032723</t>
  </si>
  <si>
    <t>74*1,01</t>
  </si>
  <si>
    <t>Lože pod obrubníky, krajníky nebo obruby z dlažebních kostek z betonu prostého tř. C 12/15</t>
  </si>
  <si>
    <t>1396226545</t>
  </si>
  <si>
    <t>(74+4)*0,01</t>
  </si>
  <si>
    <t>Dodávka a montáž branky s basketbalovým košem se sítí 3000/2000mm, rám z Al, síťové podpěty z Al</t>
  </si>
  <si>
    <t>-1562914452</t>
  </si>
  <si>
    <t>936124116</t>
  </si>
  <si>
    <t>Dodávka a montáž sloupků na volejbal vč. navíjecího mechanismu, 2ks pouzder, 3x háček, 1x kolečko, žár. zinkováno</t>
  </si>
  <si>
    <t>-301996319</t>
  </si>
  <si>
    <t>936124117</t>
  </si>
  <si>
    <t>Dodávka a montáž sloupků na nohejbal vč. navíjecího mechanismu, 2ks pouzder, 3x háček, 1x kolečko, žár. zinkováno</t>
  </si>
  <si>
    <t>-363551979</t>
  </si>
  <si>
    <t>936124118</t>
  </si>
  <si>
    <t>Dodávka sítě na nohejbal a volejbal</t>
  </si>
  <si>
    <t>-1278927099</t>
  </si>
  <si>
    <t>944511811</t>
  </si>
  <si>
    <t>Demontáž ochranné sítě z textilie z umělých vláken</t>
  </si>
  <si>
    <t>678838607</t>
  </si>
  <si>
    <t>966071711</t>
  </si>
  <si>
    <t>Bourání sloupků a vzpěr plotových ocelových do 2,5 m zabetonovaných</t>
  </si>
  <si>
    <t>-998655242</t>
  </si>
  <si>
    <t>966071712</t>
  </si>
  <si>
    <t>Bourání sloupků a vzpěr plotových ocelových do 3,5 m zabetonovaných</t>
  </si>
  <si>
    <t>633583342</t>
  </si>
  <si>
    <t>19+16+2</t>
  </si>
  <si>
    <t>966073815</t>
  </si>
  <si>
    <t>Demolice branek 2ks a basketbalové konstrukce ocel. sloupků 2ks vč. betonových patek</t>
  </si>
  <si>
    <t>-1961159781</t>
  </si>
  <si>
    <t>997013111</t>
  </si>
  <si>
    <t>Vnitrostaveništní doprava suti a vybouraných hmot vodorovně do 50 m svisle s použitím mechanizace pro budovy a haly výšky do 6 m</t>
  </si>
  <si>
    <t>-1419269908</t>
  </si>
  <si>
    <t>997013509</t>
  </si>
  <si>
    <t>Odvoz suti a vybouraných hmot na skládku nebo meziskládku se složením, na vzdálenost Příplatek k ceně za každý další i započatý 1 km přes 1 km</t>
  </si>
  <si>
    <t>54918889</t>
  </si>
  <si>
    <t>997013511</t>
  </si>
  <si>
    <t>Odvoz suti a vybouraných hmot z meziskládky na skládku s naložením a se složením, na vzdálenost do 1 km</t>
  </si>
  <si>
    <t>487216269</t>
  </si>
  <si>
    <t>47,508*7 'Přepočtené koeficientem množství</t>
  </si>
  <si>
    <t>997013831</t>
  </si>
  <si>
    <t>Poplatek za uložení stavebního odpadu na skládce (skládkovné) směsného</t>
  </si>
  <si>
    <t>597983218</t>
  </si>
  <si>
    <t>998222012</t>
  </si>
  <si>
    <t>Přesun hmot pro tělovýchovné plochy dopravní vzdálenost do 200 m</t>
  </si>
  <si>
    <t>-499411467</t>
  </si>
  <si>
    <t>SO 703 - Mobiliář - lavičky, odpadové koše</t>
  </si>
  <si>
    <t>-87246963</t>
  </si>
  <si>
    <t>8*0,2*1,05</t>
  </si>
  <si>
    <t>4*0,2*1,05</t>
  </si>
  <si>
    <t>1795792216</t>
  </si>
  <si>
    <t>(8*0,14)*1,05</t>
  </si>
  <si>
    <t>(4*0,14)*1,05</t>
  </si>
  <si>
    <t>169810847</t>
  </si>
  <si>
    <t>1,764*0,5</t>
  </si>
  <si>
    <t>-495206930</t>
  </si>
  <si>
    <t>" výkop pro základové patky pro lavičky, odpadkové koše a stojan pro kola"</t>
  </si>
  <si>
    <t>" lavičky"</t>
  </si>
  <si>
    <t>(0,4*0,4)*1*16</t>
  </si>
  <si>
    <t>" odpadkové koše"</t>
  </si>
  <si>
    <t>(0,4*0,4)*1*12</t>
  </si>
  <si>
    <t>" stojan pro kola"</t>
  </si>
  <si>
    <t>(0,4*0,4)*1*2</t>
  </si>
  <si>
    <t>2106721363</t>
  </si>
  <si>
    <t>4,8*0,5</t>
  </si>
  <si>
    <t>914455139</t>
  </si>
  <si>
    <t>1,76+4,8</t>
  </si>
  <si>
    <t>-161616659</t>
  </si>
  <si>
    <t>1452507004</t>
  </si>
  <si>
    <t>(1,76+4,8)*1,8</t>
  </si>
  <si>
    <t>1480493268</t>
  </si>
  <si>
    <t>(0,4*0,4)*16</t>
  </si>
  <si>
    <t>(0,4*0,4)*12</t>
  </si>
  <si>
    <t>(0,4*0,4)*2</t>
  </si>
  <si>
    <t>8*1,05</t>
  </si>
  <si>
    <t>4*1,05</t>
  </si>
  <si>
    <t>246335996</t>
  </si>
  <si>
    <t>" základové patky pro lavičky, odpadkové koše a stojan pro kola"</t>
  </si>
  <si>
    <t>(0,4*0,4)*0,1*16</t>
  </si>
  <si>
    <t>(0,4*0,4)*0,1*12</t>
  </si>
  <si>
    <t>(0,4*0,4)*0,1*2</t>
  </si>
  <si>
    <t>-1629077898</t>
  </si>
  <si>
    <t>(0,4*0,4)*0,9*16</t>
  </si>
  <si>
    <t>(0,4*0,4)*0,9*12</t>
  </si>
  <si>
    <t>(0,4*0,4)*0,9*2</t>
  </si>
  <si>
    <t>494680624</t>
  </si>
  <si>
    <t>-899768960</t>
  </si>
  <si>
    <t>-1692664080</t>
  </si>
  <si>
    <t>4*1,02</t>
  </si>
  <si>
    <t>8*1,02</t>
  </si>
  <si>
    <t>1931310324</t>
  </si>
  <si>
    <t>1223798813</t>
  </si>
  <si>
    <t>115687310</t>
  </si>
  <si>
    <t>936104213</t>
  </si>
  <si>
    <t>Montáž odpadkového koše přichycením kotevními šrouby</t>
  </si>
  <si>
    <t>1920663568</t>
  </si>
  <si>
    <t>749101325</t>
  </si>
  <si>
    <t>180650468</t>
  </si>
  <si>
    <t>936124113</t>
  </si>
  <si>
    <t>Montáž lavičky parkové stabilní přichycené kotevními šrouby</t>
  </si>
  <si>
    <t>-18639451</t>
  </si>
  <si>
    <t>749101070</t>
  </si>
  <si>
    <t>-257683642</t>
  </si>
  <si>
    <t>936174311</t>
  </si>
  <si>
    <t>Montáž stojanu na kola přichyceného kotevními šrouby 5 kol</t>
  </si>
  <si>
    <t>-1437516650</t>
  </si>
  <si>
    <t>749101510</t>
  </si>
  <si>
    <t>452137503</t>
  </si>
  <si>
    <t>-536371137</t>
  </si>
  <si>
    <t>800 - Vegetační úpravy a rekultivace</t>
  </si>
  <si>
    <t>801-2 - Výsadby zeleně</t>
  </si>
  <si>
    <t>184 80-2111</t>
  </si>
  <si>
    <t>Chemické odplevelení před založením postřikem v rovině herbicid 2 x</t>
  </si>
  <si>
    <t>183 20-5111</t>
  </si>
  <si>
    <t>Založení záhonu v rovině</t>
  </si>
  <si>
    <t>183 10-1113</t>
  </si>
  <si>
    <t>Hloubení jamek bez výměny půdy objemu do 0,05 m3</t>
  </si>
  <si>
    <t>184 10-2112</t>
  </si>
  <si>
    <t>Výsadba dřeviny s balem při průměru balu do 0,3m</t>
  </si>
  <si>
    <t>183 10-1121</t>
  </si>
  <si>
    <t>Hloubení jamek bez výměny  půdy objemu do 1 m3</t>
  </si>
  <si>
    <t>184 10-2116</t>
  </si>
  <si>
    <t>Výsadba dřeviny s balem při průměru balu do 0,8</t>
  </si>
  <si>
    <t>184 20-2112</t>
  </si>
  <si>
    <t>Kotvení dřeviny kůly do 3 m</t>
  </si>
  <si>
    <t>184 90-1111</t>
  </si>
  <si>
    <t>Osazení kůlů dl. 300 cm</t>
  </si>
  <si>
    <t>184 92-1093</t>
  </si>
  <si>
    <t>Mulčování rostlin tl. 0,1m</t>
  </si>
  <si>
    <t>185 80-4311</t>
  </si>
  <si>
    <t>Zalití rostlin vodou plocha do 20 m2</t>
  </si>
  <si>
    <t>185 85-1111</t>
  </si>
  <si>
    <t>Dovoz vody pro zálivku rostlin</t>
  </si>
  <si>
    <t>185 80-2114</t>
  </si>
  <si>
    <t>Hnojení um.hnojivem rozděl k rostlinám strom 5 tab, keř 1 tab</t>
  </si>
  <si>
    <t>184 50 -1111</t>
  </si>
  <si>
    <t>Obal juta zhotovení 1 vrstva (strom - 0,35 m2)</t>
  </si>
  <si>
    <t>Pol6</t>
  </si>
  <si>
    <t>Carpinus betulus ´Fastigiata´ 350-400</t>
  </si>
  <si>
    <t>Pol7</t>
  </si>
  <si>
    <t>Malus ´Van Eseltine´ 14/16</t>
  </si>
  <si>
    <t>Pol8</t>
  </si>
  <si>
    <t>Magnolia ´Galaxy´  14-16</t>
  </si>
  <si>
    <t>Pol9</t>
  </si>
  <si>
    <t>Magnolia kobus  14-16</t>
  </si>
  <si>
    <t>Pol10</t>
  </si>
  <si>
    <t>Prunus serrulata ´Kanzan´ 14/16</t>
  </si>
  <si>
    <t>Pol11</t>
  </si>
  <si>
    <t>Quercus robur  14-16</t>
  </si>
  <si>
    <t>Pol12</t>
  </si>
  <si>
    <t>Carpinus betulus  300-350</t>
  </si>
  <si>
    <t>Pol13</t>
  </si>
  <si>
    <t>Tsuga canadensis 200-250</t>
  </si>
  <si>
    <t>Pol14</t>
  </si>
  <si>
    <t>Corylus colurna  14/16</t>
  </si>
  <si>
    <t>Pol15</t>
  </si>
  <si>
    <t>Prunus cerasifera ´Nigra´ 14/16</t>
  </si>
  <si>
    <t>Pol16</t>
  </si>
  <si>
    <t>Carpinus betulus 60-80</t>
  </si>
  <si>
    <t>Pol17</t>
  </si>
  <si>
    <t>Spiraea x vanhoutei 40-60</t>
  </si>
  <si>
    <t>Pol18</t>
  </si>
  <si>
    <t>Physocarpus opulifolius ´Dart´s Gold´  40-60</t>
  </si>
  <si>
    <t>Pol19</t>
  </si>
  <si>
    <t>Ligustrum ovalifolium 40-60</t>
  </si>
  <si>
    <t>Pol20</t>
  </si>
  <si>
    <t>Lavandula angustifolia ´Dwarf Blue´  10-20</t>
  </si>
  <si>
    <t>Pol21</t>
  </si>
  <si>
    <t>Rosa ´The Fairy´20-30</t>
  </si>
  <si>
    <t>Pol22</t>
  </si>
  <si>
    <t>Syringa meyerii ´Palibin´ 20-30</t>
  </si>
  <si>
    <t>Pol23</t>
  </si>
  <si>
    <t>Spiraea japonica  ´Golden Princess´ 20-30</t>
  </si>
  <si>
    <t>Pol24</t>
  </si>
  <si>
    <t>Spiraea japonica´Little  Princess´   20-30</t>
  </si>
  <si>
    <t>Pol25</t>
  </si>
  <si>
    <t>Spiarea bumalda ´Goldflame´ 20-30</t>
  </si>
  <si>
    <t>Pol26</t>
  </si>
  <si>
    <t>Salix purpurea ´Gracilis´ 30-40</t>
  </si>
  <si>
    <t>Pol27</t>
  </si>
  <si>
    <t>Cotoneaster dammeri  20-30</t>
  </si>
  <si>
    <t>Pol28</t>
  </si>
  <si>
    <t>Euonymus fortunei ´Emerald´n Gold´  10-20</t>
  </si>
  <si>
    <t>Pol29</t>
  </si>
  <si>
    <t>Weigela hybrida ´Purpurea´ 20-30</t>
  </si>
  <si>
    <t>Pol30</t>
  </si>
  <si>
    <t>Hypericum ´Hidcote´  30-40</t>
  </si>
  <si>
    <t>Pol31</t>
  </si>
  <si>
    <t>Mahonia aquifolium  30-40</t>
  </si>
  <si>
    <t>Pol32</t>
  </si>
  <si>
    <t>Hedera helix 20-30</t>
  </si>
  <si>
    <t>Pol33</t>
  </si>
  <si>
    <t>Vinca minor 10-20</t>
  </si>
  <si>
    <t>Pol34</t>
  </si>
  <si>
    <t>Pinus strobus ´Pendula´ 200-250</t>
  </si>
  <si>
    <t>Pol35</t>
  </si>
  <si>
    <t>Kůrodřevní hmota na mulčování</t>
  </si>
  <si>
    <t>Pol36</t>
  </si>
  <si>
    <t>Kůly kulaté, odkorněné dl.300 cm</t>
  </si>
  <si>
    <t>Pol37</t>
  </si>
  <si>
    <t>Popruhy na vyvazování</t>
  </si>
  <si>
    <t>Pol38</t>
  </si>
  <si>
    <t>Příčky</t>
  </si>
  <si>
    <t>Pol39</t>
  </si>
  <si>
    <t>Juta na zhotovení obalu kmenů</t>
  </si>
  <si>
    <t>Pol40</t>
  </si>
  <si>
    <t>Hnojivo pro dřeviny dlohodobě působící</t>
  </si>
  <si>
    <t>Pol41</t>
  </si>
  <si>
    <t>Totální herbicid</t>
  </si>
  <si>
    <t>Pol42</t>
  </si>
  <si>
    <t>Dodávka vody pro zálivku</t>
  </si>
  <si>
    <t>99823-1311</t>
  </si>
  <si>
    <t>Přesun hmot pro sadov.úpravy</t>
  </si>
  <si>
    <t>802 - Kácení zeleně</t>
  </si>
  <si>
    <t>112 10-1111</t>
  </si>
  <si>
    <t>Kácení stromů listnatých průměru do 20cm</t>
  </si>
  <si>
    <t>112 10-1112</t>
  </si>
  <si>
    <t>Kácení stromů listnatých průměru do 30 cm</t>
  </si>
  <si>
    <t>112 10-1113</t>
  </si>
  <si>
    <t>Kácení stromů listnatých průměru do 40cm</t>
  </si>
  <si>
    <t>112 10-1114</t>
  </si>
  <si>
    <t>Kácení stromů listnatých průměru do 50 cm</t>
  </si>
  <si>
    <t>112 10-1117</t>
  </si>
  <si>
    <t>Kácení stromů listnatých průměru do 80 cm</t>
  </si>
  <si>
    <t>112 10-1221</t>
  </si>
  <si>
    <t>Kácení stromů jehličnatých průměru do 20cm</t>
  </si>
  <si>
    <t>111 21-2131</t>
  </si>
  <si>
    <t>Odstranění dřevin nad 1 m s pařezy</t>
  </si>
  <si>
    <t>112 20-1111</t>
  </si>
  <si>
    <t>Odstranění pařezů průměru do 20 cm v rovině</t>
  </si>
  <si>
    <t>112 20-1112</t>
  </si>
  <si>
    <t>Odstranění pařezů průměru do 30 cm v rovině</t>
  </si>
  <si>
    <t>112 20-1113</t>
  </si>
  <si>
    <t>Odstranění pařezů průměru do 40 cm v rovině</t>
  </si>
  <si>
    <t>112 20-1114</t>
  </si>
  <si>
    <t>Odstranění pařezů průměru do 50 cm v rovině</t>
  </si>
  <si>
    <t>112 20-1116</t>
  </si>
  <si>
    <t>Odstranění pařezů průměru do 80 cm v rovině</t>
  </si>
  <si>
    <t>162 30-1401</t>
  </si>
  <si>
    <t>Vodorovné přemístění větví listn. do 5 km, prům. do 30 cm</t>
  </si>
  <si>
    <t>162 30-1402</t>
  </si>
  <si>
    <t>Vodorovné přemístění větví listn. do 5 km, prům. do 50 cm</t>
  </si>
  <si>
    <t>162 30-1404</t>
  </si>
  <si>
    <t>Vodorovné přemístění větví listn. do 5 km, prům. do 90 cm</t>
  </si>
  <si>
    <t>162 30-1405</t>
  </si>
  <si>
    <t>Vodorovné přemístění větví jehl.do 5 km, prům. do 30 cm</t>
  </si>
  <si>
    <t>162 30-1411</t>
  </si>
  <si>
    <t>Vodorovné přemístění kmenů listn. do 5 km,prům do 30 cm</t>
  </si>
  <si>
    <t>162 30-1412</t>
  </si>
  <si>
    <t>Vodorovné přemístění kmenů listn. do 5 km, prům. do 50 cm</t>
  </si>
  <si>
    <t>162 30-1414</t>
  </si>
  <si>
    <t>Vodorovné přemístění kmenů listn.do 5 km, prům. do 90 cm</t>
  </si>
  <si>
    <t>162 30-1415</t>
  </si>
  <si>
    <t>Vodorovné přemístění kmenů jehl. do 5 km, prům do 30 cm</t>
  </si>
  <si>
    <t>Pol2</t>
  </si>
  <si>
    <t>Štěpkování dřevní hmoty</t>
  </si>
  <si>
    <t>hod</t>
  </si>
  <si>
    <t>1000 - Ostatní náklady</t>
  </si>
  <si>
    <t>OST - Ostatní</t>
  </si>
  <si>
    <t xml:space="preserve">    O01 - Ostatní</t>
  </si>
  <si>
    <t>OST</t>
  </si>
  <si>
    <t>Ostatní</t>
  </si>
  <si>
    <t>O01</t>
  </si>
  <si>
    <t>111500000.1.2</t>
  </si>
  <si>
    <t>Provedení realizační PD</t>
  </si>
  <si>
    <t>512</t>
  </si>
  <si>
    <t>1841015040</t>
  </si>
  <si>
    <t>211500000.1.2</t>
  </si>
  <si>
    <t>Dokumentace skutečného provedení</t>
  </si>
  <si>
    <t>785768469</t>
  </si>
  <si>
    <t>221500000.1.2</t>
  </si>
  <si>
    <t>Vytýčení stávajících sítí</t>
  </si>
  <si>
    <t>1918930100</t>
  </si>
  <si>
    <t>"  vytýčení  stávajících podzemních inženýrských sítí před zahájením zemních prací a přeložek"</t>
  </si>
  <si>
    <t>221600000.1.2</t>
  </si>
  <si>
    <t>Vytýčení hlavních bodů stavby autorizovaným geodetem</t>
  </si>
  <si>
    <t>380644357</t>
  </si>
  <si>
    <t>" vytýčení hlavních bodů stavby před zahájením stavby autorizovaným geodetem vč. vypracování TZ"</t>
  </si>
  <si>
    <t>" včetně souřadnic a situace- ověřeno kulatým razítkem a dodatkem dle právních předpisů"</t>
  </si>
  <si>
    <t>231600000.1.2</t>
  </si>
  <si>
    <t>Geodetické práce</t>
  </si>
  <si>
    <t>-1318655992</t>
  </si>
  <si>
    <t>" vytýčení obvodu a hranic staveniště, objektů stavby a pevných vytyčovacích bodů vč. fixace a obnovení zhotovitelem"</t>
  </si>
  <si>
    <t>"  vyhotovení dokumentace v listinné a digitální podobě"</t>
  </si>
  <si>
    <t>241700000.1.2</t>
  </si>
  <si>
    <t>Pasportizace objektů</t>
  </si>
  <si>
    <t>-1639525885</t>
  </si>
  <si>
    <t>" pasportizace stávajících objektů v blízkosti  stavby před a po ukončení stavby"</t>
  </si>
  <si>
    <t>" pokud nebude prováděno nebude i fakturováno"</t>
  </si>
  <si>
    <t>311600000.1.2</t>
  </si>
  <si>
    <t>Geodetické zaměření stavby</t>
  </si>
  <si>
    <t>1321904164</t>
  </si>
  <si>
    <t>411600000.1.2</t>
  </si>
  <si>
    <t xml:space="preserve">GP oddělování pro všechny SO, </t>
  </si>
  <si>
    <t>1956216955</t>
  </si>
  <si>
    <t>711800000.1.2</t>
  </si>
  <si>
    <t>Průkazné a kontrolní zkoušky</t>
  </si>
  <si>
    <t>-2104856958</t>
  </si>
  <si>
    <t>" dle ČSN , TP,TPG, ostatních předpisů, kompletní revize, kompletní tlakové zkoušky"</t>
  </si>
  <si>
    <t>821800000.1.2</t>
  </si>
  <si>
    <t>Fotodokumentace stavby</t>
  </si>
  <si>
    <t>2137864174</t>
  </si>
  <si>
    <t>" fotodokumentace stavcby před a po stavbě- ucelené foto změny celé komunikace v jejím průběhu"</t>
  </si>
  <si>
    <t>" zařazení fotek do fotoalba v časové souslednosti s popisem činností a číslem objektu"</t>
  </si>
  <si>
    <t>" provedení v listinné a v digitální podobě"</t>
  </si>
  <si>
    <t>1020 - VRN</t>
  </si>
  <si>
    <t xml:space="preserve">    0 - Vedlejší rozpočtové náklady</t>
  </si>
  <si>
    <t>030001000</t>
  </si>
  <si>
    <t>Kč</t>
  </si>
  <si>
    <t>1024</t>
  </si>
  <si>
    <t>-278920460</t>
  </si>
  <si>
    <t>070001000</t>
  </si>
  <si>
    <t>Provozní vlivy</t>
  </si>
  <si>
    <t>306590715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</si>
  <si>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</si>
  <si>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</si>
  <si>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</si>
  <si>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</si>
  <si>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</si>
  <si>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</si>
  <si>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</si>
  <si>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</si>
  <si>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</si>
  <si>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</si>
  <si>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</si>
  <si>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</si>
  <si>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</si>
  <si>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</si>
  <si>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</si>
  <si>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</si>
  <si>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</si>
  <si>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</si>
  <si>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</si>
  <si>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</si>
  <si>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</si>
  <si>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</si>
  <si>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</si>
  <si>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</si>
  <si>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</si>
  <si>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</si>
  <si>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</si>
  <si>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</si>
  <si>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</si>
  <si>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</si>
  <si>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</si>
  <si>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</si>
  <si>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</si>
  <si>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</si>
  <si>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</si>
  <si>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</si>
  <si>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</si>
  <si>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</si>
  <si>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</si>
  <si>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</si>
  <si>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</si>
  <si>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</si>
  <si>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</si>
  <si>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</si>
  <si>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</si>
  <si>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</si>
  <si>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</si>
  <si>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</si>
  <si>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</si>
  <si>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</si>
  <si>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</si>
  <si>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</si>
  <si>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</si>
  <si>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</si>
  <si>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</si>
  <si>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</si>
  <si>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</si>
  <si>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</si>
  <si>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</si>
  <si>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</si>
  <si>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</si>
  <si>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</si>
  <si>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</si>
  <si>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</si>
  <si>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</si>
  <si>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</si>
  <si>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</si>
  <si>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</si>
  <si>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</si>
  <si>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</si>
  <si>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</si>
  <si>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</si>
  <si>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</si>
  <si>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</si>
  <si>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</si>
  <si>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</si>
  <si>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</si>
  <si>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</si>
  <si>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</si>
  <si>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</si>
  <si>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</si>
  <si>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</si>
  <si>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</si>
  <si>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</si>
  <si>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</si>
  <si>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</si>
  <si>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</si>
  <si>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</si>
  <si>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</si>
  <si>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</si>
  <si>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</si>
  <si>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</si>
  <si>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</si>
  <si>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</si>
  <si>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</si>
  <si>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</si>
  <si>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</si>
  <si>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</si>
  <si>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</si>
  <si>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</si>
  <si>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</si>
  <si>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</si>
  <si>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</si>
  <si>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</si>
  <si>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</si>
  <si>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</si>
  <si>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</si>
  <si>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</si>
  <si>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</si>
  <si>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</si>
  <si>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</si>
  <si>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</si>
  <si>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</si>
  <si>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</si>
  <si>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</si>
  <si>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</si>
  <si>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</si>
  <si>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</si>
  <si>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</si>
  <si>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</si>
  <si>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</si>
  <si>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</si>
  <si>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</si>
  <si>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</si>
  <si>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</si>
  <si>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</si>
  <si>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</si>
  <si>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</si>
  <si>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</si>
  <si>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</si>
  <si>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</si>
  <si>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</si>
  <si>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</si>
  <si>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</si>
  <si>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</si>
  <si>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</si>
  <si>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</si>
  <si>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</si>
  <si>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</si>
  <si>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</si>
  <si>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</si>
  <si>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</si>
  <si>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</si>
  <si>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</si>
  <si>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</si>
  <si>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</si>
  <si>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</si>
  <si>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</si>
  <si>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</si>
  <si>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</si>
  <si>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</si>
  <si>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</si>
  <si>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</si>
  <si>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</si>
  <si>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</si>
  <si>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</si>
  <si>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</si>
  <si>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</si>
  <si>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</si>
  <si>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</si>
  <si>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</si>
  <si>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</si>
  <si>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</si>
  <si>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</si>
  <si>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</si>
  <si>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</si>
  <si>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</si>
  <si>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</si>
  <si>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</si>
  <si>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</si>
  <si>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</si>
  <si>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</si>
  <si>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</si>
  <si>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</si>
  <si>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</si>
  <si>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</si>
  <si>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</si>
  <si>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</si>
  <si>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</si>
  <si>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(85*0,3)</t>
  </si>
  <si>
    <t>Zařízení městského mobiliáře koše odpadkové kovové koš, specifikace dle 700.1 Technická zpráva str.14</t>
  </si>
  <si>
    <t>Zařízení městského mobiliáře lavičky s opěradlem (délka x šířka x výška) specifikace dle 700.1 Technická zpráva str. 13, konstr.- litina,sedák-dřevo</t>
  </si>
  <si>
    <t>Zařízení městského mobiliáře stojan na kola kov na 5 kol oboustranný š x d x v 57 x 175 x 50 cm, specifikace dle 700.1 Technická zpráva str.15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</si>
</sst>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43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4" fillId="3" borderId="0" xfId="0" applyFont="1" applyFill="1" applyAlignment="1" applyProtection="1">
      <alignment horizontal="left" vertical="center"/>
    </xf>
    <xf numFmtId="0" fontId="5" fillId="3" borderId="0" xfId="0" applyFont="1" applyFill="1" applyAlignment="1" applyProtection="1">
      <alignment vertical="center"/>
    </xf>
    <xf numFmtId="0" fontId="15" fillId="3" borderId="0" xfId="0" applyFont="1" applyFill="1" applyAlignment="1" applyProtection="1">
      <alignment horizontal="left" vertical="center"/>
    </xf>
    <xf numFmtId="0" fontId="16" fillId="3" borderId="0" xfId="1" applyFont="1" applyFill="1" applyAlignment="1" applyProtection="1">
      <alignment vertical="center"/>
    </xf>
    <xf numFmtId="0" fontId="51" fillId="3" borderId="0" xfId="1" applyFill="1"/>
    <xf numFmtId="0" fontId="0" fillId="3" borderId="0" xfId="0" applyFill="1"/>
    <xf numFmtId="0" fontId="14" fillId="3" borderId="0" xfId="0" applyFont="1" applyFill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8" fillId="0" borderId="0" xfId="0" applyFont="1" applyBorder="1" applyAlignment="1">
      <alignment horizontal="left" vertical="center"/>
    </xf>
    <xf numFmtId="0" fontId="0" fillId="0" borderId="6" xfId="0" applyBorder="1"/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20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2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20" fillId="0" borderId="20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8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9" xfId="0" applyNumberFormat="1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4" fontId="30" fillId="0" borderId="18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31" fillId="0" borderId="0" xfId="1" applyFont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4" fontId="33" fillId="0" borderId="18" xfId="0" applyNumberFormat="1" applyFont="1" applyBorder="1" applyAlignment="1">
      <alignment vertical="center"/>
    </xf>
    <xf numFmtId="4" fontId="33" fillId="0" borderId="0" xfId="0" applyNumberFormat="1" applyFont="1" applyBorder="1" applyAlignment="1">
      <alignment vertical="center"/>
    </xf>
    <xf numFmtId="166" fontId="33" fillId="0" borderId="0" xfId="0" applyNumberFormat="1" applyFont="1" applyBorder="1" applyAlignment="1">
      <alignment vertical="center"/>
    </xf>
    <xf numFmtId="4" fontId="33" fillId="0" borderId="19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23" xfId="0" applyNumberFormat="1" applyFont="1" applyBorder="1" applyAlignment="1">
      <alignment vertical="center"/>
    </xf>
    <xf numFmtId="4" fontId="30" fillId="0" borderId="24" xfId="0" applyNumberFormat="1" applyFont="1" applyBorder="1" applyAlignment="1">
      <alignment vertical="center"/>
    </xf>
    <xf numFmtId="166" fontId="30" fillId="0" borderId="24" xfId="0" applyNumberFormat="1" applyFont="1" applyBorder="1" applyAlignment="1">
      <alignment vertical="center"/>
    </xf>
    <xf numFmtId="4" fontId="30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5" fillId="3" borderId="0" xfId="0" applyFont="1" applyFill="1" applyAlignment="1">
      <alignment vertical="center"/>
    </xf>
    <xf numFmtId="0" fontId="15" fillId="3" borderId="0" xfId="0" applyFont="1" applyFill="1" applyAlignment="1">
      <alignment horizontal="left" vertical="center"/>
    </xf>
    <xf numFmtId="0" fontId="34" fillId="3" borderId="0" xfId="1" applyFont="1" applyFill="1" applyAlignment="1">
      <alignment vertical="center"/>
    </xf>
    <xf numFmtId="0" fontId="5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4" fontId="25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5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24" xfId="0" applyFont="1" applyBorder="1" applyAlignment="1">
      <alignment horizontal="left" vertical="center"/>
    </xf>
    <xf numFmtId="0" fontId="7" fillId="0" borderId="24" xfId="0" applyFont="1" applyBorder="1" applyAlignment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6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5" fillId="0" borderId="0" xfId="0" applyNumberFormat="1" applyFont="1" applyAlignment="1"/>
    <xf numFmtId="166" fontId="37" fillId="0" borderId="16" xfId="0" applyNumberFormat="1" applyFont="1" applyBorder="1" applyAlignment="1"/>
    <xf numFmtId="166" fontId="37" fillId="0" borderId="17" xfId="0" applyNumberFormat="1" applyFont="1" applyBorder="1" applyAlignment="1"/>
    <xf numFmtId="4" fontId="38" fillId="0" borderId="0" xfId="0" applyNumberFormat="1" applyFont="1" applyAlignment="1">
      <alignment vertical="center"/>
    </xf>
    <xf numFmtId="0" fontId="8" fillId="0" borderId="5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8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9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8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4" fontId="7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9" fillId="0" borderId="5" xfId="0" applyFont="1" applyBorder="1" applyAlignment="1">
      <alignment vertical="center"/>
    </xf>
    <xf numFmtId="0" fontId="39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39" fillId="0" borderId="0" xfId="0" applyFont="1" applyBorder="1" applyAlignment="1">
      <alignment horizontal="left" vertical="center"/>
    </xf>
    <xf numFmtId="0" fontId="41" fillId="0" borderId="0" xfId="0" applyFont="1" applyBorder="1" applyAlignment="1">
      <alignment horizontal="left" vertical="center"/>
    </xf>
    <xf numFmtId="0" fontId="41" fillId="0" borderId="0" xfId="0" applyFont="1" applyBorder="1" applyAlignment="1">
      <alignment horizontal="left" vertical="center" wrapText="1"/>
    </xf>
    <xf numFmtId="167" fontId="11" fillId="0" borderId="0" xfId="0" applyNumberFormat="1" applyFont="1" applyBorder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8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2" fillId="0" borderId="5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8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9" xfId="0" applyFont="1" applyBorder="1" applyAlignment="1">
      <alignment vertical="center"/>
    </xf>
    <xf numFmtId="0" fontId="41" fillId="0" borderId="0" xfId="0" applyFont="1" applyAlignment="1">
      <alignment horizontal="left" vertical="center"/>
    </xf>
    <xf numFmtId="0" fontId="4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23" xfId="0" applyFont="1" applyBorder="1" applyAlignment="1">
      <alignment vertical="center"/>
    </xf>
    <xf numFmtId="0" fontId="11" fillId="0" borderId="24" xfId="0" applyFont="1" applyBorder="1" applyAlignment="1">
      <alignment vertical="center"/>
    </xf>
    <xf numFmtId="0" fontId="11" fillId="0" borderId="25" xfId="0" applyFont="1" applyBorder="1" applyAlignment="1">
      <alignment vertical="center"/>
    </xf>
    <xf numFmtId="0" fontId="42" fillId="0" borderId="28" xfId="0" applyFont="1" applyBorder="1" applyAlignment="1" applyProtection="1">
      <alignment horizontal="center" vertical="center"/>
      <protection locked="0"/>
    </xf>
    <xf numFmtId="49" fontId="42" fillId="0" borderId="28" xfId="0" applyNumberFormat="1" applyFont="1" applyBorder="1" applyAlignment="1" applyProtection="1">
      <alignment horizontal="left" vertical="center" wrapText="1"/>
      <protection locked="0"/>
    </xf>
    <xf numFmtId="0" fontId="42" fillId="0" borderId="28" xfId="0" applyFont="1" applyBorder="1" applyAlignment="1" applyProtection="1">
      <alignment horizontal="left" vertical="center" wrapText="1"/>
      <protection locked="0"/>
    </xf>
    <xf numFmtId="0" fontId="42" fillId="0" borderId="28" xfId="0" applyFont="1" applyBorder="1" applyAlignment="1" applyProtection="1">
      <alignment horizontal="center" vertical="center" wrapText="1"/>
      <protection locked="0"/>
    </xf>
    <xf numFmtId="167" fontId="42" fillId="0" borderId="28" xfId="0" applyNumberFormat="1" applyFont="1" applyBorder="1" applyAlignment="1" applyProtection="1">
      <alignment vertical="center"/>
      <protection locked="0"/>
    </xf>
    <xf numFmtId="4" fontId="42" fillId="5" borderId="28" xfId="0" applyNumberFormat="1" applyFont="1" applyFill="1" applyBorder="1" applyAlignment="1" applyProtection="1">
      <alignment vertical="center"/>
      <protection locked="0"/>
    </xf>
    <xf numFmtId="4" fontId="42" fillId="0" borderId="28" xfId="0" applyNumberFormat="1" applyFont="1" applyBorder="1" applyAlignment="1" applyProtection="1">
      <alignment vertical="center"/>
      <protection locked="0"/>
    </xf>
    <xf numFmtId="0" fontId="42" fillId="0" borderId="5" xfId="0" applyFont="1" applyBorder="1" applyAlignment="1">
      <alignment vertical="center"/>
    </xf>
    <xf numFmtId="0" fontId="42" fillId="5" borderId="28" xfId="0" applyFont="1" applyFill="1" applyBorder="1" applyAlignment="1" applyProtection="1">
      <alignment horizontal="left" vertical="center"/>
      <protection locked="0"/>
    </xf>
    <xf numFmtId="0" fontId="42" fillId="0" borderId="0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167" fontId="0" fillId="5" borderId="28" xfId="0" applyNumberFormat="1" applyFont="1" applyFill="1" applyBorder="1" applyAlignment="1" applyProtection="1">
      <alignment vertical="center"/>
      <protection locked="0"/>
    </xf>
    <xf numFmtId="0" fontId="43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10" fillId="0" borderId="0" xfId="0" applyFont="1" applyBorder="1" applyAlignment="1">
      <alignment horizontal="left" vertical="center" wrapText="1"/>
    </xf>
    <xf numFmtId="167" fontId="10" fillId="0" borderId="0" xfId="0" applyNumberFormat="1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25" fillId="0" borderId="0" xfId="0" applyFont="1" applyBorder="1" applyAlignment="1">
      <alignment horizontal="left" vertical="center"/>
    </xf>
    <xf numFmtId="0" fontId="10" fillId="0" borderId="23" xfId="0" applyFont="1" applyBorder="1" applyAlignment="1">
      <alignment vertical="center"/>
    </xf>
    <xf numFmtId="0" fontId="10" fillId="0" borderId="24" xfId="0" applyFont="1" applyBorder="1" applyAlignment="1">
      <alignment vertical="center"/>
    </xf>
    <xf numFmtId="0" fontId="10" fillId="0" borderId="25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44" fillId="0" borderId="29" xfId="0" applyFont="1" applyBorder="1" applyAlignment="1" applyProtection="1">
      <alignment vertical="center" wrapText="1"/>
      <protection locked="0"/>
    </xf>
    <xf numFmtId="0" fontId="44" fillId="0" borderId="30" xfId="0" applyFont="1" applyBorder="1" applyAlignment="1" applyProtection="1">
      <alignment vertical="center" wrapText="1"/>
      <protection locked="0"/>
    </xf>
    <xf numFmtId="0" fontId="44" fillId="0" borderId="31" xfId="0" applyFont="1" applyBorder="1" applyAlignment="1" applyProtection="1">
      <alignment vertical="center" wrapText="1"/>
      <protection locked="0"/>
    </xf>
    <xf numFmtId="0" fontId="44" fillId="0" borderId="32" xfId="0" applyFont="1" applyBorder="1" applyAlignment="1" applyProtection="1">
      <alignment horizontal="center" vertical="center" wrapText="1"/>
      <protection locked="0"/>
    </xf>
    <xf numFmtId="0" fontId="44" fillId="0" borderId="33" xfId="0" applyFont="1" applyBorder="1" applyAlignment="1" applyProtection="1">
      <alignment horizontal="center" vertical="center" wrapText="1"/>
      <protection locked="0"/>
    </xf>
    <xf numFmtId="0" fontId="44" fillId="0" borderId="32" xfId="0" applyFont="1" applyBorder="1" applyAlignment="1" applyProtection="1">
      <alignment vertical="center" wrapText="1"/>
      <protection locked="0"/>
    </xf>
    <xf numFmtId="0" fontId="44" fillId="0" borderId="33" xfId="0" applyFont="1" applyBorder="1" applyAlignment="1" applyProtection="1">
      <alignment vertical="center" wrapText="1"/>
      <protection locked="0"/>
    </xf>
    <xf numFmtId="0" fontId="46" fillId="0" borderId="1" xfId="0" applyFont="1" applyBorder="1" applyAlignment="1" applyProtection="1">
      <alignment horizontal="left" vertical="center" wrapText="1"/>
      <protection locked="0"/>
    </xf>
    <xf numFmtId="0" fontId="47" fillId="0" borderId="1" xfId="0" applyFont="1" applyBorder="1" applyAlignment="1" applyProtection="1">
      <alignment horizontal="left" vertical="center" wrapText="1"/>
      <protection locked="0"/>
    </xf>
    <xf numFmtId="0" fontId="47" fillId="0" borderId="32" xfId="0" applyFont="1" applyBorder="1" applyAlignment="1" applyProtection="1">
      <alignment vertical="center" wrapText="1"/>
      <protection locked="0"/>
    </xf>
    <xf numFmtId="0" fontId="47" fillId="0" borderId="1" xfId="0" applyFont="1" applyBorder="1" applyAlignment="1" applyProtection="1">
      <alignment vertical="center" wrapText="1"/>
      <protection locked="0"/>
    </xf>
    <xf numFmtId="0" fontId="47" fillId="0" borderId="1" xfId="0" applyFont="1" applyBorder="1" applyAlignment="1" applyProtection="1">
      <alignment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49" fontId="47" fillId="0" borderId="1" xfId="0" applyNumberFormat="1" applyFont="1" applyBorder="1" applyAlignment="1" applyProtection="1">
      <alignment vertical="center" wrapText="1"/>
      <protection locked="0"/>
    </xf>
    <xf numFmtId="0" fontId="44" fillId="0" borderId="35" xfId="0" applyFont="1" applyBorder="1" applyAlignment="1" applyProtection="1">
      <alignment vertical="center" wrapText="1"/>
      <protection locked="0"/>
    </xf>
    <xf numFmtId="0" fontId="48" fillId="0" borderId="34" xfId="0" applyFont="1" applyBorder="1" applyAlignment="1" applyProtection="1">
      <alignment vertical="center" wrapText="1"/>
      <protection locked="0"/>
    </xf>
    <xf numFmtId="0" fontId="44" fillId="0" borderId="36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top"/>
      <protection locked="0"/>
    </xf>
    <xf numFmtId="0" fontId="44" fillId="0" borderId="0" xfId="0" applyFont="1" applyAlignment="1" applyProtection="1">
      <alignment vertical="top"/>
      <protection locked="0"/>
    </xf>
    <xf numFmtId="0" fontId="44" fillId="0" borderId="29" xfId="0" applyFont="1" applyBorder="1" applyAlignment="1" applyProtection="1">
      <alignment horizontal="left" vertical="center"/>
      <protection locked="0"/>
    </xf>
    <xf numFmtId="0" fontId="44" fillId="0" borderId="30" xfId="0" applyFont="1" applyBorder="1" applyAlignment="1" applyProtection="1">
      <alignment horizontal="left" vertical="center"/>
      <protection locked="0"/>
    </xf>
    <xf numFmtId="0" fontId="44" fillId="0" borderId="31" xfId="0" applyFont="1" applyBorder="1" applyAlignment="1" applyProtection="1">
      <alignment horizontal="left" vertical="center"/>
      <protection locked="0"/>
    </xf>
    <xf numFmtId="0" fontId="44" fillId="0" borderId="32" xfId="0" applyFont="1" applyBorder="1" applyAlignment="1" applyProtection="1">
      <alignment horizontal="left" vertical="center"/>
      <protection locked="0"/>
    </xf>
    <xf numFmtId="0" fontId="44" fillId="0" borderId="33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9" fillId="0" borderId="0" xfId="0" applyFont="1" applyAlignment="1" applyProtection="1">
      <alignment horizontal="left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6" fillId="0" borderId="34" xfId="0" applyFont="1" applyBorder="1" applyAlignment="1" applyProtection="1">
      <alignment horizontal="center" vertical="center"/>
      <protection locked="0"/>
    </xf>
    <xf numFmtId="0" fontId="49" fillId="0" borderId="34" xfId="0" applyFont="1" applyBorder="1" applyAlignment="1" applyProtection="1">
      <alignment horizontal="left" vertical="center"/>
      <protection locked="0"/>
    </xf>
    <xf numFmtId="0" fontId="50" fillId="0" borderId="1" xfId="0" applyFont="1" applyBorder="1" applyAlignment="1" applyProtection="1">
      <alignment horizontal="left" vertical="center"/>
      <protection locked="0"/>
    </xf>
    <xf numFmtId="0" fontId="47" fillId="0" borderId="0" xfId="0" applyFont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center" vertical="center"/>
      <protection locked="0"/>
    </xf>
    <xf numFmtId="0" fontId="47" fillId="0" borderId="32" xfId="0" applyFont="1" applyBorder="1" applyAlignment="1" applyProtection="1">
      <alignment horizontal="left" vertical="center"/>
      <protection locked="0"/>
    </xf>
    <xf numFmtId="0" fontId="47" fillId="2" borderId="1" xfId="0" applyFont="1" applyFill="1" applyBorder="1" applyAlignment="1" applyProtection="1">
      <alignment horizontal="left" vertical="center"/>
      <protection locked="0"/>
    </xf>
    <xf numFmtId="0" fontId="47" fillId="2" borderId="1" xfId="0" applyFont="1" applyFill="1" applyBorder="1" applyAlignment="1" applyProtection="1">
      <alignment horizontal="center" vertical="center"/>
      <protection locked="0"/>
    </xf>
    <xf numFmtId="0" fontId="44" fillId="0" borderId="35" xfId="0" applyFont="1" applyBorder="1" applyAlignment="1" applyProtection="1">
      <alignment horizontal="left" vertical="center"/>
      <protection locked="0"/>
    </xf>
    <xf numFmtId="0" fontId="48" fillId="0" borderId="34" xfId="0" applyFont="1" applyBorder="1" applyAlignment="1" applyProtection="1">
      <alignment horizontal="left" vertical="center"/>
      <protection locked="0"/>
    </xf>
    <xf numFmtId="0" fontId="44" fillId="0" borderId="36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8" fillId="0" borderId="1" xfId="0" applyFont="1" applyBorder="1" applyAlignment="1" applyProtection="1">
      <alignment horizontal="left" vertical="center"/>
      <protection locked="0"/>
    </xf>
    <xf numFmtId="0" fontId="49" fillId="0" borderId="1" xfId="0" applyFont="1" applyBorder="1" applyAlignment="1" applyProtection="1">
      <alignment horizontal="left" vertical="center"/>
      <protection locked="0"/>
    </xf>
    <xf numFmtId="0" fontId="47" fillId="0" borderId="34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7" fillId="0" borderId="1" xfId="0" applyFont="1" applyBorder="1" applyAlignment="1" applyProtection="1">
      <alignment horizontal="center" vertical="center" wrapText="1"/>
      <protection locked="0"/>
    </xf>
    <xf numFmtId="0" fontId="44" fillId="0" borderId="29" xfId="0" applyFont="1" applyBorder="1" applyAlignment="1" applyProtection="1">
      <alignment horizontal="left" vertical="center" wrapText="1"/>
      <protection locked="0"/>
    </xf>
    <xf numFmtId="0" fontId="44" fillId="0" borderId="30" xfId="0" applyFont="1" applyBorder="1" applyAlignment="1" applyProtection="1">
      <alignment horizontal="left" vertical="center" wrapText="1"/>
      <protection locked="0"/>
    </xf>
    <xf numFmtId="0" fontId="44" fillId="0" borderId="31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9" fillId="0" borderId="32" xfId="0" applyFont="1" applyBorder="1" applyAlignment="1" applyProtection="1">
      <alignment horizontal="left" vertical="center" wrapText="1"/>
      <protection locked="0"/>
    </xf>
    <xf numFmtId="0" fontId="49" fillId="0" borderId="33" xfId="0" applyFont="1" applyBorder="1" applyAlignment="1" applyProtection="1">
      <alignment horizontal="left" vertical="center" wrapText="1"/>
      <protection locked="0"/>
    </xf>
    <xf numFmtId="0" fontId="47" fillId="0" borderId="32" xfId="0" applyFont="1" applyBorder="1" applyAlignment="1" applyProtection="1">
      <alignment horizontal="left" vertical="center" wrapText="1"/>
      <protection locked="0"/>
    </xf>
    <xf numFmtId="0" fontId="47" fillId="0" borderId="33" xfId="0" applyFont="1" applyBorder="1" applyAlignment="1" applyProtection="1">
      <alignment horizontal="left" vertical="center" wrapText="1"/>
      <protection locked="0"/>
    </xf>
    <xf numFmtId="0" fontId="47" fillId="0" borderId="33" xfId="0" applyFont="1" applyBorder="1" applyAlignment="1" applyProtection="1">
      <alignment horizontal="left" vertical="center"/>
      <protection locked="0"/>
    </xf>
    <xf numFmtId="0" fontId="47" fillId="0" borderId="35" xfId="0" applyFont="1" applyBorder="1" applyAlignment="1" applyProtection="1">
      <alignment horizontal="left" vertical="center" wrapText="1"/>
      <protection locked="0"/>
    </xf>
    <xf numFmtId="0" fontId="47" fillId="0" borderId="34" xfId="0" applyFont="1" applyBorder="1" applyAlignment="1" applyProtection="1">
      <alignment horizontal="left" vertical="center" wrapText="1"/>
      <protection locked="0"/>
    </xf>
    <xf numFmtId="0" fontId="47" fillId="0" borderId="36" xfId="0" applyFont="1" applyBorder="1" applyAlignment="1" applyProtection="1">
      <alignment horizontal="left" vertical="center" wrapText="1"/>
      <protection locked="0"/>
    </xf>
    <xf numFmtId="0" fontId="47" fillId="0" borderId="1" xfId="0" applyFont="1" applyBorder="1" applyAlignment="1" applyProtection="1">
      <alignment horizontal="left" vertical="top"/>
      <protection locked="0"/>
    </xf>
    <xf numFmtId="0" fontId="47" fillId="0" borderId="1" xfId="0" applyFont="1" applyBorder="1" applyAlignment="1" applyProtection="1">
      <alignment horizontal="center" vertical="top"/>
      <protection locked="0"/>
    </xf>
    <xf numFmtId="0" fontId="47" fillId="0" borderId="35" xfId="0" applyFont="1" applyBorder="1" applyAlignment="1" applyProtection="1">
      <alignment horizontal="left" vertical="center"/>
      <protection locked="0"/>
    </xf>
    <xf numFmtId="0" fontId="47" fillId="0" borderId="36" xfId="0" applyFont="1" applyBorder="1" applyAlignment="1" applyProtection="1">
      <alignment horizontal="left" vertical="center"/>
      <protection locked="0"/>
    </xf>
    <xf numFmtId="0" fontId="49" fillId="0" borderId="0" xfId="0" applyFont="1" applyAlignment="1" applyProtection="1">
      <alignment vertical="center"/>
      <protection locked="0"/>
    </xf>
    <xf numFmtId="0" fontId="46" fillId="0" borderId="1" xfId="0" applyFont="1" applyBorder="1" applyAlignment="1" applyProtection="1">
      <alignment vertical="center"/>
      <protection locked="0"/>
    </xf>
    <xf numFmtId="0" fontId="49" fillId="0" borderId="34" xfId="0" applyFont="1" applyBorder="1" applyAlignment="1" applyProtection="1">
      <alignment vertical="center"/>
      <protection locked="0"/>
    </xf>
    <xf numFmtId="0" fontId="46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7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6" fillId="0" borderId="34" xfId="0" applyFont="1" applyBorder="1" applyAlignment="1" applyProtection="1">
      <alignment horizontal="left"/>
      <protection locked="0"/>
    </xf>
    <xf numFmtId="0" fontId="49" fillId="0" borderId="34" xfId="0" applyFont="1" applyBorder="1" applyAlignment="1" applyProtection="1">
      <protection locked="0"/>
    </xf>
    <xf numFmtId="0" fontId="44" fillId="0" borderId="32" xfId="0" applyFont="1" applyBorder="1" applyAlignment="1" applyProtection="1">
      <alignment vertical="top"/>
      <protection locked="0"/>
    </xf>
    <xf numFmtId="0" fontId="44" fillId="0" borderId="33" xfId="0" applyFont="1" applyBorder="1" applyAlignment="1" applyProtection="1">
      <alignment vertical="top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4" fillId="0" borderId="35" xfId="0" applyFont="1" applyBorder="1" applyAlignment="1" applyProtection="1">
      <alignment vertical="top"/>
      <protection locked="0"/>
    </xf>
    <xf numFmtId="0" fontId="44" fillId="0" borderId="34" xfId="0" applyFont="1" applyBorder="1" applyAlignment="1" applyProtection="1">
      <alignment vertical="top"/>
      <protection locked="0"/>
    </xf>
    <xf numFmtId="0" fontId="44" fillId="0" borderId="36" xfId="0" applyFont="1" applyBorder="1" applyAlignment="1" applyProtection="1">
      <alignment vertical="top"/>
      <protection locked="0"/>
    </xf>
    <xf numFmtId="0" fontId="0" fillId="0" borderId="28" xfId="0" applyFont="1" applyFill="1" applyBorder="1" applyAlignment="1" applyProtection="1">
      <alignment horizontal="center" vertical="center"/>
      <protection locked="0"/>
    </xf>
    <xf numFmtId="49" fontId="0" fillId="0" borderId="28" xfId="0" applyNumberFormat="1" applyFont="1" applyFill="1" applyBorder="1" applyAlignment="1" applyProtection="1">
      <alignment horizontal="left" vertical="center" wrapText="1"/>
      <protection locked="0"/>
    </xf>
    <xf numFmtId="0" fontId="0" fillId="0" borderId="28" xfId="0" applyFont="1" applyFill="1" applyBorder="1" applyAlignment="1" applyProtection="1">
      <alignment horizontal="left" vertical="center" wrapText="1"/>
      <protection locked="0"/>
    </xf>
    <xf numFmtId="0" fontId="0" fillId="0" borderId="28" xfId="0" applyFont="1" applyFill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Fill="1" applyBorder="1" applyAlignment="1" applyProtection="1">
      <alignment vertical="center"/>
      <protection locked="0"/>
    </xf>
    <xf numFmtId="0" fontId="9" fillId="0" borderId="0" xfId="0" applyFont="1" applyFill="1" applyAlignment="1">
      <alignment vertical="center"/>
    </xf>
    <xf numFmtId="0" fontId="39" fillId="0" borderId="0" xfId="0" applyFont="1" applyFill="1" applyAlignment="1">
      <alignment horizontal="left" vertical="center"/>
    </xf>
    <xf numFmtId="0" fontId="40" fillId="0" borderId="0" xfId="0" applyFont="1" applyFill="1" applyAlignment="1">
      <alignment horizontal="left" vertical="center"/>
    </xf>
    <xf numFmtId="0" fontId="40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 applyProtection="1">
      <alignment vertical="center"/>
      <protection locked="0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left" vertical="center" wrapText="1"/>
    </xf>
    <xf numFmtId="167" fontId="10" fillId="0" borderId="0" xfId="0" applyNumberFormat="1" applyFont="1" applyFill="1" applyAlignment="1">
      <alignment vertical="center"/>
    </xf>
    <xf numFmtId="0" fontId="10" fillId="0" borderId="0" xfId="0" applyFont="1" applyFill="1" applyAlignment="1" applyProtection="1">
      <alignment vertical="center"/>
      <protection locked="0"/>
    </xf>
    <xf numFmtId="0" fontId="11" fillId="0" borderId="0" xfId="0" applyFont="1" applyFill="1" applyAlignment="1">
      <alignment vertical="center"/>
    </xf>
    <xf numFmtId="0" fontId="39" fillId="0" borderId="0" xfId="0" applyFont="1" applyFill="1" applyBorder="1" applyAlignment="1">
      <alignment horizontal="left" vertical="center"/>
    </xf>
    <xf numFmtId="0" fontId="41" fillId="0" borderId="0" xfId="0" applyFont="1" applyFill="1" applyBorder="1" applyAlignment="1">
      <alignment horizontal="left" vertical="center"/>
    </xf>
    <xf numFmtId="0" fontId="41" fillId="0" borderId="0" xfId="0" applyFont="1" applyFill="1" applyBorder="1" applyAlignment="1">
      <alignment horizontal="left" vertical="center" wrapText="1"/>
    </xf>
    <xf numFmtId="167" fontId="11" fillId="0" borderId="0" xfId="0" applyNumberFormat="1" applyFont="1" applyFill="1" applyBorder="1" applyAlignment="1">
      <alignment vertical="center"/>
    </xf>
    <xf numFmtId="0" fontId="11" fillId="0" borderId="0" xfId="0" applyFont="1" applyFill="1" applyAlignment="1" applyProtection="1">
      <alignment vertical="center"/>
      <protection locked="0"/>
    </xf>
    <xf numFmtId="0" fontId="41" fillId="0" borderId="0" xfId="0" applyFont="1" applyFill="1" applyAlignment="1">
      <alignment horizontal="left" vertical="center"/>
    </xf>
    <xf numFmtId="0" fontId="41" fillId="0" borderId="0" xfId="0" applyFont="1" applyFill="1" applyAlignment="1">
      <alignment horizontal="left" vertical="center" wrapText="1"/>
    </xf>
    <xf numFmtId="167" fontId="11" fillId="0" borderId="0" xfId="0" applyNumberFormat="1" applyFont="1" applyFill="1" applyAlignment="1">
      <alignment vertical="center"/>
    </xf>
    <xf numFmtId="0" fontId="42" fillId="0" borderId="28" xfId="0" applyFont="1" applyFill="1" applyBorder="1" applyAlignment="1" applyProtection="1">
      <alignment horizontal="center" vertical="center"/>
      <protection locked="0"/>
    </xf>
    <xf numFmtId="49" fontId="42" fillId="0" borderId="28" xfId="0" applyNumberFormat="1" applyFont="1" applyFill="1" applyBorder="1" applyAlignment="1" applyProtection="1">
      <alignment horizontal="left" vertical="center" wrapText="1"/>
      <protection locked="0"/>
    </xf>
    <xf numFmtId="0" fontId="42" fillId="0" borderId="28" xfId="0" applyFont="1" applyFill="1" applyBorder="1" applyAlignment="1" applyProtection="1">
      <alignment horizontal="left" vertical="center" wrapText="1"/>
      <protection locked="0"/>
    </xf>
    <xf numFmtId="0" fontId="42" fillId="0" borderId="28" xfId="0" applyFont="1" applyFill="1" applyBorder="1" applyAlignment="1" applyProtection="1">
      <alignment horizontal="center" vertical="center" wrapText="1"/>
      <protection locked="0"/>
    </xf>
    <xf numFmtId="167" fontId="42" fillId="0" borderId="28" xfId="0" applyNumberFormat="1" applyFont="1" applyFill="1" applyBorder="1" applyAlignment="1" applyProtection="1">
      <alignment vertical="center"/>
      <protection locked="0"/>
    </xf>
    <xf numFmtId="4" fontId="42" fillId="0" borderId="28" xfId="0" applyNumberFormat="1" applyFont="1" applyFill="1" applyBorder="1" applyAlignment="1" applyProtection="1">
      <alignment vertical="center"/>
      <protection locked="0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2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horizontal="right" vertical="center"/>
    </xf>
    <xf numFmtId="0" fontId="27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32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0" fillId="0" borderId="0" xfId="0"/>
    <xf numFmtId="0" fontId="20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0" fillId="0" borderId="0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4" fillId="3" borderId="0" xfId="1" applyFont="1" applyFill="1" applyAlignment="1">
      <alignment vertical="center"/>
    </xf>
    <xf numFmtId="0" fontId="20" fillId="0" borderId="0" xfId="0" applyFont="1" applyAlignment="1">
      <alignment horizontal="left" vertical="center"/>
    </xf>
    <xf numFmtId="0" fontId="45" fillId="0" borderId="1" xfId="0" applyFont="1" applyBorder="1" applyAlignment="1" applyProtection="1">
      <alignment horizontal="center" vertical="center" wrapText="1"/>
      <protection locked="0"/>
    </xf>
    <xf numFmtId="0" fontId="47" fillId="0" borderId="1" xfId="0" applyFont="1" applyBorder="1" applyAlignment="1" applyProtection="1">
      <alignment horizontal="left" vertical="top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 wrapText="1"/>
      <protection locked="0"/>
    </xf>
    <xf numFmtId="49" fontId="47" fillId="0" borderId="1" xfId="0" applyNumberFormat="1" applyFont="1" applyBorder="1" applyAlignment="1" applyProtection="1">
      <alignment horizontal="left" vertical="center" wrapText="1"/>
      <protection locked="0"/>
    </xf>
    <xf numFmtId="0" fontId="45" fillId="0" borderId="1" xfId="0" applyFont="1" applyBorder="1" applyAlignment="1" applyProtection="1">
      <alignment horizontal="center" vertical="center"/>
      <protection locked="0"/>
    </xf>
    <xf numFmtId="0" fontId="46" fillId="0" borderId="34" xfId="0" applyFont="1" applyBorder="1" applyAlignment="1" applyProtection="1">
      <alignment horizontal="left"/>
      <protection locked="0"/>
    </xf>
    <xf numFmtId="0" fontId="46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E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1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75"/>
  <sheetViews>
    <sheetView showGridLines="0" tabSelected="1" workbookViewId="0">
      <pane ySplit="1" topLeftCell="A2" activePane="bottomLeft" state="frozen"/>
      <selection pane="bottomLeft"/>
    </sheetView>
  </sheetViews>
  <sheetFormatPr defaultRowHeight="12"/>
  <cols>
    <col min="1" max="1" width="7.140625" customWidth="1"/>
    <col min="2" max="2" width="1.42578125" customWidth="1"/>
    <col min="3" max="3" width="3.42578125" customWidth="1"/>
    <col min="4" max="33" width="2.28515625" customWidth="1"/>
    <col min="34" max="34" width="2.85546875" customWidth="1"/>
    <col min="35" max="35" width="27.140625" customWidth="1"/>
    <col min="36" max="37" width="2.140625" customWidth="1"/>
    <col min="38" max="38" width="7.140625" customWidth="1"/>
    <col min="39" max="39" width="2.85546875" customWidth="1"/>
    <col min="40" max="40" width="11.42578125" customWidth="1"/>
    <col min="41" max="41" width="6.42578125" customWidth="1"/>
    <col min="42" max="42" width="3.42578125" customWidth="1"/>
    <col min="43" max="43" width="13.42578125" customWidth="1"/>
    <col min="44" max="44" width="11.7109375" customWidth="1"/>
    <col min="45" max="47" width="22.140625" hidden="1" customWidth="1"/>
    <col min="48" max="52" width="18.42578125" hidden="1" customWidth="1"/>
    <col min="53" max="53" width="16.42578125" hidden="1" customWidth="1"/>
    <col min="54" max="54" width="21.42578125" hidden="1" customWidth="1"/>
    <col min="55" max="56" width="16.42578125" hidden="1" customWidth="1"/>
    <col min="57" max="57" width="57" customWidth="1"/>
    <col min="71" max="91" width="9.140625" hidden="1"/>
  </cols>
  <sheetData>
    <row r="1" spans="1:74" ht="21.45" customHeight="1">
      <c r="A1" s="17" t="s">
        <v>0</v>
      </c>
      <c r="B1" s="18"/>
      <c r="C1" s="18"/>
      <c r="D1" s="19" t="s">
        <v>1</v>
      </c>
      <c r="E1" s="18"/>
      <c r="F1" s="18"/>
      <c r="G1" s="18"/>
      <c r="H1" s="18"/>
      <c r="I1" s="18"/>
      <c r="J1" s="18"/>
      <c r="K1" s="20" t="s">
        <v>2</v>
      </c>
      <c r="L1" s="20"/>
      <c r="M1" s="20"/>
      <c r="N1" s="20"/>
      <c r="O1" s="20"/>
      <c r="P1" s="20"/>
      <c r="Q1" s="20"/>
      <c r="R1" s="20"/>
      <c r="S1" s="20"/>
      <c r="T1" s="18"/>
      <c r="U1" s="18"/>
      <c r="V1" s="18"/>
      <c r="W1" s="20" t="s">
        <v>3</v>
      </c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1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3" t="s">
        <v>4</v>
      </c>
      <c r="BB1" s="23" t="s">
        <v>5</v>
      </c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T1" s="24" t="s">
        <v>6</v>
      </c>
      <c r="BU1" s="24" t="s">
        <v>6</v>
      </c>
      <c r="BV1" s="24" t="s">
        <v>7</v>
      </c>
    </row>
    <row r="2" spans="1:74" ht="36.9" customHeight="1">
      <c r="AR2" s="412" t="s">
        <v>8</v>
      </c>
      <c r="AS2" s="413"/>
      <c r="AT2" s="413"/>
      <c r="AU2" s="413"/>
      <c r="AV2" s="413"/>
      <c r="AW2" s="413"/>
      <c r="AX2" s="413"/>
      <c r="AY2" s="413"/>
      <c r="AZ2" s="413"/>
      <c r="BA2" s="413"/>
      <c r="BB2" s="413"/>
      <c r="BC2" s="413"/>
      <c r="BD2" s="413"/>
      <c r="BE2" s="413"/>
      <c r="BS2" s="25" t="s">
        <v>9</v>
      </c>
      <c r="BT2" s="25" t="s">
        <v>10</v>
      </c>
    </row>
    <row r="3" spans="1:74" ht="6.9" customHeight="1">
      <c r="B3" s="26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8"/>
      <c r="BS3" s="25" t="s">
        <v>9</v>
      </c>
      <c r="BT3" s="25" t="s">
        <v>11</v>
      </c>
    </row>
    <row r="4" spans="1:74" ht="36.9" customHeight="1">
      <c r="B4" s="29"/>
      <c r="C4" s="30"/>
      <c r="D4" s="31" t="s">
        <v>12</v>
      </c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2"/>
      <c r="AS4" s="33" t="s">
        <v>13</v>
      </c>
      <c r="BE4" s="34" t="s">
        <v>14</v>
      </c>
      <c r="BS4" s="25" t="s">
        <v>15</v>
      </c>
    </row>
    <row r="5" spans="1:74" ht="14.4" customHeight="1">
      <c r="B5" s="29"/>
      <c r="C5" s="30"/>
      <c r="D5" s="35" t="s">
        <v>16</v>
      </c>
      <c r="E5" s="30"/>
      <c r="F5" s="30"/>
      <c r="G5" s="30"/>
      <c r="H5" s="30"/>
      <c r="I5" s="30"/>
      <c r="J5" s="30"/>
      <c r="K5" s="375" t="s">
        <v>17</v>
      </c>
      <c r="L5" s="376"/>
      <c r="M5" s="376"/>
      <c r="N5" s="376"/>
      <c r="O5" s="376"/>
      <c r="P5" s="376"/>
      <c r="Q5" s="376"/>
      <c r="R5" s="376"/>
      <c r="S5" s="376"/>
      <c r="T5" s="376"/>
      <c r="U5" s="376"/>
      <c r="V5" s="376"/>
      <c r="W5" s="376"/>
      <c r="X5" s="376"/>
      <c r="Y5" s="376"/>
      <c r="Z5" s="376"/>
      <c r="AA5" s="376"/>
      <c r="AB5" s="376"/>
      <c r="AC5" s="376"/>
      <c r="AD5" s="376"/>
      <c r="AE5" s="376"/>
      <c r="AF5" s="376"/>
      <c r="AG5" s="376"/>
      <c r="AH5" s="376"/>
      <c r="AI5" s="376"/>
      <c r="AJ5" s="376"/>
      <c r="AK5" s="376"/>
      <c r="AL5" s="376"/>
      <c r="AM5" s="376"/>
      <c r="AN5" s="376"/>
      <c r="AO5" s="376"/>
      <c r="AP5" s="30"/>
      <c r="AQ5" s="32"/>
      <c r="BE5" s="373" t="s">
        <v>18</v>
      </c>
      <c r="BS5" s="25" t="s">
        <v>9</v>
      </c>
    </row>
    <row r="6" spans="1:74" ht="36.9" customHeight="1">
      <c r="B6" s="29"/>
      <c r="C6" s="30"/>
      <c r="D6" s="37" t="s">
        <v>19</v>
      </c>
      <c r="E6" s="30"/>
      <c r="F6" s="30"/>
      <c r="G6" s="30"/>
      <c r="H6" s="30"/>
      <c r="I6" s="30"/>
      <c r="J6" s="30"/>
      <c r="K6" s="377" t="s">
        <v>20</v>
      </c>
      <c r="L6" s="376"/>
      <c r="M6" s="376"/>
      <c r="N6" s="376"/>
      <c r="O6" s="376"/>
      <c r="P6" s="376"/>
      <c r="Q6" s="376"/>
      <c r="R6" s="376"/>
      <c r="S6" s="376"/>
      <c r="T6" s="376"/>
      <c r="U6" s="376"/>
      <c r="V6" s="376"/>
      <c r="W6" s="376"/>
      <c r="X6" s="376"/>
      <c r="Y6" s="376"/>
      <c r="Z6" s="376"/>
      <c r="AA6" s="376"/>
      <c r="AB6" s="376"/>
      <c r="AC6" s="376"/>
      <c r="AD6" s="376"/>
      <c r="AE6" s="376"/>
      <c r="AF6" s="376"/>
      <c r="AG6" s="376"/>
      <c r="AH6" s="376"/>
      <c r="AI6" s="376"/>
      <c r="AJ6" s="376"/>
      <c r="AK6" s="376"/>
      <c r="AL6" s="376"/>
      <c r="AM6" s="376"/>
      <c r="AN6" s="376"/>
      <c r="AO6" s="376"/>
      <c r="AP6" s="30"/>
      <c r="AQ6" s="32"/>
      <c r="BE6" s="374"/>
      <c r="BS6" s="25" t="s">
        <v>9</v>
      </c>
    </row>
    <row r="7" spans="1:74" ht="14.4" customHeight="1">
      <c r="B7" s="29"/>
      <c r="C7" s="30"/>
      <c r="D7" s="38" t="s">
        <v>21</v>
      </c>
      <c r="E7" s="30"/>
      <c r="F7" s="30"/>
      <c r="G7" s="30"/>
      <c r="H7" s="30"/>
      <c r="I7" s="30"/>
      <c r="J7" s="30"/>
      <c r="K7" s="36" t="s">
        <v>5</v>
      </c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8" t="s">
        <v>22</v>
      </c>
      <c r="AL7" s="30"/>
      <c r="AM7" s="30"/>
      <c r="AN7" s="36" t="s">
        <v>5</v>
      </c>
      <c r="AO7" s="30"/>
      <c r="AP7" s="30"/>
      <c r="AQ7" s="32"/>
      <c r="BE7" s="374"/>
      <c r="BS7" s="25" t="s">
        <v>9</v>
      </c>
    </row>
    <row r="8" spans="1:74" ht="14.4" customHeight="1">
      <c r="B8" s="29"/>
      <c r="C8" s="30"/>
      <c r="D8" s="38" t="s">
        <v>23</v>
      </c>
      <c r="E8" s="30"/>
      <c r="F8" s="30"/>
      <c r="G8" s="30"/>
      <c r="H8" s="30"/>
      <c r="I8" s="30"/>
      <c r="J8" s="30"/>
      <c r="K8" s="36" t="s">
        <v>24</v>
      </c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8" t="s">
        <v>25</v>
      </c>
      <c r="AL8" s="30"/>
      <c r="AM8" s="30"/>
      <c r="AN8" s="39" t="s">
        <v>26</v>
      </c>
      <c r="AO8" s="30"/>
      <c r="AP8" s="30"/>
      <c r="AQ8" s="32"/>
      <c r="BE8" s="374"/>
      <c r="BS8" s="25" t="s">
        <v>9</v>
      </c>
    </row>
    <row r="9" spans="1:74" ht="14.4" customHeight="1">
      <c r="B9" s="29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2"/>
      <c r="BE9" s="374"/>
      <c r="BS9" s="25" t="s">
        <v>9</v>
      </c>
    </row>
    <row r="10" spans="1:74" ht="14.4" customHeight="1">
      <c r="B10" s="29"/>
      <c r="C10" s="30"/>
      <c r="D10" s="38" t="s">
        <v>27</v>
      </c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8" t="s">
        <v>28</v>
      </c>
      <c r="AL10" s="30"/>
      <c r="AM10" s="30"/>
      <c r="AN10" s="36" t="s">
        <v>5</v>
      </c>
      <c r="AO10" s="30"/>
      <c r="AP10" s="30"/>
      <c r="AQ10" s="32"/>
      <c r="BE10" s="374"/>
      <c r="BS10" s="25" t="s">
        <v>29</v>
      </c>
    </row>
    <row r="11" spans="1:74" ht="18.45" customHeight="1">
      <c r="B11" s="29"/>
      <c r="C11" s="30"/>
      <c r="D11" s="30"/>
      <c r="E11" s="36" t="s">
        <v>30</v>
      </c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8" t="s">
        <v>31</v>
      </c>
      <c r="AL11" s="30"/>
      <c r="AM11" s="30"/>
      <c r="AN11" s="36" t="s">
        <v>5</v>
      </c>
      <c r="AO11" s="30"/>
      <c r="AP11" s="30"/>
      <c r="AQ11" s="32"/>
      <c r="BE11" s="374"/>
      <c r="BS11" s="25" t="s">
        <v>29</v>
      </c>
    </row>
    <row r="12" spans="1:74" ht="6.9" customHeight="1">
      <c r="B12" s="29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2"/>
      <c r="BE12" s="374"/>
      <c r="BS12" s="25" t="s">
        <v>29</v>
      </c>
    </row>
    <row r="13" spans="1:74" ht="14.4" customHeight="1">
      <c r="B13" s="29"/>
      <c r="C13" s="30"/>
      <c r="D13" s="38" t="s">
        <v>32</v>
      </c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8" t="s">
        <v>28</v>
      </c>
      <c r="AL13" s="30"/>
      <c r="AM13" s="30"/>
      <c r="AN13" s="40" t="s">
        <v>33</v>
      </c>
      <c r="AO13" s="30"/>
      <c r="AP13" s="30"/>
      <c r="AQ13" s="32"/>
      <c r="BE13" s="374"/>
      <c r="BS13" s="25" t="s">
        <v>29</v>
      </c>
    </row>
    <row r="14" spans="1:74" ht="13.2">
      <c r="B14" s="29"/>
      <c r="C14" s="30"/>
      <c r="D14" s="30"/>
      <c r="E14" s="378" t="s">
        <v>33</v>
      </c>
      <c r="F14" s="379"/>
      <c r="G14" s="379"/>
      <c r="H14" s="379"/>
      <c r="I14" s="379"/>
      <c r="J14" s="379"/>
      <c r="K14" s="379"/>
      <c r="L14" s="379"/>
      <c r="M14" s="379"/>
      <c r="N14" s="379"/>
      <c r="O14" s="379"/>
      <c r="P14" s="379"/>
      <c r="Q14" s="379"/>
      <c r="R14" s="379"/>
      <c r="S14" s="379"/>
      <c r="T14" s="379"/>
      <c r="U14" s="379"/>
      <c r="V14" s="379"/>
      <c r="W14" s="379"/>
      <c r="X14" s="379"/>
      <c r="Y14" s="379"/>
      <c r="Z14" s="379"/>
      <c r="AA14" s="379"/>
      <c r="AB14" s="379"/>
      <c r="AC14" s="379"/>
      <c r="AD14" s="379"/>
      <c r="AE14" s="379"/>
      <c r="AF14" s="379"/>
      <c r="AG14" s="379"/>
      <c r="AH14" s="379"/>
      <c r="AI14" s="379"/>
      <c r="AJ14" s="379"/>
      <c r="AK14" s="38" t="s">
        <v>31</v>
      </c>
      <c r="AL14" s="30"/>
      <c r="AM14" s="30"/>
      <c r="AN14" s="40" t="s">
        <v>33</v>
      </c>
      <c r="AO14" s="30"/>
      <c r="AP14" s="30"/>
      <c r="AQ14" s="32"/>
      <c r="BE14" s="374"/>
      <c r="BS14" s="25" t="s">
        <v>29</v>
      </c>
    </row>
    <row r="15" spans="1:74" ht="6.9" customHeight="1">
      <c r="B15" s="29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2"/>
      <c r="BE15" s="374"/>
      <c r="BS15" s="25" t="s">
        <v>6</v>
      </c>
    </row>
    <row r="16" spans="1:74" ht="14.4" customHeight="1">
      <c r="B16" s="29"/>
      <c r="C16" s="30"/>
      <c r="D16" s="38" t="s">
        <v>34</v>
      </c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8" t="s">
        <v>28</v>
      </c>
      <c r="AL16" s="30"/>
      <c r="AM16" s="30"/>
      <c r="AN16" s="36" t="s">
        <v>35</v>
      </c>
      <c r="AO16" s="30"/>
      <c r="AP16" s="30"/>
      <c r="AQ16" s="32"/>
      <c r="BE16" s="374"/>
      <c r="BS16" s="25" t="s">
        <v>6</v>
      </c>
    </row>
    <row r="17" spans="2:71" ht="18.45" customHeight="1">
      <c r="B17" s="29"/>
      <c r="C17" s="30"/>
      <c r="D17" s="30"/>
      <c r="E17" s="36" t="s">
        <v>36</v>
      </c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8" t="s">
        <v>31</v>
      </c>
      <c r="AL17" s="30"/>
      <c r="AM17" s="30"/>
      <c r="AN17" s="36" t="s">
        <v>37</v>
      </c>
      <c r="AO17" s="30"/>
      <c r="AP17" s="30"/>
      <c r="AQ17" s="32"/>
      <c r="BE17" s="374"/>
      <c r="BS17" s="25" t="s">
        <v>38</v>
      </c>
    </row>
    <row r="18" spans="2:71" ht="6.9" customHeight="1">
      <c r="B18" s="29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2"/>
      <c r="BE18" s="374"/>
      <c r="BS18" s="25" t="s">
        <v>9</v>
      </c>
    </row>
    <row r="19" spans="2:71" ht="14.4" customHeight="1">
      <c r="B19" s="29"/>
      <c r="C19" s="30"/>
      <c r="D19" s="38" t="s">
        <v>39</v>
      </c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2"/>
      <c r="BE19" s="374"/>
      <c r="BS19" s="25" t="s">
        <v>9</v>
      </c>
    </row>
    <row r="20" spans="2:71" ht="20.399999999999999" customHeight="1">
      <c r="B20" s="29"/>
      <c r="C20" s="30"/>
      <c r="D20" s="30"/>
      <c r="E20" s="380" t="s">
        <v>5</v>
      </c>
      <c r="F20" s="380"/>
      <c r="G20" s="380"/>
      <c r="H20" s="380"/>
      <c r="I20" s="380"/>
      <c r="J20" s="380"/>
      <c r="K20" s="380"/>
      <c r="L20" s="380"/>
      <c r="M20" s="380"/>
      <c r="N20" s="380"/>
      <c r="O20" s="380"/>
      <c r="P20" s="380"/>
      <c r="Q20" s="380"/>
      <c r="R20" s="380"/>
      <c r="S20" s="380"/>
      <c r="T20" s="380"/>
      <c r="U20" s="380"/>
      <c r="V20" s="380"/>
      <c r="W20" s="380"/>
      <c r="X20" s="380"/>
      <c r="Y20" s="380"/>
      <c r="Z20" s="380"/>
      <c r="AA20" s="380"/>
      <c r="AB20" s="380"/>
      <c r="AC20" s="380"/>
      <c r="AD20" s="380"/>
      <c r="AE20" s="380"/>
      <c r="AF20" s="380"/>
      <c r="AG20" s="380"/>
      <c r="AH20" s="380"/>
      <c r="AI20" s="380"/>
      <c r="AJ20" s="380"/>
      <c r="AK20" s="380"/>
      <c r="AL20" s="380"/>
      <c r="AM20" s="380"/>
      <c r="AN20" s="380"/>
      <c r="AO20" s="30"/>
      <c r="AP20" s="30"/>
      <c r="AQ20" s="32"/>
      <c r="BE20" s="374"/>
      <c r="BS20" s="25" t="s">
        <v>6</v>
      </c>
    </row>
    <row r="21" spans="2:71" ht="6.9" customHeight="1">
      <c r="B21" s="29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2"/>
      <c r="BE21" s="374"/>
    </row>
    <row r="22" spans="2:71" ht="6.9" customHeight="1">
      <c r="B22" s="29"/>
      <c r="C22" s="30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30"/>
      <c r="AQ22" s="32"/>
      <c r="BE22" s="374"/>
    </row>
    <row r="23" spans="2:71" s="1" customFormat="1" ht="25.95" customHeight="1">
      <c r="B23" s="42"/>
      <c r="C23" s="43"/>
      <c r="D23" s="44" t="s">
        <v>40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381">
        <f>ROUND(AG51,2)</f>
        <v>0</v>
      </c>
      <c r="AL23" s="382"/>
      <c r="AM23" s="382"/>
      <c r="AN23" s="382"/>
      <c r="AO23" s="382"/>
      <c r="AP23" s="43"/>
      <c r="AQ23" s="46"/>
      <c r="BE23" s="374"/>
    </row>
    <row r="24" spans="2:71" s="1" customFormat="1" ht="6.9" customHeight="1">
      <c r="B24" s="42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6"/>
      <c r="BE24" s="374"/>
    </row>
    <row r="25" spans="2:71" s="1" customFormat="1">
      <c r="B25" s="42"/>
      <c r="C25" s="43"/>
      <c r="D25" s="43"/>
      <c r="E25" s="43"/>
      <c r="F25" s="43"/>
      <c r="G25" s="43"/>
      <c r="H25" s="43"/>
      <c r="I25" s="43"/>
      <c r="J25" s="43"/>
      <c r="K25" s="43"/>
      <c r="L25" s="383" t="s">
        <v>41</v>
      </c>
      <c r="M25" s="383"/>
      <c r="N25" s="383"/>
      <c r="O25" s="383"/>
      <c r="P25" s="43"/>
      <c r="Q25" s="43"/>
      <c r="R25" s="43"/>
      <c r="S25" s="43"/>
      <c r="T25" s="43"/>
      <c r="U25" s="43"/>
      <c r="V25" s="43"/>
      <c r="W25" s="383" t="s">
        <v>42</v>
      </c>
      <c r="X25" s="383"/>
      <c r="Y25" s="383"/>
      <c r="Z25" s="383"/>
      <c r="AA25" s="383"/>
      <c r="AB25" s="383"/>
      <c r="AC25" s="383"/>
      <c r="AD25" s="383"/>
      <c r="AE25" s="383"/>
      <c r="AF25" s="43"/>
      <c r="AG25" s="43"/>
      <c r="AH25" s="43"/>
      <c r="AI25" s="43"/>
      <c r="AJ25" s="43"/>
      <c r="AK25" s="383" t="s">
        <v>43</v>
      </c>
      <c r="AL25" s="383"/>
      <c r="AM25" s="383"/>
      <c r="AN25" s="383"/>
      <c r="AO25" s="383"/>
      <c r="AP25" s="43"/>
      <c r="AQ25" s="46"/>
      <c r="BE25" s="374"/>
    </row>
    <row r="26" spans="2:71" s="2" customFormat="1" ht="14.4" customHeight="1">
      <c r="B26" s="48"/>
      <c r="C26" s="49"/>
      <c r="D26" s="50" t="s">
        <v>44</v>
      </c>
      <c r="E26" s="49"/>
      <c r="F26" s="50" t="s">
        <v>45</v>
      </c>
      <c r="G26" s="49"/>
      <c r="H26" s="49"/>
      <c r="I26" s="49"/>
      <c r="J26" s="49"/>
      <c r="K26" s="49"/>
      <c r="L26" s="384">
        <v>0.21</v>
      </c>
      <c r="M26" s="385"/>
      <c r="N26" s="385"/>
      <c r="O26" s="385"/>
      <c r="P26" s="49"/>
      <c r="Q26" s="49"/>
      <c r="R26" s="49"/>
      <c r="S26" s="49"/>
      <c r="T26" s="49"/>
      <c r="U26" s="49"/>
      <c r="V26" s="49"/>
      <c r="W26" s="386">
        <f>ROUND(AZ51,2)</f>
        <v>0</v>
      </c>
      <c r="X26" s="385"/>
      <c r="Y26" s="385"/>
      <c r="Z26" s="385"/>
      <c r="AA26" s="385"/>
      <c r="AB26" s="385"/>
      <c r="AC26" s="385"/>
      <c r="AD26" s="385"/>
      <c r="AE26" s="385"/>
      <c r="AF26" s="49"/>
      <c r="AG26" s="49"/>
      <c r="AH26" s="49"/>
      <c r="AI26" s="49"/>
      <c r="AJ26" s="49"/>
      <c r="AK26" s="386">
        <f>ROUND(AV51,2)</f>
        <v>0</v>
      </c>
      <c r="AL26" s="385"/>
      <c r="AM26" s="385"/>
      <c r="AN26" s="385"/>
      <c r="AO26" s="385"/>
      <c r="AP26" s="49"/>
      <c r="AQ26" s="51"/>
      <c r="BE26" s="374"/>
    </row>
    <row r="27" spans="2:71" s="2" customFormat="1" ht="14.4" customHeight="1">
      <c r="B27" s="48"/>
      <c r="C27" s="49"/>
      <c r="D27" s="49"/>
      <c r="E27" s="49"/>
      <c r="F27" s="50" t="s">
        <v>46</v>
      </c>
      <c r="G27" s="49"/>
      <c r="H27" s="49"/>
      <c r="I27" s="49"/>
      <c r="J27" s="49"/>
      <c r="K27" s="49"/>
      <c r="L27" s="384">
        <v>0.15</v>
      </c>
      <c r="M27" s="385"/>
      <c r="N27" s="385"/>
      <c r="O27" s="385"/>
      <c r="P27" s="49"/>
      <c r="Q27" s="49"/>
      <c r="R27" s="49"/>
      <c r="S27" s="49"/>
      <c r="T27" s="49"/>
      <c r="U27" s="49"/>
      <c r="V27" s="49"/>
      <c r="W27" s="386">
        <f>ROUND(BA51,2)</f>
        <v>0</v>
      </c>
      <c r="X27" s="385"/>
      <c r="Y27" s="385"/>
      <c r="Z27" s="385"/>
      <c r="AA27" s="385"/>
      <c r="AB27" s="385"/>
      <c r="AC27" s="385"/>
      <c r="AD27" s="385"/>
      <c r="AE27" s="385"/>
      <c r="AF27" s="49"/>
      <c r="AG27" s="49"/>
      <c r="AH27" s="49"/>
      <c r="AI27" s="49"/>
      <c r="AJ27" s="49"/>
      <c r="AK27" s="386">
        <f>ROUND(AW51,2)</f>
        <v>0</v>
      </c>
      <c r="AL27" s="385"/>
      <c r="AM27" s="385"/>
      <c r="AN27" s="385"/>
      <c r="AO27" s="385"/>
      <c r="AP27" s="49"/>
      <c r="AQ27" s="51"/>
      <c r="BE27" s="374"/>
    </row>
    <row r="28" spans="2:71" s="2" customFormat="1" ht="14.4" hidden="1" customHeight="1">
      <c r="B28" s="48"/>
      <c r="C28" s="49"/>
      <c r="D28" s="49"/>
      <c r="E28" s="49"/>
      <c r="F28" s="50" t="s">
        <v>47</v>
      </c>
      <c r="G28" s="49"/>
      <c r="H28" s="49"/>
      <c r="I28" s="49"/>
      <c r="J28" s="49"/>
      <c r="K28" s="49"/>
      <c r="L28" s="384">
        <v>0.21</v>
      </c>
      <c r="M28" s="385"/>
      <c r="N28" s="385"/>
      <c r="O28" s="385"/>
      <c r="P28" s="49"/>
      <c r="Q28" s="49"/>
      <c r="R28" s="49"/>
      <c r="S28" s="49"/>
      <c r="T28" s="49"/>
      <c r="U28" s="49"/>
      <c r="V28" s="49"/>
      <c r="W28" s="386">
        <f>ROUND(BB51,2)</f>
        <v>0</v>
      </c>
      <c r="X28" s="385"/>
      <c r="Y28" s="385"/>
      <c r="Z28" s="385"/>
      <c r="AA28" s="385"/>
      <c r="AB28" s="385"/>
      <c r="AC28" s="385"/>
      <c r="AD28" s="385"/>
      <c r="AE28" s="385"/>
      <c r="AF28" s="49"/>
      <c r="AG28" s="49"/>
      <c r="AH28" s="49"/>
      <c r="AI28" s="49"/>
      <c r="AJ28" s="49"/>
      <c r="AK28" s="386">
        <v>0</v>
      </c>
      <c r="AL28" s="385"/>
      <c r="AM28" s="385"/>
      <c r="AN28" s="385"/>
      <c r="AO28" s="385"/>
      <c r="AP28" s="49"/>
      <c r="AQ28" s="51"/>
      <c r="BE28" s="374"/>
    </row>
    <row r="29" spans="2:71" s="2" customFormat="1" ht="14.4" hidden="1" customHeight="1">
      <c r="B29" s="48"/>
      <c r="C29" s="49"/>
      <c r="D29" s="49"/>
      <c r="E29" s="49"/>
      <c r="F29" s="50" t="s">
        <v>48</v>
      </c>
      <c r="G29" s="49"/>
      <c r="H29" s="49"/>
      <c r="I29" s="49"/>
      <c r="J29" s="49"/>
      <c r="K29" s="49"/>
      <c r="L29" s="384">
        <v>0.15</v>
      </c>
      <c r="M29" s="385"/>
      <c r="N29" s="385"/>
      <c r="O29" s="385"/>
      <c r="P29" s="49"/>
      <c r="Q29" s="49"/>
      <c r="R29" s="49"/>
      <c r="S29" s="49"/>
      <c r="T29" s="49"/>
      <c r="U29" s="49"/>
      <c r="V29" s="49"/>
      <c r="W29" s="386">
        <f>ROUND(BC51,2)</f>
        <v>0</v>
      </c>
      <c r="X29" s="385"/>
      <c r="Y29" s="385"/>
      <c r="Z29" s="385"/>
      <c r="AA29" s="385"/>
      <c r="AB29" s="385"/>
      <c r="AC29" s="385"/>
      <c r="AD29" s="385"/>
      <c r="AE29" s="385"/>
      <c r="AF29" s="49"/>
      <c r="AG29" s="49"/>
      <c r="AH29" s="49"/>
      <c r="AI29" s="49"/>
      <c r="AJ29" s="49"/>
      <c r="AK29" s="386">
        <v>0</v>
      </c>
      <c r="AL29" s="385"/>
      <c r="AM29" s="385"/>
      <c r="AN29" s="385"/>
      <c r="AO29" s="385"/>
      <c r="AP29" s="49"/>
      <c r="AQ29" s="51"/>
      <c r="BE29" s="374"/>
    </row>
    <row r="30" spans="2:71" s="2" customFormat="1" ht="14.4" hidden="1" customHeight="1">
      <c r="B30" s="48"/>
      <c r="C30" s="49"/>
      <c r="D30" s="49"/>
      <c r="E30" s="49"/>
      <c r="F30" s="50" t="s">
        <v>49</v>
      </c>
      <c r="G30" s="49"/>
      <c r="H30" s="49"/>
      <c r="I30" s="49"/>
      <c r="J30" s="49"/>
      <c r="K30" s="49"/>
      <c r="L30" s="384">
        <v>0</v>
      </c>
      <c r="M30" s="385"/>
      <c r="N30" s="385"/>
      <c r="O30" s="385"/>
      <c r="P30" s="49"/>
      <c r="Q30" s="49"/>
      <c r="R30" s="49"/>
      <c r="S30" s="49"/>
      <c r="T30" s="49"/>
      <c r="U30" s="49"/>
      <c r="V30" s="49"/>
      <c r="W30" s="386">
        <f>ROUND(BD51,2)</f>
        <v>0</v>
      </c>
      <c r="X30" s="385"/>
      <c r="Y30" s="385"/>
      <c r="Z30" s="385"/>
      <c r="AA30" s="385"/>
      <c r="AB30" s="385"/>
      <c r="AC30" s="385"/>
      <c r="AD30" s="385"/>
      <c r="AE30" s="385"/>
      <c r="AF30" s="49"/>
      <c r="AG30" s="49"/>
      <c r="AH30" s="49"/>
      <c r="AI30" s="49"/>
      <c r="AJ30" s="49"/>
      <c r="AK30" s="386">
        <v>0</v>
      </c>
      <c r="AL30" s="385"/>
      <c r="AM30" s="385"/>
      <c r="AN30" s="385"/>
      <c r="AO30" s="385"/>
      <c r="AP30" s="49"/>
      <c r="AQ30" s="51"/>
      <c r="BE30" s="374"/>
    </row>
    <row r="31" spans="2:71" s="1" customFormat="1" ht="6.9" customHeight="1">
      <c r="B31" s="42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6"/>
      <c r="BE31" s="374"/>
    </row>
    <row r="32" spans="2:71" s="1" customFormat="1" ht="25.95" customHeight="1">
      <c r="B32" s="42"/>
      <c r="C32" s="52"/>
      <c r="D32" s="53" t="s">
        <v>50</v>
      </c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5" t="s">
        <v>51</v>
      </c>
      <c r="U32" s="54"/>
      <c r="V32" s="54"/>
      <c r="W32" s="54"/>
      <c r="X32" s="387" t="s">
        <v>52</v>
      </c>
      <c r="Y32" s="388"/>
      <c r="Z32" s="388"/>
      <c r="AA32" s="388"/>
      <c r="AB32" s="388"/>
      <c r="AC32" s="54"/>
      <c r="AD32" s="54"/>
      <c r="AE32" s="54"/>
      <c r="AF32" s="54"/>
      <c r="AG32" s="54"/>
      <c r="AH32" s="54"/>
      <c r="AI32" s="54"/>
      <c r="AJ32" s="54"/>
      <c r="AK32" s="389">
        <f>SUM(AK23:AK30)</f>
        <v>0</v>
      </c>
      <c r="AL32" s="388"/>
      <c r="AM32" s="388"/>
      <c r="AN32" s="388"/>
      <c r="AO32" s="390"/>
      <c r="AP32" s="52"/>
      <c r="AQ32" s="56"/>
      <c r="BE32" s="374"/>
    </row>
    <row r="33" spans="2:56" s="1" customFormat="1" ht="6.9" customHeight="1">
      <c r="B33" s="42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6"/>
    </row>
    <row r="34" spans="2:56" s="1" customFormat="1" ht="6.9" customHeight="1">
      <c r="B34" s="57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9"/>
    </row>
    <row r="38" spans="2:56" s="1" customFormat="1" ht="6.9" customHeight="1">
      <c r="B38" s="60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61"/>
      <c r="AR38" s="42"/>
    </row>
    <row r="39" spans="2:56" s="1" customFormat="1" ht="36.9" customHeight="1">
      <c r="B39" s="42"/>
      <c r="C39" s="62" t="s">
        <v>53</v>
      </c>
      <c r="AR39" s="42"/>
    </row>
    <row r="40" spans="2:56" s="1" customFormat="1" ht="6.9" customHeight="1">
      <c r="B40" s="42"/>
      <c r="AR40" s="42"/>
    </row>
    <row r="41" spans="2:56" s="3" customFormat="1" ht="14.4" customHeight="1">
      <c r="B41" s="63"/>
      <c r="C41" s="64" t="s">
        <v>16</v>
      </c>
      <c r="L41" s="3" t="str">
        <f>K5</f>
        <v>053c</v>
      </c>
      <c r="AR41" s="63"/>
    </row>
    <row r="42" spans="2:56" s="4" customFormat="1" ht="36.9" customHeight="1">
      <c r="B42" s="65"/>
      <c r="C42" s="66" t="s">
        <v>19</v>
      </c>
      <c r="L42" s="391" t="str">
        <f>K6</f>
        <v>Regenerace panelového sídliště Prievidzská, Šumperk - 5. etapa, II. část - díl 1</v>
      </c>
      <c r="M42" s="392"/>
      <c r="N42" s="392"/>
      <c r="O42" s="392"/>
      <c r="P42" s="392"/>
      <c r="Q42" s="392"/>
      <c r="R42" s="392"/>
      <c r="S42" s="392"/>
      <c r="T42" s="392"/>
      <c r="U42" s="392"/>
      <c r="V42" s="392"/>
      <c r="W42" s="392"/>
      <c r="X42" s="392"/>
      <c r="Y42" s="392"/>
      <c r="Z42" s="392"/>
      <c r="AA42" s="392"/>
      <c r="AB42" s="392"/>
      <c r="AC42" s="392"/>
      <c r="AD42" s="392"/>
      <c r="AE42" s="392"/>
      <c r="AF42" s="392"/>
      <c r="AG42" s="392"/>
      <c r="AH42" s="392"/>
      <c r="AI42" s="392"/>
      <c r="AJ42" s="392"/>
      <c r="AK42" s="392"/>
      <c r="AL42" s="392"/>
      <c r="AM42" s="392"/>
      <c r="AN42" s="392"/>
      <c r="AO42" s="392"/>
      <c r="AR42" s="65"/>
    </row>
    <row r="43" spans="2:56" s="1" customFormat="1" ht="6.9" customHeight="1">
      <c r="B43" s="42"/>
      <c r="AR43" s="42"/>
    </row>
    <row r="44" spans="2:56" s="1" customFormat="1" ht="13.2">
      <c r="B44" s="42"/>
      <c r="C44" s="64" t="s">
        <v>23</v>
      </c>
      <c r="L44" s="67" t="str">
        <f>IF(K8="","",K8)</f>
        <v>Šumperk</v>
      </c>
      <c r="AI44" s="64" t="s">
        <v>25</v>
      </c>
      <c r="AM44" s="393" t="str">
        <f>IF(AN8= "","",AN8)</f>
        <v>24. 3. 2017</v>
      </c>
      <c r="AN44" s="393"/>
      <c r="AR44" s="42"/>
    </row>
    <row r="45" spans="2:56" s="1" customFormat="1" ht="6.9" customHeight="1">
      <c r="B45" s="42"/>
      <c r="AR45" s="42"/>
    </row>
    <row r="46" spans="2:56" s="1" customFormat="1" ht="13.2">
      <c r="B46" s="42"/>
      <c r="C46" s="64" t="s">
        <v>27</v>
      </c>
      <c r="L46" s="3" t="str">
        <f>IF(E11= "","",E11)</f>
        <v xml:space="preserve"> </v>
      </c>
      <c r="AI46" s="64" t="s">
        <v>34</v>
      </c>
      <c r="AM46" s="394" t="str">
        <f>IF(E17="","",E17)</f>
        <v>Cekr CZ s.r.o., Mazalova 57/2, Šumperk</v>
      </c>
      <c r="AN46" s="394"/>
      <c r="AO46" s="394"/>
      <c r="AP46" s="394"/>
      <c r="AR46" s="42"/>
      <c r="AS46" s="395" t="s">
        <v>54</v>
      </c>
      <c r="AT46" s="396"/>
      <c r="AU46" s="69"/>
      <c r="AV46" s="69"/>
      <c r="AW46" s="69"/>
      <c r="AX46" s="69"/>
      <c r="AY46" s="69"/>
      <c r="AZ46" s="69"/>
      <c r="BA46" s="69"/>
      <c r="BB46" s="69"/>
      <c r="BC46" s="69"/>
      <c r="BD46" s="70"/>
    </row>
    <row r="47" spans="2:56" s="1" customFormat="1" ht="13.2">
      <c r="B47" s="42"/>
      <c r="C47" s="64" t="s">
        <v>32</v>
      </c>
      <c r="L47" s="3" t="str">
        <f>IF(E14= "Vyplň údaj","",E14)</f>
        <v/>
      </c>
      <c r="AR47" s="42"/>
      <c r="AS47" s="397"/>
      <c r="AT47" s="398"/>
      <c r="AU47" s="43"/>
      <c r="AV47" s="43"/>
      <c r="AW47" s="43"/>
      <c r="AX47" s="43"/>
      <c r="AY47" s="43"/>
      <c r="AZ47" s="43"/>
      <c r="BA47" s="43"/>
      <c r="BB47" s="43"/>
      <c r="BC47" s="43"/>
      <c r="BD47" s="71"/>
    </row>
    <row r="48" spans="2:56" s="1" customFormat="1" ht="10.95" customHeight="1">
      <c r="B48" s="42"/>
      <c r="AR48" s="42"/>
      <c r="AS48" s="397"/>
      <c r="AT48" s="398"/>
      <c r="AU48" s="43"/>
      <c r="AV48" s="43"/>
      <c r="AW48" s="43"/>
      <c r="AX48" s="43"/>
      <c r="AY48" s="43"/>
      <c r="AZ48" s="43"/>
      <c r="BA48" s="43"/>
      <c r="BB48" s="43"/>
      <c r="BC48" s="43"/>
      <c r="BD48" s="71"/>
    </row>
    <row r="49" spans="1:91" s="1" customFormat="1" ht="29.25" customHeight="1">
      <c r="B49" s="42"/>
      <c r="C49" s="399" t="s">
        <v>55</v>
      </c>
      <c r="D49" s="400"/>
      <c r="E49" s="400"/>
      <c r="F49" s="400"/>
      <c r="G49" s="400"/>
      <c r="H49" s="72"/>
      <c r="I49" s="401" t="s">
        <v>56</v>
      </c>
      <c r="J49" s="400"/>
      <c r="K49" s="400"/>
      <c r="L49" s="400"/>
      <c r="M49" s="400"/>
      <c r="N49" s="400"/>
      <c r="O49" s="400"/>
      <c r="P49" s="400"/>
      <c r="Q49" s="400"/>
      <c r="R49" s="400"/>
      <c r="S49" s="400"/>
      <c r="T49" s="400"/>
      <c r="U49" s="400"/>
      <c r="V49" s="400"/>
      <c r="W49" s="400"/>
      <c r="X49" s="400"/>
      <c r="Y49" s="400"/>
      <c r="Z49" s="400"/>
      <c r="AA49" s="400"/>
      <c r="AB49" s="400"/>
      <c r="AC49" s="400"/>
      <c r="AD49" s="400"/>
      <c r="AE49" s="400"/>
      <c r="AF49" s="400"/>
      <c r="AG49" s="402" t="s">
        <v>57</v>
      </c>
      <c r="AH49" s="400"/>
      <c r="AI49" s="400"/>
      <c r="AJ49" s="400"/>
      <c r="AK49" s="400"/>
      <c r="AL49" s="400"/>
      <c r="AM49" s="400"/>
      <c r="AN49" s="401" t="s">
        <v>58</v>
      </c>
      <c r="AO49" s="400"/>
      <c r="AP49" s="400"/>
      <c r="AQ49" s="73" t="s">
        <v>59</v>
      </c>
      <c r="AR49" s="42"/>
      <c r="AS49" s="74" t="s">
        <v>60</v>
      </c>
      <c r="AT49" s="75" t="s">
        <v>61</v>
      </c>
      <c r="AU49" s="75" t="s">
        <v>62</v>
      </c>
      <c r="AV49" s="75" t="s">
        <v>63</v>
      </c>
      <c r="AW49" s="75" t="s">
        <v>64</v>
      </c>
      <c r="AX49" s="75" t="s">
        <v>65</v>
      </c>
      <c r="AY49" s="75" t="s">
        <v>66</v>
      </c>
      <c r="AZ49" s="75" t="s">
        <v>67</v>
      </c>
      <c r="BA49" s="75" t="s">
        <v>68</v>
      </c>
      <c r="BB49" s="75" t="s">
        <v>69</v>
      </c>
      <c r="BC49" s="75" t="s">
        <v>70</v>
      </c>
      <c r="BD49" s="76" t="s">
        <v>71</v>
      </c>
    </row>
    <row r="50" spans="1:91" s="1" customFormat="1" ht="10.95" customHeight="1">
      <c r="B50" s="42"/>
      <c r="AR50" s="42"/>
      <c r="AS50" s="77"/>
      <c r="AT50" s="69"/>
      <c r="AU50" s="69"/>
      <c r="AV50" s="69"/>
      <c r="AW50" s="69"/>
      <c r="AX50" s="69"/>
      <c r="AY50" s="69"/>
      <c r="AZ50" s="69"/>
      <c r="BA50" s="69"/>
      <c r="BB50" s="69"/>
      <c r="BC50" s="69"/>
      <c r="BD50" s="70"/>
    </row>
    <row r="51" spans="1:91" s="4" customFormat="1" ht="32.4" customHeight="1">
      <c r="B51" s="65"/>
      <c r="C51" s="78" t="s">
        <v>72</v>
      </c>
      <c r="D51" s="79"/>
      <c r="E51" s="79"/>
      <c r="F51" s="79"/>
      <c r="G51" s="79"/>
      <c r="H51" s="79"/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  <c r="AA51" s="79"/>
      <c r="AB51" s="79"/>
      <c r="AC51" s="79"/>
      <c r="AD51" s="79"/>
      <c r="AE51" s="79"/>
      <c r="AF51" s="79"/>
      <c r="AG51" s="410">
        <f>ROUND(AG52+AG54+AG60+AG63+AG65+AG69+AG72+AG73,2)</f>
        <v>0</v>
      </c>
      <c r="AH51" s="410"/>
      <c r="AI51" s="410"/>
      <c r="AJ51" s="410"/>
      <c r="AK51" s="410"/>
      <c r="AL51" s="410"/>
      <c r="AM51" s="410"/>
      <c r="AN51" s="411">
        <f t="shared" ref="AN51:AN73" si="0">SUM(AG51,AT51)</f>
        <v>0</v>
      </c>
      <c r="AO51" s="411"/>
      <c r="AP51" s="411"/>
      <c r="AQ51" s="80" t="s">
        <v>5</v>
      </c>
      <c r="AR51" s="65"/>
      <c r="AS51" s="81">
        <f>ROUND(AS52+AS54+AS60+AS63+AS65+AS69+AS72+AS73,2)</f>
        <v>0</v>
      </c>
      <c r="AT51" s="82">
        <f t="shared" ref="AT51:AT73" si="1">ROUND(SUM(AV51:AW51),2)</f>
        <v>0</v>
      </c>
      <c r="AU51" s="83">
        <f>ROUND(AU52+AU54+AU60+AU63+AU65+AU69+AU72+AU73,5)</f>
        <v>0</v>
      </c>
      <c r="AV51" s="82">
        <f>ROUND(AZ51*L26,2)</f>
        <v>0</v>
      </c>
      <c r="AW51" s="82">
        <f>ROUND(BA51*L27,2)</f>
        <v>0</v>
      </c>
      <c r="AX51" s="82">
        <f>ROUND(BB51*L26,2)</f>
        <v>0</v>
      </c>
      <c r="AY51" s="82">
        <f>ROUND(BC51*L27,2)</f>
        <v>0</v>
      </c>
      <c r="AZ51" s="82">
        <f>ROUND(AZ52+AZ54+AZ60+AZ63+AZ65+AZ69+AZ72+AZ73,2)</f>
        <v>0</v>
      </c>
      <c r="BA51" s="82">
        <f>ROUND(BA52+BA54+BA60+BA63+BA65+BA69+BA72+BA73,2)</f>
        <v>0</v>
      </c>
      <c r="BB51" s="82">
        <f>ROUND(BB52+BB54+BB60+BB63+BB65+BB69+BB72+BB73,2)</f>
        <v>0</v>
      </c>
      <c r="BC51" s="82">
        <f>ROUND(BC52+BC54+BC60+BC63+BC65+BC69+BC72+BC73,2)</f>
        <v>0</v>
      </c>
      <c r="BD51" s="84">
        <f>ROUND(BD52+BD54+BD60+BD63+BD65+BD69+BD72+BD73,2)</f>
        <v>0</v>
      </c>
      <c r="BS51" s="66" t="s">
        <v>73</v>
      </c>
      <c r="BT51" s="66" t="s">
        <v>74</v>
      </c>
      <c r="BU51" s="85" t="s">
        <v>75</v>
      </c>
      <c r="BV51" s="66" t="s">
        <v>76</v>
      </c>
      <c r="BW51" s="66" t="s">
        <v>7</v>
      </c>
      <c r="BX51" s="66" t="s">
        <v>77</v>
      </c>
      <c r="CL51" s="66" t="s">
        <v>5</v>
      </c>
    </row>
    <row r="52" spans="1:91" s="5" customFormat="1" ht="34.950000000000003" customHeight="1">
      <c r="B52" s="86"/>
      <c r="C52" s="87"/>
      <c r="D52" s="406" t="s">
        <v>78</v>
      </c>
      <c r="E52" s="406"/>
      <c r="F52" s="406"/>
      <c r="G52" s="406"/>
      <c r="H52" s="406"/>
      <c r="I52" s="88"/>
      <c r="J52" s="406" t="s">
        <v>79</v>
      </c>
      <c r="K52" s="406"/>
      <c r="L52" s="406"/>
      <c r="M52" s="406"/>
      <c r="N52" s="406"/>
      <c r="O52" s="406"/>
      <c r="P52" s="406"/>
      <c r="Q52" s="406"/>
      <c r="R52" s="406"/>
      <c r="S52" s="406"/>
      <c r="T52" s="406"/>
      <c r="U52" s="406"/>
      <c r="V52" s="406"/>
      <c r="W52" s="406"/>
      <c r="X52" s="406"/>
      <c r="Y52" s="406"/>
      <c r="Z52" s="406"/>
      <c r="AA52" s="406"/>
      <c r="AB52" s="406"/>
      <c r="AC52" s="406"/>
      <c r="AD52" s="406"/>
      <c r="AE52" s="406"/>
      <c r="AF52" s="406"/>
      <c r="AG52" s="405">
        <f>ROUND(AG53,2)</f>
        <v>0</v>
      </c>
      <c r="AH52" s="404"/>
      <c r="AI52" s="404"/>
      <c r="AJ52" s="404"/>
      <c r="AK52" s="404"/>
      <c r="AL52" s="404"/>
      <c r="AM52" s="404"/>
      <c r="AN52" s="403">
        <f t="shared" si="0"/>
        <v>0</v>
      </c>
      <c r="AO52" s="404"/>
      <c r="AP52" s="404"/>
      <c r="AQ52" s="89" t="s">
        <v>80</v>
      </c>
      <c r="AR52" s="86"/>
      <c r="AS52" s="90">
        <f>ROUND(AS53,2)</f>
        <v>0</v>
      </c>
      <c r="AT52" s="91">
        <f t="shared" si="1"/>
        <v>0</v>
      </c>
      <c r="AU52" s="92">
        <f>ROUND(AU53,5)</f>
        <v>0</v>
      </c>
      <c r="AV52" s="91">
        <f>ROUND(AZ52*L26,2)</f>
        <v>0</v>
      </c>
      <c r="AW52" s="91">
        <f>ROUND(BA52*L27,2)</f>
        <v>0</v>
      </c>
      <c r="AX52" s="91">
        <f>ROUND(BB52*L26,2)</f>
        <v>0</v>
      </c>
      <c r="AY52" s="91">
        <f>ROUND(BC52*L27,2)</f>
        <v>0</v>
      </c>
      <c r="AZ52" s="91">
        <f>ROUND(AZ53,2)</f>
        <v>0</v>
      </c>
      <c r="BA52" s="91">
        <f>ROUND(BA53,2)</f>
        <v>0</v>
      </c>
      <c r="BB52" s="91">
        <f>ROUND(BB53,2)</f>
        <v>0</v>
      </c>
      <c r="BC52" s="91">
        <f>ROUND(BC53,2)</f>
        <v>0</v>
      </c>
      <c r="BD52" s="93">
        <f>ROUND(BD53,2)</f>
        <v>0</v>
      </c>
      <c r="BS52" s="94" t="s">
        <v>73</v>
      </c>
      <c r="BT52" s="94" t="s">
        <v>81</v>
      </c>
      <c r="BU52" s="94" t="s">
        <v>75</v>
      </c>
      <c r="BV52" s="94" t="s">
        <v>76</v>
      </c>
      <c r="BW52" s="94" t="s">
        <v>82</v>
      </c>
      <c r="BX52" s="94" t="s">
        <v>7</v>
      </c>
      <c r="CL52" s="94" t="s">
        <v>5</v>
      </c>
      <c r="CM52" s="94" t="s">
        <v>83</v>
      </c>
    </row>
    <row r="53" spans="1:91" s="6" customFormat="1" ht="20.399999999999999" customHeight="1">
      <c r="A53" s="95" t="s">
        <v>84</v>
      </c>
      <c r="B53" s="96"/>
      <c r="C53" s="9"/>
      <c r="D53" s="9"/>
      <c r="E53" s="409" t="s">
        <v>85</v>
      </c>
      <c r="F53" s="409"/>
      <c r="G53" s="409"/>
      <c r="H53" s="409"/>
      <c r="I53" s="409"/>
      <c r="J53" s="9"/>
      <c r="K53" s="409" t="s">
        <v>86</v>
      </c>
      <c r="L53" s="409"/>
      <c r="M53" s="409"/>
      <c r="N53" s="409"/>
      <c r="O53" s="409"/>
      <c r="P53" s="409"/>
      <c r="Q53" s="409"/>
      <c r="R53" s="409"/>
      <c r="S53" s="409"/>
      <c r="T53" s="409"/>
      <c r="U53" s="409"/>
      <c r="V53" s="409"/>
      <c r="W53" s="409"/>
      <c r="X53" s="409"/>
      <c r="Y53" s="409"/>
      <c r="Z53" s="409"/>
      <c r="AA53" s="409"/>
      <c r="AB53" s="409"/>
      <c r="AC53" s="409"/>
      <c r="AD53" s="409"/>
      <c r="AE53" s="409"/>
      <c r="AF53" s="409"/>
      <c r="AG53" s="407">
        <f>'SO 001 - Příprava území, ...'!J29</f>
        <v>0</v>
      </c>
      <c r="AH53" s="408"/>
      <c r="AI53" s="408"/>
      <c r="AJ53" s="408"/>
      <c r="AK53" s="408"/>
      <c r="AL53" s="408"/>
      <c r="AM53" s="408"/>
      <c r="AN53" s="407">
        <f t="shared" si="0"/>
        <v>0</v>
      </c>
      <c r="AO53" s="408"/>
      <c r="AP53" s="408"/>
      <c r="AQ53" s="97" t="s">
        <v>87</v>
      </c>
      <c r="AR53" s="96"/>
      <c r="AS53" s="98">
        <v>0</v>
      </c>
      <c r="AT53" s="99">
        <f t="shared" si="1"/>
        <v>0</v>
      </c>
      <c r="AU53" s="100">
        <f>'SO 001 - Příprava území, ...'!O87</f>
        <v>0</v>
      </c>
      <c r="AV53" s="99">
        <f>'SO 001 - Příprava území, ...'!J32</f>
        <v>0</v>
      </c>
      <c r="AW53" s="99">
        <f>'SO 001 - Příprava území, ...'!J33</f>
        <v>0</v>
      </c>
      <c r="AX53" s="99">
        <f>'SO 001 - Příprava území, ...'!J34</f>
        <v>0</v>
      </c>
      <c r="AY53" s="99">
        <f>'SO 001 - Příprava území, ...'!J35</f>
        <v>0</v>
      </c>
      <c r="AZ53" s="99">
        <f>'SO 001 - Příprava území, ...'!F32</f>
        <v>0</v>
      </c>
      <c r="BA53" s="99">
        <f>'SO 001 - Příprava území, ...'!F33</f>
        <v>0</v>
      </c>
      <c r="BB53" s="99">
        <f>'SO 001 - Příprava území, ...'!F34</f>
        <v>0</v>
      </c>
      <c r="BC53" s="99">
        <f>'SO 001 - Příprava území, ...'!F35</f>
        <v>0</v>
      </c>
      <c r="BD53" s="101">
        <f>'SO 001 - Příprava území, ...'!F36</f>
        <v>0</v>
      </c>
      <c r="BT53" s="102" t="s">
        <v>83</v>
      </c>
      <c r="BV53" s="102" t="s">
        <v>76</v>
      </c>
      <c r="BW53" s="102" t="s">
        <v>88</v>
      </c>
      <c r="BX53" s="102" t="s">
        <v>82</v>
      </c>
      <c r="CL53" s="102" t="s">
        <v>5</v>
      </c>
    </row>
    <row r="54" spans="1:91" s="5" customFormat="1" ht="20.399999999999999" customHeight="1">
      <c r="B54" s="86"/>
      <c r="C54" s="87"/>
      <c r="D54" s="406" t="s">
        <v>89</v>
      </c>
      <c r="E54" s="406"/>
      <c r="F54" s="406"/>
      <c r="G54" s="406"/>
      <c r="H54" s="406"/>
      <c r="I54" s="88"/>
      <c r="J54" s="406" t="s">
        <v>90</v>
      </c>
      <c r="K54" s="406"/>
      <c r="L54" s="406"/>
      <c r="M54" s="406"/>
      <c r="N54" s="406"/>
      <c r="O54" s="406"/>
      <c r="P54" s="406"/>
      <c r="Q54" s="406"/>
      <c r="R54" s="406"/>
      <c r="S54" s="406"/>
      <c r="T54" s="406"/>
      <c r="U54" s="406"/>
      <c r="V54" s="406"/>
      <c r="W54" s="406"/>
      <c r="X54" s="406"/>
      <c r="Y54" s="406"/>
      <c r="Z54" s="406"/>
      <c r="AA54" s="406"/>
      <c r="AB54" s="406"/>
      <c r="AC54" s="406"/>
      <c r="AD54" s="406"/>
      <c r="AE54" s="406"/>
      <c r="AF54" s="406"/>
      <c r="AG54" s="405">
        <f>ROUND(SUM(AG55:AG59),2)</f>
        <v>0</v>
      </c>
      <c r="AH54" s="404"/>
      <c r="AI54" s="404"/>
      <c r="AJ54" s="404"/>
      <c r="AK54" s="404"/>
      <c r="AL54" s="404"/>
      <c r="AM54" s="404"/>
      <c r="AN54" s="403">
        <f t="shared" si="0"/>
        <v>0</v>
      </c>
      <c r="AO54" s="404"/>
      <c r="AP54" s="404"/>
      <c r="AQ54" s="89" t="s">
        <v>80</v>
      </c>
      <c r="AR54" s="86"/>
      <c r="AS54" s="90">
        <f>ROUND(SUM(AS55:AS59),2)</f>
        <v>0</v>
      </c>
      <c r="AT54" s="91">
        <f t="shared" si="1"/>
        <v>0</v>
      </c>
      <c r="AU54" s="92">
        <f>ROUND(SUM(AU55:AU59),5)</f>
        <v>0</v>
      </c>
      <c r="AV54" s="91">
        <f>ROUND(AZ54*L26,2)</f>
        <v>0</v>
      </c>
      <c r="AW54" s="91">
        <f>ROUND(BA54*L27,2)</f>
        <v>0</v>
      </c>
      <c r="AX54" s="91">
        <f>ROUND(BB54*L26,2)</f>
        <v>0</v>
      </c>
      <c r="AY54" s="91">
        <f>ROUND(BC54*L27,2)</f>
        <v>0</v>
      </c>
      <c r="AZ54" s="91">
        <f>ROUND(SUM(AZ55:AZ59),2)</f>
        <v>0</v>
      </c>
      <c r="BA54" s="91">
        <f>ROUND(SUM(BA55:BA59),2)</f>
        <v>0</v>
      </c>
      <c r="BB54" s="91">
        <f>ROUND(SUM(BB55:BB59),2)</f>
        <v>0</v>
      </c>
      <c r="BC54" s="91">
        <f>ROUND(SUM(BC55:BC59),2)</f>
        <v>0</v>
      </c>
      <c r="BD54" s="93">
        <f>ROUND(SUM(BD55:BD59),2)</f>
        <v>0</v>
      </c>
      <c r="BS54" s="94" t="s">
        <v>73</v>
      </c>
      <c r="BT54" s="94" t="s">
        <v>81</v>
      </c>
      <c r="BU54" s="94" t="s">
        <v>75</v>
      </c>
      <c r="BV54" s="94" t="s">
        <v>76</v>
      </c>
      <c r="BW54" s="94" t="s">
        <v>91</v>
      </c>
      <c r="BX54" s="94" t="s">
        <v>7</v>
      </c>
      <c r="CL54" s="94" t="s">
        <v>5</v>
      </c>
      <c r="CM54" s="94" t="s">
        <v>83</v>
      </c>
    </row>
    <row r="55" spans="1:91" s="6" customFormat="1" ht="20.399999999999999" customHeight="1">
      <c r="A55" s="95" t="s">
        <v>84</v>
      </c>
      <c r="B55" s="96"/>
      <c r="C55" s="9"/>
      <c r="D55" s="9"/>
      <c r="E55" s="409" t="s">
        <v>92</v>
      </c>
      <c r="F55" s="409"/>
      <c r="G55" s="409"/>
      <c r="H55" s="409"/>
      <c r="I55" s="409"/>
      <c r="J55" s="9"/>
      <c r="K55" s="409" t="s">
        <v>93</v>
      </c>
      <c r="L55" s="409"/>
      <c r="M55" s="409"/>
      <c r="N55" s="409"/>
      <c r="O55" s="409"/>
      <c r="P55" s="409"/>
      <c r="Q55" s="409"/>
      <c r="R55" s="409"/>
      <c r="S55" s="409"/>
      <c r="T55" s="409"/>
      <c r="U55" s="409"/>
      <c r="V55" s="409"/>
      <c r="W55" s="409"/>
      <c r="X55" s="409"/>
      <c r="Y55" s="409"/>
      <c r="Z55" s="409"/>
      <c r="AA55" s="409"/>
      <c r="AB55" s="409"/>
      <c r="AC55" s="409"/>
      <c r="AD55" s="409"/>
      <c r="AE55" s="409"/>
      <c r="AF55" s="409"/>
      <c r="AG55" s="407">
        <f>'SO 101 - Místní komunikace'!J29</f>
        <v>0</v>
      </c>
      <c r="AH55" s="408"/>
      <c r="AI55" s="408"/>
      <c r="AJ55" s="408"/>
      <c r="AK55" s="408"/>
      <c r="AL55" s="408"/>
      <c r="AM55" s="408"/>
      <c r="AN55" s="407">
        <f t="shared" si="0"/>
        <v>0</v>
      </c>
      <c r="AO55" s="408"/>
      <c r="AP55" s="408"/>
      <c r="AQ55" s="97" t="s">
        <v>87</v>
      </c>
      <c r="AR55" s="96"/>
      <c r="AS55" s="98">
        <v>0</v>
      </c>
      <c r="AT55" s="99">
        <f t="shared" si="1"/>
        <v>0</v>
      </c>
      <c r="AU55" s="100">
        <f>'SO 101 - Místní komunikace'!P91</f>
        <v>0</v>
      </c>
      <c r="AV55" s="99">
        <f>'SO 101 - Místní komunikace'!J32</f>
        <v>0</v>
      </c>
      <c r="AW55" s="99">
        <f>'SO 101 - Místní komunikace'!J33</f>
        <v>0</v>
      </c>
      <c r="AX55" s="99">
        <f>'SO 101 - Místní komunikace'!J34</f>
        <v>0</v>
      </c>
      <c r="AY55" s="99">
        <f>'SO 101 - Místní komunikace'!J35</f>
        <v>0</v>
      </c>
      <c r="AZ55" s="99">
        <f>'SO 101 - Místní komunikace'!F32</f>
        <v>0</v>
      </c>
      <c r="BA55" s="99">
        <f>'SO 101 - Místní komunikace'!F33</f>
        <v>0</v>
      </c>
      <c r="BB55" s="99">
        <f>'SO 101 - Místní komunikace'!F34</f>
        <v>0</v>
      </c>
      <c r="BC55" s="99">
        <f>'SO 101 - Místní komunikace'!F35</f>
        <v>0</v>
      </c>
      <c r="BD55" s="101">
        <f>'SO 101 - Místní komunikace'!F36</f>
        <v>0</v>
      </c>
      <c r="BT55" s="102" t="s">
        <v>83</v>
      </c>
      <c r="BV55" s="102" t="s">
        <v>76</v>
      </c>
      <c r="BW55" s="102" t="s">
        <v>94</v>
      </c>
      <c r="BX55" s="102" t="s">
        <v>91</v>
      </c>
      <c r="CL55" s="102" t="s">
        <v>5</v>
      </c>
    </row>
    <row r="56" spans="1:91" s="6" customFormat="1" ht="20.399999999999999" customHeight="1">
      <c r="A56" s="95" t="s">
        <v>84</v>
      </c>
      <c r="B56" s="96"/>
      <c r="C56" s="9"/>
      <c r="D56" s="9"/>
      <c r="E56" s="409" t="s">
        <v>95</v>
      </c>
      <c r="F56" s="409"/>
      <c r="G56" s="409"/>
      <c r="H56" s="409"/>
      <c r="I56" s="409"/>
      <c r="J56" s="9"/>
      <c r="K56" s="409" t="s">
        <v>96</v>
      </c>
      <c r="L56" s="409"/>
      <c r="M56" s="409"/>
      <c r="N56" s="409"/>
      <c r="O56" s="409"/>
      <c r="P56" s="409"/>
      <c r="Q56" s="409"/>
      <c r="R56" s="409"/>
      <c r="S56" s="409"/>
      <c r="T56" s="409"/>
      <c r="U56" s="409"/>
      <c r="V56" s="409"/>
      <c r="W56" s="409"/>
      <c r="X56" s="409"/>
      <c r="Y56" s="409"/>
      <c r="Z56" s="409"/>
      <c r="AA56" s="409"/>
      <c r="AB56" s="409"/>
      <c r="AC56" s="409"/>
      <c r="AD56" s="409"/>
      <c r="AE56" s="409"/>
      <c r="AF56" s="409"/>
      <c r="AG56" s="407">
        <f>'SO 110 - Chodníky'!J29</f>
        <v>0</v>
      </c>
      <c r="AH56" s="408"/>
      <c r="AI56" s="408"/>
      <c r="AJ56" s="408"/>
      <c r="AK56" s="408"/>
      <c r="AL56" s="408"/>
      <c r="AM56" s="408"/>
      <c r="AN56" s="407">
        <f t="shared" si="0"/>
        <v>0</v>
      </c>
      <c r="AO56" s="408"/>
      <c r="AP56" s="408"/>
      <c r="AQ56" s="97" t="s">
        <v>87</v>
      </c>
      <c r="AR56" s="96"/>
      <c r="AS56" s="98">
        <v>0</v>
      </c>
      <c r="AT56" s="99">
        <f t="shared" si="1"/>
        <v>0</v>
      </c>
      <c r="AU56" s="100">
        <f>'SO 110 - Chodníky'!P91</f>
        <v>0</v>
      </c>
      <c r="AV56" s="99">
        <f>'SO 110 - Chodníky'!J32</f>
        <v>0</v>
      </c>
      <c r="AW56" s="99">
        <f>'SO 110 - Chodníky'!J33</f>
        <v>0</v>
      </c>
      <c r="AX56" s="99">
        <f>'SO 110 - Chodníky'!J34</f>
        <v>0</v>
      </c>
      <c r="AY56" s="99">
        <f>'SO 110 - Chodníky'!J35</f>
        <v>0</v>
      </c>
      <c r="AZ56" s="99">
        <f>'SO 110 - Chodníky'!F32</f>
        <v>0</v>
      </c>
      <c r="BA56" s="99">
        <f>'SO 110 - Chodníky'!F33</f>
        <v>0</v>
      </c>
      <c r="BB56" s="99">
        <f>'SO 110 - Chodníky'!F34</f>
        <v>0</v>
      </c>
      <c r="BC56" s="99">
        <f>'SO 110 - Chodníky'!F35</f>
        <v>0</v>
      </c>
      <c r="BD56" s="101">
        <f>'SO 110 - Chodníky'!F36</f>
        <v>0</v>
      </c>
      <c r="BT56" s="102" t="s">
        <v>83</v>
      </c>
      <c r="BV56" s="102" t="s">
        <v>76</v>
      </c>
      <c r="BW56" s="102" t="s">
        <v>97</v>
      </c>
      <c r="BX56" s="102" t="s">
        <v>91</v>
      </c>
      <c r="CL56" s="102" t="s">
        <v>5</v>
      </c>
    </row>
    <row r="57" spans="1:91" s="6" customFormat="1" ht="20.399999999999999" customHeight="1">
      <c r="A57" s="95" t="s">
        <v>84</v>
      </c>
      <c r="B57" s="96"/>
      <c r="C57" s="9"/>
      <c r="D57" s="9"/>
      <c r="E57" s="409" t="s">
        <v>98</v>
      </c>
      <c r="F57" s="409"/>
      <c r="G57" s="409"/>
      <c r="H57" s="409"/>
      <c r="I57" s="409"/>
      <c r="J57" s="9"/>
      <c r="K57" s="409" t="s">
        <v>99</v>
      </c>
      <c r="L57" s="409"/>
      <c r="M57" s="409"/>
      <c r="N57" s="409"/>
      <c r="O57" s="409"/>
      <c r="P57" s="409"/>
      <c r="Q57" s="409"/>
      <c r="R57" s="409"/>
      <c r="S57" s="409"/>
      <c r="T57" s="409"/>
      <c r="U57" s="409"/>
      <c r="V57" s="409"/>
      <c r="W57" s="409"/>
      <c r="X57" s="409"/>
      <c r="Y57" s="409"/>
      <c r="Z57" s="409"/>
      <c r="AA57" s="409"/>
      <c r="AB57" s="409"/>
      <c r="AC57" s="409"/>
      <c r="AD57" s="409"/>
      <c r="AE57" s="409"/>
      <c r="AF57" s="409"/>
      <c r="AG57" s="407">
        <f>'SO 120 - Parkoviště'!J29</f>
        <v>0</v>
      </c>
      <c r="AH57" s="408"/>
      <c r="AI57" s="408"/>
      <c r="AJ57" s="408"/>
      <c r="AK57" s="408"/>
      <c r="AL57" s="408"/>
      <c r="AM57" s="408"/>
      <c r="AN57" s="407">
        <f t="shared" si="0"/>
        <v>0</v>
      </c>
      <c r="AO57" s="408"/>
      <c r="AP57" s="408"/>
      <c r="AQ57" s="97" t="s">
        <v>87</v>
      </c>
      <c r="AR57" s="96"/>
      <c r="AS57" s="98">
        <v>0</v>
      </c>
      <c r="AT57" s="99">
        <f t="shared" si="1"/>
        <v>0</v>
      </c>
      <c r="AU57" s="100">
        <f>'SO 120 - Parkoviště'!P91</f>
        <v>0</v>
      </c>
      <c r="AV57" s="99">
        <f>'SO 120 - Parkoviště'!J32</f>
        <v>0</v>
      </c>
      <c r="AW57" s="99">
        <f>'SO 120 - Parkoviště'!J33</f>
        <v>0</v>
      </c>
      <c r="AX57" s="99">
        <f>'SO 120 - Parkoviště'!J34</f>
        <v>0</v>
      </c>
      <c r="AY57" s="99">
        <f>'SO 120 - Parkoviště'!J35</f>
        <v>0</v>
      </c>
      <c r="AZ57" s="99">
        <f>'SO 120 - Parkoviště'!F32</f>
        <v>0</v>
      </c>
      <c r="BA57" s="99">
        <f>'SO 120 - Parkoviště'!F33</f>
        <v>0</v>
      </c>
      <c r="BB57" s="99">
        <f>'SO 120 - Parkoviště'!F34</f>
        <v>0</v>
      </c>
      <c r="BC57" s="99">
        <f>'SO 120 - Parkoviště'!F35</f>
        <v>0</v>
      </c>
      <c r="BD57" s="101">
        <f>'SO 120 - Parkoviště'!F36</f>
        <v>0</v>
      </c>
      <c r="BT57" s="102" t="s">
        <v>83</v>
      </c>
      <c r="BV57" s="102" t="s">
        <v>76</v>
      </c>
      <c r="BW57" s="102" t="s">
        <v>100</v>
      </c>
      <c r="BX57" s="102" t="s">
        <v>91</v>
      </c>
      <c r="CL57" s="102" t="s">
        <v>5</v>
      </c>
    </row>
    <row r="58" spans="1:91" s="6" customFormat="1" ht="20.399999999999999" customHeight="1">
      <c r="A58" s="95" t="s">
        <v>84</v>
      </c>
      <c r="B58" s="96"/>
      <c r="C58" s="9"/>
      <c r="D58" s="9"/>
      <c r="E58" s="409" t="s">
        <v>101</v>
      </c>
      <c r="F58" s="409"/>
      <c r="G58" s="409"/>
      <c r="H58" s="409"/>
      <c r="I58" s="409"/>
      <c r="J58" s="9"/>
      <c r="K58" s="409" t="s">
        <v>102</v>
      </c>
      <c r="L58" s="409"/>
      <c r="M58" s="409"/>
      <c r="N58" s="409"/>
      <c r="O58" s="409"/>
      <c r="P58" s="409"/>
      <c r="Q58" s="409"/>
      <c r="R58" s="409"/>
      <c r="S58" s="409"/>
      <c r="T58" s="409"/>
      <c r="U58" s="409"/>
      <c r="V58" s="409"/>
      <c r="W58" s="409"/>
      <c r="X58" s="409"/>
      <c r="Y58" s="409"/>
      <c r="Z58" s="409"/>
      <c r="AA58" s="409"/>
      <c r="AB58" s="409"/>
      <c r="AC58" s="409"/>
      <c r="AD58" s="409"/>
      <c r="AE58" s="409"/>
      <c r="AF58" s="409"/>
      <c r="AG58" s="407">
        <f>'SO 130 - Schody'!J29</f>
        <v>0</v>
      </c>
      <c r="AH58" s="408"/>
      <c r="AI58" s="408"/>
      <c r="AJ58" s="408"/>
      <c r="AK58" s="408"/>
      <c r="AL58" s="408"/>
      <c r="AM58" s="408"/>
      <c r="AN58" s="407">
        <f t="shared" si="0"/>
        <v>0</v>
      </c>
      <c r="AO58" s="408"/>
      <c r="AP58" s="408"/>
      <c r="AQ58" s="97" t="s">
        <v>87</v>
      </c>
      <c r="AR58" s="96"/>
      <c r="AS58" s="98">
        <v>0</v>
      </c>
      <c r="AT58" s="99">
        <f t="shared" si="1"/>
        <v>0</v>
      </c>
      <c r="AU58" s="100">
        <f>'SO 130 - Schody'!P88</f>
        <v>0</v>
      </c>
      <c r="AV58" s="99">
        <f>'SO 130 - Schody'!J32</f>
        <v>0</v>
      </c>
      <c r="AW58" s="99">
        <f>'SO 130 - Schody'!J33</f>
        <v>0</v>
      </c>
      <c r="AX58" s="99">
        <f>'SO 130 - Schody'!J34</f>
        <v>0</v>
      </c>
      <c r="AY58" s="99">
        <f>'SO 130 - Schody'!J35</f>
        <v>0</v>
      </c>
      <c r="AZ58" s="99">
        <f>'SO 130 - Schody'!F32</f>
        <v>0</v>
      </c>
      <c r="BA58" s="99">
        <f>'SO 130 - Schody'!F33</f>
        <v>0</v>
      </c>
      <c r="BB58" s="99">
        <f>'SO 130 - Schody'!F34</f>
        <v>0</v>
      </c>
      <c r="BC58" s="99">
        <f>'SO 130 - Schody'!F35</f>
        <v>0</v>
      </c>
      <c r="BD58" s="101">
        <f>'SO 130 - Schody'!F36</f>
        <v>0</v>
      </c>
      <c r="BT58" s="102" t="s">
        <v>83</v>
      </c>
      <c r="BV58" s="102" t="s">
        <v>76</v>
      </c>
      <c r="BW58" s="102" t="s">
        <v>103</v>
      </c>
      <c r="BX58" s="102" t="s">
        <v>91</v>
      </c>
      <c r="CL58" s="102" t="s">
        <v>5</v>
      </c>
    </row>
    <row r="59" spans="1:91" s="6" customFormat="1" ht="20.399999999999999" customHeight="1">
      <c r="A59" s="95" t="s">
        <v>84</v>
      </c>
      <c r="B59" s="96"/>
      <c r="C59" s="9"/>
      <c r="D59" s="9"/>
      <c r="E59" s="409" t="s">
        <v>104</v>
      </c>
      <c r="F59" s="409"/>
      <c r="G59" s="409"/>
      <c r="H59" s="409"/>
      <c r="I59" s="409"/>
      <c r="J59" s="9"/>
      <c r="K59" s="409" t="s">
        <v>105</v>
      </c>
      <c r="L59" s="409"/>
      <c r="M59" s="409"/>
      <c r="N59" s="409"/>
      <c r="O59" s="409"/>
      <c r="P59" s="409"/>
      <c r="Q59" s="409"/>
      <c r="R59" s="409"/>
      <c r="S59" s="409"/>
      <c r="T59" s="409"/>
      <c r="U59" s="409"/>
      <c r="V59" s="409"/>
      <c r="W59" s="409"/>
      <c r="X59" s="409"/>
      <c r="Y59" s="409"/>
      <c r="Z59" s="409"/>
      <c r="AA59" s="409"/>
      <c r="AB59" s="409"/>
      <c r="AC59" s="409"/>
      <c r="AD59" s="409"/>
      <c r="AE59" s="409"/>
      <c r="AF59" s="409"/>
      <c r="AG59" s="407">
        <f>'SO 150 - Odpadové hospodá...'!J29</f>
        <v>0</v>
      </c>
      <c r="AH59" s="408"/>
      <c r="AI59" s="408"/>
      <c r="AJ59" s="408"/>
      <c r="AK59" s="408"/>
      <c r="AL59" s="408"/>
      <c r="AM59" s="408"/>
      <c r="AN59" s="407">
        <f t="shared" si="0"/>
        <v>0</v>
      </c>
      <c r="AO59" s="408"/>
      <c r="AP59" s="408"/>
      <c r="AQ59" s="97" t="s">
        <v>87</v>
      </c>
      <c r="AR59" s="96"/>
      <c r="AS59" s="98">
        <v>0</v>
      </c>
      <c r="AT59" s="99">
        <f t="shared" si="1"/>
        <v>0</v>
      </c>
      <c r="AU59" s="100">
        <f>'SO 150 - Odpadové hospodá...'!P87</f>
        <v>0</v>
      </c>
      <c r="AV59" s="99">
        <f>'SO 150 - Odpadové hospodá...'!J32</f>
        <v>0</v>
      </c>
      <c r="AW59" s="99">
        <f>'SO 150 - Odpadové hospodá...'!J33</f>
        <v>0</v>
      </c>
      <c r="AX59" s="99">
        <f>'SO 150 - Odpadové hospodá...'!J34</f>
        <v>0</v>
      </c>
      <c r="AY59" s="99">
        <f>'SO 150 - Odpadové hospodá...'!J35</f>
        <v>0</v>
      </c>
      <c r="AZ59" s="99">
        <f>'SO 150 - Odpadové hospodá...'!F32</f>
        <v>0</v>
      </c>
      <c r="BA59" s="99">
        <f>'SO 150 - Odpadové hospodá...'!F33</f>
        <v>0</v>
      </c>
      <c r="BB59" s="99">
        <f>'SO 150 - Odpadové hospodá...'!F34</f>
        <v>0</v>
      </c>
      <c r="BC59" s="99">
        <f>'SO 150 - Odpadové hospodá...'!F35</f>
        <v>0</v>
      </c>
      <c r="BD59" s="101">
        <f>'SO 150 - Odpadové hospodá...'!F36</f>
        <v>0</v>
      </c>
      <c r="BT59" s="102" t="s">
        <v>83</v>
      </c>
      <c r="BV59" s="102" t="s">
        <v>76</v>
      </c>
      <c r="BW59" s="102" t="s">
        <v>106</v>
      </c>
      <c r="BX59" s="102" t="s">
        <v>91</v>
      </c>
      <c r="CL59" s="102" t="s">
        <v>5</v>
      </c>
    </row>
    <row r="60" spans="1:91" s="5" customFormat="1" ht="20.399999999999999" customHeight="1">
      <c r="B60" s="86"/>
      <c r="C60" s="87"/>
      <c r="D60" s="406" t="s">
        <v>107</v>
      </c>
      <c r="E60" s="406"/>
      <c r="F60" s="406"/>
      <c r="G60" s="406"/>
      <c r="H60" s="406"/>
      <c r="I60" s="88"/>
      <c r="J60" s="406" t="s">
        <v>108</v>
      </c>
      <c r="K60" s="406"/>
      <c r="L60" s="406"/>
      <c r="M60" s="406"/>
      <c r="N60" s="406"/>
      <c r="O60" s="406"/>
      <c r="P60" s="406"/>
      <c r="Q60" s="406"/>
      <c r="R60" s="406"/>
      <c r="S60" s="406"/>
      <c r="T60" s="406"/>
      <c r="U60" s="406"/>
      <c r="V60" s="406"/>
      <c r="W60" s="406"/>
      <c r="X60" s="406"/>
      <c r="Y60" s="406"/>
      <c r="Z60" s="406"/>
      <c r="AA60" s="406"/>
      <c r="AB60" s="406"/>
      <c r="AC60" s="406"/>
      <c r="AD60" s="406"/>
      <c r="AE60" s="406"/>
      <c r="AF60" s="406"/>
      <c r="AG60" s="405">
        <f>ROUND(SUM(AG61:AG62),2)</f>
        <v>0</v>
      </c>
      <c r="AH60" s="404"/>
      <c r="AI60" s="404"/>
      <c r="AJ60" s="404"/>
      <c r="AK60" s="404"/>
      <c r="AL60" s="404"/>
      <c r="AM60" s="404"/>
      <c r="AN60" s="403">
        <f t="shared" si="0"/>
        <v>0</v>
      </c>
      <c r="AO60" s="404"/>
      <c r="AP60" s="404"/>
      <c r="AQ60" s="89" t="s">
        <v>80</v>
      </c>
      <c r="AR60" s="86"/>
      <c r="AS60" s="90">
        <f>ROUND(SUM(AS61:AS62),2)</f>
        <v>0</v>
      </c>
      <c r="AT60" s="91">
        <f t="shared" si="1"/>
        <v>0</v>
      </c>
      <c r="AU60" s="92">
        <f>ROUND(SUM(AU61:AU62),5)</f>
        <v>0</v>
      </c>
      <c r="AV60" s="91">
        <f>ROUND(AZ60*L26,2)</f>
        <v>0</v>
      </c>
      <c r="AW60" s="91">
        <f>ROUND(BA60*L27,2)</f>
        <v>0</v>
      </c>
      <c r="AX60" s="91">
        <f>ROUND(BB60*L26,2)</f>
        <v>0</v>
      </c>
      <c r="AY60" s="91">
        <f>ROUND(BC60*L27,2)</f>
        <v>0</v>
      </c>
      <c r="AZ60" s="91">
        <f>ROUND(SUM(AZ61:AZ62),2)</f>
        <v>0</v>
      </c>
      <c r="BA60" s="91">
        <f>ROUND(SUM(BA61:BA62),2)</f>
        <v>0</v>
      </c>
      <c r="BB60" s="91">
        <f>ROUND(SUM(BB61:BB62),2)</f>
        <v>0</v>
      </c>
      <c r="BC60" s="91">
        <f>ROUND(SUM(BC61:BC62),2)</f>
        <v>0</v>
      </c>
      <c r="BD60" s="93">
        <f>ROUND(SUM(BD61:BD62),2)</f>
        <v>0</v>
      </c>
      <c r="BS60" s="94" t="s">
        <v>73</v>
      </c>
      <c r="BT60" s="94" t="s">
        <v>81</v>
      </c>
      <c r="BU60" s="94" t="s">
        <v>75</v>
      </c>
      <c r="BV60" s="94" t="s">
        <v>76</v>
      </c>
      <c r="BW60" s="94" t="s">
        <v>109</v>
      </c>
      <c r="BX60" s="94" t="s">
        <v>7</v>
      </c>
      <c r="CL60" s="94" t="s">
        <v>5</v>
      </c>
      <c r="CM60" s="94" t="s">
        <v>83</v>
      </c>
    </row>
    <row r="61" spans="1:91" s="6" customFormat="1" ht="20.399999999999999" customHeight="1">
      <c r="A61" s="95" t="s">
        <v>84</v>
      </c>
      <c r="B61" s="96"/>
      <c r="C61" s="9"/>
      <c r="D61" s="9"/>
      <c r="E61" s="409" t="s">
        <v>110</v>
      </c>
      <c r="F61" s="409"/>
      <c r="G61" s="409"/>
      <c r="H61" s="409"/>
      <c r="I61" s="409"/>
      <c r="J61" s="9"/>
      <c r="K61" s="409" t="s">
        <v>111</v>
      </c>
      <c r="L61" s="409"/>
      <c r="M61" s="409"/>
      <c r="N61" s="409"/>
      <c r="O61" s="409"/>
      <c r="P61" s="409"/>
      <c r="Q61" s="409"/>
      <c r="R61" s="409"/>
      <c r="S61" s="409"/>
      <c r="T61" s="409"/>
      <c r="U61" s="409"/>
      <c r="V61" s="409"/>
      <c r="W61" s="409"/>
      <c r="X61" s="409"/>
      <c r="Y61" s="409"/>
      <c r="Z61" s="409"/>
      <c r="AA61" s="409"/>
      <c r="AB61" s="409"/>
      <c r="AC61" s="409"/>
      <c r="AD61" s="409"/>
      <c r="AE61" s="409"/>
      <c r="AF61" s="409"/>
      <c r="AG61" s="407">
        <f>'SO 191 - Dopravní značení...'!J29</f>
        <v>0</v>
      </c>
      <c r="AH61" s="408"/>
      <c r="AI61" s="408"/>
      <c r="AJ61" s="408"/>
      <c r="AK61" s="408"/>
      <c r="AL61" s="408"/>
      <c r="AM61" s="408"/>
      <c r="AN61" s="407">
        <f t="shared" si="0"/>
        <v>0</v>
      </c>
      <c r="AO61" s="408"/>
      <c r="AP61" s="408"/>
      <c r="AQ61" s="97" t="s">
        <v>87</v>
      </c>
      <c r="AR61" s="96"/>
      <c r="AS61" s="98">
        <v>0</v>
      </c>
      <c r="AT61" s="99">
        <f t="shared" si="1"/>
        <v>0</v>
      </c>
      <c r="AU61" s="100">
        <f>'SO 191 - Dopravní značení...'!P86</f>
        <v>0</v>
      </c>
      <c r="AV61" s="99">
        <f>'SO 191 - Dopravní značení...'!J32</f>
        <v>0</v>
      </c>
      <c r="AW61" s="99">
        <f>'SO 191 - Dopravní značení...'!J33</f>
        <v>0</v>
      </c>
      <c r="AX61" s="99">
        <f>'SO 191 - Dopravní značení...'!J34</f>
        <v>0</v>
      </c>
      <c r="AY61" s="99">
        <f>'SO 191 - Dopravní značení...'!J35</f>
        <v>0</v>
      </c>
      <c r="AZ61" s="99">
        <f>'SO 191 - Dopravní značení...'!F32</f>
        <v>0</v>
      </c>
      <c r="BA61" s="99">
        <f>'SO 191 - Dopravní značení...'!F33</f>
        <v>0</v>
      </c>
      <c r="BB61" s="99">
        <f>'SO 191 - Dopravní značení...'!F34</f>
        <v>0</v>
      </c>
      <c r="BC61" s="99">
        <f>'SO 191 - Dopravní značení...'!F35</f>
        <v>0</v>
      </c>
      <c r="BD61" s="101">
        <f>'SO 191 - Dopravní značení...'!F36</f>
        <v>0</v>
      </c>
      <c r="BT61" s="102" t="s">
        <v>83</v>
      </c>
      <c r="BV61" s="102" t="s">
        <v>76</v>
      </c>
      <c r="BW61" s="102" t="s">
        <v>112</v>
      </c>
      <c r="BX61" s="102" t="s">
        <v>109</v>
      </c>
      <c r="CL61" s="102" t="s">
        <v>5</v>
      </c>
    </row>
    <row r="62" spans="1:91" s="6" customFormat="1" ht="20.399999999999999" customHeight="1">
      <c r="A62" s="95" t="s">
        <v>84</v>
      </c>
      <c r="B62" s="96"/>
      <c r="C62" s="9"/>
      <c r="D62" s="9"/>
      <c r="E62" s="409" t="s">
        <v>113</v>
      </c>
      <c r="F62" s="409"/>
      <c r="G62" s="409"/>
      <c r="H62" s="409"/>
      <c r="I62" s="409"/>
      <c r="J62" s="9"/>
      <c r="K62" s="409" t="s">
        <v>114</v>
      </c>
      <c r="L62" s="409"/>
      <c r="M62" s="409"/>
      <c r="N62" s="409"/>
      <c r="O62" s="409"/>
      <c r="P62" s="409"/>
      <c r="Q62" s="409"/>
      <c r="R62" s="409"/>
      <c r="S62" s="409"/>
      <c r="T62" s="409"/>
      <c r="U62" s="409"/>
      <c r="V62" s="409"/>
      <c r="W62" s="409"/>
      <c r="X62" s="409"/>
      <c r="Y62" s="409"/>
      <c r="Z62" s="409"/>
      <c r="AA62" s="409"/>
      <c r="AB62" s="409"/>
      <c r="AC62" s="409"/>
      <c r="AD62" s="409"/>
      <c r="AE62" s="409"/>
      <c r="AF62" s="409"/>
      <c r="AG62" s="407">
        <f>'SO 192 - Dopravní značení...'!J29</f>
        <v>0</v>
      </c>
      <c r="AH62" s="408"/>
      <c r="AI62" s="408"/>
      <c r="AJ62" s="408"/>
      <c r="AK62" s="408"/>
      <c r="AL62" s="408"/>
      <c r="AM62" s="408"/>
      <c r="AN62" s="407">
        <f t="shared" si="0"/>
        <v>0</v>
      </c>
      <c r="AO62" s="408"/>
      <c r="AP62" s="408"/>
      <c r="AQ62" s="97" t="s">
        <v>87</v>
      </c>
      <c r="AR62" s="96"/>
      <c r="AS62" s="98">
        <v>0</v>
      </c>
      <c r="AT62" s="99">
        <f t="shared" si="1"/>
        <v>0</v>
      </c>
      <c r="AU62" s="100">
        <f>'SO 192 - Dopravní značení...'!P84</f>
        <v>0</v>
      </c>
      <c r="AV62" s="99">
        <f>'SO 192 - Dopravní značení...'!J32</f>
        <v>0</v>
      </c>
      <c r="AW62" s="99">
        <f>'SO 192 - Dopravní značení...'!J33</f>
        <v>0</v>
      </c>
      <c r="AX62" s="99">
        <f>'SO 192 - Dopravní značení...'!J34</f>
        <v>0</v>
      </c>
      <c r="AY62" s="99">
        <f>'SO 192 - Dopravní značení...'!J35</f>
        <v>0</v>
      </c>
      <c r="AZ62" s="99">
        <f>'SO 192 - Dopravní značení...'!F32</f>
        <v>0</v>
      </c>
      <c r="BA62" s="99">
        <f>'SO 192 - Dopravní značení...'!F33</f>
        <v>0</v>
      </c>
      <c r="BB62" s="99">
        <f>'SO 192 - Dopravní značení...'!F34</f>
        <v>0</v>
      </c>
      <c r="BC62" s="99">
        <f>'SO 192 - Dopravní značení...'!F35</f>
        <v>0</v>
      </c>
      <c r="BD62" s="101">
        <f>'SO 192 - Dopravní značení...'!F36</f>
        <v>0</v>
      </c>
      <c r="BT62" s="102" t="s">
        <v>83</v>
      </c>
      <c r="BV62" s="102" t="s">
        <v>76</v>
      </c>
      <c r="BW62" s="102" t="s">
        <v>115</v>
      </c>
      <c r="BX62" s="102" t="s">
        <v>109</v>
      </c>
      <c r="CL62" s="102" t="s">
        <v>5</v>
      </c>
    </row>
    <row r="63" spans="1:91" s="5" customFormat="1" ht="20.399999999999999" customHeight="1">
      <c r="B63" s="86"/>
      <c r="C63" s="87"/>
      <c r="D63" s="406" t="s">
        <v>116</v>
      </c>
      <c r="E63" s="406"/>
      <c r="F63" s="406"/>
      <c r="G63" s="406"/>
      <c r="H63" s="406"/>
      <c r="I63" s="88"/>
      <c r="J63" s="406" t="s">
        <v>117</v>
      </c>
      <c r="K63" s="406"/>
      <c r="L63" s="406"/>
      <c r="M63" s="406"/>
      <c r="N63" s="406"/>
      <c r="O63" s="406"/>
      <c r="P63" s="406"/>
      <c r="Q63" s="406"/>
      <c r="R63" s="406"/>
      <c r="S63" s="406"/>
      <c r="T63" s="406"/>
      <c r="U63" s="406"/>
      <c r="V63" s="406"/>
      <c r="W63" s="406"/>
      <c r="X63" s="406"/>
      <c r="Y63" s="406"/>
      <c r="Z63" s="406"/>
      <c r="AA63" s="406"/>
      <c r="AB63" s="406"/>
      <c r="AC63" s="406"/>
      <c r="AD63" s="406"/>
      <c r="AE63" s="406"/>
      <c r="AF63" s="406"/>
      <c r="AG63" s="405">
        <f>ROUND(AG64,2)</f>
        <v>0</v>
      </c>
      <c r="AH63" s="404"/>
      <c r="AI63" s="404"/>
      <c r="AJ63" s="404"/>
      <c r="AK63" s="404"/>
      <c r="AL63" s="404"/>
      <c r="AM63" s="404"/>
      <c r="AN63" s="403">
        <f t="shared" si="0"/>
        <v>0</v>
      </c>
      <c r="AO63" s="404"/>
      <c r="AP63" s="404"/>
      <c r="AQ63" s="89" t="s">
        <v>80</v>
      </c>
      <c r="AR63" s="86"/>
      <c r="AS63" s="90">
        <f>ROUND(AS64,2)</f>
        <v>0</v>
      </c>
      <c r="AT63" s="91">
        <f t="shared" si="1"/>
        <v>0</v>
      </c>
      <c r="AU63" s="92">
        <f>ROUND(AU64,5)</f>
        <v>0</v>
      </c>
      <c r="AV63" s="91">
        <f>ROUND(AZ63*L26,2)</f>
        <v>0</v>
      </c>
      <c r="AW63" s="91">
        <f>ROUND(BA63*L27,2)</f>
        <v>0</v>
      </c>
      <c r="AX63" s="91">
        <f>ROUND(BB63*L26,2)</f>
        <v>0</v>
      </c>
      <c r="AY63" s="91">
        <f>ROUND(BC63*L27,2)</f>
        <v>0</v>
      </c>
      <c r="AZ63" s="91">
        <f>ROUND(AZ64,2)</f>
        <v>0</v>
      </c>
      <c r="BA63" s="91">
        <f>ROUND(BA64,2)</f>
        <v>0</v>
      </c>
      <c r="BB63" s="91">
        <f>ROUND(BB64,2)</f>
        <v>0</v>
      </c>
      <c r="BC63" s="91">
        <f>ROUND(BC64,2)</f>
        <v>0</v>
      </c>
      <c r="BD63" s="93">
        <f>ROUND(BD64,2)</f>
        <v>0</v>
      </c>
      <c r="BS63" s="94" t="s">
        <v>73</v>
      </c>
      <c r="BT63" s="94" t="s">
        <v>81</v>
      </c>
      <c r="BU63" s="94" t="s">
        <v>75</v>
      </c>
      <c r="BV63" s="94" t="s">
        <v>76</v>
      </c>
      <c r="BW63" s="94" t="s">
        <v>118</v>
      </c>
      <c r="BX63" s="94" t="s">
        <v>7</v>
      </c>
      <c r="CL63" s="94" t="s">
        <v>5</v>
      </c>
      <c r="CM63" s="94" t="s">
        <v>83</v>
      </c>
    </row>
    <row r="64" spans="1:91" s="6" customFormat="1" ht="34.950000000000003" customHeight="1">
      <c r="A64" s="95" t="s">
        <v>84</v>
      </c>
      <c r="B64" s="96"/>
      <c r="C64" s="9"/>
      <c r="D64" s="9"/>
      <c r="E64" s="409" t="s">
        <v>119</v>
      </c>
      <c r="F64" s="409"/>
      <c r="G64" s="409"/>
      <c r="H64" s="409"/>
      <c r="I64" s="409"/>
      <c r="J64" s="9"/>
      <c r="K64" s="409" t="s">
        <v>120</v>
      </c>
      <c r="L64" s="409"/>
      <c r="M64" s="409"/>
      <c r="N64" s="409"/>
      <c r="O64" s="409"/>
      <c r="P64" s="409"/>
      <c r="Q64" s="409"/>
      <c r="R64" s="409"/>
      <c r="S64" s="409"/>
      <c r="T64" s="409"/>
      <c r="U64" s="409"/>
      <c r="V64" s="409"/>
      <c r="W64" s="409"/>
      <c r="X64" s="409"/>
      <c r="Y64" s="409"/>
      <c r="Z64" s="409"/>
      <c r="AA64" s="409"/>
      <c r="AB64" s="409"/>
      <c r="AC64" s="409"/>
      <c r="AD64" s="409"/>
      <c r="AE64" s="409"/>
      <c r="AF64" s="409"/>
      <c r="AG64" s="407">
        <f>'SO 401a - Rozvody VO'!J29</f>
        <v>0</v>
      </c>
      <c r="AH64" s="408"/>
      <c r="AI64" s="408"/>
      <c r="AJ64" s="408"/>
      <c r="AK64" s="408"/>
      <c r="AL64" s="408"/>
      <c r="AM64" s="408"/>
      <c r="AN64" s="407">
        <f t="shared" si="0"/>
        <v>0</v>
      </c>
      <c r="AO64" s="408"/>
      <c r="AP64" s="408"/>
      <c r="AQ64" s="97" t="s">
        <v>87</v>
      </c>
      <c r="AR64" s="96"/>
      <c r="AS64" s="98">
        <v>0</v>
      </c>
      <c r="AT64" s="99">
        <f t="shared" si="1"/>
        <v>0</v>
      </c>
      <c r="AU64" s="100">
        <f>'SO 401a - Rozvody VO'!P85</f>
        <v>0</v>
      </c>
      <c r="AV64" s="99">
        <f>'SO 401a - Rozvody VO'!J32</f>
        <v>0</v>
      </c>
      <c r="AW64" s="99">
        <f>'SO 401a - Rozvody VO'!J33</f>
        <v>0</v>
      </c>
      <c r="AX64" s="99">
        <f>'SO 401a - Rozvody VO'!J34</f>
        <v>0</v>
      </c>
      <c r="AY64" s="99">
        <f>'SO 401a - Rozvody VO'!J35</f>
        <v>0</v>
      </c>
      <c r="AZ64" s="99">
        <f>'SO 401a - Rozvody VO'!F32</f>
        <v>0</v>
      </c>
      <c r="BA64" s="99">
        <f>'SO 401a - Rozvody VO'!F33</f>
        <v>0</v>
      </c>
      <c r="BB64" s="99">
        <f>'SO 401a - Rozvody VO'!F34</f>
        <v>0</v>
      </c>
      <c r="BC64" s="99">
        <f>'SO 401a - Rozvody VO'!F35</f>
        <v>0</v>
      </c>
      <c r="BD64" s="101">
        <f>'SO 401a - Rozvody VO'!F36</f>
        <v>0</v>
      </c>
      <c r="BT64" s="102" t="s">
        <v>83</v>
      </c>
      <c r="BV64" s="102" t="s">
        <v>76</v>
      </c>
      <c r="BW64" s="102" t="s">
        <v>121</v>
      </c>
      <c r="BX64" s="102" t="s">
        <v>118</v>
      </c>
      <c r="CL64" s="102" t="s">
        <v>5</v>
      </c>
    </row>
    <row r="65" spans="1:91" s="5" customFormat="1" ht="20.399999999999999" customHeight="1">
      <c r="B65" s="86"/>
      <c r="C65" s="87"/>
      <c r="D65" s="406" t="s">
        <v>122</v>
      </c>
      <c r="E65" s="406"/>
      <c r="F65" s="406"/>
      <c r="G65" s="406"/>
      <c r="H65" s="406"/>
      <c r="I65" s="88"/>
      <c r="J65" s="406" t="s">
        <v>123</v>
      </c>
      <c r="K65" s="406"/>
      <c r="L65" s="406"/>
      <c r="M65" s="406"/>
      <c r="N65" s="406"/>
      <c r="O65" s="406"/>
      <c r="P65" s="406"/>
      <c r="Q65" s="406"/>
      <c r="R65" s="406"/>
      <c r="S65" s="406"/>
      <c r="T65" s="406"/>
      <c r="U65" s="406"/>
      <c r="V65" s="406"/>
      <c r="W65" s="406"/>
      <c r="X65" s="406"/>
      <c r="Y65" s="406"/>
      <c r="Z65" s="406"/>
      <c r="AA65" s="406"/>
      <c r="AB65" s="406"/>
      <c r="AC65" s="406"/>
      <c r="AD65" s="406"/>
      <c r="AE65" s="406"/>
      <c r="AF65" s="406"/>
      <c r="AG65" s="405">
        <f>ROUND(SUM(AG66:AG68),2)</f>
        <v>0</v>
      </c>
      <c r="AH65" s="404"/>
      <c r="AI65" s="404"/>
      <c r="AJ65" s="404"/>
      <c r="AK65" s="404"/>
      <c r="AL65" s="404"/>
      <c r="AM65" s="404"/>
      <c r="AN65" s="403">
        <f t="shared" si="0"/>
        <v>0</v>
      </c>
      <c r="AO65" s="404"/>
      <c r="AP65" s="404"/>
      <c r="AQ65" s="89" t="s">
        <v>80</v>
      </c>
      <c r="AR65" s="86"/>
      <c r="AS65" s="90">
        <f>ROUND(SUM(AS66:AS68),2)</f>
        <v>0</v>
      </c>
      <c r="AT65" s="91">
        <f t="shared" si="1"/>
        <v>0</v>
      </c>
      <c r="AU65" s="92">
        <f>ROUND(SUM(AU66:AU68),5)</f>
        <v>0</v>
      </c>
      <c r="AV65" s="91">
        <f>ROUND(AZ65*L26,2)</f>
        <v>0</v>
      </c>
      <c r="AW65" s="91">
        <f>ROUND(BA65*L27,2)</f>
        <v>0</v>
      </c>
      <c r="AX65" s="91">
        <f>ROUND(BB65*L26,2)</f>
        <v>0</v>
      </c>
      <c r="AY65" s="91">
        <f>ROUND(BC65*L27,2)</f>
        <v>0</v>
      </c>
      <c r="AZ65" s="91">
        <f>ROUND(SUM(AZ66:AZ68),2)</f>
        <v>0</v>
      </c>
      <c r="BA65" s="91">
        <f>ROUND(SUM(BA66:BA68),2)</f>
        <v>0</v>
      </c>
      <c r="BB65" s="91">
        <f>ROUND(SUM(BB66:BB68),2)</f>
        <v>0</v>
      </c>
      <c r="BC65" s="91">
        <f>ROUND(SUM(BC66:BC68),2)</f>
        <v>0</v>
      </c>
      <c r="BD65" s="93">
        <f>ROUND(SUM(BD66:BD68),2)</f>
        <v>0</v>
      </c>
      <c r="BS65" s="94" t="s">
        <v>73</v>
      </c>
      <c r="BT65" s="94" t="s">
        <v>81</v>
      </c>
      <c r="BU65" s="94" t="s">
        <v>75</v>
      </c>
      <c r="BV65" s="94" t="s">
        <v>76</v>
      </c>
      <c r="BW65" s="94" t="s">
        <v>124</v>
      </c>
      <c r="BX65" s="94" t="s">
        <v>7</v>
      </c>
      <c r="CL65" s="94" t="s">
        <v>5</v>
      </c>
      <c r="CM65" s="94" t="s">
        <v>83</v>
      </c>
    </row>
    <row r="66" spans="1:91" s="6" customFormat="1" ht="34.950000000000003" customHeight="1">
      <c r="A66" s="95" t="s">
        <v>84</v>
      </c>
      <c r="B66" s="96"/>
      <c r="C66" s="9"/>
      <c r="D66" s="9"/>
      <c r="E66" s="409" t="s">
        <v>125</v>
      </c>
      <c r="F66" s="409"/>
      <c r="G66" s="409"/>
      <c r="H66" s="409"/>
      <c r="I66" s="409"/>
      <c r="J66" s="9"/>
      <c r="K66" s="409" t="s">
        <v>126</v>
      </c>
      <c r="L66" s="409"/>
      <c r="M66" s="409"/>
      <c r="N66" s="409"/>
      <c r="O66" s="409"/>
      <c r="P66" s="409"/>
      <c r="Q66" s="409"/>
      <c r="R66" s="409"/>
      <c r="S66" s="409"/>
      <c r="T66" s="409"/>
      <c r="U66" s="409"/>
      <c r="V66" s="409"/>
      <c r="W66" s="409"/>
      <c r="X66" s="409"/>
      <c r="Y66" s="409"/>
      <c r="Z66" s="409"/>
      <c r="AA66" s="409"/>
      <c r="AB66" s="409"/>
      <c r="AC66" s="409"/>
      <c r="AD66" s="409"/>
      <c r="AE66" s="409"/>
      <c r="AF66" s="409"/>
      <c r="AG66" s="407">
        <f>'SO 701 - Relaxační zóna, ...'!J29</f>
        <v>0</v>
      </c>
      <c r="AH66" s="408"/>
      <c r="AI66" s="408"/>
      <c r="AJ66" s="408"/>
      <c r="AK66" s="408"/>
      <c r="AL66" s="408"/>
      <c r="AM66" s="408"/>
      <c r="AN66" s="407">
        <f t="shared" si="0"/>
        <v>0</v>
      </c>
      <c r="AO66" s="408"/>
      <c r="AP66" s="408"/>
      <c r="AQ66" s="97" t="s">
        <v>87</v>
      </c>
      <c r="AR66" s="96"/>
      <c r="AS66" s="98">
        <v>0</v>
      </c>
      <c r="AT66" s="99">
        <f t="shared" si="1"/>
        <v>0</v>
      </c>
      <c r="AU66" s="100">
        <f>'SO 701 - Relaxační zóna, ...'!P87</f>
        <v>0</v>
      </c>
      <c r="AV66" s="99">
        <f>'SO 701 - Relaxační zóna, ...'!J32</f>
        <v>0</v>
      </c>
      <c r="AW66" s="99">
        <f>'SO 701 - Relaxační zóna, ...'!J33</f>
        <v>0</v>
      </c>
      <c r="AX66" s="99">
        <f>'SO 701 - Relaxační zóna, ...'!J34</f>
        <v>0</v>
      </c>
      <c r="AY66" s="99">
        <f>'SO 701 - Relaxační zóna, ...'!J35</f>
        <v>0</v>
      </c>
      <c r="AZ66" s="99">
        <f>'SO 701 - Relaxační zóna, ...'!F32</f>
        <v>0</v>
      </c>
      <c r="BA66" s="99">
        <f>'SO 701 - Relaxační zóna, ...'!F33</f>
        <v>0</v>
      </c>
      <c r="BB66" s="99">
        <f>'SO 701 - Relaxační zóna, ...'!F34</f>
        <v>0</v>
      </c>
      <c r="BC66" s="99">
        <f>'SO 701 - Relaxační zóna, ...'!F35</f>
        <v>0</v>
      </c>
      <c r="BD66" s="101">
        <f>'SO 701 - Relaxační zóna, ...'!F36</f>
        <v>0</v>
      </c>
      <c r="BT66" s="102" t="s">
        <v>83</v>
      </c>
      <c r="BV66" s="102" t="s">
        <v>76</v>
      </c>
      <c r="BW66" s="102" t="s">
        <v>127</v>
      </c>
      <c r="BX66" s="102" t="s">
        <v>124</v>
      </c>
      <c r="CL66" s="102" t="s">
        <v>5</v>
      </c>
    </row>
    <row r="67" spans="1:91" s="6" customFormat="1" ht="34.950000000000003" customHeight="1">
      <c r="A67" s="95" t="s">
        <v>84</v>
      </c>
      <c r="B67" s="96"/>
      <c r="C67" s="9"/>
      <c r="D67" s="9"/>
      <c r="E67" s="409" t="s">
        <v>128</v>
      </c>
      <c r="F67" s="409"/>
      <c r="G67" s="409"/>
      <c r="H67" s="409"/>
      <c r="I67" s="409"/>
      <c r="J67" s="9"/>
      <c r="K67" s="409" t="s">
        <v>129</v>
      </c>
      <c r="L67" s="409"/>
      <c r="M67" s="409"/>
      <c r="N67" s="409"/>
      <c r="O67" s="409"/>
      <c r="P67" s="409"/>
      <c r="Q67" s="409"/>
      <c r="R67" s="409"/>
      <c r="S67" s="409"/>
      <c r="T67" s="409"/>
      <c r="U67" s="409"/>
      <c r="V67" s="409"/>
      <c r="W67" s="409"/>
      <c r="X67" s="409"/>
      <c r="Y67" s="409"/>
      <c r="Z67" s="409"/>
      <c r="AA67" s="409"/>
      <c r="AB67" s="409"/>
      <c r="AC67" s="409"/>
      <c r="AD67" s="409"/>
      <c r="AE67" s="409"/>
      <c r="AF67" s="409"/>
      <c r="AG67" s="407">
        <f>'SO 702 - Hřiště - rekonst...'!J29</f>
        <v>0</v>
      </c>
      <c r="AH67" s="408"/>
      <c r="AI67" s="408"/>
      <c r="AJ67" s="408"/>
      <c r="AK67" s="408"/>
      <c r="AL67" s="408"/>
      <c r="AM67" s="408"/>
      <c r="AN67" s="407">
        <f t="shared" si="0"/>
        <v>0</v>
      </c>
      <c r="AO67" s="408"/>
      <c r="AP67" s="408"/>
      <c r="AQ67" s="97" t="s">
        <v>87</v>
      </c>
      <c r="AR67" s="96"/>
      <c r="AS67" s="98">
        <v>0</v>
      </c>
      <c r="AT67" s="99">
        <f t="shared" si="1"/>
        <v>0</v>
      </c>
      <c r="AU67" s="100">
        <f>'SO 702 - Hřiště - rekonst...'!P92</f>
        <v>0</v>
      </c>
      <c r="AV67" s="99">
        <f>'SO 702 - Hřiště - rekonst...'!J32</f>
        <v>0</v>
      </c>
      <c r="AW67" s="99">
        <f>'SO 702 - Hřiště - rekonst...'!J33</f>
        <v>0</v>
      </c>
      <c r="AX67" s="99">
        <f>'SO 702 - Hřiště - rekonst...'!J34</f>
        <v>0</v>
      </c>
      <c r="AY67" s="99">
        <f>'SO 702 - Hřiště - rekonst...'!J35</f>
        <v>0</v>
      </c>
      <c r="AZ67" s="99">
        <f>'SO 702 - Hřiště - rekonst...'!F32</f>
        <v>0</v>
      </c>
      <c r="BA67" s="99">
        <f>'SO 702 - Hřiště - rekonst...'!F33</f>
        <v>0</v>
      </c>
      <c r="BB67" s="99">
        <f>'SO 702 - Hřiště - rekonst...'!F34</f>
        <v>0</v>
      </c>
      <c r="BC67" s="99">
        <f>'SO 702 - Hřiště - rekonst...'!F35</f>
        <v>0</v>
      </c>
      <c r="BD67" s="101">
        <f>'SO 702 - Hřiště - rekonst...'!F36</f>
        <v>0</v>
      </c>
      <c r="BT67" s="102" t="s">
        <v>83</v>
      </c>
      <c r="BV67" s="102" t="s">
        <v>76</v>
      </c>
      <c r="BW67" s="102" t="s">
        <v>130</v>
      </c>
      <c r="BX67" s="102" t="s">
        <v>124</v>
      </c>
      <c r="CL67" s="102" t="s">
        <v>5</v>
      </c>
    </row>
    <row r="68" spans="1:91" s="6" customFormat="1" ht="20.399999999999999" customHeight="1">
      <c r="A68" s="95" t="s">
        <v>84</v>
      </c>
      <c r="B68" s="96"/>
      <c r="C68" s="9"/>
      <c r="D68" s="9"/>
      <c r="E68" s="409" t="s">
        <v>131</v>
      </c>
      <c r="F68" s="409"/>
      <c r="G68" s="409"/>
      <c r="H68" s="409"/>
      <c r="I68" s="409"/>
      <c r="J68" s="9"/>
      <c r="K68" s="409" t="s">
        <v>132</v>
      </c>
      <c r="L68" s="409"/>
      <c r="M68" s="409"/>
      <c r="N68" s="409"/>
      <c r="O68" s="409"/>
      <c r="P68" s="409"/>
      <c r="Q68" s="409"/>
      <c r="R68" s="409"/>
      <c r="S68" s="409"/>
      <c r="T68" s="409"/>
      <c r="U68" s="409"/>
      <c r="V68" s="409"/>
      <c r="W68" s="409"/>
      <c r="X68" s="409"/>
      <c r="Y68" s="409"/>
      <c r="Z68" s="409"/>
      <c r="AA68" s="409"/>
      <c r="AB68" s="409"/>
      <c r="AC68" s="409"/>
      <c r="AD68" s="409"/>
      <c r="AE68" s="409"/>
      <c r="AF68" s="409"/>
      <c r="AG68" s="407">
        <f>'SO 703 - Mobiliář - lavič...'!J29</f>
        <v>0</v>
      </c>
      <c r="AH68" s="408"/>
      <c r="AI68" s="408"/>
      <c r="AJ68" s="408"/>
      <c r="AK68" s="408"/>
      <c r="AL68" s="408"/>
      <c r="AM68" s="408"/>
      <c r="AN68" s="407">
        <f t="shared" si="0"/>
        <v>0</v>
      </c>
      <c r="AO68" s="408"/>
      <c r="AP68" s="408"/>
      <c r="AQ68" s="97" t="s">
        <v>87</v>
      </c>
      <c r="AR68" s="96"/>
      <c r="AS68" s="98">
        <v>0</v>
      </c>
      <c r="AT68" s="99">
        <f t="shared" si="1"/>
        <v>0</v>
      </c>
      <c r="AU68" s="100">
        <f>'SO 703 - Mobiliář - lavič...'!P88</f>
        <v>0</v>
      </c>
      <c r="AV68" s="99">
        <f>'SO 703 - Mobiliář - lavič...'!J32</f>
        <v>0</v>
      </c>
      <c r="AW68" s="99">
        <f>'SO 703 - Mobiliář - lavič...'!J33</f>
        <v>0</v>
      </c>
      <c r="AX68" s="99">
        <f>'SO 703 - Mobiliář - lavič...'!J34</f>
        <v>0</v>
      </c>
      <c r="AY68" s="99">
        <f>'SO 703 - Mobiliář - lavič...'!J35</f>
        <v>0</v>
      </c>
      <c r="AZ68" s="99">
        <f>'SO 703 - Mobiliář - lavič...'!F32</f>
        <v>0</v>
      </c>
      <c r="BA68" s="99">
        <f>'SO 703 - Mobiliář - lavič...'!F33</f>
        <v>0</v>
      </c>
      <c r="BB68" s="99">
        <f>'SO 703 - Mobiliář - lavič...'!F34</f>
        <v>0</v>
      </c>
      <c r="BC68" s="99">
        <f>'SO 703 - Mobiliář - lavič...'!F35</f>
        <v>0</v>
      </c>
      <c r="BD68" s="101">
        <f>'SO 703 - Mobiliář - lavič...'!F36</f>
        <v>0</v>
      </c>
      <c r="BT68" s="102" t="s">
        <v>83</v>
      </c>
      <c r="BV68" s="102" t="s">
        <v>76</v>
      </c>
      <c r="BW68" s="102" t="s">
        <v>133</v>
      </c>
      <c r="BX68" s="102" t="s">
        <v>124</v>
      </c>
      <c r="CL68" s="102" t="s">
        <v>5</v>
      </c>
    </row>
    <row r="69" spans="1:91" s="5" customFormat="1" ht="20.399999999999999" customHeight="1">
      <c r="B69" s="86"/>
      <c r="C69" s="87"/>
      <c r="D69" s="406" t="s">
        <v>134</v>
      </c>
      <c r="E69" s="406"/>
      <c r="F69" s="406"/>
      <c r="G69" s="406"/>
      <c r="H69" s="406"/>
      <c r="I69" s="88"/>
      <c r="J69" s="406" t="s">
        <v>135</v>
      </c>
      <c r="K69" s="406"/>
      <c r="L69" s="406"/>
      <c r="M69" s="406"/>
      <c r="N69" s="406"/>
      <c r="O69" s="406"/>
      <c r="P69" s="406"/>
      <c r="Q69" s="406"/>
      <c r="R69" s="406"/>
      <c r="S69" s="406"/>
      <c r="T69" s="406"/>
      <c r="U69" s="406"/>
      <c r="V69" s="406"/>
      <c r="W69" s="406"/>
      <c r="X69" s="406"/>
      <c r="Y69" s="406"/>
      <c r="Z69" s="406"/>
      <c r="AA69" s="406"/>
      <c r="AB69" s="406"/>
      <c r="AC69" s="406"/>
      <c r="AD69" s="406"/>
      <c r="AE69" s="406"/>
      <c r="AF69" s="406"/>
      <c r="AG69" s="405">
        <f>ROUND(SUM(AG70:AG71),2)</f>
        <v>0</v>
      </c>
      <c r="AH69" s="404"/>
      <c r="AI69" s="404"/>
      <c r="AJ69" s="404"/>
      <c r="AK69" s="404"/>
      <c r="AL69" s="404"/>
      <c r="AM69" s="404"/>
      <c r="AN69" s="403">
        <f t="shared" si="0"/>
        <v>0</v>
      </c>
      <c r="AO69" s="404"/>
      <c r="AP69" s="404"/>
      <c r="AQ69" s="89" t="s">
        <v>80</v>
      </c>
      <c r="AR69" s="86"/>
      <c r="AS69" s="90">
        <f>ROUND(SUM(AS70:AS71),2)</f>
        <v>0</v>
      </c>
      <c r="AT69" s="91">
        <f t="shared" si="1"/>
        <v>0</v>
      </c>
      <c r="AU69" s="92">
        <f>ROUND(SUM(AU70:AU71),5)</f>
        <v>0</v>
      </c>
      <c r="AV69" s="91">
        <f>ROUND(AZ69*L26,2)</f>
        <v>0</v>
      </c>
      <c r="AW69" s="91">
        <f>ROUND(BA69*L27,2)</f>
        <v>0</v>
      </c>
      <c r="AX69" s="91">
        <f>ROUND(BB69*L26,2)</f>
        <v>0</v>
      </c>
      <c r="AY69" s="91">
        <f>ROUND(BC69*L27,2)</f>
        <v>0</v>
      </c>
      <c r="AZ69" s="91">
        <f>ROUND(SUM(AZ70:AZ71),2)</f>
        <v>0</v>
      </c>
      <c r="BA69" s="91">
        <f>ROUND(SUM(BA70:BA71),2)</f>
        <v>0</v>
      </c>
      <c r="BB69" s="91">
        <f>ROUND(SUM(BB70:BB71),2)</f>
        <v>0</v>
      </c>
      <c r="BC69" s="91">
        <f>ROUND(SUM(BC70:BC71),2)</f>
        <v>0</v>
      </c>
      <c r="BD69" s="93">
        <f>ROUND(SUM(BD70:BD71),2)</f>
        <v>0</v>
      </c>
      <c r="BS69" s="94" t="s">
        <v>73</v>
      </c>
      <c r="BT69" s="94" t="s">
        <v>81</v>
      </c>
      <c r="BU69" s="94" t="s">
        <v>75</v>
      </c>
      <c r="BV69" s="94" t="s">
        <v>76</v>
      </c>
      <c r="BW69" s="94" t="s">
        <v>136</v>
      </c>
      <c r="BX69" s="94" t="s">
        <v>7</v>
      </c>
      <c r="CL69" s="94" t="s">
        <v>5</v>
      </c>
      <c r="CM69" s="94" t="s">
        <v>83</v>
      </c>
    </row>
    <row r="70" spans="1:91" s="6" customFormat="1" ht="20.399999999999999" customHeight="1">
      <c r="A70" s="95" t="s">
        <v>84</v>
      </c>
      <c r="B70" s="96"/>
      <c r="C70" s="9"/>
      <c r="D70" s="9"/>
      <c r="E70" s="409" t="s">
        <v>137</v>
      </c>
      <c r="F70" s="409"/>
      <c r="G70" s="409"/>
      <c r="H70" s="409"/>
      <c r="I70" s="409"/>
      <c r="J70" s="9"/>
      <c r="K70" s="409" t="s">
        <v>138</v>
      </c>
      <c r="L70" s="409"/>
      <c r="M70" s="409"/>
      <c r="N70" s="409"/>
      <c r="O70" s="409"/>
      <c r="P70" s="409"/>
      <c r="Q70" s="409"/>
      <c r="R70" s="409"/>
      <c r="S70" s="409"/>
      <c r="T70" s="409"/>
      <c r="U70" s="409"/>
      <c r="V70" s="409"/>
      <c r="W70" s="409"/>
      <c r="X70" s="409"/>
      <c r="Y70" s="409"/>
      <c r="Z70" s="409"/>
      <c r="AA70" s="409"/>
      <c r="AB70" s="409"/>
      <c r="AC70" s="409"/>
      <c r="AD70" s="409"/>
      <c r="AE70" s="409"/>
      <c r="AF70" s="409"/>
      <c r="AG70" s="407">
        <f>'801-2 - Výsadby zeleně'!J29</f>
        <v>0</v>
      </c>
      <c r="AH70" s="408"/>
      <c r="AI70" s="408"/>
      <c r="AJ70" s="408"/>
      <c r="AK70" s="408"/>
      <c r="AL70" s="408"/>
      <c r="AM70" s="408"/>
      <c r="AN70" s="407">
        <f t="shared" si="0"/>
        <v>0</v>
      </c>
      <c r="AO70" s="408"/>
      <c r="AP70" s="408"/>
      <c r="AQ70" s="97" t="s">
        <v>87</v>
      </c>
      <c r="AR70" s="96"/>
      <c r="AS70" s="98">
        <v>0</v>
      </c>
      <c r="AT70" s="99">
        <f t="shared" si="1"/>
        <v>0</v>
      </c>
      <c r="AU70" s="100">
        <f>'801-2 - Výsadby zeleně'!P82</f>
        <v>0</v>
      </c>
      <c r="AV70" s="99">
        <f>'801-2 - Výsadby zeleně'!J32</f>
        <v>0</v>
      </c>
      <c r="AW70" s="99">
        <f>'801-2 - Výsadby zeleně'!J33</f>
        <v>0</v>
      </c>
      <c r="AX70" s="99">
        <f>'801-2 - Výsadby zeleně'!J34</f>
        <v>0</v>
      </c>
      <c r="AY70" s="99">
        <f>'801-2 - Výsadby zeleně'!J35</f>
        <v>0</v>
      </c>
      <c r="AZ70" s="99">
        <f>'801-2 - Výsadby zeleně'!F32</f>
        <v>0</v>
      </c>
      <c r="BA70" s="99">
        <f>'801-2 - Výsadby zeleně'!F33</f>
        <v>0</v>
      </c>
      <c r="BB70" s="99">
        <f>'801-2 - Výsadby zeleně'!F34</f>
        <v>0</v>
      </c>
      <c r="BC70" s="99">
        <f>'801-2 - Výsadby zeleně'!F35</f>
        <v>0</v>
      </c>
      <c r="BD70" s="101">
        <f>'801-2 - Výsadby zeleně'!F36</f>
        <v>0</v>
      </c>
      <c r="BT70" s="102" t="s">
        <v>83</v>
      </c>
      <c r="BV70" s="102" t="s">
        <v>76</v>
      </c>
      <c r="BW70" s="102" t="s">
        <v>139</v>
      </c>
      <c r="BX70" s="102" t="s">
        <v>136</v>
      </c>
      <c r="CL70" s="102" t="s">
        <v>5</v>
      </c>
    </row>
    <row r="71" spans="1:91" s="6" customFormat="1" ht="20.399999999999999" customHeight="1">
      <c r="A71" s="95" t="s">
        <v>84</v>
      </c>
      <c r="B71" s="96"/>
      <c r="C71" s="9"/>
      <c r="D71" s="9"/>
      <c r="E71" s="409" t="s">
        <v>140</v>
      </c>
      <c r="F71" s="409"/>
      <c r="G71" s="409"/>
      <c r="H71" s="409"/>
      <c r="I71" s="409"/>
      <c r="J71" s="9"/>
      <c r="K71" s="409" t="s">
        <v>141</v>
      </c>
      <c r="L71" s="409"/>
      <c r="M71" s="409"/>
      <c r="N71" s="409"/>
      <c r="O71" s="409"/>
      <c r="P71" s="409"/>
      <c r="Q71" s="409"/>
      <c r="R71" s="409"/>
      <c r="S71" s="409"/>
      <c r="T71" s="409"/>
      <c r="U71" s="409"/>
      <c r="V71" s="409"/>
      <c r="W71" s="409"/>
      <c r="X71" s="409"/>
      <c r="Y71" s="409"/>
      <c r="Z71" s="409"/>
      <c r="AA71" s="409"/>
      <c r="AB71" s="409"/>
      <c r="AC71" s="409"/>
      <c r="AD71" s="409"/>
      <c r="AE71" s="409"/>
      <c r="AF71" s="409"/>
      <c r="AG71" s="407">
        <f>'802 - Kácení zeleně'!J29</f>
        <v>0</v>
      </c>
      <c r="AH71" s="408"/>
      <c r="AI71" s="408"/>
      <c r="AJ71" s="408"/>
      <c r="AK71" s="408"/>
      <c r="AL71" s="408"/>
      <c r="AM71" s="408"/>
      <c r="AN71" s="407">
        <f t="shared" si="0"/>
        <v>0</v>
      </c>
      <c r="AO71" s="408"/>
      <c r="AP71" s="408"/>
      <c r="AQ71" s="97" t="s">
        <v>87</v>
      </c>
      <c r="AR71" s="96"/>
      <c r="AS71" s="98">
        <v>0</v>
      </c>
      <c r="AT71" s="99">
        <f t="shared" si="1"/>
        <v>0</v>
      </c>
      <c r="AU71" s="100">
        <f>'802 - Kácení zeleně'!P82</f>
        <v>0</v>
      </c>
      <c r="AV71" s="99">
        <f>'802 - Kácení zeleně'!J32</f>
        <v>0</v>
      </c>
      <c r="AW71" s="99">
        <f>'802 - Kácení zeleně'!J33</f>
        <v>0</v>
      </c>
      <c r="AX71" s="99">
        <f>'802 - Kácení zeleně'!J34</f>
        <v>0</v>
      </c>
      <c r="AY71" s="99">
        <f>'802 - Kácení zeleně'!J35</f>
        <v>0</v>
      </c>
      <c r="AZ71" s="99">
        <f>'802 - Kácení zeleně'!F32</f>
        <v>0</v>
      </c>
      <c r="BA71" s="99">
        <f>'802 - Kácení zeleně'!F33</f>
        <v>0</v>
      </c>
      <c r="BB71" s="99">
        <f>'802 - Kácení zeleně'!F34</f>
        <v>0</v>
      </c>
      <c r="BC71" s="99">
        <f>'802 - Kácení zeleně'!F35</f>
        <v>0</v>
      </c>
      <c r="BD71" s="101">
        <f>'802 - Kácení zeleně'!F36</f>
        <v>0</v>
      </c>
      <c r="BT71" s="102" t="s">
        <v>83</v>
      </c>
      <c r="BV71" s="102" t="s">
        <v>76</v>
      </c>
      <c r="BW71" s="102" t="s">
        <v>142</v>
      </c>
      <c r="BX71" s="102" t="s">
        <v>136</v>
      </c>
      <c r="CL71" s="102" t="s">
        <v>5</v>
      </c>
    </row>
    <row r="72" spans="1:91" s="5" customFormat="1" ht="20.399999999999999" customHeight="1">
      <c r="A72" s="95" t="s">
        <v>84</v>
      </c>
      <c r="B72" s="86"/>
      <c r="C72" s="87"/>
      <c r="D72" s="406" t="s">
        <v>143</v>
      </c>
      <c r="E72" s="406"/>
      <c r="F72" s="406"/>
      <c r="G72" s="406"/>
      <c r="H72" s="406"/>
      <c r="I72" s="88"/>
      <c r="J72" s="406" t="s">
        <v>144</v>
      </c>
      <c r="K72" s="406"/>
      <c r="L72" s="406"/>
      <c r="M72" s="406"/>
      <c r="N72" s="406"/>
      <c r="O72" s="406"/>
      <c r="P72" s="406"/>
      <c r="Q72" s="406"/>
      <c r="R72" s="406"/>
      <c r="S72" s="406"/>
      <c r="T72" s="406"/>
      <c r="U72" s="406"/>
      <c r="V72" s="406"/>
      <c r="W72" s="406"/>
      <c r="X72" s="406"/>
      <c r="Y72" s="406"/>
      <c r="Z72" s="406"/>
      <c r="AA72" s="406"/>
      <c r="AB72" s="406"/>
      <c r="AC72" s="406"/>
      <c r="AD72" s="406"/>
      <c r="AE72" s="406"/>
      <c r="AF72" s="406"/>
      <c r="AG72" s="403">
        <f>'1000 - Ostatní náklady'!J27</f>
        <v>0</v>
      </c>
      <c r="AH72" s="404"/>
      <c r="AI72" s="404"/>
      <c r="AJ72" s="404"/>
      <c r="AK72" s="404"/>
      <c r="AL72" s="404"/>
      <c r="AM72" s="404"/>
      <c r="AN72" s="403">
        <f t="shared" si="0"/>
        <v>0</v>
      </c>
      <c r="AO72" s="404"/>
      <c r="AP72" s="404"/>
      <c r="AQ72" s="89" t="s">
        <v>80</v>
      </c>
      <c r="AR72" s="86"/>
      <c r="AS72" s="90">
        <v>0</v>
      </c>
      <c r="AT72" s="91">
        <f t="shared" si="1"/>
        <v>0</v>
      </c>
      <c r="AU72" s="92">
        <f>'1000 - Ostatní náklady'!P78</f>
        <v>0</v>
      </c>
      <c r="AV72" s="91">
        <f>'1000 - Ostatní náklady'!J30</f>
        <v>0</v>
      </c>
      <c r="AW72" s="91">
        <f>'1000 - Ostatní náklady'!J31</f>
        <v>0</v>
      </c>
      <c r="AX72" s="91">
        <f>'1000 - Ostatní náklady'!J32</f>
        <v>0</v>
      </c>
      <c r="AY72" s="91">
        <f>'1000 - Ostatní náklady'!J33</f>
        <v>0</v>
      </c>
      <c r="AZ72" s="91">
        <f>'1000 - Ostatní náklady'!F30</f>
        <v>0</v>
      </c>
      <c r="BA72" s="91">
        <f>'1000 - Ostatní náklady'!F31</f>
        <v>0</v>
      </c>
      <c r="BB72" s="91">
        <f>'1000 - Ostatní náklady'!F32</f>
        <v>0</v>
      </c>
      <c r="BC72" s="91">
        <f>'1000 - Ostatní náklady'!F33</f>
        <v>0</v>
      </c>
      <c r="BD72" s="93">
        <f>'1000 - Ostatní náklady'!F34</f>
        <v>0</v>
      </c>
      <c r="BT72" s="94" t="s">
        <v>81</v>
      </c>
      <c r="BV72" s="94" t="s">
        <v>76</v>
      </c>
      <c r="BW72" s="94" t="s">
        <v>145</v>
      </c>
      <c r="BX72" s="94" t="s">
        <v>7</v>
      </c>
      <c r="CL72" s="94" t="s">
        <v>5</v>
      </c>
      <c r="CM72" s="94" t="s">
        <v>83</v>
      </c>
    </row>
    <row r="73" spans="1:91" s="5" customFormat="1" ht="20.399999999999999" customHeight="1">
      <c r="A73" s="95" t="s">
        <v>84</v>
      </c>
      <c r="B73" s="86"/>
      <c r="C73" s="87"/>
      <c r="D73" s="406" t="s">
        <v>146</v>
      </c>
      <c r="E73" s="406"/>
      <c r="F73" s="406"/>
      <c r="G73" s="406"/>
      <c r="H73" s="406"/>
      <c r="I73" s="88"/>
      <c r="J73" s="406" t="s">
        <v>147</v>
      </c>
      <c r="K73" s="406"/>
      <c r="L73" s="406"/>
      <c r="M73" s="406"/>
      <c r="N73" s="406"/>
      <c r="O73" s="406"/>
      <c r="P73" s="406"/>
      <c r="Q73" s="406"/>
      <c r="R73" s="406"/>
      <c r="S73" s="406"/>
      <c r="T73" s="406"/>
      <c r="U73" s="406"/>
      <c r="V73" s="406"/>
      <c r="W73" s="406"/>
      <c r="X73" s="406"/>
      <c r="Y73" s="406"/>
      <c r="Z73" s="406"/>
      <c r="AA73" s="406"/>
      <c r="AB73" s="406"/>
      <c r="AC73" s="406"/>
      <c r="AD73" s="406"/>
      <c r="AE73" s="406"/>
      <c r="AF73" s="406"/>
      <c r="AG73" s="403">
        <f>'1020 - VRN'!J27</f>
        <v>0</v>
      </c>
      <c r="AH73" s="404"/>
      <c r="AI73" s="404"/>
      <c r="AJ73" s="404"/>
      <c r="AK73" s="404"/>
      <c r="AL73" s="404"/>
      <c r="AM73" s="404"/>
      <c r="AN73" s="403">
        <f t="shared" si="0"/>
        <v>0</v>
      </c>
      <c r="AO73" s="404"/>
      <c r="AP73" s="404"/>
      <c r="AQ73" s="89" t="s">
        <v>80</v>
      </c>
      <c r="AR73" s="86"/>
      <c r="AS73" s="103">
        <v>0</v>
      </c>
      <c r="AT73" s="104">
        <f t="shared" si="1"/>
        <v>0</v>
      </c>
      <c r="AU73" s="105">
        <f>'1020 - VRN'!P78</f>
        <v>0</v>
      </c>
      <c r="AV73" s="104">
        <f>'1020 - VRN'!J30</f>
        <v>0</v>
      </c>
      <c r="AW73" s="104">
        <f>'1020 - VRN'!J31</f>
        <v>0</v>
      </c>
      <c r="AX73" s="104">
        <f>'1020 - VRN'!J32</f>
        <v>0</v>
      </c>
      <c r="AY73" s="104">
        <f>'1020 - VRN'!J33</f>
        <v>0</v>
      </c>
      <c r="AZ73" s="104">
        <f>'1020 - VRN'!F30</f>
        <v>0</v>
      </c>
      <c r="BA73" s="104">
        <f>'1020 - VRN'!F31</f>
        <v>0</v>
      </c>
      <c r="BB73" s="104">
        <f>'1020 - VRN'!F32</f>
        <v>0</v>
      </c>
      <c r="BC73" s="104">
        <f>'1020 - VRN'!F33</f>
        <v>0</v>
      </c>
      <c r="BD73" s="106">
        <f>'1020 - VRN'!F34</f>
        <v>0</v>
      </c>
      <c r="BT73" s="94" t="s">
        <v>81</v>
      </c>
      <c r="BV73" s="94" t="s">
        <v>76</v>
      </c>
      <c r="BW73" s="94" t="s">
        <v>148</v>
      </c>
      <c r="BX73" s="94" t="s">
        <v>7</v>
      </c>
      <c r="CL73" s="94" t="s">
        <v>5</v>
      </c>
      <c r="CM73" s="94" t="s">
        <v>83</v>
      </c>
    </row>
    <row r="74" spans="1:91" s="1" customFormat="1" ht="30" customHeight="1">
      <c r="B74" s="42"/>
      <c r="AR74" s="42"/>
    </row>
    <row r="75" spans="1:91" s="1" customFormat="1" ht="6.9" customHeight="1">
      <c r="B75" s="57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  <c r="AL75" s="58"/>
      <c r="AM75" s="58"/>
      <c r="AN75" s="58"/>
      <c r="AO75" s="58"/>
      <c r="AP75" s="58"/>
      <c r="AQ75" s="58"/>
      <c r="AR75" s="42"/>
    </row>
  </sheetData>
  <mergeCells count="125">
    <mergeCell ref="AN73:AP73"/>
    <mergeCell ref="AG73:AM73"/>
    <mergeCell ref="D73:H73"/>
    <mergeCell ref="J73:AF73"/>
    <mergeCell ref="AG51:AM51"/>
    <mergeCell ref="AN51:AP51"/>
    <mergeCell ref="AR2:BE2"/>
    <mergeCell ref="AN70:AP70"/>
    <mergeCell ref="AG70:AM70"/>
    <mergeCell ref="E70:I70"/>
    <mergeCell ref="K70:AF70"/>
    <mergeCell ref="AN71:AP71"/>
    <mergeCell ref="AG71:AM71"/>
    <mergeCell ref="E71:I71"/>
    <mergeCell ref="K71:AF71"/>
    <mergeCell ref="AN72:AP72"/>
    <mergeCell ref="AG72:AM72"/>
    <mergeCell ref="D72:H72"/>
    <mergeCell ref="J72:AF72"/>
    <mergeCell ref="AN67:AP67"/>
    <mergeCell ref="AG67:AM67"/>
    <mergeCell ref="E67:I67"/>
    <mergeCell ref="K67:AF67"/>
    <mergeCell ref="AN68:AP68"/>
    <mergeCell ref="AG68:AM68"/>
    <mergeCell ref="E68:I68"/>
    <mergeCell ref="K68:AF68"/>
    <mergeCell ref="AN69:AP69"/>
    <mergeCell ref="AG69:AM69"/>
    <mergeCell ref="D69:H69"/>
    <mergeCell ref="J69:AF69"/>
    <mergeCell ref="AN64:AP64"/>
    <mergeCell ref="AG64:AM64"/>
    <mergeCell ref="E64:I64"/>
    <mergeCell ref="K64:AF64"/>
    <mergeCell ref="AN65:AP65"/>
    <mergeCell ref="AG65:AM65"/>
    <mergeCell ref="D65:H65"/>
    <mergeCell ref="J65:AF65"/>
    <mergeCell ref="AN66:AP66"/>
    <mergeCell ref="AG66:AM66"/>
    <mergeCell ref="E66:I66"/>
    <mergeCell ref="K66:AF66"/>
    <mergeCell ref="AN61:AP61"/>
    <mergeCell ref="AG61:AM61"/>
    <mergeCell ref="E61:I61"/>
    <mergeCell ref="K61:AF61"/>
    <mergeCell ref="AN62:AP62"/>
    <mergeCell ref="AG62:AM62"/>
    <mergeCell ref="E62:I62"/>
    <mergeCell ref="K62:AF62"/>
    <mergeCell ref="AN63:AP63"/>
    <mergeCell ref="AG63:AM63"/>
    <mergeCell ref="D63:H63"/>
    <mergeCell ref="J63:AF63"/>
    <mergeCell ref="AN58:AP58"/>
    <mergeCell ref="AG58:AM58"/>
    <mergeCell ref="E58:I58"/>
    <mergeCell ref="K58:AF58"/>
    <mergeCell ref="AN59:AP59"/>
    <mergeCell ref="AG59:AM59"/>
    <mergeCell ref="E59:I59"/>
    <mergeCell ref="K59:AF59"/>
    <mergeCell ref="AN60:AP60"/>
    <mergeCell ref="AG60:AM60"/>
    <mergeCell ref="D60:H60"/>
    <mergeCell ref="J60:AF60"/>
    <mergeCell ref="AN55:AP55"/>
    <mergeCell ref="AG55:AM55"/>
    <mergeCell ref="E55:I55"/>
    <mergeCell ref="K55:AF55"/>
    <mergeCell ref="AN56:AP56"/>
    <mergeCell ref="AG56:AM56"/>
    <mergeCell ref="E56:I56"/>
    <mergeCell ref="K56:AF56"/>
    <mergeCell ref="AN57:AP57"/>
    <mergeCell ref="AG57:AM57"/>
    <mergeCell ref="E57:I57"/>
    <mergeCell ref="K57:AF57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AN54:AP54"/>
    <mergeCell ref="AG54:AM54"/>
    <mergeCell ref="D54:H54"/>
    <mergeCell ref="J54:AF54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</mergeCells>
  <hyperlinks>
    <hyperlink ref="K1:S1" location="C2" display="1) Rekapitulace stavby"/>
    <hyperlink ref="W1:AI1" location="C51" display="2) Rekapitulace objektů stavby a soupisů prací"/>
    <hyperlink ref="A53" location="'SO 001 - Příprava území, ...'!C2" display="/"/>
    <hyperlink ref="A55" location="'SO 101 - Místní komunikace'!C2" display="/"/>
    <hyperlink ref="A56" location="'SO 110 - Chodníky'!C2" display="/"/>
    <hyperlink ref="A57" location="'SO 120 - Parkoviště'!C2" display="/"/>
    <hyperlink ref="A58" location="'SO 130 - Schody'!C2" display="/"/>
    <hyperlink ref="A59" location="'SO 150 - Odpadové hospodá...'!C2" display="/"/>
    <hyperlink ref="A61" location="'SO 191 - Dopravní značení...'!C2" display="/"/>
    <hyperlink ref="A62" location="'SO 192 - Dopravní značení...'!C2" display="/"/>
    <hyperlink ref="A64" location="'SO 401a - Rozvody VO'!C2" display="/"/>
    <hyperlink ref="A66" location="'SO 701 - Relaxační zóna, ...'!C2" display="/"/>
    <hyperlink ref="A67" location="'SO 702 - Hřiště - rekonst...'!C2" display="/"/>
    <hyperlink ref="A68" location="'SO 703 - Mobiliář - lavič...'!C2" display="/"/>
    <hyperlink ref="A70" location="'801-2 - Výsadby zeleně'!C2" display="/"/>
    <hyperlink ref="A71" location="'802 - Kácení zeleně'!C2" display="/"/>
    <hyperlink ref="A72" location="'1000 - Ostatní náklady'!C2" display="/"/>
    <hyperlink ref="A73" location="'1020 - VRN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29"/>
  <sheetViews>
    <sheetView showGridLines="0" workbookViewId="0">
      <pane ySplit="1" topLeftCell="A55" activePane="bottomLeft" state="frozen"/>
      <selection pane="bottomLeft"/>
    </sheetView>
  </sheetViews>
  <sheetFormatPr defaultRowHeight="12"/>
  <cols>
    <col min="1" max="1" width="7.140625" customWidth="1"/>
    <col min="2" max="2" width="1.42578125" customWidth="1"/>
    <col min="3" max="3" width="3.42578125" customWidth="1"/>
    <col min="4" max="4" width="3.7109375" customWidth="1"/>
    <col min="5" max="5" width="14.7109375" customWidth="1"/>
    <col min="6" max="6" width="64.28515625" customWidth="1"/>
    <col min="7" max="7" width="7.42578125" customWidth="1"/>
    <col min="8" max="8" width="9.42578125" customWidth="1"/>
    <col min="9" max="9" width="10.85546875" style="107" customWidth="1"/>
    <col min="10" max="10" width="20.140625" customWidth="1"/>
    <col min="11" max="11" width="13.28515625" customWidth="1"/>
    <col min="13" max="18" width="9.140625" hidden="1"/>
    <col min="19" max="19" width="7" hidden="1" customWidth="1"/>
    <col min="20" max="20" width="25.42578125" hidden="1" customWidth="1"/>
    <col min="21" max="21" width="14" hidden="1" customWidth="1"/>
    <col min="22" max="22" width="10.42578125" customWidth="1"/>
    <col min="23" max="23" width="14" customWidth="1"/>
    <col min="24" max="24" width="10.42578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149</v>
      </c>
      <c r="G1" s="420" t="s">
        <v>150</v>
      </c>
      <c r="H1" s="420"/>
      <c r="I1" s="111"/>
      <c r="J1" s="110" t="s">
        <v>151</v>
      </c>
      <c r="K1" s="109" t="s">
        <v>152</v>
      </c>
      <c r="L1" s="110" t="s">
        <v>153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" customHeight="1">
      <c r="L2" s="412" t="s">
        <v>8</v>
      </c>
      <c r="M2" s="413"/>
      <c r="N2" s="413"/>
      <c r="O2" s="413"/>
      <c r="P2" s="413"/>
      <c r="Q2" s="413"/>
      <c r="R2" s="413"/>
      <c r="S2" s="413"/>
      <c r="T2" s="413"/>
      <c r="U2" s="413"/>
      <c r="V2" s="413"/>
      <c r="AT2" s="25" t="s">
        <v>121</v>
      </c>
    </row>
    <row r="3" spans="1:70" ht="6.9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83</v>
      </c>
    </row>
    <row r="4" spans="1:70" ht="36.9" customHeight="1">
      <c r="B4" s="29"/>
      <c r="C4" s="30"/>
      <c r="D4" s="31" t="s">
        <v>154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3.2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399999999999999" customHeight="1">
      <c r="B7" s="29"/>
      <c r="C7" s="30"/>
      <c r="D7" s="30"/>
      <c r="E7" s="416" t="str">
        <f>'Rekapitulace stavby'!K6</f>
        <v>Regenerace panelového sídliště Prievidzská, Šumperk - 5. etapa, II. část - díl 1</v>
      </c>
      <c r="F7" s="417"/>
      <c r="G7" s="417"/>
      <c r="H7" s="417"/>
      <c r="I7" s="113"/>
      <c r="J7" s="30"/>
      <c r="K7" s="32"/>
    </row>
    <row r="8" spans="1:70" ht="13.2">
      <c r="B8" s="29"/>
      <c r="C8" s="30"/>
      <c r="D8" s="38" t="s">
        <v>155</v>
      </c>
      <c r="E8" s="30"/>
      <c r="F8" s="30"/>
      <c r="G8" s="30"/>
      <c r="H8" s="30"/>
      <c r="I8" s="113"/>
      <c r="J8" s="30"/>
      <c r="K8" s="32"/>
    </row>
    <row r="9" spans="1:70" s="1" customFormat="1" ht="20.399999999999999" customHeight="1">
      <c r="B9" s="42"/>
      <c r="C9" s="43"/>
      <c r="D9" s="43"/>
      <c r="E9" s="416" t="s">
        <v>1081</v>
      </c>
      <c r="F9" s="418"/>
      <c r="G9" s="418"/>
      <c r="H9" s="418"/>
      <c r="I9" s="114"/>
      <c r="J9" s="43"/>
      <c r="K9" s="46"/>
    </row>
    <row r="10" spans="1:70" s="1" customFormat="1" ht="13.2">
      <c r="B10" s="42"/>
      <c r="C10" s="43"/>
      <c r="D10" s="38" t="s">
        <v>157</v>
      </c>
      <c r="E10" s="43"/>
      <c r="F10" s="43"/>
      <c r="G10" s="43"/>
      <c r="H10" s="43"/>
      <c r="I10" s="114"/>
      <c r="J10" s="43"/>
      <c r="K10" s="46"/>
    </row>
    <row r="11" spans="1:70" s="1" customFormat="1" ht="36.9" customHeight="1">
      <c r="B11" s="42"/>
      <c r="C11" s="43"/>
      <c r="D11" s="43"/>
      <c r="E11" s="419" t="s">
        <v>1082</v>
      </c>
      <c r="F11" s="418"/>
      <c r="G11" s="418"/>
      <c r="H11" s="418"/>
      <c r="I11" s="114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" customHeight="1">
      <c r="B13" s="42"/>
      <c r="C13" s="43"/>
      <c r="D13" s="38" t="s">
        <v>21</v>
      </c>
      <c r="E13" s="43"/>
      <c r="F13" s="36" t="s">
        <v>5</v>
      </c>
      <c r="G13" s="43"/>
      <c r="H13" s="43"/>
      <c r="I13" s="115" t="s">
        <v>22</v>
      </c>
      <c r="J13" s="36" t="s">
        <v>5</v>
      </c>
      <c r="K13" s="46"/>
    </row>
    <row r="14" spans="1:70" s="1" customFormat="1" ht="14.4" customHeight="1">
      <c r="B14" s="42"/>
      <c r="C14" s="43"/>
      <c r="D14" s="38" t="s">
        <v>23</v>
      </c>
      <c r="E14" s="43"/>
      <c r="F14" s="36" t="s">
        <v>30</v>
      </c>
      <c r="G14" s="43"/>
      <c r="H14" s="43"/>
      <c r="I14" s="115" t="s">
        <v>25</v>
      </c>
      <c r="J14" s="116" t="str">
        <f>'Rekapitulace stavby'!AN8</f>
        <v>24. 3. 2017</v>
      </c>
      <c r="K14" s="46"/>
    </row>
    <row r="15" spans="1:70" s="1" customFormat="1" ht="10.95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" customHeight="1">
      <c r="B16" s="42"/>
      <c r="C16" s="43"/>
      <c r="D16" s="38" t="s">
        <v>27</v>
      </c>
      <c r="E16" s="43"/>
      <c r="F16" s="43"/>
      <c r="G16" s="43"/>
      <c r="H16" s="43"/>
      <c r="I16" s="115" t="s">
        <v>28</v>
      </c>
      <c r="J16" s="36" t="str">
        <f>IF('Rekapitulace stavby'!AN10="","",'Rekapitulace stavby'!AN10)</f>
        <v/>
      </c>
      <c r="K16" s="46"/>
    </row>
    <row r="17" spans="2:11" s="1" customFormat="1" ht="18" customHeight="1">
      <c r="B17" s="42"/>
      <c r="C17" s="43"/>
      <c r="D17" s="43"/>
      <c r="E17" s="36" t="str">
        <f>IF('Rekapitulace stavby'!E11="","",'Rekapitulace stavby'!E11)</f>
        <v xml:space="preserve"> </v>
      </c>
      <c r="F17" s="43"/>
      <c r="G17" s="43"/>
      <c r="H17" s="43"/>
      <c r="I17" s="115" t="s">
        <v>31</v>
      </c>
      <c r="J17" s="36" t="str">
        <f>IF('Rekapitulace stavby'!AN11="","",'Rekapitulace stavby'!AN11)</f>
        <v/>
      </c>
      <c r="K17" s="46"/>
    </row>
    <row r="18" spans="2:11" s="1" customFormat="1" ht="6.9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" customHeight="1">
      <c r="B19" s="42"/>
      <c r="C19" s="43"/>
      <c r="D19" s="38" t="s">
        <v>32</v>
      </c>
      <c r="E19" s="43"/>
      <c r="F19" s="43"/>
      <c r="G19" s="43"/>
      <c r="H19" s="43"/>
      <c r="I19" s="115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31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" customHeight="1">
      <c r="B22" s="42"/>
      <c r="C22" s="43"/>
      <c r="D22" s="38" t="s">
        <v>34</v>
      </c>
      <c r="E22" s="43"/>
      <c r="F22" s="43"/>
      <c r="G22" s="43"/>
      <c r="H22" s="43"/>
      <c r="I22" s="115" t="s">
        <v>28</v>
      </c>
      <c r="J22" s="36" t="str">
        <f>IF('Rekapitulace stavby'!AN16="","",'Rekapitulace stavby'!AN16)</f>
        <v>27821251</v>
      </c>
      <c r="K22" s="46"/>
    </row>
    <row r="23" spans="2:11" s="1" customFormat="1" ht="18" customHeight="1">
      <c r="B23" s="42"/>
      <c r="C23" s="43"/>
      <c r="D23" s="43"/>
      <c r="E23" s="36" t="str">
        <f>IF('Rekapitulace stavby'!E17="","",'Rekapitulace stavby'!E17)</f>
        <v>Cekr CZ s.r.o., Mazalova 57/2, Šumperk</v>
      </c>
      <c r="F23" s="43"/>
      <c r="G23" s="43"/>
      <c r="H23" s="43"/>
      <c r="I23" s="115" t="s">
        <v>31</v>
      </c>
      <c r="J23" s="36" t="str">
        <f>IF('Rekapitulace stavby'!AN17="","",'Rekapitulace stavby'!AN17)</f>
        <v>CZ27821251</v>
      </c>
      <c r="K23" s="46"/>
    </row>
    <row r="24" spans="2:11" s="1" customFormat="1" ht="6.9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" customHeight="1">
      <c r="B25" s="42"/>
      <c r="C25" s="43"/>
      <c r="D25" s="38" t="s">
        <v>39</v>
      </c>
      <c r="E25" s="43"/>
      <c r="F25" s="43"/>
      <c r="G25" s="43"/>
      <c r="H25" s="43"/>
      <c r="I25" s="114"/>
      <c r="J25" s="43"/>
      <c r="K25" s="46"/>
    </row>
    <row r="26" spans="2:11" s="7" customFormat="1" ht="20.399999999999999" customHeight="1">
      <c r="B26" s="117"/>
      <c r="C26" s="118"/>
      <c r="D26" s="118"/>
      <c r="E26" s="380" t="s">
        <v>5</v>
      </c>
      <c r="F26" s="380"/>
      <c r="G26" s="380"/>
      <c r="H26" s="380"/>
      <c r="I26" s="119"/>
      <c r="J26" s="118"/>
      <c r="K26" s="120"/>
    </row>
    <row r="27" spans="2:11" s="1" customFormat="1" ht="6.9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40</v>
      </c>
      <c r="E29" s="43"/>
      <c r="F29" s="43"/>
      <c r="G29" s="43"/>
      <c r="H29" s="43"/>
      <c r="I29" s="114"/>
      <c r="J29" s="124">
        <f>ROUND(J85,2)</f>
        <v>0</v>
      </c>
      <c r="K29" s="46"/>
    </row>
    <row r="30" spans="2:11" s="1" customFormat="1" ht="6.9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" customHeight="1">
      <c r="B31" s="42"/>
      <c r="C31" s="43"/>
      <c r="D31" s="43"/>
      <c r="E31" s="43"/>
      <c r="F31" s="47" t="s">
        <v>42</v>
      </c>
      <c r="G31" s="43"/>
      <c r="H31" s="43"/>
      <c r="I31" s="125" t="s">
        <v>41</v>
      </c>
      <c r="J31" s="47" t="s">
        <v>43</v>
      </c>
      <c r="K31" s="46"/>
    </row>
    <row r="32" spans="2:11" s="1" customFormat="1" ht="14.4" customHeight="1">
      <c r="B32" s="42"/>
      <c r="C32" s="43"/>
      <c r="D32" s="50" t="s">
        <v>44</v>
      </c>
      <c r="E32" s="50" t="s">
        <v>45</v>
      </c>
      <c r="F32" s="126">
        <f>ROUND(SUM(BE85:BE328), 2)</f>
        <v>0</v>
      </c>
      <c r="G32" s="43"/>
      <c r="H32" s="43"/>
      <c r="I32" s="127">
        <v>0.21</v>
      </c>
      <c r="J32" s="126">
        <f>ROUND(ROUND((SUM(BE85:BE328)), 2)*I32, 2)</f>
        <v>0</v>
      </c>
      <c r="K32" s="46"/>
    </row>
    <row r="33" spans="2:11" s="1" customFormat="1" ht="14.4" customHeight="1">
      <c r="B33" s="42"/>
      <c r="C33" s="43"/>
      <c r="D33" s="43"/>
      <c r="E33" s="50" t="s">
        <v>46</v>
      </c>
      <c r="F33" s="126">
        <f>ROUND(SUM(BF85:BF328), 2)</f>
        <v>0</v>
      </c>
      <c r="G33" s="43"/>
      <c r="H33" s="43"/>
      <c r="I33" s="127">
        <v>0.15</v>
      </c>
      <c r="J33" s="126">
        <f>ROUND(ROUND((SUM(BF85:BF328)), 2)*I33, 2)</f>
        <v>0</v>
      </c>
      <c r="K33" s="46"/>
    </row>
    <row r="34" spans="2:11" s="1" customFormat="1" ht="14.4" hidden="1" customHeight="1">
      <c r="B34" s="42"/>
      <c r="C34" s="43"/>
      <c r="D34" s="43"/>
      <c r="E34" s="50" t="s">
        <v>47</v>
      </c>
      <c r="F34" s="126">
        <f>ROUND(SUM(BG85:BG328),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" hidden="1" customHeight="1">
      <c r="B35" s="42"/>
      <c r="C35" s="43"/>
      <c r="D35" s="43"/>
      <c r="E35" s="50" t="s">
        <v>48</v>
      </c>
      <c r="F35" s="126">
        <f>ROUND(SUM(BH85:BH328),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" hidden="1" customHeight="1">
      <c r="B36" s="42"/>
      <c r="C36" s="43"/>
      <c r="D36" s="43"/>
      <c r="E36" s="50" t="s">
        <v>49</v>
      </c>
      <c r="F36" s="126">
        <f>ROUND(SUM(BI85:BI328),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50</v>
      </c>
      <c r="E38" s="72"/>
      <c r="F38" s="72"/>
      <c r="G38" s="130" t="s">
        <v>51</v>
      </c>
      <c r="H38" s="131" t="s">
        <v>52</v>
      </c>
      <c r="I38" s="132"/>
      <c r="J38" s="133">
        <f>SUM(J29:J36)</f>
        <v>0</v>
      </c>
      <c r="K38" s="134"/>
    </row>
    <row r="39" spans="2:11" s="1" customFormat="1" ht="14.4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" customHeight="1">
      <c r="B44" s="42"/>
      <c r="C44" s="31" t="s">
        <v>159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" customHeight="1">
      <c r="B46" s="42"/>
      <c r="C46" s="38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0.399999999999999" customHeight="1">
      <c r="B47" s="42"/>
      <c r="C47" s="43"/>
      <c r="D47" s="43"/>
      <c r="E47" s="416" t="str">
        <f>E7</f>
        <v>Regenerace panelového sídliště Prievidzská, Šumperk - 5. etapa, II. část - díl 1</v>
      </c>
      <c r="F47" s="417"/>
      <c r="G47" s="417"/>
      <c r="H47" s="417"/>
      <c r="I47" s="114"/>
      <c r="J47" s="43"/>
      <c r="K47" s="46"/>
    </row>
    <row r="48" spans="2:11" ht="13.2">
      <c r="B48" s="29"/>
      <c r="C48" s="38" t="s">
        <v>155</v>
      </c>
      <c r="D48" s="30"/>
      <c r="E48" s="30"/>
      <c r="F48" s="30"/>
      <c r="G48" s="30"/>
      <c r="H48" s="30"/>
      <c r="I48" s="113"/>
      <c r="J48" s="30"/>
      <c r="K48" s="32"/>
    </row>
    <row r="49" spans="2:47" s="1" customFormat="1" ht="20.399999999999999" customHeight="1">
      <c r="B49" s="42"/>
      <c r="C49" s="43"/>
      <c r="D49" s="43"/>
      <c r="E49" s="416" t="s">
        <v>1081</v>
      </c>
      <c r="F49" s="418"/>
      <c r="G49" s="418"/>
      <c r="H49" s="418"/>
      <c r="I49" s="114"/>
      <c r="J49" s="43"/>
      <c r="K49" s="46"/>
    </row>
    <row r="50" spans="2:47" s="1" customFormat="1" ht="14.4" customHeight="1">
      <c r="B50" s="42"/>
      <c r="C50" s="38" t="s">
        <v>157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22.2" customHeight="1">
      <c r="B51" s="42"/>
      <c r="C51" s="43"/>
      <c r="D51" s="43"/>
      <c r="E51" s="419" t="str">
        <f>E11</f>
        <v>SO 401a - Rozvody VO</v>
      </c>
      <c r="F51" s="418"/>
      <c r="G51" s="418"/>
      <c r="H51" s="418"/>
      <c r="I51" s="114"/>
      <c r="J51" s="43"/>
      <c r="K51" s="46"/>
    </row>
    <row r="52" spans="2:47" s="1" customFormat="1" ht="6.9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 xml:space="preserve"> </v>
      </c>
      <c r="G53" s="43"/>
      <c r="H53" s="43"/>
      <c r="I53" s="115" t="s">
        <v>25</v>
      </c>
      <c r="J53" s="116" t="str">
        <f>IF(J14="","",J14)</f>
        <v>24. 3. 2017</v>
      </c>
      <c r="K53" s="46"/>
    </row>
    <row r="54" spans="2:47" s="1" customFormat="1" ht="6.9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 ht="13.2">
      <c r="B55" s="42"/>
      <c r="C55" s="38" t="s">
        <v>27</v>
      </c>
      <c r="D55" s="43"/>
      <c r="E55" s="43"/>
      <c r="F55" s="36" t="str">
        <f>E17</f>
        <v xml:space="preserve"> </v>
      </c>
      <c r="G55" s="43"/>
      <c r="H55" s="43"/>
      <c r="I55" s="115" t="s">
        <v>34</v>
      </c>
      <c r="J55" s="36" t="str">
        <f>E23</f>
        <v>Cekr CZ s.r.o., Mazalova 57/2, Šumperk</v>
      </c>
      <c r="K55" s="46"/>
    </row>
    <row r="56" spans="2:47" s="1" customFormat="1" ht="14.4" customHeight="1">
      <c r="B56" s="42"/>
      <c r="C56" s="38" t="s">
        <v>32</v>
      </c>
      <c r="D56" s="43"/>
      <c r="E56" s="43"/>
      <c r="F56" s="36" t="str">
        <f>IF(E20="","",E20)</f>
        <v/>
      </c>
      <c r="G56" s="43"/>
      <c r="H56" s="43"/>
      <c r="I56" s="114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160</v>
      </c>
      <c r="D58" s="128"/>
      <c r="E58" s="128"/>
      <c r="F58" s="128"/>
      <c r="G58" s="128"/>
      <c r="H58" s="128"/>
      <c r="I58" s="139"/>
      <c r="J58" s="140" t="s">
        <v>161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162</v>
      </c>
      <c r="D60" s="43"/>
      <c r="E60" s="43"/>
      <c r="F60" s="43"/>
      <c r="G60" s="43"/>
      <c r="H60" s="43"/>
      <c r="I60" s="114"/>
      <c r="J60" s="124">
        <f>J85</f>
        <v>0</v>
      </c>
      <c r="K60" s="46"/>
      <c r="AU60" s="25" t="s">
        <v>163</v>
      </c>
    </row>
    <row r="61" spans="2:47" s="8" customFormat="1" ht="24.9" customHeight="1">
      <c r="B61" s="143"/>
      <c r="C61" s="144"/>
      <c r="D61" s="145" t="s">
        <v>1083</v>
      </c>
      <c r="E61" s="146"/>
      <c r="F61" s="146"/>
      <c r="G61" s="146"/>
      <c r="H61" s="146"/>
      <c r="I61" s="147"/>
      <c r="J61" s="148">
        <f>J86</f>
        <v>0</v>
      </c>
      <c r="K61" s="149"/>
    </row>
    <row r="62" spans="2:47" s="9" customFormat="1" ht="19.95" customHeight="1">
      <c r="B62" s="150"/>
      <c r="C62" s="151"/>
      <c r="D62" s="152" t="s">
        <v>1084</v>
      </c>
      <c r="E62" s="153"/>
      <c r="F62" s="153"/>
      <c r="G62" s="153"/>
      <c r="H62" s="153"/>
      <c r="I62" s="154"/>
      <c r="J62" s="155">
        <f>J183</f>
        <v>0</v>
      </c>
      <c r="K62" s="156"/>
    </row>
    <row r="63" spans="2:47" s="9" customFormat="1" ht="19.95" customHeight="1">
      <c r="B63" s="150"/>
      <c r="C63" s="151"/>
      <c r="D63" s="152" t="s">
        <v>1085</v>
      </c>
      <c r="E63" s="153"/>
      <c r="F63" s="153"/>
      <c r="G63" s="153"/>
      <c r="H63" s="153"/>
      <c r="I63" s="154"/>
      <c r="J63" s="155">
        <f>J263</f>
        <v>0</v>
      </c>
      <c r="K63" s="156"/>
    </row>
    <row r="64" spans="2:47" s="1" customFormat="1" ht="21.75" customHeight="1">
      <c r="B64" s="42"/>
      <c r="C64" s="43"/>
      <c r="D64" s="43"/>
      <c r="E64" s="43"/>
      <c r="F64" s="43"/>
      <c r="G64" s="43"/>
      <c r="H64" s="43"/>
      <c r="I64" s="114"/>
      <c r="J64" s="43"/>
      <c r="K64" s="46"/>
    </row>
    <row r="65" spans="2:12" s="1" customFormat="1" ht="6.9" customHeight="1">
      <c r="B65" s="57"/>
      <c r="C65" s="58"/>
      <c r="D65" s="58"/>
      <c r="E65" s="58"/>
      <c r="F65" s="58"/>
      <c r="G65" s="58"/>
      <c r="H65" s="58"/>
      <c r="I65" s="135"/>
      <c r="J65" s="58"/>
      <c r="K65" s="59"/>
    </row>
    <row r="69" spans="2:12" s="1" customFormat="1" ht="6.9" customHeight="1">
      <c r="B69" s="60"/>
      <c r="C69" s="61"/>
      <c r="D69" s="61"/>
      <c r="E69" s="61"/>
      <c r="F69" s="61"/>
      <c r="G69" s="61"/>
      <c r="H69" s="61"/>
      <c r="I69" s="136"/>
      <c r="J69" s="61"/>
      <c r="K69" s="61"/>
      <c r="L69" s="42"/>
    </row>
    <row r="70" spans="2:12" s="1" customFormat="1" ht="36.9" customHeight="1">
      <c r="B70" s="42"/>
      <c r="C70" s="62" t="s">
        <v>169</v>
      </c>
      <c r="L70" s="42"/>
    </row>
    <row r="71" spans="2:12" s="1" customFormat="1" ht="6.9" customHeight="1">
      <c r="B71" s="42"/>
      <c r="L71" s="42"/>
    </row>
    <row r="72" spans="2:12" s="1" customFormat="1" ht="14.4" customHeight="1">
      <c r="B72" s="42"/>
      <c r="C72" s="64" t="s">
        <v>19</v>
      </c>
      <c r="L72" s="42"/>
    </row>
    <row r="73" spans="2:12" s="1" customFormat="1" ht="20.399999999999999" customHeight="1">
      <c r="B73" s="42"/>
      <c r="E73" s="414" t="str">
        <f>E7</f>
        <v>Regenerace panelového sídliště Prievidzská, Šumperk - 5. etapa, II. část - díl 1</v>
      </c>
      <c r="F73" s="421"/>
      <c r="G73" s="421"/>
      <c r="H73" s="421"/>
      <c r="L73" s="42"/>
    </row>
    <row r="74" spans="2:12" ht="13.2">
      <c r="B74" s="29"/>
      <c r="C74" s="64" t="s">
        <v>155</v>
      </c>
      <c r="L74" s="29"/>
    </row>
    <row r="75" spans="2:12" s="1" customFormat="1" ht="20.399999999999999" customHeight="1">
      <c r="B75" s="42"/>
      <c r="E75" s="414" t="s">
        <v>1081</v>
      </c>
      <c r="F75" s="415"/>
      <c r="G75" s="415"/>
      <c r="H75" s="415"/>
      <c r="L75" s="42"/>
    </row>
    <row r="76" spans="2:12" s="1" customFormat="1" ht="14.4" customHeight="1">
      <c r="B76" s="42"/>
      <c r="C76" s="64" t="s">
        <v>157</v>
      </c>
      <c r="L76" s="42"/>
    </row>
    <row r="77" spans="2:12" s="1" customFormat="1" ht="22.2" customHeight="1">
      <c r="B77" s="42"/>
      <c r="E77" s="391" t="str">
        <f>E11</f>
        <v>SO 401a - Rozvody VO</v>
      </c>
      <c r="F77" s="415"/>
      <c r="G77" s="415"/>
      <c r="H77" s="415"/>
      <c r="L77" s="42"/>
    </row>
    <row r="78" spans="2:12" s="1" customFormat="1" ht="6.9" customHeight="1">
      <c r="B78" s="42"/>
      <c r="L78" s="42"/>
    </row>
    <row r="79" spans="2:12" s="1" customFormat="1" ht="18" customHeight="1">
      <c r="B79" s="42"/>
      <c r="C79" s="64" t="s">
        <v>23</v>
      </c>
      <c r="F79" s="157" t="str">
        <f>F14</f>
        <v xml:space="preserve"> </v>
      </c>
      <c r="I79" s="158" t="s">
        <v>25</v>
      </c>
      <c r="J79" s="68" t="str">
        <f>IF(J14="","",J14)</f>
        <v>24. 3. 2017</v>
      </c>
      <c r="L79" s="42"/>
    </row>
    <row r="80" spans="2:12" s="1" customFormat="1" ht="6.9" customHeight="1">
      <c r="B80" s="42"/>
      <c r="L80" s="42"/>
    </row>
    <row r="81" spans="2:65" s="1" customFormat="1" ht="13.2">
      <c r="B81" s="42"/>
      <c r="C81" s="64" t="s">
        <v>27</v>
      </c>
      <c r="F81" s="157" t="str">
        <f>E17</f>
        <v xml:space="preserve"> </v>
      </c>
      <c r="I81" s="158" t="s">
        <v>34</v>
      </c>
      <c r="J81" s="157" t="str">
        <f>E23</f>
        <v>Cekr CZ s.r.o., Mazalova 57/2, Šumperk</v>
      </c>
      <c r="L81" s="42"/>
    </row>
    <row r="82" spans="2:65" s="1" customFormat="1" ht="14.4" customHeight="1">
      <c r="B82" s="42"/>
      <c r="C82" s="64" t="s">
        <v>32</v>
      </c>
      <c r="F82" s="157" t="str">
        <f>IF(E20="","",E20)</f>
        <v/>
      </c>
      <c r="L82" s="42"/>
    </row>
    <row r="83" spans="2:65" s="1" customFormat="1" ht="10.35" customHeight="1">
      <c r="B83" s="42"/>
      <c r="L83" s="42"/>
    </row>
    <row r="84" spans="2:65" s="10" customFormat="1" ht="29.25" customHeight="1">
      <c r="B84" s="159"/>
      <c r="C84" s="160" t="s">
        <v>170</v>
      </c>
      <c r="D84" s="161" t="s">
        <v>59</v>
      </c>
      <c r="E84" s="161" t="s">
        <v>55</v>
      </c>
      <c r="F84" s="161" t="s">
        <v>171</v>
      </c>
      <c r="G84" s="161" t="s">
        <v>172</v>
      </c>
      <c r="H84" s="161" t="s">
        <v>173</v>
      </c>
      <c r="I84" s="162" t="s">
        <v>174</v>
      </c>
      <c r="J84" s="161" t="s">
        <v>161</v>
      </c>
      <c r="K84" s="163" t="s">
        <v>175</v>
      </c>
      <c r="L84" s="159"/>
      <c r="M84" s="74" t="s">
        <v>176</v>
      </c>
      <c r="N84" s="75" t="s">
        <v>44</v>
      </c>
      <c r="O84" s="75" t="s">
        <v>177</v>
      </c>
      <c r="P84" s="75" t="s">
        <v>178</v>
      </c>
      <c r="Q84" s="75" t="s">
        <v>179</v>
      </c>
      <c r="R84" s="75" t="s">
        <v>180</v>
      </c>
      <c r="S84" s="75" t="s">
        <v>181</v>
      </c>
      <c r="T84" s="76" t="s">
        <v>182</v>
      </c>
    </row>
    <row r="85" spans="2:65" s="1" customFormat="1" ht="29.25" customHeight="1">
      <c r="B85" s="42"/>
      <c r="C85" s="78" t="s">
        <v>162</v>
      </c>
      <c r="J85" s="164">
        <f>BK85</f>
        <v>0</v>
      </c>
      <c r="L85" s="42"/>
      <c r="M85" s="77"/>
      <c r="N85" s="69"/>
      <c r="O85" s="69"/>
      <c r="P85" s="165">
        <f>P86</f>
        <v>0</v>
      </c>
      <c r="Q85" s="69"/>
      <c r="R85" s="165">
        <f>R86</f>
        <v>0</v>
      </c>
      <c r="S85" s="69"/>
      <c r="T85" s="166">
        <f>T86</f>
        <v>0</v>
      </c>
      <c r="AT85" s="25" t="s">
        <v>73</v>
      </c>
      <c r="AU85" s="25" t="s">
        <v>163</v>
      </c>
      <c r="BK85" s="167">
        <f>BK86</f>
        <v>0</v>
      </c>
    </row>
    <row r="86" spans="2:65" s="11" customFormat="1" ht="37.35" customHeight="1">
      <c r="B86" s="168"/>
      <c r="D86" s="179" t="s">
        <v>73</v>
      </c>
      <c r="E86" s="250" t="s">
        <v>1086</v>
      </c>
      <c r="F86" s="250" t="s">
        <v>1087</v>
      </c>
      <c r="I86" s="171"/>
      <c r="J86" s="251">
        <f>BK86</f>
        <v>0</v>
      </c>
      <c r="L86" s="168"/>
      <c r="M86" s="173"/>
      <c r="N86" s="174"/>
      <c r="O86" s="174"/>
      <c r="P86" s="175">
        <f>P87+SUM(P88:P183)+P263</f>
        <v>0</v>
      </c>
      <c r="Q86" s="174"/>
      <c r="R86" s="175">
        <f>R87+SUM(R88:R183)+R263</f>
        <v>0</v>
      </c>
      <c r="S86" s="174"/>
      <c r="T86" s="176">
        <f>T87+SUM(T88:T183)+T263</f>
        <v>0</v>
      </c>
      <c r="AR86" s="169" t="s">
        <v>81</v>
      </c>
      <c r="AT86" s="177" t="s">
        <v>73</v>
      </c>
      <c r="AU86" s="177" t="s">
        <v>74</v>
      </c>
      <c r="AY86" s="169" t="s">
        <v>185</v>
      </c>
      <c r="BK86" s="178">
        <f>BK87+SUM(BK88:BK183)+BK263</f>
        <v>0</v>
      </c>
    </row>
    <row r="87" spans="2:65" s="1" customFormat="1" ht="20.399999999999999" customHeight="1">
      <c r="B87" s="182"/>
      <c r="C87" s="183" t="s">
        <v>74</v>
      </c>
      <c r="D87" s="183" t="s">
        <v>187</v>
      </c>
      <c r="E87" s="184" t="s">
        <v>1088</v>
      </c>
      <c r="F87" s="185" t="s">
        <v>1089</v>
      </c>
      <c r="G87" s="186" t="s">
        <v>275</v>
      </c>
      <c r="H87" s="187">
        <v>102</v>
      </c>
      <c r="I87" s="188"/>
      <c r="J87" s="189">
        <f>ROUND(I87*H87,2)</f>
        <v>0</v>
      </c>
      <c r="K87" s="185" t="s">
        <v>5</v>
      </c>
      <c r="L87" s="42"/>
      <c r="M87" s="190" t="s">
        <v>5</v>
      </c>
      <c r="N87" s="191" t="s">
        <v>45</v>
      </c>
      <c r="O87" s="43"/>
      <c r="P87" s="192">
        <f>O87*H87</f>
        <v>0</v>
      </c>
      <c r="Q87" s="192">
        <v>0</v>
      </c>
      <c r="R87" s="192">
        <f>Q87*H87</f>
        <v>0</v>
      </c>
      <c r="S87" s="192">
        <v>0</v>
      </c>
      <c r="T87" s="193">
        <f>S87*H87</f>
        <v>0</v>
      </c>
      <c r="AR87" s="25" t="s">
        <v>191</v>
      </c>
      <c r="AT87" s="25" t="s">
        <v>187</v>
      </c>
      <c r="AU87" s="25" t="s">
        <v>81</v>
      </c>
      <c r="AY87" s="25" t="s">
        <v>185</v>
      </c>
      <c r="BE87" s="194">
        <f>IF(N87="základní",J87,0)</f>
        <v>0</v>
      </c>
      <c r="BF87" s="194">
        <f>IF(N87="snížená",J87,0)</f>
        <v>0</v>
      </c>
      <c r="BG87" s="194">
        <f>IF(N87="zákl. přenesená",J87,0)</f>
        <v>0</v>
      </c>
      <c r="BH87" s="194">
        <f>IF(N87="sníž. přenesená",J87,0)</f>
        <v>0</v>
      </c>
      <c r="BI87" s="194">
        <f>IF(N87="nulová",J87,0)</f>
        <v>0</v>
      </c>
      <c r="BJ87" s="25" t="s">
        <v>81</v>
      </c>
      <c r="BK87" s="194">
        <f>ROUND(I87*H87,2)</f>
        <v>0</v>
      </c>
      <c r="BL87" s="25" t="s">
        <v>191</v>
      </c>
      <c r="BM87" s="25" t="s">
        <v>81</v>
      </c>
    </row>
    <row r="88" spans="2:65" s="1" customFormat="1" ht="28.95" customHeight="1">
      <c r="B88" s="182"/>
      <c r="C88" s="183" t="s">
        <v>74</v>
      </c>
      <c r="D88" s="183" t="s">
        <v>187</v>
      </c>
      <c r="E88" s="184" t="s">
        <v>1090</v>
      </c>
      <c r="F88" s="185" t="s">
        <v>1091</v>
      </c>
      <c r="G88" s="186" t="s">
        <v>275</v>
      </c>
      <c r="H88" s="187">
        <v>27.6</v>
      </c>
      <c r="I88" s="188"/>
      <c r="J88" s="189">
        <f>ROUND(I88*H88,2)</f>
        <v>0</v>
      </c>
      <c r="K88" s="185" t="s">
        <v>5</v>
      </c>
      <c r="L88" s="42"/>
      <c r="M88" s="190" t="s">
        <v>5</v>
      </c>
      <c r="N88" s="191" t="s">
        <v>45</v>
      </c>
      <c r="O88" s="43"/>
      <c r="P88" s="192">
        <f>O88*H88</f>
        <v>0</v>
      </c>
      <c r="Q88" s="192">
        <v>0</v>
      </c>
      <c r="R88" s="192">
        <f>Q88*H88</f>
        <v>0</v>
      </c>
      <c r="S88" s="192">
        <v>0</v>
      </c>
      <c r="T88" s="193">
        <f>S88*H88</f>
        <v>0</v>
      </c>
      <c r="AR88" s="25" t="s">
        <v>191</v>
      </c>
      <c r="AT88" s="25" t="s">
        <v>187</v>
      </c>
      <c r="AU88" s="25" t="s">
        <v>81</v>
      </c>
      <c r="AY88" s="25" t="s">
        <v>185</v>
      </c>
      <c r="BE88" s="194">
        <f>IF(N88="základní",J88,0)</f>
        <v>0</v>
      </c>
      <c r="BF88" s="194">
        <f>IF(N88="snížená",J88,0)</f>
        <v>0</v>
      </c>
      <c r="BG88" s="194">
        <f>IF(N88="zákl. přenesená",J88,0)</f>
        <v>0</v>
      </c>
      <c r="BH88" s="194">
        <f>IF(N88="sníž. přenesená",J88,0)</f>
        <v>0</v>
      </c>
      <c r="BI88" s="194">
        <f>IF(N88="nulová",J88,0)</f>
        <v>0</v>
      </c>
      <c r="BJ88" s="25" t="s">
        <v>81</v>
      </c>
      <c r="BK88" s="194">
        <f>ROUND(I88*H88,2)</f>
        <v>0</v>
      </c>
      <c r="BL88" s="25" t="s">
        <v>191</v>
      </c>
      <c r="BM88" s="25" t="s">
        <v>83</v>
      </c>
    </row>
    <row r="89" spans="2:65" s="13" customFormat="1">
      <c r="B89" s="204"/>
      <c r="D89" s="196" t="s">
        <v>193</v>
      </c>
      <c r="E89" s="205" t="s">
        <v>5</v>
      </c>
      <c r="F89" s="206" t="s">
        <v>1092</v>
      </c>
      <c r="H89" s="207">
        <v>27.6</v>
      </c>
      <c r="I89" s="208"/>
      <c r="L89" s="204"/>
      <c r="M89" s="209"/>
      <c r="N89" s="210"/>
      <c r="O89" s="210"/>
      <c r="P89" s="210"/>
      <c r="Q89" s="210"/>
      <c r="R89" s="210"/>
      <c r="S89" s="210"/>
      <c r="T89" s="211"/>
      <c r="AT89" s="205" t="s">
        <v>193</v>
      </c>
      <c r="AU89" s="205" t="s">
        <v>81</v>
      </c>
      <c r="AV89" s="13" t="s">
        <v>83</v>
      </c>
      <c r="AW89" s="13" t="s">
        <v>38</v>
      </c>
      <c r="AX89" s="13" t="s">
        <v>74</v>
      </c>
      <c r="AY89" s="205" t="s">
        <v>185</v>
      </c>
    </row>
    <row r="90" spans="2:65" s="14" customFormat="1">
      <c r="B90" s="212"/>
      <c r="D90" s="213" t="s">
        <v>193</v>
      </c>
      <c r="E90" s="214" t="s">
        <v>5</v>
      </c>
      <c r="F90" s="215" t="s">
        <v>196</v>
      </c>
      <c r="H90" s="216">
        <v>27.6</v>
      </c>
      <c r="I90" s="217"/>
      <c r="L90" s="212"/>
      <c r="M90" s="218"/>
      <c r="N90" s="219"/>
      <c r="O90" s="219"/>
      <c r="P90" s="219"/>
      <c r="Q90" s="219"/>
      <c r="R90" s="219"/>
      <c r="S90" s="219"/>
      <c r="T90" s="220"/>
      <c r="AT90" s="221" t="s">
        <v>193</v>
      </c>
      <c r="AU90" s="221" t="s">
        <v>81</v>
      </c>
      <c r="AV90" s="14" t="s">
        <v>191</v>
      </c>
      <c r="AW90" s="14" t="s">
        <v>38</v>
      </c>
      <c r="AX90" s="14" t="s">
        <v>81</v>
      </c>
      <c r="AY90" s="221" t="s">
        <v>185</v>
      </c>
    </row>
    <row r="91" spans="2:65" s="1" customFormat="1" ht="20.399999999999999" customHeight="1">
      <c r="B91" s="182"/>
      <c r="C91" s="183" t="s">
        <v>74</v>
      </c>
      <c r="D91" s="183" t="s">
        <v>187</v>
      </c>
      <c r="E91" s="184" t="s">
        <v>1093</v>
      </c>
      <c r="F91" s="185" t="s">
        <v>1094</v>
      </c>
      <c r="G91" s="186" t="s">
        <v>566</v>
      </c>
      <c r="H91" s="187">
        <v>24</v>
      </c>
      <c r="I91" s="188"/>
      <c r="J91" s="189">
        <f>ROUND(I91*H91,2)</f>
        <v>0</v>
      </c>
      <c r="K91" s="185" t="s">
        <v>5</v>
      </c>
      <c r="L91" s="42"/>
      <c r="M91" s="190" t="s">
        <v>5</v>
      </c>
      <c r="N91" s="191" t="s">
        <v>45</v>
      </c>
      <c r="O91" s="43"/>
      <c r="P91" s="192">
        <f>O91*H91</f>
        <v>0</v>
      </c>
      <c r="Q91" s="192">
        <v>0</v>
      </c>
      <c r="R91" s="192">
        <f>Q91*H91</f>
        <v>0</v>
      </c>
      <c r="S91" s="192">
        <v>0</v>
      </c>
      <c r="T91" s="193">
        <f>S91*H91</f>
        <v>0</v>
      </c>
      <c r="AR91" s="25" t="s">
        <v>191</v>
      </c>
      <c r="AT91" s="25" t="s">
        <v>187</v>
      </c>
      <c r="AU91" s="25" t="s">
        <v>81</v>
      </c>
      <c r="AY91" s="25" t="s">
        <v>185</v>
      </c>
      <c r="BE91" s="194">
        <f>IF(N91="základní",J91,0)</f>
        <v>0</v>
      </c>
      <c r="BF91" s="194">
        <f>IF(N91="snížená",J91,0)</f>
        <v>0</v>
      </c>
      <c r="BG91" s="194">
        <f>IF(N91="zákl. přenesená",J91,0)</f>
        <v>0</v>
      </c>
      <c r="BH91" s="194">
        <f>IF(N91="sníž. přenesená",J91,0)</f>
        <v>0</v>
      </c>
      <c r="BI91" s="194">
        <f>IF(N91="nulová",J91,0)</f>
        <v>0</v>
      </c>
      <c r="BJ91" s="25" t="s">
        <v>81</v>
      </c>
      <c r="BK91" s="194">
        <f>ROUND(I91*H91,2)</f>
        <v>0</v>
      </c>
      <c r="BL91" s="25" t="s">
        <v>191</v>
      </c>
      <c r="BM91" s="25" t="s">
        <v>202</v>
      </c>
    </row>
    <row r="92" spans="2:65" s="1" customFormat="1" ht="20.399999999999999" customHeight="1">
      <c r="B92" s="182"/>
      <c r="C92" s="183" t="s">
        <v>74</v>
      </c>
      <c r="D92" s="183" t="s">
        <v>187</v>
      </c>
      <c r="E92" s="184" t="s">
        <v>1095</v>
      </c>
      <c r="F92" s="185" t="s">
        <v>1096</v>
      </c>
      <c r="G92" s="186" t="s">
        <v>566</v>
      </c>
      <c r="H92" s="187">
        <v>51</v>
      </c>
      <c r="I92" s="188"/>
      <c r="J92" s="189">
        <f>ROUND(I92*H92,2)</f>
        <v>0</v>
      </c>
      <c r="K92" s="185" t="s">
        <v>5</v>
      </c>
      <c r="L92" s="42"/>
      <c r="M92" s="190" t="s">
        <v>5</v>
      </c>
      <c r="N92" s="191" t="s">
        <v>45</v>
      </c>
      <c r="O92" s="43"/>
      <c r="P92" s="192">
        <f>O92*H92</f>
        <v>0</v>
      </c>
      <c r="Q92" s="192">
        <v>0</v>
      </c>
      <c r="R92" s="192">
        <f>Q92*H92</f>
        <v>0</v>
      </c>
      <c r="S92" s="192">
        <v>0</v>
      </c>
      <c r="T92" s="193">
        <f>S92*H92</f>
        <v>0</v>
      </c>
      <c r="AR92" s="25" t="s">
        <v>191</v>
      </c>
      <c r="AT92" s="25" t="s">
        <v>187</v>
      </c>
      <c r="AU92" s="25" t="s">
        <v>81</v>
      </c>
      <c r="AY92" s="25" t="s">
        <v>185</v>
      </c>
      <c r="BE92" s="194">
        <f>IF(N92="základní",J92,0)</f>
        <v>0</v>
      </c>
      <c r="BF92" s="194">
        <f>IF(N92="snížená",J92,0)</f>
        <v>0</v>
      </c>
      <c r="BG92" s="194">
        <f>IF(N92="zákl. přenesená",J92,0)</f>
        <v>0</v>
      </c>
      <c r="BH92" s="194">
        <f>IF(N92="sníž. přenesená",J92,0)</f>
        <v>0</v>
      </c>
      <c r="BI92" s="194">
        <f>IF(N92="nulová",J92,0)</f>
        <v>0</v>
      </c>
      <c r="BJ92" s="25" t="s">
        <v>81</v>
      </c>
      <c r="BK92" s="194">
        <f>ROUND(I92*H92,2)</f>
        <v>0</v>
      </c>
      <c r="BL92" s="25" t="s">
        <v>191</v>
      </c>
      <c r="BM92" s="25" t="s">
        <v>191</v>
      </c>
    </row>
    <row r="93" spans="2:65" s="13" customFormat="1">
      <c r="B93" s="204"/>
      <c r="D93" s="196" t="s">
        <v>193</v>
      </c>
      <c r="E93" s="205" t="s">
        <v>5</v>
      </c>
      <c r="F93" s="206" t="s">
        <v>1097</v>
      </c>
      <c r="H93" s="207">
        <v>51</v>
      </c>
      <c r="I93" s="208"/>
      <c r="L93" s="204"/>
      <c r="M93" s="209"/>
      <c r="N93" s="210"/>
      <c r="O93" s="210"/>
      <c r="P93" s="210"/>
      <c r="Q93" s="210"/>
      <c r="R93" s="210"/>
      <c r="S93" s="210"/>
      <c r="T93" s="211"/>
      <c r="AT93" s="205" t="s">
        <v>193</v>
      </c>
      <c r="AU93" s="205" t="s">
        <v>81</v>
      </c>
      <c r="AV93" s="13" t="s">
        <v>83</v>
      </c>
      <c r="AW93" s="13" t="s">
        <v>38</v>
      </c>
      <c r="AX93" s="13" t="s">
        <v>74</v>
      </c>
      <c r="AY93" s="205" t="s">
        <v>185</v>
      </c>
    </row>
    <row r="94" spans="2:65" s="14" customFormat="1">
      <c r="B94" s="212"/>
      <c r="D94" s="213" t="s">
        <v>193</v>
      </c>
      <c r="E94" s="214" t="s">
        <v>5</v>
      </c>
      <c r="F94" s="215" t="s">
        <v>196</v>
      </c>
      <c r="H94" s="216">
        <v>51</v>
      </c>
      <c r="I94" s="217"/>
      <c r="L94" s="212"/>
      <c r="M94" s="218"/>
      <c r="N94" s="219"/>
      <c r="O94" s="219"/>
      <c r="P94" s="219"/>
      <c r="Q94" s="219"/>
      <c r="R94" s="219"/>
      <c r="S94" s="219"/>
      <c r="T94" s="220"/>
      <c r="AT94" s="221" t="s">
        <v>193</v>
      </c>
      <c r="AU94" s="221" t="s">
        <v>81</v>
      </c>
      <c r="AV94" s="14" t="s">
        <v>191</v>
      </c>
      <c r="AW94" s="14" t="s">
        <v>38</v>
      </c>
      <c r="AX94" s="14" t="s">
        <v>81</v>
      </c>
      <c r="AY94" s="221" t="s">
        <v>185</v>
      </c>
    </row>
    <row r="95" spans="2:65" s="1" customFormat="1" ht="20.399999999999999" customHeight="1">
      <c r="B95" s="182"/>
      <c r="C95" s="183" t="s">
        <v>74</v>
      </c>
      <c r="D95" s="183" t="s">
        <v>187</v>
      </c>
      <c r="E95" s="184" t="s">
        <v>1098</v>
      </c>
      <c r="F95" s="185" t="s">
        <v>1099</v>
      </c>
      <c r="G95" s="186" t="s">
        <v>190</v>
      </c>
      <c r="H95" s="187">
        <v>1</v>
      </c>
      <c r="I95" s="188"/>
      <c r="J95" s="189">
        <f t="shared" ref="J95:J100" si="0">ROUND(I95*H95,2)</f>
        <v>0</v>
      </c>
      <c r="K95" s="185" t="s">
        <v>5</v>
      </c>
      <c r="L95" s="42"/>
      <c r="M95" s="190" t="s">
        <v>5</v>
      </c>
      <c r="N95" s="191" t="s">
        <v>45</v>
      </c>
      <c r="O95" s="43"/>
      <c r="P95" s="192">
        <f t="shared" ref="P95:P100" si="1">O95*H95</f>
        <v>0</v>
      </c>
      <c r="Q95" s="192">
        <v>0</v>
      </c>
      <c r="R95" s="192">
        <f t="shared" ref="R95:R100" si="2">Q95*H95</f>
        <v>0</v>
      </c>
      <c r="S95" s="192">
        <v>0</v>
      </c>
      <c r="T95" s="193">
        <f t="shared" ref="T95:T100" si="3">S95*H95</f>
        <v>0</v>
      </c>
      <c r="AR95" s="25" t="s">
        <v>191</v>
      </c>
      <c r="AT95" s="25" t="s">
        <v>187</v>
      </c>
      <c r="AU95" s="25" t="s">
        <v>81</v>
      </c>
      <c r="AY95" s="25" t="s">
        <v>185</v>
      </c>
      <c r="BE95" s="194">
        <f t="shared" ref="BE95:BE100" si="4">IF(N95="základní",J95,0)</f>
        <v>0</v>
      </c>
      <c r="BF95" s="194">
        <f t="shared" ref="BF95:BF100" si="5">IF(N95="snížená",J95,0)</f>
        <v>0</v>
      </c>
      <c r="BG95" s="194">
        <f t="shared" ref="BG95:BG100" si="6">IF(N95="zákl. přenesená",J95,0)</f>
        <v>0</v>
      </c>
      <c r="BH95" s="194">
        <f t="shared" ref="BH95:BH100" si="7">IF(N95="sníž. přenesená",J95,0)</f>
        <v>0</v>
      </c>
      <c r="BI95" s="194">
        <f t="shared" ref="BI95:BI100" si="8">IF(N95="nulová",J95,0)</f>
        <v>0</v>
      </c>
      <c r="BJ95" s="25" t="s">
        <v>81</v>
      </c>
      <c r="BK95" s="194">
        <f t="shared" ref="BK95:BK100" si="9">ROUND(I95*H95,2)</f>
        <v>0</v>
      </c>
      <c r="BL95" s="25" t="s">
        <v>191</v>
      </c>
      <c r="BM95" s="25" t="s">
        <v>215</v>
      </c>
    </row>
    <row r="96" spans="2:65" s="1" customFormat="1" ht="20.399999999999999" customHeight="1">
      <c r="B96" s="182"/>
      <c r="C96" s="183" t="s">
        <v>74</v>
      </c>
      <c r="D96" s="183" t="s">
        <v>187</v>
      </c>
      <c r="E96" s="184" t="s">
        <v>1100</v>
      </c>
      <c r="F96" s="185" t="s">
        <v>1101</v>
      </c>
      <c r="G96" s="186" t="s">
        <v>190</v>
      </c>
      <c r="H96" s="187">
        <v>1</v>
      </c>
      <c r="I96" s="188"/>
      <c r="J96" s="189">
        <f t="shared" si="0"/>
        <v>0</v>
      </c>
      <c r="K96" s="185" t="s">
        <v>5</v>
      </c>
      <c r="L96" s="42"/>
      <c r="M96" s="190" t="s">
        <v>5</v>
      </c>
      <c r="N96" s="191" t="s">
        <v>45</v>
      </c>
      <c r="O96" s="43"/>
      <c r="P96" s="192">
        <f t="shared" si="1"/>
        <v>0</v>
      </c>
      <c r="Q96" s="192">
        <v>0</v>
      </c>
      <c r="R96" s="192">
        <f t="shared" si="2"/>
        <v>0</v>
      </c>
      <c r="S96" s="192">
        <v>0</v>
      </c>
      <c r="T96" s="193">
        <f t="shared" si="3"/>
        <v>0</v>
      </c>
      <c r="AR96" s="25" t="s">
        <v>191</v>
      </c>
      <c r="AT96" s="25" t="s">
        <v>187</v>
      </c>
      <c r="AU96" s="25" t="s">
        <v>81</v>
      </c>
      <c r="AY96" s="25" t="s">
        <v>185</v>
      </c>
      <c r="BE96" s="194">
        <f t="shared" si="4"/>
        <v>0</v>
      </c>
      <c r="BF96" s="194">
        <f t="shared" si="5"/>
        <v>0</v>
      </c>
      <c r="BG96" s="194">
        <f t="shared" si="6"/>
        <v>0</v>
      </c>
      <c r="BH96" s="194">
        <f t="shared" si="7"/>
        <v>0</v>
      </c>
      <c r="BI96" s="194">
        <f t="shared" si="8"/>
        <v>0</v>
      </c>
      <c r="BJ96" s="25" t="s">
        <v>81</v>
      </c>
      <c r="BK96" s="194">
        <f t="shared" si="9"/>
        <v>0</v>
      </c>
      <c r="BL96" s="25" t="s">
        <v>191</v>
      </c>
      <c r="BM96" s="25" t="s">
        <v>219</v>
      </c>
    </row>
    <row r="97" spans="2:65" s="1" customFormat="1" ht="20.399999999999999" customHeight="1">
      <c r="B97" s="182"/>
      <c r="C97" s="183" t="s">
        <v>74</v>
      </c>
      <c r="D97" s="183" t="s">
        <v>187</v>
      </c>
      <c r="E97" s="184" t="s">
        <v>1102</v>
      </c>
      <c r="F97" s="185" t="s">
        <v>1103</v>
      </c>
      <c r="G97" s="186" t="s">
        <v>190</v>
      </c>
      <c r="H97" s="187">
        <v>1</v>
      </c>
      <c r="I97" s="188"/>
      <c r="J97" s="189">
        <f t="shared" si="0"/>
        <v>0</v>
      </c>
      <c r="K97" s="185" t="s">
        <v>5</v>
      </c>
      <c r="L97" s="42"/>
      <c r="M97" s="190" t="s">
        <v>5</v>
      </c>
      <c r="N97" s="191" t="s">
        <v>45</v>
      </c>
      <c r="O97" s="43"/>
      <c r="P97" s="192">
        <f t="shared" si="1"/>
        <v>0</v>
      </c>
      <c r="Q97" s="192">
        <v>0</v>
      </c>
      <c r="R97" s="192">
        <f t="shared" si="2"/>
        <v>0</v>
      </c>
      <c r="S97" s="192">
        <v>0</v>
      </c>
      <c r="T97" s="193">
        <f t="shared" si="3"/>
        <v>0</v>
      </c>
      <c r="AR97" s="25" t="s">
        <v>191</v>
      </c>
      <c r="AT97" s="25" t="s">
        <v>187</v>
      </c>
      <c r="AU97" s="25" t="s">
        <v>81</v>
      </c>
      <c r="AY97" s="25" t="s">
        <v>185</v>
      </c>
      <c r="BE97" s="194">
        <f t="shared" si="4"/>
        <v>0</v>
      </c>
      <c r="BF97" s="194">
        <f t="shared" si="5"/>
        <v>0</v>
      </c>
      <c r="BG97" s="194">
        <f t="shared" si="6"/>
        <v>0</v>
      </c>
      <c r="BH97" s="194">
        <f t="shared" si="7"/>
        <v>0</v>
      </c>
      <c r="BI97" s="194">
        <f t="shared" si="8"/>
        <v>0</v>
      </c>
      <c r="BJ97" s="25" t="s">
        <v>81</v>
      </c>
      <c r="BK97" s="194">
        <f t="shared" si="9"/>
        <v>0</v>
      </c>
      <c r="BL97" s="25" t="s">
        <v>191</v>
      </c>
      <c r="BM97" s="25" t="s">
        <v>224</v>
      </c>
    </row>
    <row r="98" spans="2:65" s="1" customFormat="1" ht="20.399999999999999" customHeight="1">
      <c r="B98" s="182"/>
      <c r="C98" s="183" t="s">
        <v>74</v>
      </c>
      <c r="D98" s="183" t="s">
        <v>187</v>
      </c>
      <c r="E98" s="184" t="s">
        <v>1104</v>
      </c>
      <c r="F98" s="185" t="s">
        <v>1105</v>
      </c>
      <c r="G98" s="186" t="s">
        <v>190</v>
      </c>
      <c r="H98" s="187">
        <v>1</v>
      </c>
      <c r="I98" s="188"/>
      <c r="J98" s="189">
        <f t="shared" si="0"/>
        <v>0</v>
      </c>
      <c r="K98" s="185" t="s">
        <v>5</v>
      </c>
      <c r="L98" s="42"/>
      <c r="M98" s="190" t="s">
        <v>5</v>
      </c>
      <c r="N98" s="191" t="s">
        <v>45</v>
      </c>
      <c r="O98" s="43"/>
      <c r="P98" s="192">
        <f t="shared" si="1"/>
        <v>0</v>
      </c>
      <c r="Q98" s="192">
        <v>0</v>
      </c>
      <c r="R98" s="192">
        <f t="shared" si="2"/>
        <v>0</v>
      </c>
      <c r="S98" s="192">
        <v>0</v>
      </c>
      <c r="T98" s="193">
        <f t="shared" si="3"/>
        <v>0</v>
      </c>
      <c r="AR98" s="25" t="s">
        <v>191</v>
      </c>
      <c r="AT98" s="25" t="s">
        <v>187</v>
      </c>
      <c r="AU98" s="25" t="s">
        <v>81</v>
      </c>
      <c r="AY98" s="25" t="s">
        <v>185</v>
      </c>
      <c r="BE98" s="194">
        <f t="shared" si="4"/>
        <v>0</v>
      </c>
      <c r="BF98" s="194">
        <f t="shared" si="5"/>
        <v>0</v>
      </c>
      <c r="BG98" s="194">
        <f t="shared" si="6"/>
        <v>0</v>
      </c>
      <c r="BH98" s="194">
        <f t="shared" si="7"/>
        <v>0</v>
      </c>
      <c r="BI98" s="194">
        <f t="shared" si="8"/>
        <v>0</v>
      </c>
      <c r="BJ98" s="25" t="s">
        <v>81</v>
      </c>
      <c r="BK98" s="194">
        <f t="shared" si="9"/>
        <v>0</v>
      </c>
      <c r="BL98" s="25" t="s">
        <v>191</v>
      </c>
      <c r="BM98" s="25" t="s">
        <v>228</v>
      </c>
    </row>
    <row r="99" spans="2:65" s="1" customFormat="1" ht="20.399999999999999" customHeight="1">
      <c r="B99" s="182"/>
      <c r="C99" s="183" t="s">
        <v>74</v>
      </c>
      <c r="D99" s="183" t="s">
        <v>187</v>
      </c>
      <c r="E99" s="184" t="s">
        <v>1106</v>
      </c>
      <c r="F99" s="185" t="s">
        <v>1107</v>
      </c>
      <c r="G99" s="186" t="s">
        <v>1108</v>
      </c>
      <c r="H99" s="187">
        <v>1</v>
      </c>
      <c r="I99" s="188"/>
      <c r="J99" s="189">
        <f t="shared" si="0"/>
        <v>0</v>
      </c>
      <c r="K99" s="185" t="s">
        <v>5</v>
      </c>
      <c r="L99" s="42"/>
      <c r="M99" s="190" t="s">
        <v>5</v>
      </c>
      <c r="N99" s="191" t="s">
        <v>45</v>
      </c>
      <c r="O99" s="43"/>
      <c r="P99" s="192">
        <f t="shared" si="1"/>
        <v>0</v>
      </c>
      <c r="Q99" s="192">
        <v>0</v>
      </c>
      <c r="R99" s="192">
        <f t="shared" si="2"/>
        <v>0</v>
      </c>
      <c r="S99" s="192">
        <v>0</v>
      </c>
      <c r="T99" s="193">
        <f t="shared" si="3"/>
        <v>0</v>
      </c>
      <c r="AR99" s="25" t="s">
        <v>191</v>
      </c>
      <c r="AT99" s="25" t="s">
        <v>187</v>
      </c>
      <c r="AU99" s="25" t="s">
        <v>81</v>
      </c>
      <c r="AY99" s="25" t="s">
        <v>185</v>
      </c>
      <c r="BE99" s="194">
        <f t="shared" si="4"/>
        <v>0</v>
      </c>
      <c r="BF99" s="194">
        <f t="shared" si="5"/>
        <v>0</v>
      </c>
      <c r="BG99" s="194">
        <f t="shared" si="6"/>
        <v>0</v>
      </c>
      <c r="BH99" s="194">
        <f t="shared" si="7"/>
        <v>0</v>
      </c>
      <c r="BI99" s="194">
        <f t="shared" si="8"/>
        <v>0</v>
      </c>
      <c r="BJ99" s="25" t="s">
        <v>81</v>
      </c>
      <c r="BK99" s="194">
        <f t="shared" si="9"/>
        <v>0</v>
      </c>
      <c r="BL99" s="25" t="s">
        <v>191</v>
      </c>
      <c r="BM99" s="25" t="s">
        <v>232</v>
      </c>
    </row>
    <row r="100" spans="2:65" s="1" customFormat="1" ht="28.95" customHeight="1">
      <c r="B100" s="182"/>
      <c r="C100" s="183" t="s">
        <v>74</v>
      </c>
      <c r="D100" s="183" t="s">
        <v>187</v>
      </c>
      <c r="E100" s="184" t="s">
        <v>1109</v>
      </c>
      <c r="F100" s="185" t="s">
        <v>1110</v>
      </c>
      <c r="G100" s="186" t="s">
        <v>566</v>
      </c>
      <c r="H100" s="187">
        <v>81</v>
      </c>
      <c r="I100" s="188"/>
      <c r="J100" s="189">
        <f t="shared" si="0"/>
        <v>0</v>
      </c>
      <c r="K100" s="185" t="s">
        <v>5</v>
      </c>
      <c r="L100" s="42"/>
      <c r="M100" s="190" t="s">
        <v>5</v>
      </c>
      <c r="N100" s="191" t="s">
        <v>45</v>
      </c>
      <c r="O100" s="43"/>
      <c r="P100" s="192">
        <f t="shared" si="1"/>
        <v>0</v>
      </c>
      <c r="Q100" s="192">
        <v>0</v>
      </c>
      <c r="R100" s="192">
        <f t="shared" si="2"/>
        <v>0</v>
      </c>
      <c r="S100" s="192">
        <v>0</v>
      </c>
      <c r="T100" s="193">
        <f t="shared" si="3"/>
        <v>0</v>
      </c>
      <c r="AR100" s="25" t="s">
        <v>191</v>
      </c>
      <c r="AT100" s="25" t="s">
        <v>187</v>
      </c>
      <c r="AU100" s="25" t="s">
        <v>81</v>
      </c>
      <c r="AY100" s="25" t="s">
        <v>185</v>
      </c>
      <c r="BE100" s="194">
        <f t="shared" si="4"/>
        <v>0</v>
      </c>
      <c r="BF100" s="194">
        <f t="shared" si="5"/>
        <v>0</v>
      </c>
      <c r="BG100" s="194">
        <f t="shared" si="6"/>
        <v>0</v>
      </c>
      <c r="BH100" s="194">
        <f t="shared" si="7"/>
        <v>0</v>
      </c>
      <c r="BI100" s="194">
        <f t="shared" si="8"/>
        <v>0</v>
      </c>
      <c r="BJ100" s="25" t="s">
        <v>81</v>
      </c>
      <c r="BK100" s="194">
        <f t="shared" si="9"/>
        <v>0</v>
      </c>
      <c r="BL100" s="25" t="s">
        <v>191</v>
      </c>
      <c r="BM100" s="25" t="s">
        <v>238</v>
      </c>
    </row>
    <row r="101" spans="2:65" s="13" customFormat="1">
      <c r="B101" s="204"/>
      <c r="D101" s="196" t="s">
        <v>193</v>
      </c>
      <c r="E101" s="205" t="s">
        <v>5</v>
      </c>
      <c r="F101" s="206" t="s">
        <v>1111</v>
      </c>
      <c r="H101" s="207">
        <v>81</v>
      </c>
      <c r="I101" s="208"/>
      <c r="L101" s="204"/>
      <c r="M101" s="209"/>
      <c r="N101" s="210"/>
      <c r="O101" s="210"/>
      <c r="P101" s="210"/>
      <c r="Q101" s="210"/>
      <c r="R101" s="210"/>
      <c r="S101" s="210"/>
      <c r="T101" s="211"/>
      <c r="AT101" s="205" t="s">
        <v>193</v>
      </c>
      <c r="AU101" s="205" t="s">
        <v>81</v>
      </c>
      <c r="AV101" s="13" t="s">
        <v>83</v>
      </c>
      <c r="AW101" s="13" t="s">
        <v>38</v>
      </c>
      <c r="AX101" s="13" t="s">
        <v>74</v>
      </c>
      <c r="AY101" s="205" t="s">
        <v>185</v>
      </c>
    </row>
    <row r="102" spans="2:65" s="14" customFormat="1">
      <c r="B102" s="212"/>
      <c r="D102" s="213" t="s">
        <v>193</v>
      </c>
      <c r="E102" s="214" t="s">
        <v>5</v>
      </c>
      <c r="F102" s="215" t="s">
        <v>196</v>
      </c>
      <c r="H102" s="216">
        <v>81</v>
      </c>
      <c r="I102" s="217"/>
      <c r="L102" s="212"/>
      <c r="M102" s="218"/>
      <c r="N102" s="219"/>
      <c r="O102" s="219"/>
      <c r="P102" s="219"/>
      <c r="Q102" s="219"/>
      <c r="R102" s="219"/>
      <c r="S102" s="219"/>
      <c r="T102" s="220"/>
      <c r="AT102" s="221" t="s">
        <v>193</v>
      </c>
      <c r="AU102" s="221" t="s">
        <v>81</v>
      </c>
      <c r="AV102" s="14" t="s">
        <v>191</v>
      </c>
      <c r="AW102" s="14" t="s">
        <v>38</v>
      </c>
      <c r="AX102" s="14" t="s">
        <v>81</v>
      </c>
      <c r="AY102" s="221" t="s">
        <v>185</v>
      </c>
    </row>
    <row r="103" spans="2:65" s="1" customFormat="1" ht="28.95" customHeight="1">
      <c r="B103" s="182"/>
      <c r="C103" s="183" t="s">
        <v>74</v>
      </c>
      <c r="D103" s="183" t="s">
        <v>187</v>
      </c>
      <c r="E103" s="184" t="s">
        <v>1112</v>
      </c>
      <c r="F103" s="185" t="s">
        <v>1113</v>
      </c>
      <c r="G103" s="186" t="s">
        <v>566</v>
      </c>
      <c r="H103" s="187">
        <v>51</v>
      </c>
      <c r="I103" s="188"/>
      <c r="J103" s="189">
        <f>ROUND(I103*H103,2)</f>
        <v>0</v>
      </c>
      <c r="K103" s="185" t="s">
        <v>5</v>
      </c>
      <c r="L103" s="42"/>
      <c r="M103" s="190" t="s">
        <v>5</v>
      </c>
      <c r="N103" s="191" t="s">
        <v>45</v>
      </c>
      <c r="O103" s="43"/>
      <c r="P103" s="192">
        <f>O103*H103</f>
        <v>0</v>
      </c>
      <c r="Q103" s="192">
        <v>0</v>
      </c>
      <c r="R103" s="192">
        <f>Q103*H103</f>
        <v>0</v>
      </c>
      <c r="S103" s="192">
        <v>0</v>
      </c>
      <c r="T103" s="193">
        <f>S103*H103</f>
        <v>0</v>
      </c>
      <c r="AR103" s="25" t="s">
        <v>191</v>
      </c>
      <c r="AT103" s="25" t="s">
        <v>187</v>
      </c>
      <c r="AU103" s="25" t="s">
        <v>81</v>
      </c>
      <c r="AY103" s="25" t="s">
        <v>185</v>
      </c>
      <c r="BE103" s="194">
        <f>IF(N103="základní",J103,0)</f>
        <v>0</v>
      </c>
      <c r="BF103" s="194">
        <f>IF(N103="snížená",J103,0)</f>
        <v>0</v>
      </c>
      <c r="BG103" s="194">
        <f>IF(N103="zákl. přenesená",J103,0)</f>
        <v>0</v>
      </c>
      <c r="BH103" s="194">
        <f>IF(N103="sníž. přenesená",J103,0)</f>
        <v>0</v>
      </c>
      <c r="BI103" s="194">
        <f>IF(N103="nulová",J103,0)</f>
        <v>0</v>
      </c>
      <c r="BJ103" s="25" t="s">
        <v>81</v>
      </c>
      <c r="BK103" s="194">
        <f>ROUND(I103*H103,2)</f>
        <v>0</v>
      </c>
      <c r="BL103" s="25" t="s">
        <v>191</v>
      </c>
      <c r="BM103" s="25" t="s">
        <v>244</v>
      </c>
    </row>
    <row r="104" spans="2:65" s="13" customFormat="1">
      <c r="B104" s="204"/>
      <c r="D104" s="196" t="s">
        <v>193</v>
      </c>
      <c r="E104" s="205" t="s">
        <v>5</v>
      </c>
      <c r="F104" s="206" t="s">
        <v>1097</v>
      </c>
      <c r="H104" s="207">
        <v>51</v>
      </c>
      <c r="I104" s="208"/>
      <c r="L104" s="204"/>
      <c r="M104" s="209"/>
      <c r="N104" s="210"/>
      <c r="O104" s="210"/>
      <c r="P104" s="210"/>
      <c r="Q104" s="210"/>
      <c r="R104" s="210"/>
      <c r="S104" s="210"/>
      <c r="T104" s="211"/>
      <c r="AT104" s="205" t="s">
        <v>193</v>
      </c>
      <c r="AU104" s="205" t="s">
        <v>81</v>
      </c>
      <c r="AV104" s="13" t="s">
        <v>83</v>
      </c>
      <c r="AW104" s="13" t="s">
        <v>38</v>
      </c>
      <c r="AX104" s="13" t="s">
        <v>74</v>
      </c>
      <c r="AY104" s="205" t="s">
        <v>185</v>
      </c>
    </row>
    <row r="105" spans="2:65" s="14" customFormat="1">
      <c r="B105" s="212"/>
      <c r="D105" s="213" t="s">
        <v>193</v>
      </c>
      <c r="E105" s="214" t="s">
        <v>5</v>
      </c>
      <c r="F105" s="215" t="s">
        <v>196</v>
      </c>
      <c r="H105" s="216">
        <v>51</v>
      </c>
      <c r="I105" s="217"/>
      <c r="L105" s="212"/>
      <c r="M105" s="218"/>
      <c r="N105" s="219"/>
      <c r="O105" s="219"/>
      <c r="P105" s="219"/>
      <c r="Q105" s="219"/>
      <c r="R105" s="219"/>
      <c r="S105" s="219"/>
      <c r="T105" s="220"/>
      <c r="AT105" s="221" t="s">
        <v>193</v>
      </c>
      <c r="AU105" s="221" t="s">
        <v>81</v>
      </c>
      <c r="AV105" s="14" t="s">
        <v>191</v>
      </c>
      <c r="AW105" s="14" t="s">
        <v>38</v>
      </c>
      <c r="AX105" s="14" t="s">
        <v>81</v>
      </c>
      <c r="AY105" s="221" t="s">
        <v>185</v>
      </c>
    </row>
    <row r="106" spans="2:65" s="1" customFormat="1" ht="28.95" customHeight="1">
      <c r="B106" s="182"/>
      <c r="C106" s="183" t="s">
        <v>74</v>
      </c>
      <c r="D106" s="183" t="s">
        <v>187</v>
      </c>
      <c r="E106" s="184" t="s">
        <v>1114</v>
      </c>
      <c r="F106" s="185" t="s">
        <v>1115</v>
      </c>
      <c r="G106" s="186" t="s">
        <v>566</v>
      </c>
      <c r="H106" s="187">
        <v>2</v>
      </c>
      <c r="I106" s="188"/>
      <c r="J106" s="189">
        <f>ROUND(I106*H106,2)</f>
        <v>0</v>
      </c>
      <c r="K106" s="185" t="s">
        <v>5</v>
      </c>
      <c r="L106" s="42"/>
      <c r="M106" s="190" t="s">
        <v>5</v>
      </c>
      <c r="N106" s="191" t="s">
        <v>45</v>
      </c>
      <c r="O106" s="43"/>
      <c r="P106" s="192">
        <f>O106*H106</f>
        <v>0</v>
      </c>
      <c r="Q106" s="192">
        <v>0</v>
      </c>
      <c r="R106" s="192">
        <f>Q106*H106</f>
        <v>0</v>
      </c>
      <c r="S106" s="192">
        <v>0</v>
      </c>
      <c r="T106" s="193">
        <f>S106*H106</f>
        <v>0</v>
      </c>
      <c r="AR106" s="25" t="s">
        <v>191</v>
      </c>
      <c r="AT106" s="25" t="s">
        <v>187</v>
      </c>
      <c r="AU106" s="25" t="s">
        <v>81</v>
      </c>
      <c r="AY106" s="25" t="s">
        <v>185</v>
      </c>
      <c r="BE106" s="194">
        <f>IF(N106="základní",J106,0)</f>
        <v>0</v>
      </c>
      <c r="BF106" s="194">
        <f>IF(N106="snížená",J106,0)</f>
        <v>0</v>
      </c>
      <c r="BG106" s="194">
        <f>IF(N106="zákl. přenesená",J106,0)</f>
        <v>0</v>
      </c>
      <c r="BH106" s="194">
        <f>IF(N106="sníž. přenesená",J106,0)</f>
        <v>0</v>
      </c>
      <c r="BI106" s="194">
        <f>IF(N106="nulová",J106,0)</f>
        <v>0</v>
      </c>
      <c r="BJ106" s="25" t="s">
        <v>81</v>
      </c>
      <c r="BK106" s="194">
        <f>ROUND(I106*H106,2)</f>
        <v>0</v>
      </c>
      <c r="BL106" s="25" t="s">
        <v>191</v>
      </c>
      <c r="BM106" s="25" t="s">
        <v>250</v>
      </c>
    </row>
    <row r="107" spans="2:65" s="1" customFormat="1" ht="20.399999999999999" customHeight="1">
      <c r="B107" s="182"/>
      <c r="C107" s="183" t="s">
        <v>74</v>
      </c>
      <c r="D107" s="183" t="s">
        <v>187</v>
      </c>
      <c r="E107" s="184" t="s">
        <v>1116</v>
      </c>
      <c r="F107" s="185" t="s">
        <v>1117</v>
      </c>
      <c r="G107" s="186" t="s">
        <v>566</v>
      </c>
      <c r="H107" s="187">
        <v>27</v>
      </c>
      <c r="I107" s="188"/>
      <c r="J107" s="189">
        <f>ROUND(I107*H107,2)</f>
        <v>0</v>
      </c>
      <c r="K107" s="185" t="s">
        <v>5</v>
      </c>
      <c r="L107" s="42"/>
      <c r="M107" s="190" t="s">
        <v>5</v>
      </c>
      <c r="N107" s="191" t="s">
        <v>45</v>
      </c>
      <c r="O107" s="43"/>
      <c r="P107" s="192">
        <f>O107*H107</f>
        <v>0</v>
      </c>
      <c r="Q107" s="192">
        <v>0</v>
      </c>
      <c r="R107" s="192">
        <f>Q107*H107</f>
        <v>0</v>
      </c>
      <c r="S107" s="192">
        <v>0</v>
      </c>
      <c r="T107" s="193">
        <f>S107*H107</f>
        <v>0</v>
      </c>
      <c r="AR107" s="25" t="s">
        <v>191</v>
      </c>
      <c r="AT107" s="25" t="s">
        <v>187</v>
      </c>
      <c r="AU107" s="25" t="s">
        <v>81</v>
      </c>
      <c r="AY107" s="25" t="s">
        <v>185</v>
      </c>
      <c r="BE107" s="194">
        <f>IF(N107="základní",J107,0)</f>
        <v>0</v>
      </c>
      <c r="BF107" s="194">
        <f>IF(N107="snížená",J107,0)</f>
        <v>0</v>
      </c>
      <c r="BG107" s="194">
        <f>IF(N107="zákl. přenesená",J107,0)</f>
        <v>0</v>
      </c>
      <c r="BH107" s="194">
        <f>IF(N107="sníž. přenesená",J107,0)</f>
        <v>0</v>
      </c>
      <c r="BI107" s="194">
        <f>IF(N107="nulová",J107,0)</f>
        <v>0</v>
      </c>
      <c r="BJ107" s="25" t="s">
        <v>81</v>
      </c>
      <c r="BK107" s="194">
        <f>ROUND(I107*H107,2)</f>
        <v>0</v>
      </c>
      <c r="BL107" s="25" t="s">
        <v>191</v>
      </c>
      <c r="BM107" s="25" t="s">
        <v>255</v>
      </c>
    </row>
    <row r="108" spans="2:65" s="13" customFormat="1">
      <c r="B108" s="204"/>
      <c r="D108" s="196" t="s">
        <v>193</v>
      </c>
      <c r="E108" s="205" t="s">
        <v>5</v>
      </c>
      <c r="F108" s="206" t="s">
        <v>1118</v>
      </c>
      <c r="H108" s="207">
        <v>27</v>
      </c>
      <c r="I108" s="208"/>
      <c r="L108" s="204"/>
      <c r="M108" s="209"/>
      <c r="N108" s="210"/>
      <c r="O108" s="210"/>
      <c r="P108" s="210"/>
      <c r="Q108" s="210"/>
      <c r="R108" s="210"/>
      <c r="S108" s="210"/>
      <c r="T108" s="211"/>
      <c r="AT108" s="205" t="s">
        <v>193</v>
      </c>
      <c r="AU108" s="205" t="s">
        <v>81</v>
      </c>
      <c r="AV108" s="13" t="s">
        <v>83</v>
      </c>
      <c r="AW108" s="13" t="s">
        <v>38</v>
      </c>
      <c r="AX108" s="13" t="s">
        <v>74</v>
      </c>
      <c r="AY108" s="205" t="s">
        <v>185</v>
      </c>
    </row>
    <row r="109" spans="2:65" s="14" customFormat="1">
      <c r="B109" s="212"/>
      <c r="D109" s="213" t="s">
        <v>193</v>
      </c>
      <c r="E109" s="214" t="s">
        <v>5</v>
      </c>
      <c r="F109" s="215" t="s">
        <v>196</v>
      </c>
      <c r="H109" s="216">
        <v>27</v>
      </c>
      <c r="I109" s="217"/>
      <c r="L109" s="212"/>
      <c r="M109" s="218"/>
      <c r="N109" s="219"/>
      <c r="O109" s="219"/>
      <c r="P109" s="219"/>
      <c r="Q109" s="219"/>
      <c r="R109" s="219"/>
      <c r="S109" s="219"/>
      <c r="T109" s="220"/>
      <c r="AT109" s="221" t="s">
        <v>193</v>
      </c>
      <c r="AU109" s="221" t="s">
        <v>81</v>
      </c>
      <c r="AV109" s="14" t="s">
        <v>191</v>
      </c>
      <c r="AW109" s="14" t="s">
        <v>38</v>
      </c>
      <c r="AX109" s="14" t="s">
        <v>81</v>
      </c>
      <c r="AY109" s="221" t="s">
        <v>185</v>
      </c>
    </row>
    <row r="110" spans="2:65" s="1" customFormat="1" ht="20.399999999999999" customHeight="1">
      <c r="B110" s="182"/>
      <c r="C110" s="183" t="s">
        <v>74</v>
      </c>
      <c r="D110" s="183" t="s">
        <v>187</v>
      </c>
      <c r="E110" s="184" t="s">
        <v>1119</v>
      </c>
      <c r="F110" s="185" t="s">
        <v>1120</v>
      </c>
      <c r="G110" s="186" t="s">
        <v>566</v>
      </c>
      <c r="H110" s="187">
        <v>27</v>
      </c>
      <c r="I110" s="188"/>
      <c r="J110" s="189">
        <f>ROUND(I110*H110,2)</f>
        <v>0</v>
      </c>
      <c r="K110" s="185" t="s">
        <v>5</v>
      </c>
      <c r="L110" s="42"/>
      <c r="M110" s="190" t="s">
        <v>5</v>
      </c>
      <c r="N110" s="191" t="s">
        <v>45</v>
      </c>
      <c r="O110" s="43"/>
      <c r="P110" s="192">
        <f>O110*H110</f>
        <v>0</v>
      </c>
      <c r="Q110" s="192">
        <v>0</v>
      </c>
      <c r="R110" s="192">
        <f>Q110*H110</f>
        <v>0</v>
      </c>
      <c r="S110" s="192">
        <v>0</v>
      </c>
      <c r="T110" s="193">
        <f>S110*H110</f>
        <v>0</v>
      </c>
      <c r="AR110" s="25" t="s">
        <v>191</v>
      </c>
      <c r="AT110" s="25" t="s">
        <v>187</v>
      </c>
      <c r="AU110" s="25" t="s">
        <v>81</v>
      </c>
      <c r="AY110" s="25" t="s">
        <v>185</v>
      </c>
      <c r="BE110" s="194">
        <f>IF(N110="základní",J110,0)</f>
        <v>0</v>
      </c>
      <c r="BF110" s="194">
        <f>IF(N110="snížená",J110,0)</f>
        <v>0</v>
      </c>
      <c r="BG110" s="194">
        <f>IF(N110="zákl. přenesená",J110,0)</f>
        <v>0</v>
      </c>
      <c r="BH110" s="194">
        <f>IF(N110="sníž. přenesená",J110,0)</f>
        <v>0</v>
      </c>
      <c r="BI110" s="194">
        <f>IF(N110="nulová",J110,0)</f>
        <v>0</v>
      </c>
      <c r="BJ110" s="25" t="s">
        <v>81</v>
      </c>
      <c r="BK110" s="194">
        <f>ROUND(I110*H110,2)</f>
        <v>0</v>
      </c>
      <c r="BL110" s="25" t="s">
        <v>191</v>
      </c>
      <c r="BM110" s="25" t="s">
        <v>259</v>
      </c>
    </row>
    <row r="111" spans="2:65" s="13" customFormat="1">
      <c r="B111" s="204"/>
      <c r="D111" s="196" t="s">
        <v>193</v>
      </c>
      <c r="E111" s="205" t="s">
        <v>5</v>
      </c>
      <c r="F111" s="206" t="s">
        <v>1121</v>
      </c>
      <c r="H111" s="207">
        <v>27</v>
      </c>
      <c r="I111" s="208"/>
      <c r="L111" s="204"/>
      <c r="M111" s="209"/>
      <c r="N111" s="210"/>
      <c r="O111" s="210"/>
      <c r="P111" s="210"/>
      <c r="Q111" s="210"/>
      <c r="R111" s="210"/>
      <c r="S111" s="210"/>
      <c r="T111" s="211"/>
      <c r="AT111" s="205" t="s">
        <v>193</v>
      </c>
      <c r="AU111" s="205" t="s">
        <v>81</v>
      </c>
      <c r="AV111" s="13" t="s">
        <v>83</v>
      </c>
      <c r="AW111" s="13" t="s">
        <v>38</v>
      </c>
      <c r="AX111" s="13" t="s">
        <v>74</v>
      </c>
      <c r="AY111" s="205" t="s">
        <v>185</v>
      </c>
    </row>
    <row r="112" spans="2:65" s="14" customFormat="1">
      <c r="B112" s="212"/>
      <c r="D112" s="213" t="s">
        <v>193</v>
      </c>
      <c r="E112" s="214" t="s">
        <v>5</v>
      </c>
      <c r="F112" s="215" t="s">
        <v>196</v>
      </c>
      <c r="H112" s="216">
        <v>27</v>
      </c>
      <c r="I112" s="217"/>
      <c r="L112" s="212"/>
      <c r="M112" s="218"/>
      <c r="N112" s="219"/>
      <c r="O112" s="219"/>
      <c r="P112" s="219"/>
      <c r="Q112" s="219"/>
      <c r="R112" s="219"/>
      <c r="S112" s="219"/>
      <c r="T112" s="220"/>
      <c r="AT112" s="221" t="s">
        <v>193</v>
      </c>
      <c r="AU112" s="221" t="s">
        <v>81</v>
      </c>
      <c r="AV112" s="14" t="s">
        <v>191</v>
      </c>
      <c r="AW112" s="14" t="s">
        <v>38</v>
      </c>
      <c r="AX112" s="14" t="s">
        <v>81</v>
      </c>
      <c r="AY112" s="221" t="s">
        <v>185</v>
      </c>
    </row>
    <row r="113" spans="2:65" s="1" customFormat="1" ht="20.399999999999999" customHeight="1">
      <c r="B113" s="182"/>
      <c r="C113" s="183" t="s">
        <v>74</v>
      </c>
      <c r="D113" s="183" t="s">
        <v>187</v>
      </c>
      <c r="E113" s="184" t="s">
        <v>1122</v>
      </c>
      <c r="F113" s="185" t="s">
        <v>1123</v>
      </c>
      <c r="G113" s="186" t="s">
        <v>566</v>
      </c>
      <c r="H113" s="187">
        <v>12</v>
      </c>
      <c r="I113" s="188"/>
      <c r="J113" s="189">
        <f>ROUND(I113*H113,2)</f>
        <v>0</v>
      </c>
      <c r="K113" s="185" t="s">
        <v>5</v>
      </c>
      <c r="L113" s="42"/>
      <c r="M113" s="190" t="s">
        <v>5</v>
      </c>
      <c r="N113" s="191" t="s">
        <v>45</v>
      </c>
      <c r="O113" s="43"/>
      <c r="P113" s="192">
        <f>O113*H113</f>
        <v>0</v>
      </c>
      <c r="Q113" s="192">
        <v>0</v>
      </c>
      <c r="R113" s="192">
        <f>Q113*H113</f>
        <v>0</v>
      </c>
      <c r="S113" s="192">
        <v>0</v>
      </c>
      <c r="T113" s="193">
        <f>S113*H113</f>
        <v>0</v>
      </c>
      <c r="AR113" s="25" t="s">
        <v>191</v>
      </c>
      <c r="AT113" s="25" t="s">
        <v>187</v>
      </c>
      <c r="AU113" s="25" t="s">
        <v>81</v>
      </c>
      <c r="AY113" s="25" t="s">
        <v>185</v>
      </c>
      <c r="BE113" s="194">
        <f>IF(N113="základní",J113,0)</f>
        <v>0</v>
      </c>
      <c r="BF113" s="194">
        <f>IF(N113="snížená",J113,0)</f>
        <v>0</v>
      </c>
      <c r="BG113" s="194">
        <f>IF(N113="zákl. přenesená",J113,0)</f>
        <v>0</v>
      </c>
      <c r="BH113" s="194">
        <f>IF(N113="sníž. přenesená",J113,0)</f>
        <v>0</v>
      </c>
      <c r="BI113" s="194">
        <f>IF(N113="nulová",J113,0)</f>
        <v>0</v>
      </c>
      <c r="BJ113" s="25" t="s">
        <v>81</v>
      </c>
      <c r="BK113" s="194">
        <f>ROUND(I113*H113,2)</f>
        <v>0</v>
      </c>
      <c r="BL113" s="25" t="s">
        <v>191</v>
      </c>
      <c r="BM113" s="25" t="s">
        <v>11</v>
      </c>
    </row>
    <row r="114" spans="2:65" s="1" customFormat="1" ht="20.399999999999999" customHeight="1">
      <c r="B114" s="182"/>
      <c r="C114" s="183" t="s">
        <v>74</v>
      </c>
      <c r="D114" s="183" t="s">
        <v>187</v>
      </c>
      <c r="E114" s="184" t="s">
        <v>1124</v>
      </c>
      <c r="F114" s="185" t="s">
        <v>1125</v>
      </c>
      <c r="G114" s="186" t="s">
        <v>566</v>
      </c>
      <c r="H114" s="187">
        <v>12</v>
      </c>
      <c r="I114" s="188"/>
      <c r="J114" s="189">
        <f>ROUND(I114*H114,2)</f>
        <v>0</v>
      </c>
      <c r="K114" s="185" t="s">
        <v>5</v>
      </c>
      <c r="L114" s="42"/>
      <c r="M114" s="190" t="s">
        <v>5</v>
      </c>
      <c r="N114" s="191" t="s">
        <v>45</v>
      </c>
      <c r="O114" s="43"/>
      <c r="P114" s="192">
        <f>O114*H114</f>
        <v>0</v>
      </c>
      <c r="Q114" s="192">
        <v>0</v>
      </c>
      <c r="R114" s="192">
        <f>Q114*H114</f>
        <v>0</v>
      </c>
      <c r="S114" s="192">
        <v>0</v>
      </c>
      <c r="T114" s="193">
        <f>S114*H114</f>
        <v>0</v>
      </c>
      <c r="AR114" s="25" t="s">
        <v>191</v>
      </c>
      <c r="AT114" s="25" t="s">
        <v>187</v>
      </c>
      <c r="AU114" s="25" t="s">
        <v>81</v>
      </c>
      <c r="AY114" s="25" t="s">
        <v>185</v>
      </c>
      <c r="BE114" s="194">
        <f>IF(N114="základní",J114,0)</f>
        <v>0</v>
      </c>
      <c r="BF114" s="194">
        <f>IF(N114="snížená",J114,0)</f>
        <v>0</v>
      </c>
      <c r="BG114" s="194">
        <f>IF(N114="zákl. přenesená",J114,0)</f>
        <v>0</v>
      </c>
      <c r="BH114" s="194">
        <f>IF(N114="sníž. přenesená",J114,0)</f>
        <v>0</v>
      </c>
      <c r="BI114" s="194">
        <f>IF(N114="nulová",J114,0)</f>
        <v>0</v>
      </c>
      <c r="BJ114" s="25" t="s">
        <v>81</v>
      </c>
      <c r="BK114" s="194">
        <f>ROUND(I114*H114,2)</f>
        <v>0</v>
      </c>
      <c r="BL114" s="25" t="s">
        <v>191</v>
      </c>
      <c r="BM114" s="25" t="s">
        <v>267</v>
      </c>
    </row>
    <row r="115" spans="2:65" s="13" customFormat="1">
      <c r="B115" s="204"/>
      <c r="D115" s="196" t="s">
        <v>193</v>
      </c>
      <c r="E115" s="205" t="s">
        <v>5</v>
      </c>
      <c r="F115" s="206" t="s">
        <v>1126</v>
      </c>
      <c r="H115" s="207">
        <v>12</v>
      </c>
      <c r="I115" s="208"/>
      <c r="L115" s="204"/>
      <c r="M115" s="209"/>
      <c r="N115" s="210"/>
      <c r="O115" s="210"/>
      <c r="P115" s="210"/>
      <c r="Q115" s="210"/>
      <c r="R115" s="210"/>
      <c r="S115" s="210"/>
      <c r="T115" s="211"/>
      <c r="AT115" s="205" t="s">
        <v>193</v>
      </c>
      <c r="AU115" s="205" t="s">
        <v>81</v>
      </c>
      <c r="AV115" s="13" t="s">
        <v>83</v>
      </c>
      <c r="AW115" s="13" t="s">
        <v>38</v>
      </c>
      <c r="AX115" s="13" t="s">
        <v>74</v>
      </c>
      <c r="AY115" s="205" t="s">
        <v>185</v>
      </c>
    </row>
    <row r="116" spans="2:65" s="14" customFormat="1">
      <c r="B116" s="212"/>
      <c r="D116" s="213" t="s">
        <v>193</v>
      </c>
      <c r="E116" s="214" t="s">
        <v>5</v>
      </c>
      <c r="F116" s="215" t="s">
        <v>196</v>
      </c>
      <c r="H116" s="216">
        <v>12</v>
      </c>
      <c r="I116" s="217"/>
      <c r="L116" s="212"/>
      <c r="M116" s="218"/>
      <c r="N116" s="219"/>
      <c r="O116" s="219"/>
      <c r="P116" s="219"/>
      <c r="Q116" s="219"/>
      <c r="R116" s="219"/>
      <c r="S116" s="219"/>
      <c r="T116" s="220"/>
      <c r="AT116" s="221" t="s">
        <v>193</v>
      </c>
      <c r="AU116" s="221" t="s">
        <v>81</v>
      </c>
      <c r="AV116" s="14" t="s">
        <v>191</v>
      </c>
      <c r="AW116" s="14" t="s">
        <v>38</v>
      </c>
      <c r="AX116" s="14" t="s">
        <v>81</v>
      </c>
      <c r="AY116" s="221" t="s">
        <v>185</v>
      </c>
    </row>
    <row r="117" spans="2:65" s="1" customFormat="1" ht="20.399999999999999" customHeight="1">
      <c r="B117" s="182"/>
      <c r="C117" s="183" t="s">
        <v>74</v>
      </c>
      <c r="D117" s="183" t="s">
        <v>187</v>
      </c>
      <c r="E117" s="184" t="s">
        <v>1127</v>
      </c>
      <c r="F117" s="185" t="s">
        <v>1128</v>
      </c>
      <c r="G117" s="186" t="s">
        <v>566</v>
      </c>
      <c r="H117" s="187">
        <v>9</v>
      </c>
      <c r="I117" s="188"/>
      <c r="J117" s="189">
        <f>ROUND(I117*H117,2)</f>
        <v>0</v>
      </c>
      <c r="K117" s="185" t="s">
        <v>5</v>
      </c>
      <c r="L117" s="42"/>
      <c r="M117" s="190" t="s">
        <v>5</v>
      </c>
      <c r="N117" s="191" t="s">
        <v>45</v>
      </c>
      <c r="O117" s="43"/>
      <c r="P117" s="192">
        <f>O117*H117</f>
        <v>0</v>
      </c>
      <c r="Q117" s="192">
        <v>0</v>
      </c>
      <c r="R117" s="192">
        <f>Q117*H117</f>
        <v>0</v>
      </c>
      <c r="S117" s="192">
        <v>0</v>
      </c>
      <c r="T117" s="193">
        <f>S117*H117</f>
        <v>0</v>
      </c>
      <c r="AR117" s="25" t="s">
        <v>191</v>
      </c>
      <c r="AT117" s="25" t="s">
        <v>187</v>
      </c>
      <c r="AU117" s="25" t="s">
        <v>81</v>
      </c>
      <c r="AY117" s="25" t="s">
        <v>185</v>
      </c>
      <c r="BE117" s="194">
        <f>IF(N117="základní",J117,0)</f>
        <v>0</v>
      </c>
      <c r="BF117" s="194">
        <f>IF(N117="snížená",J117,0)</f>
        <v>0</v>
      </c>
      <c r="BG117" s="194">
        <f>IF(N117="zákl. přenesená",J117,0)</f>
        <v>0</v>
      </c>
      <c r="BH117" s="194">
        <f>IF(N117="sníž. přenesená",J117,0)</f>
        <v>0</v>
      </c>
      <c r="BI117" s="194">
        <f>IF(N117="nulová",J117,0)</f>
        <v>0</v>
      </c>
      <c r="BJ117" s="25" t="s">
        <v>81</v>
      </c>
      <c r="BK117" s="194">
        <f>ROUND(I117*H117,2)</f>
        <v>0</v>
      </c>
      <c r="BL117" s="25" t="s">
        <v>191</v>
      </c>
      <c r="BM117" s="25" t="s">
        <v>272</v>
      </c>
    </row>
    <row r="118" spans="2:65" s="13" customFormat="1">
      <c r="B118" s="204"/>
      <c r="D118" s="196" t="s">
        <v>193</v>
      </c>
      <c r="E118" s="205" t="s">
        <v>5</v>
      </c>
      <c r="F118" s="206" t="s">
        <v>1129</v>
      </c>
      <c r="H118" s="207">
        <v>9</v>
      </c>
      <c r="I118" s="208"/>
      <c r="L118" s="204"/>
      <c r="M118" s="209"/>
      <c r="N118" s="210"/>
      <c r="O118" s="210"/>
      <c r="P118" s="210"/>
      <c r="Q118" s="210"/>
      <c r="R118" s="210"/>
      <c r="S118" s="210"/>
      <c r="T118" s="211"/>
      <c r="AT118" s="205" t="s">
        <v>193</v>
      </c>
      <c r="AU118" s="205" t="s">
        <v>81</v>
      </c>
      <c r="AV118" s="13" t="s">
        <v>83</v>
      </c>
      <c r="AW118" s="13" t="s">
        <v>38</v>
      </c>
      <c r="AX118" s="13" t="s">
        <v>74</v>
      </c>
      <c r="AY118" s="205" t="s">
        <v>185</v>
      </c>
    </row>
    <row r="119" spans="2:65" s="14" customFormat="1">
      <c r="B119" s="212"/>
      <c r="D119" s="213" t="s">
        <v>193</v>
      </c>
      <c r="E119" s="214" t="s">
        <v>5</v>
      </c>
      <c r="F119" s="215" t="s">
        <v>196</v>
      </c>
      <c r="H119" s="216">
        <v>9</v>
      </c>
      <c r="I119" s="217"/>
      <c r="L119" s="212"/>
      <c r="M119" s="218"/>
      <c r="N119" s="219"/>
      <c r="O119" s="219"/>
      <c r="P119" s="219"/>
      <c r="Q119" s="219"/>
      <c r="R119" s="219"/>
      <c r="S119" s="219"/>
      <c r="T119" s="220"/>
      <c r="AT119" s="221" t="s">
        <v>193</v>
      </c>
      <c r="AU119" s="221" t="s">
        <v>81</v>
      </c>
      <c r="AV119" s="14" t="s">
        <v>191</v>
      </c>
      <c r="AW119" s="14" t="s">
        <v>38</v>
      </c>
      <c r="AX119" s="14" t="s">
        <v>81</v>
      </c>
      <c r="AY119" s="221" t="s">
        <v>185</v>
      </c>
    </row>
    <row r="120" spans="2:65" s="1" customFormat="1" ht="20.399999999999999" customHeight="1">
      <c r="B120" s="182"/>
      <c r="C120" s="183" t="s">
        <v>74</v>
      </c>
      <c r="D120" s="183" t="s">
        <v>187</v>
      </c>
      <c r="E120" s="184" t="s">
        <v>1130</v>
      </c>
      <c r="F120" s="185" t="s">
        <v>1131</v>
      </c>
      <c r="G120" s="186" t="s">
        <v>566</v>
      </c>
      <c r="H120" s="187">
        <v>3</v>
      </c>
      <c r="I120" s="188"/>
      <c r="J120" s="189">
        <f>ROUND(I120*H120,2)</f>
        <v>0</v>
      </c>
      <c r="K120" s="185" t="s">
        <v>5</v>
      </c>
      <c r="L120" s="42"/>
      <c r="M120" s="190" t="s">
        <v>5</v>
      </c>
      <c r="N120" s="191" t="s">
        <v>45</v>
      </c>
      <c r="O120" s="43"/>
      <c r="P120" s="192">
        <f>O120*H120</f>
        <v>0</v>
      </c>
      <c r="Q120" s="192">
        <v>0</v>
      </c>
      <c r="R120" s="192">
        <f>Q120*H120</f>
        <v>0</v>
      </c>
      <c r="S120" s="192">
        <v>0</v>
      </c>
      <c r="T120" s="193">
        <f>S120*H120</f>
        <v>0</v>
      </c>
      <c r="AR120" s="25" t="s">
        <v>191</v>
      </c>
      <c r="AT120" s="25" t="s">
        <v>187</v>
      </c>
      <c r="AU120" s="25" t="s">
        <v>81</v>
      </c>
      <c r="AY120" s="25" t="s">
        <v>185</v>
      </c>
      <c r="BE120" s="194">
        <f>IF(N120="základní",J120,0)</f>
        <v>0</v>
      </c>
      <c r="BF120" s="194">
        <f>IF(N120="snížená",J120,0)</f>
        <v>0</v>
      </c>
      <c r="BG120" s="194">
        <f>IF(N120="zákl. přenesená",J120,0)</f>
        <v>0</v>
      </c>
      <c r="BH120" s="194">
        <f>IF(N120="sníž. přenesená",J120,0)</f>
        <v>0</v>
      </c>
      <c r="BI120" s="194">
        <f>IF(N120="nulová",J120,0)</f>
        <v>0</v>
      </c>
      <c r="BJ120" s="25" t="s">
        <v>81</v>
      </c>
      <c r="BK120" s="194">
        <f>ROUND(I120*H120,2)</f>
        <v>0</v>
      </c>
      <c r="BL120" s="25" t="s">
        <v>191</v>
      </c>
      <c r="BM120" s="25" t="s">
        <v>214</v>
      </c>
    </row>
    <row r="121" spans="2:65" s="13" customFormat="1">
      <c r="B121" s="204"/>
      <c r="D121" s="196" t="s">
        <v>193</v>
      </c>
      <c r="E121" s="205" t="s">
        <v>5</v>
      </c>
      <c r="F121" s="206" t="s">
        <v>1132</v>
      </c>
      <c r="H121" s="207">
        <v>3</v>
      </c>
      <c r="I121" s="208"/>
      <c r="L121" s="204"/>
      <c r="M121" s="209"/>
      <c r="N121" s="210"/>
      <c r="O121" s="210"/>
      <c r="P121" s="210"/>
      <c r="Q121" s="210"/>
      <c r="R121" s="210"/>
      <c r="S121" s="210"/>
      <c r="T121" s="211"/>
      <c r="AT121" s="205" t="s">
        <v>193</v>
      </c>
      <c r="AU121" s="205" t="s">
        <v>81</v>
      </c>
      <c r="AV121" s="13" t="s">
        <v>83</v>
      </c>
      <c r="AW121" s="13" t="s">
        <v>38</v>
      </c>
      <c r="AX121" s="13" t="s">
        <v>74</v>
      </c>
      <c r="AY121" s="205" t="s">
        <v>185</v>
      </c>
    </row>
    <row r="122" spans="2:65" s="14" customFormat="1">
      <c r="B122" s="212"/>
      <c r="D122" s="213" t="s">
        <v>193</v>
      </c>
      <c r="E122" s="214" t="s">
        <v>5</v>
      </c>
      <c r="F122" s="215" t="s">
        <v>196</v>
      </c>
      <c r="H122" s="216">
        <v>3</v>
      </c>
      <c r="I122" s="217"/>
      <c r="L122" s="212"/>
      <c r="M122" s="218"/>
      <c r="N122" s="219"/>
      <c r="O122" s="219"/>
      <c r="P122" s="219"/>
      <c r="Q122" s="219"/>
      <c r="R122" s="219"/>
      <c r="S122" s="219"/>
      <c r="T122" s="220"/>
      <c r="AT122" s="221" t="s">
        <v>193</v>
      </c>
      <c r="AU122" s="221" t="s">
        <v>81</v>
      </c>
      <c r="AV122" s="14" t="s">
        <v>191</v>
      </c>
      <c r="AW122" s="14" t="s">
        <v>38</v>
      </c>
      <c r="AX122" s="14" t="s">
        <v>81</v>
      </c>
      <c r="AY122" s="221" t="s">
        <v>185</v>
      </c>
    </row>
    <row r="123" spans="2:65" s="1" customFormat="1" ht="20.399999999999999" customHeight="1">
      <c r="B123" s="182"/>
      <c r="C123" s="183" t="s">
        <v>74</v>
      </c>
      <c r="D123" s="183" t="s">
        <v>187</v>
      </c>
      <c r="E123" s="184" t="s">
        <v>1133</v>
      </c>
      <c r="F123" s="185" t="s">
        <v>1134</v>
      </c>
      <c r="G123" s="186" t="s">
        <v>566</v>
      </c>
      <c r="H123" s="187">
        <v>21</v>
      </c>
      <c r="I123" s="188"/>
      <c r="J123" s="189">
        <f>ROUND(I123*H123,2)</f>
        <v>0</v>
      </c>
      <c r="K123" s="185" t="s">
        <v>5</v>
      </c>
      <c r="L123" s="42"/>
      <c r="M123" s="190" t="s">
        <v>5</v>
      </c>
      <c r="N123" s="191" t="s">
        <v>45</v>
      </c>
      <c r="O123" s="43"/>
      <c r="P123" s="192">
        <f>O123*H123</f>
        <v>0</v>
      </c>
      <c r="Q123" s="192">
        <v>0</v>
      </c>
      <c r="R123" s="192">
        <f>Q123*H123</f>
        <v>0</v>
      </c>
      <c r="S123" s="192">
        <v>0</v>
      </c>
      <c r="T123" s="193">
        <f>S123*H123</f>
        <v>0</v>
      </c>
      <c r="AR123" s="25" t="s">
        <v>191</v>
      </c>
      <c r="AT123" s="25" t="s">
        <v>187</v>
      </c>
      <c r="AU123" s="25" t="s">
        <v>81</v>
      </c>
      <c r="AY123" s="25" t="s">
        <v>185</v>
      </c>
      <c r="BE123" s="194">
        <f>IF(N123="základní",J123,0)</f>
        <v>0</v>
      </c>
      <c r="BF123" s="194">
        <f>IF(N123="snížená",J123,0)</f>
        <v>0</v>
      </c>
      <c r="BG123" s="194">
        <f>IF(N123="zákl. přenesená",J123,0)</f>
        <v>0</v>
      </c>
      <c r="BH123" s="194">
        <f>IF(N123="sníž. přenesená",J123,0)</f>
        <v>0</v>
      </c>
      <c r="BI123" s="194">
        <f>IF(N123="nulová",J123,0)</f>
        <v>0</v>
      </c>
      <c r="BJ123" s="25" t="s">
        <v>81</v>
      </c>
      <c r="BK123" s="194">
        <f>ROUND(I123*H123,2)</f>
        <v>0</v>
      </c>
      <c r="BL123" s="25" t="s">
        <v>191</v>
      </c>
      <c r="BM123" s="25" t="s">
        <v>290</v>
      </c>
    </row>
    <row r="124" spans="2:65" s="13" customFormat="1">
      <c r="B124" s="204"/>
      <c r="D124" s="196" t="s">
        <v>193</v>
      </c>
      <c r="E124" s="205" t="s">
        <v>5</v>
      </c>
      <c r="F124" s="206" t="s">
        <v>1135</v>
      </c>
      <c r="H124" s="207">
        <v>21</v>
      </c>
      <c r="I124" s="208"/>
      <c r="L124" s="204"/>
      <c r="M124" s="209"/>
      <c r="N124" s="210"/>
      <c r="O124" s="210"/>
      <c r="P124" s="210"/>
      <c r="Q124" s="210"/>
      <c r="R124" s="210"/>
      <c r="S124" s="210"/>
      <c r="T124" s="211"/>
      <c r="AT124" s="205" t="s">
        <v>193</v>
      </c>
      <c r="AU124" s="205" t="s">
        <v>81</v>
      </c>
      <c r="AV124" s="13" t="s">
        <v>83</v>
      </c>
      <c r="AW124" s="13" t="s">
        <v>38</v>
      </c>
      <c r="AX124" s="13" t="s">
        <v>74</v>
      </c>
      <c r="AY124" s="205" t="s">
        <v>185</v>
      </c>
    </row>
    <row r="125" spans="2:65" s="14" customFormat="1">
      <c r="B125" s="212"/>
      <c r="D125" s="213" t="s">
        <v>193</v>
      </c>
      <c r="E125" s="214" t="s">
        <v>5</v>
      </c>
      <c r="F125" s="215" t="s">
        <v>196</v>
      </c>
      <c r="H125" s="216">
        <v>21</v>
      </c>
      <c r="I125" s="217"/>
      <c r="L125" s="212"/>
      <c r="M125" s="218"/>
      <c r="N125" s="219"/>
      <c r="O125" s="219"/>
      <c r="P125" s="219"/>
      <c r="Q125" s="219"/>
      <c r="R125" s="219"/>
      <c r="S125" s="219"/>
      <c r="T125" s="220"/>
      <c r="AT125" s="221" t="s">
        <v>193</v>
      </c>
      <c r="AU125" s="221" t="s">
        <v>81</v>
      </c>
      <c r="AV125" s="14" t="s">
        <v>191</v>
      </c>
      <c r="AW125" s="14" t="s">
        <v>38</v>
      </c>
      <c r="AX125" s="14" t="s">
        <v>81</v>
      </c>
      <c r="AY125" s="221" t="s">
        <v>185</v>
      </c>
    </row>
    <row r="126" spans="2:65" s="1" customFormat="1" ht="20.399999999999999" customHeight="1">
      <c r="B126" s="182"/>
      <c r="C126" s="183" t="s">
        <v>74</v>
      </c>
      <c r="D126" s="183" t="s">
        <v>187</v>
      </c>
      <c r="E126" s="184" t="s">
        <v>1136</v>
      </c>
      <c r="F126" s="185" t="s">
        <v>1137</v>
      </c>
      <c r="G126" s="186" t="s">
        <v>566</v>
      </c>
      <c r="H126" s="187">
        <v>3</v>
      </c>
      <c r="I126" s="188"/>
      <c r="J126" s="189">
        <f>ROUND(I126*H126,2)</f>
        <v>0</v>
      </c>
      <c r="K126" s="185" t="s">
        <v>5</v>
      </c>
      <c r="L126" s="42"/>
      <c r="M126" s="190" t="s">
        <v>5</v>
      </c>
      <c r="N126" s="191" t="s">
        <v>45</v>
      </c>
      <c r="O126" s="43"/>
      <c r="P126" s="192">
        <f>O126*H126</f>
        <v>0</v>
      </c>
      <c r="Q126" s="192">
        <v>0</v>
      </c>
      <c r="R126" s="192">
        <f>Q126*H126</f>
        <v>0</v>
      </c>
      <c r="S126" s="192">
        <v>0</v>
      </c>
      <c r="T126" s="193">
        <f>S126*H126</f>
        <v>0</v>
      </c>
      <c r="AR126" s="25" t="s">
        <v>191</v>
      </c>
      <c r="AT126" s="25" t="s">
        <v>187</v>
      </c>
      <c r="AU126" s="25" t="s">
        <v>81</v>
      </c>
      <c r="AY126" s="25" t="s">
        <v>185</v>
      </c>
      <c r="BE126" s="194">
        <f>IF(N126="základní",J126,0)</f>
        <v>0</v>
      </c>
      <c r="BF126" s="194">
        <f>IF(N126="snížená",J126,0)</f>
        <v>0</v>
      </c>
      <c r="BG126" s="194">
        <f>IF(N126="zákl. přenesená",J126,0)</f>
        <v>0</v>
      </c>
      <c r="BH126" s="194">
        <f>IF(N126="sníž. přenesená",J126,0)</f>
        <v>0</v>
      </c>
      <c r="BI126" s="194">
        <f>IF(N126="nulová",J126,0)</f>
        <v>0</v>
      </c>
      <c r="BJ126" s="25" t="s">
        <v>81</v>
      </c>
      <c r="BK126" s="194">
        <f>ROUND(I126*H126,2)</f>
        <v>0</v>
      </c>
      <c r="BL126" s="25" t="s">
        <v>191</v>
      </c>
      <c r="BM126" s="25" t="s">
        <v>311</v>
      </c>
    </row>
    <row r="127" spans="2:65" s="13" customFormat="1">
      <c r="B127" s="204"/>
      <c r="D127" s="196" t="s">
        <v>193</v>
      </c>
      <c r="E127" s="205" t="s">
        <v>5</v>
      </c>
      <c r="F127" s="206" t="s">
        <v>1132</v>
      </c>
      <c r="H127" s="207">
        <v>3</v>
      </c>
      <c r="I127" s="208"/>
      <c r="L127" s="204"/>
      <c r="M127" s="209"/>
      <c r="N127" s="210"/>
      <c r="O127" s="210"/>
      <c r="P127" s="210"/>
      <c r="Q127" s="210"/>
      <c r="R127" s="210"/>
      <c r="S127" s="210"/>
      <c r="T127" s="211"/>
      <c r="AT127" s="205" t="s">
        <v>193</v>
      </c>
      <c r="AU127" s="205" t="s">
        <v>81</v>
      </c>
      <c r="AV127" s="13" t="s">
        <v>83</v>
      </c>
      <c r="AW127" s="13" t="s">
        <v>38</v>
      </c>
      <c r="AX127" s="13" t="s">
        <v>74</v>
      </c>
      <c r="AY127" s="205" t="s">
        <v>185</v>
      </c>
    </row>
    <row r="128" spans="2:65" s="14" customFormat="1">
      <c r="B128" s="212"/>
      <c r="D128" s="213" t="s">
        <v>193</v>
      </c>
      <c r="E128" s="214" t="s">
        <v>5</v>
      </c>
      <c r="F128" s="215" t="s">
        <v>196</v>
      </c>
      <c r="H128" s="216">
        <v>3</v>
      </c>
      <c r="I128" s="217"/>
      <c r="L128" s="212"/>
      <c r="M128" s="218"/>
      <c r="N128" s="219"/>
      <c r="O128" s="219"/>
      <c r="P128" s="219"/>
      <c r="Q128" s="219"/>
      <c r="R128" s="219"/>
      <c r="S128" s="219"/>
      <c r="T128" s="220"/>
      <c r="AT128" s="221" t="s">
        <v>193</v>
      </c>
      <c r="AU128" s="221" t="s">
        <v>81</v>
      </c>
      <c r="AV128" s="14" t="s">
        <v>191</v>
      </c>
      <c r="AW128" s="14" t="s">
        <v>38</v>
      </c>
      <c r="AX128" s="14" t="s">
        <v>81</v>
      </c>
      <c r="AY128" s="221" t="s">
        <v>185</v>
      </c>
    </row>
    <row r="129" spans="2:65" s="1" customFormat="1" ht="28.95" customHeight="1">
      <c r="B129" s="182"/>
      <c r="C129" s="183" t="s">
        <v>74</v>
      </c>
      <c r="D129" s="183" t="s">
        <v>187</v>
      </c>
      <c r="E129" s="184" t="s">
        <v>1138</v>
      </c>
      <c r="F129" s="185" t="s">
        <v>1139</v>
      </c>
      <c r="G129" s="186" t="s">
        <v>275</v>
      </c>
      <c r="H129" s="187">
        <v>14.4</v>
      </c>
      <c r="I129" s="188"/>
      <c r="J129" s="189">
        <f>ROUND(I129*H129,2)</f>
        <v>0</v>
      </c>
      <c r="K129" s="185" t="s">
        <v>5</v>
      </c>
      <c r="L129" s="42"/>
      <c r="M129" s="190" t="s">
        <v>5</v>
      </c>
      <c r="N129" s="191" t="s">
        <v>45</v>
      </c>
      <c r="O129" s="43"/>
      <c r="P129" s="192">
        <f>O129*H129</f>
        <v>0</v>
      </c>
      <c r="Q129" s="192">
        <v>0</v>
      </c>
      <c r="R129" s="192">
        <f>Q129*H129</f>
        <v>0</v>
      </c>
      <c r="S129" s="192">
        <v>0</v>
      </c>
      <c r="T129" s="193">
        <f>S129*H129</f>
        <v>0</v>
      </c>
      <c r="AR129" s="25" t="s">
        <v>191</v>
      </c>
      <c r="AT129" s="25" t="s">
        <v>187</v>
      </c>
      <c r="AU129" s="25" t="s">
        <v>81</v>
      </c>
      <c r="AY129" s="25" t="s">
        <v>185</v>
      </c>
      <c r="BE129" s="194">
        <f>IF(N129="základní",J129,0)</f>
        <v>0</v>
      </c>
      <c r="BF129" s="194">
        <f>IF(N129="snížená",J129,0)</f>
        <v>0</v>
      </c>
      <c r="BG129" s="194">
        <f>IF(N129="zákl. přenesená",J129,0)</f>
        <v>0</v>
      </c>
      <c r="BH129" s="194">
        <f>IF(N129="sníž. přenesená",J129,0)</f>
        <v>0</v>
      </c>
      <c r="BI129" s="194">
        <f>IF(N129="nulová",J129,0)</f>
        <v>0</v>
      </c>
      <c r="BJ129" s="25" t="s">
        <v>81</v>
      </c>
      <c r="BK129" s="194">
        <f>ROUND(I129*H129,2)</f>
        <v>0</v>
      </c>
      <c r="BL129" s="25" t="s">
        <v>191</v>
      </c>
      <c r="BM129" s="25" t="s">
        <v>10</v>
      </c>
    </row>
    <row r="130" spans="2:65" s="13" customFormat="1">
      <c r="B130" s="204"/>
      <c r="D130" s="196" t="s">
        <v>193</v>
      </c>
      <c r="E130" s="205" t="s">
        <v>5</v>
      </c>
      <c r="F130" s="206" t="s">
        <v>1140</v>
      </c>
      <c r="H130" s="207">
        <v>14.4</v>
      </c>
      <c r="I130" s="208"/>
      <c r="L130" s="204"/>
      <c r="M130" s="209"/>
      <c r="N130" s="210"/>
      <c r="O130" s="210"/>
      <c r="P130" s="210"/>
      <c r="Q130" s="210"/>
      <c r="R130" s="210"/>
      <c r="S130" s="210"/>
      <c r="T130" s="211"/>
      <c r="AT130" s="205" t="s">
        <v>193</v>
      </c>
      <c r="AU130" s="205" t="s">
        <v>81</v>
      </c>
      <c r="AV130" s="13" t="s">
        <v>83</v>
      </c>
      <c r="AW130" s="13" t="s">
        <v>38</v>
      </c>
      <c r="AX130" s="13" t="s">
        <v>74</v>
      </c>
      <c r="AY130" s="205" t="s">
        <v>185</v>
      </c>
    </row>
    <row r="131" spans="2:65" s="14" customFormat="1">
      <c r="B131" s="212"/>
      <c r="D131" s="213" t="s">
        <v>193</v>
      </c>
      <c r="E131" s="214" t="s">
        <v>5</v>
      </c>
      <c r="F131" s="215" t="s">
        <v>196</v>
      </c>
      <c r="H131" s="216">
        <v>14.4</v>
      </c>
      <c r="I131" s="217"/>
      <c r="L131" s="212"/>
      <c r="M131" s="218"/>
      <c r="N131" s="219"/>
      <c r="O131" s="219"/>
      <c r="P131" s="219"/>
      <c r="Q131" s="219"/>
      <c r="R131" s="219"/>
      <c r="S131" s="219"/>
      <c r="T131" s="220"/>
      <c r="AT131" s="221" t="s">
        <v>193</v>
      </c>
      <c r="AU131" s="221" t="s">
        <v>81</v>
      </c>
      <c r="AV131" s="14" t="s">
        <v>191</v>
      </c>
      <c r="AW131" s="14" t="s">
        <v>38</v>
      </c>
      <c r="AX131" s="14" t="s">
        <v>81</v>
      </c>
      <c r="AY131" s="221" t="s">
        <v>185</v>
      </c>
    </row>
    <row r="132" spans="2:65" s="1" customFormat="1" ht="28.95" customHeight="1">
      <c r="B132" s="182"/>
      <c r="C132" s="183" t="s">
        <v>74</v>
      </c>
      <c r="D132" s="183" t="s">
        <v>187</v>
      </c>
      <c r="E132" s="184" t="s">
        <v>1141</v>
      </c>
      <c r="F132" s="185" t="s">
        <v>1142</v>
      </c>
      <c r="G132" s="186" t="s">
        <v>275</v>
      </c>
      <c r="H132" s="187">
        <v>630.9</v>
      </c>
      <c r="I132" s="188"/>
      <c r="J132" s="189">
        <f>ROUND(I132*H132,2)</f>
        <v>0</v>
      </c>
      <c r="K132" s="185" t="s">
        <v>5</v>
      </c>
      <c r="L132" s="42"/>
      <c r="M132" s="190" t="s">
        <v>5</v>
      </c>
      <c r="N132" s="191" t="s">
        <v>45</v>
      </c>
      <c r="O132" s="43"/>
      <c r="P132" s="192">
        <f>O132*H132</f>
        <v>0</v>
      </c>
      <c r="Q132" s="192">
        <v>0</v>
      </c>
      <c r="R132" s="192">
        <f>Q132*H132</f>
        <v>0</v>
      </c>
      <c r="S132" s="192">
        <v>0</v>
      </c>
      <c r="T132" s="193">
        <f>S132*H132</f>
        <v>0</v>
      </c>
      <c r="AR132" s="25" t="s">
        <v>191</v>
      </c>
      <c r="AT132" s="25" t="s">
        <v>187</v>
      </c>
      <c r="AU132" s="25" t="s">
        <v>81</v>
      </c>
      <c r="AY132" s="25" t="s">
        <v>185</v>
      </c>
      <c r="BE132" s="194">
        <f>IF(N132="základní",J132,0)</f>
        <v>0</v>
      </c>
      <c r="BF132" s="194">
        <f>IF(N132="snížená",J132,0)</f>
        <v>0</v>
      </c>
      <c r="BG132" s="194">
        <f>IF(N132="zákl. přenesená",J132,0)</f>
        <v>0</v>
      </c>
      <c r="BH132" s="194">
        <f>IF(N132="sníž. přenesená",J132,0)</f>
        <v>0</v>
      </c>
      <c r="BI132" s="194">
        <f>IF(N132="nulová",J132,0)</f>
        <v>0</v>
      </c>
      <c r="BJ132" s="25" t="s">
        <v>81</v>
      </c>
      <c r="BK132" s="194">
        <f>ROUND(I132*H132,2)</f>
        <v>0</v>
      </c>
      <c r="BL132" s="25" t="s">
        <v>191</v>
      </c>
      <c r="BM132" s="25" t="s">
        <v>325</v>
      </c>
    </row>
    <row r="133" spans="2:65" s="13" customFormat="1">
      <c r="B133" s="204"/>
      <c r="D133" s="196" t="s">
        <v>193</v>
      </c>
      <c r="E133" s="205" t="s">
        <v>5</v>
      </c>
      <c r="F133" s="206" t="s">
        <v>1143</v>
      </c>
      <c r="H133" s="207">
        <v>630.9</v>
      </c>
      <c r="I133" s="208"/>
      <c r="L133" s="204"/>
      <c r="M133" s="209"/>
      <c r="N133" s="210"/>
      <c r="O133" s="210"/>
      <c r="P133" s="210"/>
      <c r="Q133" s="210"/>
      <c r="R133" s="210"/>
      <c r="S133" s="210"/>
      <c r="T133" s="211"/>
      <c r="AT133" s="205" t="s">
        <v>193</v>
      </c>
      <c r="AU133" s="205" t="s">
        <v>81</v>
      </c>
      <c r="AV133" s="13" t="s">
        <v>83</v>
      </c>
      <c r="AW133" s="13" t="s">
        <v>38</v>
      </c>
      <c r="AX133" s="13" t="s">
        <v>74</v>
      </c>
      <c r="AY133" s="205" t="s">
        <v>185</v>
      </c>
    </row>
    <row r="134" spans="2:65" s="14" customFormat="1">
      <c r="B134" s="212"/>
      <c r="D134" s="213" t="s">
        <v>193</v>
      </c>
      <c r="E134" s="214" t="s">
        <v>5</v>
      </c>
      <c r="F134" s="215" t="s">
        <v>196</v>
      </c>
      <c r="H134" s="216">
        <v>630.9</v>
      </c>
      <c r="I134" s="217"/>
      <c r="L134" s="212"/>
      <c r="M134" s="218"/>
      <c r="N134" s="219"/>
      <c r="O134" s="219"/>
      <c r="P134" s="219"/>
      <c r="Q134" s="219"/>
      <c r="R134" s="219"/>
      <c r="S134" s="219"/>
      <c r="T134" s="220"/>
      <c r="AT134" s="221" t="s">
        <v>193</v>
      </c>
      <c r="AU134" s="221" t="s">
        <v>81</v>
      </c>
      <c r="AV134" s="14" t="s">
        <v>191</v>
      </c>
      <c r="AW134" s="14" t="s">
        <v>38</v>
      </c>
      <c r="AX134" s="14" t="s">
        <v>81</v>
      </c>
      <c r="AY134" s="221" t="s">
        <v>185</v>
      </c>
    </row>
    <row r="135" spans="2:65" s="1" customFormat="1" ht="28.95" customHeight="1">
      <c r="B135" s="182"/>
      <c r="C135" s="183" t="s">
        <v>74</v>
      </c>
      <c r="D135" s="183" t="s">
        <v>187</v>
      </c>
      <c r="E135" s="184" t="s">
        <v>1144</v>
      </c>
      <c r="F135" s="185" t="s">
        <v>1145</v>
      </c>
      <c r="G135" s="186" t="s">
        <v>275</v>
      </c>
      <c r="H135" s="187">
        <v>42</v>
      </c>
      <c r="I135" s="188"/>
      <c r="J135" s="189">
        <f>ROUND(I135*H135,2)</f>
        <v>0</v>
      </c>
      <c r="K135" s="185" t="s">
        <v>5</v>
      </c>
      <c r="L135" s="42"/>
      <c r="M135" s="190" t="s">
        <v>5</v>
      </c>
      <c r="N135" s="191" t="s">
        <v>45</v>
      </c>
      <c r="O135" s="43"/>
      <c r="P135" s="192">
        <f>O135*H135</f>
        <v>0</v>
      </c>
      <c r="Q135" s="192">
        <v>0</v>
      </c>
      <c r="R135" s="192">
        <f>Q135*H135</f>
        <v>0</v>
      </c>
      <c r="S135" s="192">
        <v>0</v>
      </c>
      <c r="T135" s="193">
        <f>S135*H135</f>
        <v>0</v>
      </c>
      <c r="AR135" s="25" t="s">
        <v>191</v>
      </c>
      <c r="AT135" s="25" t="s">
        <v>187</v>
      </c>
      <c r="AU135" s="25" t="s">
        <v>81</v>
      </c>
      <c r="AY135" s="25" t="s">
        <v>185</v>
      </c>
      <c r="BE135" s="194">
        <f>IF(N135="základní",J135,0)</f>
        <v>0</v>
      </c>
      <c r="BF135" s="194">
        <f>IF(N135="snížená",J135,0)</f>
        <v>0</v>
      </c>
      <c r="BG135" s="194">
        <f>IF(N135="zákl. přenesená",J135,0)</f>
        <v>0</v>
      </c>
      <c r="BH135" s="194">
        <f>IF(N135="sníž. přenesená",J135,0)</f>
        <v>0</v>
      </c>
      <c r="BI135" s="194">
        <f>IF(N135="nulová",J135,0)</f>
        <v>0</v>
      </c>
      <c r="BJ135" s="25" t="s">
        <v>81</v>
      </c>
      <c r="BK135" s="194">
        <f>ROUND(I135*H135,2)</f>
        <v>0</v>
      </c>
      <c r="BL135" s="25" t="s">
        <v>191</v>
      </c>
      <c r="BM135" s="25" t="s">
        <v>333</v>
      </c>
    </row>
    <row r="136" spans="2:65" s="13" customFormat="1">
      <c r="B136" s="204"/>
      <c r="D136" s="196" t="s">
        <v>193</v>
      </c>
      <c r="E136" s="205" t="s">
        <v>5</v>
      </c>
      <c r="F136" s="206" t="s">
        <v>1146</v>
      </c>
      <c r="H136" s="207">
        <v>42</v>
      </c>
      <c r="I136" s="208"/>
      <c r="L136" s="204"/>
      <c r="M136" s="209"/>
      <c r="N136" s="210"/>
      <c r="O136" s="210"/>
      <c r="P136" s="210"/>
      <c r="Q136" s="210"/>
      <c r="R136" s="210"/>
      <c r="S136" s="210"/>
      <c r="T136" s="211"/>
      <c r="AT136" s="205" t="s">
        <v>193</v>
      </c>
      <c r="AU136" s="205" t="s">
        <v>81</v>
      </c>
      <c r="AV136" s="13" t="s">
        <v>83</v>
      </c>
      <c r="AW136" s="13" t="s">
        <v>38</v>
      </c>
      <c r="AX136" s="13" t="s">
        <v>74</v>
      </c>
      <c r="AY136" s="205" t="s">
        <v>185</v>
      </c>
    </row>
    <row r="137" spans="2:65" s="14" customFormat="1">
      <c r="B137" s="212"/>
      <c r="D137" s="213" t="s">
        <v>193</v>
      </c>
      <c r="E137" s="214" t="s">
        <v>5</v>
      </c>
      <c r="F137" s="215" t="s">
        <v>196</v>
      </c>
      <c r="H137" s="216">
        <v>42</v>
      </c>
      <c r="I137" s="217"/>
      <c r="L137" s="212"/>
      <c r="M137" s="218"/>
      <c r="N137" s="219"/>
      <c r="O137" s="219"/>
      <c r="P137" s="219"/>
      <c r="Q137" s="219"/>
      <c r="R137" s="219"/>
      <c r="S137" s="219"/>
      <c r="T137" s="220"/>
      <c r="AT137" s="221" t="s">
        <v>193</v>
      </c>
      <c r="AU137" s="221" t="s">
        <v>81</v>
      </c>
      <c r="AV137" s="14" t="s">
        <v>191</v>
      </c>
      <c r="AW137" s="14" t="s">
        <v>38</v>
      </c>
      <c r="AX137" s="14" t="s">
        <v>81</v>
      </c>
      <c r="AY137" s="221" t="s">
        <v>185</v>
      </c>
    </row>
    <row r="138" spans="2:65" s="1" customFormat="1" ht="20.399999999999999" customHeight="1">
      <c r="B138" s="182"/>
      <c r="C138" s="183" t="s">
        <v>74</v>
      </c>
      <c r="D138" s="183" t="s">
        <v>187</v>
      </c>
      <c r="E138" s="184" t="s">
        <v>1147</v>
      </c>
      <c r="F138" s="185" t="s">
        <v>1148</v>
      </c>
      <c r="G138" s="186" t="s">
        <v>566</v>
      </c>
      <c r="H138" s="187">
        <v>48</v>
      </c>
      <c r="I138" s="188"/>
      <c r="J138" s="189">
        <f>ROUND(I138*H138,2)</f>
        <v>0</v>
      </c>
      <c r="K138" s="185" t="s">
        <v>5</v>
      </c>
      <c r="L138" s="42"/>
      <c r="M138" s="190" t="s">
        <v>5</v>
      </c>
      <c r="N138" s="191" t="s">
        <v>45</v>
      </c>
      <c r="O138" s="43"/>
      <c r="P138" s="192">
        <f>O138*H138</f>
        <v>0</v>
      </c>
      <c r="Q138" s="192">
        <v>0</v>
      </c>
      <c r="R138" s="192">
        <f>Q138*H138</f>
        <v>0</v>
      </c>
      <c r="S138" s="192">
        <v>0</v>
      </c>
      <c r="T138" s="193">
        <f>S138*H138</f>
        <v>0</v>
      </c>
      <c r="AR138" s="25" t="s">
        <v>191</v>
      </c>
      <c r="AT138" s="25" t="s">
        <v>187</v>
      </c>
      <c r="AU138" s="25" t="s">
        <v>81</v>
      </c>
      <c r="AY138" s="25" t="s">
        <v>185</v>
      </c>
      <c r="BE138" s="194">
        <f>IF(N138="základní",J138,0)</f>
        <v>0</v>
      </c>
      <c r="BF138" s="194">
        <f>IF(N138="snížená",J138,0)</f>
        <v>0</v>
      </c>
      <c r="BG138" s="194">
        <f>IF(N138="zákl. přenesená",J138,0)</f>
        <v>0</v>
      </c>
      <c r="BH138" s="194">
        <f>IF(N138="sníž. přenesená",J138,0)</f>
        <v>0</v>
      </c>
      <c r="BI138" s="194">
        <f>IF(N138="nulová",J138,0)</f>
        <v>0</v>
      </c>
      <c r="BJ138" s="25" t="s">
        <v>81</v>
      </c>
      <c r="BK138" s="194">
        <f>ROUND(I138*H138,2)</f>
        <v>0</v>
      </c>
      <c r="BL138" s="25" t="s">
        <v>191</v>
      </c>
      <c r="BM138" s="25" t="s">
        <v>338</v>
      </c>
    </row>
    <row r="139" spans="2:65" s="13" customFormat="1">
      <c r="B139" s="204"/>
      <c r="D139" s="196" t="s">
        <v>193</v>
      </c>
      <c r="E139" s="205" t="s">
        <v>5</v>
      </c>
      <c r="F139" s="206" t="s">
        <v>1149</v>
      </c>
      <c r="H139" s="207">
        <v>48</v>
      </c>
      <c r="I139" s="208"/>
      <c r="L139" s="204"/>
      <c r="M139" s="209"/>
      <c r="N139" s="210"/>
      <c r="O139" s="210"/>
      <c r="P139" s="210"/>
      <c r="Q139" s="210"/>
      <c r="R139" s="210"/>
      <c r="S139" s="210"/>
      <c r="T139" s="211"/>
      <c r="AT139" s="205" t="s">
        <v>193</v>
      </c>
      <c r="AU139" s="205" t="s">
        <v>81</v>
      </c>
      <c r="AV139" s="13" t="s">
        <v>83</v>
      </c>
      <c r="AW139" s="13" t="s">
        <v>38</v>
      </c>
      <c r="AX139" s="13" t="s">
        <v>74</v>
      </c>
      <c r="AY139" s="205" t="s">
        <v>185</v>
      </c>
    </row>
    <row r="140" spans="2:65" s="14" customFormat="1">
      <c r="B140" s="212"/>
      <c r="D140" s="213" t="s">
        <v>193</v>
      </c>
      <c r="E140" s="214" t="s">
        <v>5</v>
      </c>
      <c r="F140" s="215" t="s">
        <v>196</v>
      </c>
      <c r="H140" s="216">
        <v>48</v>
      </c>
      <c r="I140" s="217"/>
      <c r="L140" s="212"/>
      <c r="M140" s="218"/>
      <c r="N140" s="219"/>
      <c r="O140" s="219"/>
      <c r="P140" s="219"/>
      <c r="Q140" s="219"/>
      <c r="R140" s="219"/>
      <c r="S140" s="219"/>
      <c r="T140" s="220"/>
      <c r="AT140" s="221" t="s">
        <v>193</v>
      </c>
      <c r="AU140" s="221" t="s">
        <v>81</v>
      </c>
      <c r="AV140" s="14" t="s">
        <v>191</v>
      </c>
      <c r="AW140" s="14" t="s">
        <v>38</v>
      </c>
      <c r="AX140" s="14" t="s">
        <v>81</v>
      </c>
      <c r="AY140" s="221" t="s">
        <v>185</v>
      </c>
    </row>
    <row r="141" spans="2:65" s="1" customFormat="1" ht="28.95" customHeight="1">
      <c r="B141" s="182"/>
      <c r="C141" s="183" t="s">
        <v>74</v>
      </c>
      <c r="D141" s="183" t="s">
        <v>187</v>
      </c>
      <c r="E141" s="184" t="s">
        <v>1150</v>
      </c>
      <c r="F141" s="185" t="s">
        <v>1151</v>
      </c>
      <c r="G141" s="186" t="s">
        <v>566</v>
      </c>
      <c r="H141" s="187">
        <v>78</v>
      </c>
      <c r="I141" s="188"/>
      <c r="J141" s="189">
        <f>ROUND(I141*H141,2)</f>
        <v>0</v>
      </c>
      <c r="K141" s="185" t="s">
        <v>5</v>
      </c>
      <c r="L141" s="42"/>
      <c r="M141" s="190" t="s">
        <v>5</v>
      </c>
      <c r="N141" s="191" t="s">
        <v>45</v>
      </c>
      <c r="O141" s="43"/>
      <c r="P141" s="192">
        <f>O141*H141</f>
        <v>0</v>
      </c>
      <c r="Q141" s="192">
        <v>0</v>
      </c>
      <c r="R141" s="192">
        <f>Q141*H141</f>
        <v>0</v>
      </c>
      <c r="S141" s="192">
        <v>0</v>
      </c>
      <c r="T141" s="193">
        <f>S141*H141</f>
        <v>0</v>
      </c>
      <c r="AR141" s="25" t="s">
        <v>191</v>
      </c>
      <c r="AT141" s="25" t="s">
        <v>187</v>
      </c>
      <c r="AU141" s="25" t="s">
        <v>81</v>
      </c>
      <c r="AY141" s="25" t="s">
        <v>185</v>
      </c>
      <c r="BE141" s="194">
        <f>IF(N141="základní",J141,0)</f>
        <v>0</v>
      </c>
      <c r="BF141" s="194">
        <f>IF(N141="snížená",J141,0)</f>
        <v>0</v>
      </c>
      <c r="BG141" s="194">
        <f>IF(N141="zákl. přenesená",J141,0)</f>
        <v>0</v>
      </c>
      <c r="BH141" s="194">
        <f>IF(N141="sníž. přenesená",J141,0)</f>
        <v>0</v>
      </c>
      <c r="BI141" s="194">
        <f>IF(N141="nulová",J141,0)</f>
        <v>0</v>
      </c>
      <c r="BJ141" s="25" t="s">
        <v>81</v>
      </c>
      <c r="BK141" s="194">
        <f>ROUND(I141*H141,2)</f>
        <v>0</v>
      </c>
      <c r="BL141" s="25" t="s">
        <v>191</v>
      </c>
      <c r="BM141" s="25" t="s">
        <v>348</v>
      </c>
    </row>
    <row r="142" spans="2:65" s="13" customFormat="1">
      <c r="B142" s="204"/>
      <c r="D142" s="196" t="s">
        <v>193</v>
      </c>
      <c r="E142" s="205" t="s">
        <v>5</v>
      </c>
      <c r="F142" s="206" t="s">
        <v>1152</v>
      </c>
      <c r="H142" s="207">
        <v>78</v>
      </c>
      <c r="I142" s="208"/>
      <c r="L142" s="204"/>
      <c r="M142" s="209"/>
      <c r="N142" s="210"/>
      <c r="O142" s="210"/>
      <c r="P142" s="210"/>
      <c r="Q142" s="210"/>
      <c r="R142" s="210"/>
      <c r="S142" s="210"/>
      <c r="T142" s="211"/>
      <c r="AT142" s="205" t="s">
        <v>193</v>
      </c>
      <c r="AU142" s="205" t="s">
        <v>81</v>
      </c>
      <c r="AV142" s="13" t="s">
        <v>83</v>
      </c>
      <c r="AW142" s="13" t="s">
        <v>38</v>
      </c>
      <c r="AX142" s="13" t="s">
        <v>74</v>
      </c>
      <c r="AY142" s="205" t="s">
        <v>185</v>
      </c>
    </row>
    <row r="143" spans="2:65" s="14" customFormat="1">
      <c r="B143" s="212"/>
      <c r="D143" s="213" t="s">
        <v>193</v>
      </c>
      <c r="E143" s="214" t="s">
        <v>5</v>
      </c>
      <c r="F143" s="215" t="s">
        <v>196</v>
      </c>
      <c r="H143" s="216">
        <v>78</v>
      </c>
      <c r="I143" s="217"/>
      <c r="L143" s="212"/>
      <c r="M143" s="218"/>
      <c r="N143" s="219"/>
      <c r="O143" s="219"/>
      <c r="P143" s="219"/>
      <c r="Q143" s="219"/>
      <c r="R143" s="219"/>
      <c r="S143" s="219"/>
      <c r="T143" s="220"/>
      <c r="AT143" s="221" t="s">
        <v>193</v>
      </c>
      <c r="AU143" s="221" t="s">
        <v>81</v>
      </c>
      <c r="AV143" s="14" t="s">
        <v>191</v>
      </c>
      <c r="AW143" s="14" t="s">
        <v>38</v>
      </c>
      <c r="AX143" s="14" t="s">
        <v>81</v>
      </c>
      <c r="AY143" s="221" t="s">
        <v>185</v>
      </c>
    </row>
    <row r="144" spans="2:65" s="1" customFormat="1" ht="28.95" customHeight="1">
      <c r="B144" s="182"/>
      <c r="C144" s="183" t="s">
        <v>74</v>
      </c>
      <c r="D144" s="183" t="s">
        <v>187</v>
      </c>
      <c r="E144" s="184" t="s">
        <v>1153</v>
      </c>
      <c r="F144" s="185" t="s">
        <v>1154</v>
      </c>
      <c r="G144" s="186" t="s">
        <v>566</v>
      </c>
      <c r="H144" s="187">
        <v>1</v>
      </c>
      <c r="I144" s="188"/>
      <c r="J144" s="189">
        <f>ROUND(I144*H144,2)</f>
        <v>0</v>
      </c>
      <c r="K144" s="185" t="s">
        <v>5</v>
      </c>
      <c r="L144" s="42"/>
      <c r="M144" s="190" t="s">
        <v>5</v>
      </c>
      <c r="N144" s="191" t="s">
        <v>45</v>
      </c>
      <c r="O144" s="43"/>
      <c r="P144" s="192">
        <f>O144*H144</f>
        <v>0</v>
      </c>
      <c r="Q144" s="192">
        <v>0</v>
      </c>
      <c r="R144" s="192">
        <f>Q144*H144</f>
        <v>0</v>
      </c>
      <c r="S144" s="192">
        <v>0</v>
      </c>
      <c r="T144" s="193">
        <f>S144*H144</f>
        <v>0</v>
      </c>
      <c r="AR144" s="25" t="s">
        <v>191</v>
      </c>
      <c r="AT144" s="25" t="s">
        <v>187</v>
      </c>
      <c r="AU144" s="25" t="s">
        <v>81</v>
      </c>
      <c r="AY144" s="25" t="s">
        <v>185</v>
      </c>
      <c r="BE144" s="194">
        <f>IF(N144="základní",J144,0)</f>
        <v>0</v>
      </c>
      <c r="BF144" s="194">
        <f>IF(N144="snížená",J144,0)</f>
        <v>0</v>
      </c>
      <c r="BG144" s="194">
        <f>IF(N144="zákl. přenesená",J144,0)</f>
        <v>0</v>
      </c>
      <c r="BH144" s="194">
        <f>IF(N144="sníž. přenesená",J144,0)</f>
        <v>0</v>
      </c>
      <c r="BI144" s="194">
        <f>IF(N144="nulová",J144,0)</f>
        <v>0</v>
      </c>
      <c r="BJ144" s="25" t="s">
        <v>81</v>
      </c>
      <c r="BK144" s="194">
        <f>ROUND(I144*H144,2)</f>
        <v>0</v>
      </c>
      <c r="BL144" s="25" t="s">
        <v>191</v>
      </c>
      <c r="BM144" s="25" t="s">
        <v>353</v>
      </c>
    </row>
    <row r="145" spans="2:65" s="1" customFormat="1" ht="20.399999999999999" customHeight="1">
      <c r="B145" s="182"/>
      <c r="C145" s="183" t="s">
        <v>74</v>
      </c>
      <c r="D145" s="183" t="s">
        <v>187</v>
      </c>
      <c r="E145" s="184" t="s">
        <v>1155</v>
      </c>
      <c r="F145" s="185" t="s">
        <v>1156</v>
      </c>
      <c r="G145" s="186" t="s">
        <v>566</v>
      </c>
      <c r="H145" s="187">
        <v>4</v>
      </c>
      <c r="I145" s="188"/>
      <c r="J145" s="189">
        <f>ROUND(I145*H145,2)</f>
        <v>0</v>
      </c>
      <c r="K145" s="185" t="s">
        <v>5</v>
      </c>
      <c r="L145" s="42"/>
      <c r="M145" s="190" t="s">
        <v>5</v>
      </c>
      <c r="N145" s="191" t="s">
        <v>45</v>
      </c>
      <c r="O145" s="43"/>
      <c r="P145" s="192">
        <f>O145*H145</f>
        <v>0</v>
      </c>
      <c r="Q145" s="192">
        <v>0</v>
      </c>
      <c r="R145" s="192">
        <f>Q145*H145</f>
        <v>0</v>
      </c>
      <c r="S145" s="192">
        <v>0</v>
      </c>
      <c r="T145" s="193">
        <f>S145*H145</f>
        <v>0</v>
      </c>
      <c r="AR145" s="25" t="s">
        <v>191</v>
      </c>
      <c r="AT145" s="25" t="s">
        <v>187</v>
      </c>
      <c r="AU145" s="25" t="s">
        <v>81</v>
      </c>
      <c r="AY145" s="25" t="s">
        <v>185</v>
      </c>
      <c r="BE145" s="194">
        <f>IF(N145="základní",J145,0)</f>
        <v>0</v>
      </c>
      <c r="BF145" s="194">
        <f>IF(N145="snížená",J145,0)</f>
        <v>0</v>
      </c>
      <c r="BG145" s="194">
        <f>IF(N145="zákl. přenesená",J145,0)</f>
        <v>0</v>
      </c>
      <c r="BH145" s="194">
        <f>IF(N145="sníž. přenesená",J145,0)</f>
        <v>0</v>
      </c>
      <c r="BI145" s="194">
        <f>IF(N145="nulová",J145,0)</f>
        <v>0</v>
      </c>
      <c r="BJ145" s="25" t="s">
        <v>81</v>
      </c>
      <c r="BK145" s="194">
        <f>ROUND(I145*H145,2)</f>
        <v>0</v>
      </c>
      <c r="BL145" s="25" t="s">
        <v>191</v>
      </c>
      <c r="BM145" s="25" t="s">
        <v>363</v>
      </c>
    </row>
    <row r="146" spans="2:65" s="1" customFormat="1" ht="20.399999999999999" customHeight="1">
      <c r="B146" s="182"/>
      <c r="C146" s="183" t="s">
        <v>74</v>
      </c>
      <c r="D146" s="183" t="s">
        <v>187</v>
      </c>
      <c r="E146" s="184" t="s">
        <v>1157</v>
      </c>
      <c r="F146" s="185" t="s">
        <v>1158</v>
      </c>
      <c r="G146" s="186" t="s">
        <v>566</v>
      </c>
      <c r="H146" s="187">
        <v>29</v>
      </c>
      <c r="I146" s="188"/>
      <c r="J146" s="189">
        <f>ROUND(I146*H146,2)</f>
        <v>0</v>
      </c>
      <c r="K146" s="185" t="s">
        <v>5</v>
      </c>
      <c r="L146" s="42"/>
      <c r="M146" s="190" t="s">
        <v>5</v>
      </c>
      <c r="N146" s="191" t="s">
        <v>45</v>
      </c>
      <c r="O146" s="43"/>
      <c r="P146" s="192">
        <f>O146*H146</f>
        <v>0</v>
      </c>
      <c r="Q146" s="192">
        <v>0</v>
      </c>
      <c r="R146" s="192">
        <f>Q146*H146</f>
        <v>0</v>
      </c>
      <c r="S146" s="192">
        <v>0</v>
      </c>
      <c r="T146" s="193">
        <f>S146*H146</f>
        <v>0</v>
      </c>
      <c r="AR146" s="25" t="s">
        <v>191</v>
      </c>
      <c r="AT146" s="25" t="s">
        <v>187</v>
      </c>
      <c r="AU146" s="25" t="s">
        <v>81</v>
      </c>
      <c r="AY146" s="25" t="s">
        <v>185</v>
      </c>
      <c r="BE146" s="194">
        <f>IF(N146="základní",J146,0)</f>
        <v>0</v>
      </c>
      <c r="BF146" s="194">
        <f>IF(N146="snížená",J146,0)</f>
        <v>0</v>
      </c>
      <c r="BG146" s="194">
        <f>IF(N146="zákl. přenesená",J146,0)</f>
        <v>0</v>
      </c>
      <c r="BH146" s="194">
        <f>IF(N146="sníž. přenesená",J146,0)</f>
        <v>0</v>
      </c>
      <c r="BI146" s="194">
        <f>IF(N146="nulová",J146,0)</f>
        <v>0</v>
      </c>
      <c r="BJ146" s="25" t="s">
        <v>81</v>
      </c>
      <c r="BK146" s="194">
        <f>ROUND(I146*H146,2)</f>
        <v>0</v>
      </c>
      <c r="BL146" s="25" t="s">
        <v>191</v>
      </c>
      <c r="BM146" s="25" t="s">
        <v>369</v>
      </c>
    </row>
    <row r="147" spans="2:65" s="13" customFormat="1">
      <c r="B147" s="204"/>
      <c r="D147" s="196" t="s">
        <v>193</v>
      </c>
      <c r="E147" s="205" t="s">
        <v>5</v>
      </c>
      <c r="F147" s="206" t="s">
        <v>1159</v>
      </c>
      <c r="H147" s="207">
        <v>29</v>
      </c>
      <c r="I147" s="208"/>
      <c r="L147" s="204"/>
      <c r="M147" s="209"/>
      <c r="N147" s="210"/>
      <c r="O147" s="210"/>
      <c r="P147" s="210"/>
      <c r="Q147" s="210"/>
      <c r="R147" s="210"/>
      <c r="S147" s="210"/>
      <c r="T147" s="211"/>
      <c r="AT147" s="205" t="s">
        <v>193</v>
      </c>
      <c r="AU147" s="205" t="s">
        <v>81</v>
      </c>
      <c r="AV147" s="13" t="s">
        <v>83</v>
      </c>
      <c r="AW147" s="13" t="s">
        <v>38</v>
      </c>
      <c r="AX147" s="13" t="s">
        <v>74</v>
      </c>
      <c r="AY147" s="205" t="s">
        <v>185</v>
      </c>
    </row>
    <row r="148" spans="2:65" s="14" customFormat="1">
      <c r="B148" s="212"/>
      <c r="D148" s="213" t="s">
        <v>193</v>
      </c>
      <c r="E148" s="214" t="s">
        <v>5</v>
      </c>
      <c r="F148" s="215" t="s">
        <v>196</v>
      </c>
      <c r="H148" s="216">
        <v>29</v>
      </c>
      <c r="I148" s="217"/>
      <c r="L148" s="212"/>
      <c r="M148" s="218"/>
      <c r="N148" s="219"/>
      <c r="O148" s="219"/>
      <c r="P148" s="219"/>
      <c r="Q148" s="219"/>
      <c r="R148" s="219"/>
      <c r="S148" s="219"/>
      <c r="T148" s="220"/>
      <c r="AT148" s="221" t="s">
        <v>193</v>
      </c>
      <c r="AU148" s="221" t="s">
        <v>81</v>
      </c>
      <c r="AV148" s="14" t="s">
        <v>191</v>
      </c>
      <c r="AW148" s="14" t="s">
        <v>38</v>
      </c>
      <c r="AX148" s="14" t="s">
        <v>81</v>
      </c>
      <c r="AY148" s="221" t="s">
        <v>185</v>
      </c>
    </row>
    <row r="149" spans="2:65" s="1" customFormat="1" ht="20.399999999999999" customHeight="1">
      <c r="B149" s="182"/>
      <c r="C149" s="183" t="s">
        <v>74</v>
      </c>
      <c r="D149" s="183" t="s">
        <v>187</v>
      </c>
      <c r="E149" s="184" t="s">
        <v>1160</v>
      </c>
      <c r="F149" s="185" t="s">
        <v>1161</v>
      </c>
      <c r="G149" s="186" t="s">
        <v>566</v>
      </c>
      <c r="H149" s="187">
        <v>7</v>
      </c>
      <c r="I149" s="188"/>
      <c r="J149" s="189">
        <f>ROUND(I149*H149,2)</f>
        <v>0</v>
      </c>
      <c r="K149" s="185" t="s">
        <v>5</v>
      </c>
      <c r="L149" s="42"/>
      <c r="M149" s="190" t="s">
        <v>5</v>
      </c>
      <c r="N149" s="191" t="s">
        <v>45</v>
      </c>
      <c r="O149" s="43"/>
      <c r="P149" s="192">
        <f>O149*H149</f>
        <v>0</v>
      </c>
      <c r="Q149" s="192">
        <v>0</v>
      </c>
      <c r="R149" s="192">
        <f>Q149*H149</f>
        <v>0</v>
      </c>
      <c r="S149" s="192">
        <v>0</v>
      </c>
      <c r="T149" s="193">
        <f>S149*H149</f>
        <v>0</v>
      </c>
      <c r="AR149" s="25" t="s">
        <v>191</v>
      </c>
      <c r="AT149" s="25" t="s">
        <v>187</v>
      </c>
      <c r="AU149" s="25" t="s">
        <v>81</v>
      </c>
      <c r="AY149" s="25" t="s">
        <v>185</v>
      </c>
      <c r="BE149" s="194">
        <f>IF(N149="základní",J149,0)</f>
        <v>0</v>
      </c>
      <c r="BF149" s="194">
        <f>IF(N149="snížená",J149,0)</f>
        <v>0</v>
      </c>
      <c r="BG149" s="194">
        <f>IF(N149="zákl. přenesená",J149,0)</f>
        <v>0</v>
      </c>
      <c r="BH149" s="194">
        <f>IF(N149="sníž. přenesená",J149,0)</f>
        <v>0</v>
      </c>
      <c r="BI149" s="194">
        <f>IF(N149="nulová",J149,0)</f>
        <v>0</v>
      </c>
      <c r="BJ149" s="25" t="s">
        <v>81</v>
      </c>
      <c r="BK149" s="194">
        <f>ROUND(I149*H149,2)</f>
        <v>0</v>
      </c>
      <c r="BL149" s="25" t="s">
        <v>191</v>
      </c>
      <c r="BM149" s="25" t="s">
        <v>374</v>
      </c>
    </row>
    <row r="150" spans="2:65" s="13" customFormat="1">
      <c r="B150" s="204"/>
      <c r="D150" s="196" t="s">
        <v>193</v>
      </c>
      <c r="E150" s="205" t="s">
        <v>5</v>
      </c>
      <c r="F150" s="206" t="s">
        <v>1162</v>
      </c>
      <c r="H150" s="207">
        <v>7</v>
      </c>
      <c r="I150" s="208"/>
      <c r="L150" s="204"/>
      <c r="M150" s="209"/>
      <c r="N150" s="210"/>
      <c r="O150" s="210"/>
      <c r="P150" s="210"/>
      <c r="Q150" s="210"/>
      <c r="R150" s="210"/>
      <c r="S150" s="210"/>
      <c r="T150" s="211"/>
      <c r="AT150" s="205" t="s">
        <v>193</v>
      </c>
      <c r="AU150" s="205" t="s">
        <v>81</v>
      </c>
      <c r="AV150" s="13" t="s">
        <v>83</v>
      </c>
      <c r="AW150" s="13" t="s">
        <v>38</v>
      </c>
      <c r="AX150" s="13" t="s">
        <v>74</v>
      </c>
      <c r="AY150" s="205" t="s">
        <v>185</v>
      </c>
    </row>
    <row r="151" spans="2:65" s="14" customFormat="1">
      <c r="B151" s="212"/>
      <c r="D151" s="213" t="s">
        <v>193</v>
      </c>
      <c r="E151" s="214" t="s">
        <v>5</v>
      </c>
      <c r="F151" s="215" t="s">
        <v>196</v>
      </c>
      <c r="H151" s="216">
        <v>7</v>
      </c>
      <c r="I151" s="217"/>
      <c r="L151" s="212"/>
      <c r="M151" s="218"/>
      <c r="N151" s="219"/>
      <c r="O151" s="219"/>
      <c r="P151" s="219"/>
      <c r="Q151" s="219"/>
      <c r="R151" s="219"/>
      <c r="S151" s="219"/>
      <c r="T151" s="220"/>
      <c r="AT151" s="221" t="s">
        <v>193</v>
      </c>
      <c r="AU151" s="221" t="s">
        <v>81</v>
      </c>
      <c r="AV151" s="14" t="s">
        <v>191</v>
      </c>
      <c r="AW151" s="14" t="s">
        <v>38</v>
      </c>
      <c r="AX151" s="14" t="s">
        <v>81</v>
      </c>
      <c r="AY151" s="221" t="s">
        <v>185</v>
      </c>
    </row>
    <row r="152" spans="2:65" s="1" customFormat="1" ht="28.95" customHeight="1">
      <c r="B152" s="182"/>
      <c r="C152" s="183" t="s">
        <v>74</v>
      </c>
      <c r="D152" s="183" t="s">
        <v>187</v>
      </c>
      <c r="E152" s="184" t="s">
        <v>1163</v>
      </c>
      <c r="F152" s="185" t="s">
        <v>1164</v>
      </c>
      <c r="G152" s="186" t="s">
        <v>566</v>
      </c>
      <c r="H152" s="187">
        <v>4</v>
      </c>
      <c r="I152" s="188"/>
      <c r="J152" s="189">
        <f>ROUND(I152*H152,2)</f>
        <v>0</v>
      </c>
      <c r="K152" s="185" t="s">
        <v>5</v>
      </c>
      <c r="L152" s="42"/>
      <c r="M152" s="190" t="s">
        <v>5</v>
      </c>
      <c r="N152" s="191" t="s">
        <v>45</v>
      </c>
      <c r="O152" s="43"/>
      <c r="P152" s="192">
        <f>O152*H152</f>
        <v>0</v>
      </c>
      <c r="Q152" s="192">
        <v>0</v>
      </c>
      <c r="R152" s="192">
        <f>Q152*H152</f>
        <v>0</v>
      </c>
      <c r="S152" s="192">
        <v>0</v>
      </c>
      <c r="T152" s="193">
        <f>S152*H152</f>
        <v>0</v>
      </c>
      <c r="AR152" s="25" t="s">
        <v>191</v>
      </c>
      <c r="AT152" s="25" t="s">
        <v>187</v>
      </c>
      <c r="AU152" s="25" t="s">
        <v>81</v>
      </c>
      <c r="AY152" s="25" t="s">
        <v>185</v>
      </c>
      <c r="BE152" s="194">
        <f>IF(N152="základní",J152,0)</f>
        <v>0</v>
      </c>
      <c r="BF152" s="194">
        <f>IF(N152="snížená",J152,0)</f>
        <v>0</v>
      </c>
      <c r="BG152" s="194">
        <f>IF(N152="zákl. přenesená",J152,0)</f>
        <v>0</v>
      </c>
      <c r="BH152" s="194">
        <f>IF(N152="sníž. přenesená",J152,0)</f>
        <v>0</v>
      </c>
      <c r="BI152" s="194">
        <f>IF(N152="nulová",J152,0)</f>
        <v>0</v>
      </c>
      <c r="BJ152" s="25" t="s">
        <v>81</v>
      </c>
      <c r="BK152" s="194">
        <f>ROUND(I152*H152,2)</f>
        <v>0</v>
      </c>
      <c r="BL152" s="25" t="s">
        <v>191</v>
      </c>
      <c r="BM152" s="25" t="s">
        <v>209</v>
      </c>
    </row>
    <row r="153" spans="2:65" s="1" customFormat="1" ht="28.95" customHeight="1">
      <c r="B153" s="182"/>
      <c r="C153" s="183" t="s">
        <v>74</v>
      </c>
      <c r="D153" s="183" t="s">
        <v>187</v>
      </c>
      <c r="E153" s="184" t="s">
        <v>1165</v>
      </c>
      <c r="F153" s="185" t="s">
        <v>1166</v>
      </c>
      <c r="G153" s="186" t="s">
        <v>275</v>
      </c>
      <c r="H153" s="187">
        <v>771.7</v>
      </c>
      <c r="I153" s="188"/>
      <c r="J153" s="189">
        <f>ROUND(I153*H153,2)</f>
        <v>0</v>
      </c>
      <c r="K153" s="185" t="s">
        <v>5</v>
      </c>
      <c r="L153" s="42"/>
      <c r="M153" s="190" t="s">
        <v>5</v>
      </c>
      <c r="N153" s="191" t="s">
        <v>45</v>
      </c>
      <c r="O153" s="43"/>
      <c r="P153" s="192">
        <f>O153*H153</f>
        <v>0</v>
      </c>
      <c r="Q153" s="192">
        <v>0</v>
      </c>
      <c r="R153" s="192">
        <f>Q153*H153</f>
        <v>0</v>
      </c>
      <c r="S153" s="192">
        <v>0</v>
      </c>
      <c r="T153" s="193">
        <f>S153*H153</f>
        <v>0</v>
      </c>
      <c r="AR153" s="25" t="s">
        <v>191</v>
      </c>
      <c r="AT153" s="25" t="s">
        <v>187</v>
      </c>
      <c r="AU153" s="25" t="s">
        <v>81</v>
      </c>
      <c r="AY153" s="25" t="s">
        <v>185</v>
      </c>
      <c r="BE153" s="194">
        <f>IF(N153="základní",J153,0)</f>
        <v>0</v>
      </c>
      <c r="BF153" s="194">
        <f>IF(N153="snížená",J153,0)</f>
        <v>0</v>
      </c>
      <c r="BG153" s="194">
        <f>IF(N153="zákl. přenesená",J153,0)</f>
        <v>0</v>
      </c>
      <c r="BH153" s="194">
        <f>IF(N153="sníž. přenesená",J153,0)</f>
        <v>0</v>
      </c>
      <c r="BI153" s="194">
        <f>IF(N153="nulová",J153,0)</f>
        <v>0</v>
      </c>
      <c r="BJ153" s="25" t="s">
        <v>81</v>
      </c>
      <c r="BK153" s="194">
        <f>ROUND(I153*H153,2)</f>
        <v>0</v>
      </c>
      <c r="BL153" s="25" t="s">
        <v>191</v>
      </c>
      <c r="BM153" s="25" t="s">
        <v>385</v>
      </c>
    </row>
    <row r="154" spans="2:65" s="1" customFormat="1" ht="28.95" customHeight="1">
      <c r="B154" s="182"/>
      <c r="C154" s="183" t="s">
        <v>74</v>
      </c>
      <c r="D154" s="183" t="s">
        <v>187</v>
      </c>
      <c r="E154" s="184" t="s">
        <v>1167</v>
      </c>
      <c r="F154" s="185" t="s">
        <v>1168</v>
      </c>
      <c r="G154" s="186" t="s">
        <v>275</v>
      </c>
      <c r="H154" s="187">
        <v>248</v>
      </c>
      <c r="I154" s="188"/>
      <c r="J154" s="189">
        <f>ROUND(I154*H154,2)</f>
        <v>0</v>
      </c>
      <c r="K154" s="185" t="s">
        <v>5</v>
      </c>
      <c r="L154" s="42"/>
      <c r="M154" s="190" t="s">
        <v>5</v>
      </c>
      <c r="N154" s="191" t="s">
        <v>45</v>
      </c>
      <c r="O154" s="43"/>
      <c r="P154" s="192">
        <f>O154*H154</f>
        <v>0</v>
      </c>
      <c r="Q154" s="192">
        <v>0</v>
      </c>
      <c r="R154" s="192">
        <f>Q154*H154</f>
        <v>0</v>
      </c>
      <c r="S154" s="192">
        <v>0</v>
      </c>
      <c r="T154" s="193">
        <f>S154*H154</f>
        <v>0</v>
      </c>
      <c r="AR154" s="25" t="s">
        <v>191</v>
      </c>
      <c r="AT154" s="25" t="s">
        <v>187</v>
      </c>
      <c r="AU154" s="25" t="s">
        <v>81</v>
      </c>
      <c r="AY154" s="25" t="s">
        <v>185</v>
      </c>
      <c r="BE154" s="194">
        <f>IF(N154="základní",J154,0)</f>
        <v>0</v>
      </c>
      <c r="BF154" s="194">
        <f>IF(N154="snížená",J154,0)</f>
        <v>0</v>
      </c>
      <c r="BG154" s="194">
        <f>IF(N154="zákl. přenesená",J154,0)</f>
        <v>0</v>
      </c>
      <c r="BH154" s="194">
        <f>IF(N154="sníž. přenesená",J154,0)</f>
        <v>0</v>
      </c>
      <c r="BI154" s="194">
        <f>IF(N154="nulová",J154,0)</f>
        <v>0</v>
      </c>
      <c r="BJ154" s="25" t="s">
        <v>81</v>
      </c>
      <c r="BK154" s="194">
        <f>ROUND(I154*H154,2)</f>
        <v>0</v>
      </c>
      <c r="BL154" s="25" t="s">
        <v>191</v>
      </c>
      <c r="BM154" s="25" t="s">
        <v>393</v>
      </c>
    </row>
    <row r="155" spans="2:65" s="1" customFormat="1" ht="20.399999999999999" customHeight="1">
      <c r="B155" s="182"/>
      <c r="C155" s="183" t="s">
        <v>74</v>
      </c>
      <c r="D155" s="183" t="s">
        <v>187</v>
      </c>
      <c r="E155" s="184" t="s">
        <v>1169</v>
      </c>
      <c r="F155" s="185" t="s">
        <v>1170</v>
      </c>
      <c r="G155" s="186" t="s">
        <v>566</v>
      </c>
      <c r="H155" s="187">
        <v>27</v>
      </c>
      <c r="I155" s="188"/>
      <c r="J155" s="189">
        <f>ROUND(I155*H155,2)</f>
        <v>0</v>
      </c>
      <c r="K155" s="185" t="s">
        <v>5</v>
      </c>
      <c r="L155" s="42"/>
      <c r="M155" s="190" t="s">
        <v>5</v>
      </c>
      <c r="N155" s="191" t="s">
        <v>45</v>
      </c>
      <c r="O155" s="43"/>
      <c r="P155" s="192">
        <f>O155*H155</f>
        <v>0</v>
      </c>
      <c r="Q155" s="192">
        <v>0</v>
      </c>
      <c r="R155" s="192">
        <f>Q155*H155</f>
        <v>0</v>
      </c>
      <c r="S155" s="192">
        <v>0</v>
      </c>
      <c r="T155" s="193">
        <f>S155*H155</f>
        <v>0</v>
      </c>
      <c r="AR155" s="25" t="s">
        <v>191</v>
      </c>
      <c r="AT155" s="25" t="s">
        <v>187</v>
      </c>
      <c r="AU155" s="25" t="s">
        <v>81</v>
      </c>
      <c r="AY155" s="25" t="s">
        <v>185</v>
      </c>
      <c r="BE155" s="194">
        <f>IF(N155="základní",J155,0)</f>
        <v>0</v>
      </c>
      <c r="BF155" s="194">
        <f>IF(N155="snížená",J155,0)</f>
        <v>0</v>
      </c>
      <c r="BG155" s="194">
        <f>IF(N155="zákl. přenesená",J155,0)</f>
        <v>0</v>
      </c>
      <c r="BH155" s="194">
        <f>IF(N155="sníž. přenesená",J155,0)</f>
        <v>0</v>
      </c>
      <c r="BI155" s="194">
        <f>IF(N155="nulová",J155,0)</f>
        <v>0</v>
      </c>
      <c r="BJ155" s="25" t="s">
        <v>81</v>
      </c>
      <c r="BK155" s="194">
        <f>ROUND(I155*H155,2)</f>
        <v>0</v>
      </c>
      <c r="BL155" s="25" t="s">
        <v>191</v>
      </c>
      <c r="BM155" s="25" t="s">
        <v>208</v>
      </c>
    </row>
    <row r="156" spans="2:65" s="13" customFormat="1">
      <c r="B156" s="204"/>
      <c r="D156" s="196" t="s">
        <v>193</v>
      </c>
      <c r="E156" s="205" t="s">
        <v>5</v>
      </c>
      <c r="F156" s="206" t="s">
        <v>1171</v>
      </c>
      <c r="H156" s="207">
        <v>27</v>
      </c>
      <c r="I156" s="208"/>
      <c r="L156" s="204"/>
      <c r="M156" s="209"/>
      <c r="N156" s="210"/>
      <c r="O156" s="210"/>
      <c r="P156" s="210"/>
      <c r="Q156" s="210"/>
      <c r="R156" s="210"/>
      <c r="S156" s="210"/>
      <c r="T156" s="211"/>
      <c r="AT156" s="205" t="s">
        <v>193</v>
      </c>
      <c r="AU156" s="205" t="s">
        <v>81</v>
      </c>
      <c r="AV156" s="13" t="s">
        <v>83</v>
      </c>
      <c r="AW156" s="13" t="s">
        <v>38</v>
      </c>
      <c r="AX156" s="13" t="s">
        <v>74</v>
      </c>
      <c r="AY156" s="205" t="s">
        <v>185</v>
      </c>
    </row>
    <row r="157" spans="2:65" s="14" customFormat="1">
      <c r="B157" s="212"/>
      <c r="D157" s="213" t="s">
        <v>193</v>
      </c>
      <c r="E157" s="214" t="s">
        <v>5</v>
      </c>
      <c r="F157" s="215" t="s">
        <v>196</v>
      </c>
      <c r="H157" s="216">
        <v>27</v>
      </c>
      <c r="I157" s="217"/>
      <c r="L157" s="212"/>
      <c r="M157" s="218"/>
      <c r="N157" s="219"/>
      <c r="O157" s="219"/>
      <c r="P157" s="219"/>
      <c r="Q157" s="219"/>
      <c r="R157" s="219"/>
      <c r="S157" s="219"/>
      <c r="T157" s="220"/>
      <c r="AT157" s="221" t="s">
        <v>193</v>
      </c>
      <c r="AU157" s="221" t="s">
        <v>81</v>
      </c>
      <c r="AV157" s="14" t="s">
        <v>191</v>
      </c>
      <c r="AW157" s="14" t="s">
        <v>38</v>
      </c>
      <c r="AX157" s="14" t="s">
        <v>81</v>
      </c>
      <c r="AY157" s="221" t="s">
        <v>185</v>
      </c>
    </row>
    <row r="158" spans="2:65" s="1" customFormat="1" ht="28.95" customHeight="1">
      <c r="B158" s="182"/>
      <c r="C158" s="183" t="s">
        <v>74</v>
      </c>
      <c r="D158" s="183" t="s">
        <v>187</v>
      </c>
      <c r="E158" s="184" t="s">
        <v>1172</v>
      </c>
      <c r="F158" s="185" t="s">
        <v>1173</v>
      </c>
      <c r="G158" s="186" t="s">
        <v>275</v>
      </c>
      <c r="H158" s="187">
        <v>248</v>
      </c>
      <c r="I158" s="188"/>
      <c r="J158" s="189">
        <f>ROUND(I158*H158,2)</f>
        <v>0</v>
      </c>
      <c r="K158" s="185" t="s">
        <v>5</v>
      </c>
      <c r="L158" s="42"/>
      <c r="M158" s="190" t="s">
        <v>5</v>
      </c>
      <c r="N158" s="191" t="s">
        <v>45</v>
      </c>
      <c r="O158" s="43"/>
      <c r="P158" s="192">
        <f>O158*H158</f>
        <v>0</v>
      </c>
      <c r="Q158" s="192">
        <v>0</v>
      </c>
      <c r="R158" s="192">
        <f>Q158*H158</f>
        <v>0</v>
      </c>
      <c r="S158" s="192">
        <v>0</v>
      </c>
      <c r="T158" s="193">
        <f>S158*H158</f>
        <v>0</v>
      </c>
      <c r="AR158" s="25" t="s">
        <v>191</v>
      </c>
      <c r="AT158" s="25" t="s">
        <v>187</v>
      </c>
      <c r="AU158" s="25" t="s">
        <v>81</v>
      </c>
      <c r="AY158" s="25" t="s">
        <v>185</v>
      </c>
      <c r="BE158" s="194">
        <f>IF(N158="základní",J158,0)</f>
        <v>0</v>
      </c>
      <c r="BF158" s="194">
        <f>IF(N158="snížená",J158,0)</f>
        <v>0</v>
      </c>
      <c r="BG158" s="194">
        <f>IF(N158="zákl. přenesená",J158,0)</f>
        <v>0</v>
      </c>
      <c r="BH158" s="194">
        <f>IF(N158="sníž. přenesená",J158,0)</f>
        <v>0</v>
      </c>
      <c r="BI158" s="194">
        <f>IF(N158="nulová",J158,0)</f>
        <v>0</v>
      </c>
      <c r="BJ158" s="25" t="s">
        <v>81</v>
      </c>
      <c r="BK158" s="194">
        <f>ROUND(I158*H158,2)</f>
        <v>0</v>
      </c>
      <c r="BL158" s="25" t="s">
        <v>191</v>
      </c>
      <c r="BM158" s="25" t="s">
        <v>405</v>
      </c>
    </row>
    <row r="159" spans="2:65" s="1" customFormat="1" ht="28.95" customHeight="1">
      <c r="B159" s="182"/>
      <c r="C159" s="183" t="s">
        <v>74</v>
      </c>
      <c r="D159" s="183" t="s">
        <v>187</v>
      </c>
      <c r="E159" s="184" t="s">
        <v>1174</v>
      </c>
      <c r="F159" s="185" t="s">
        <v>1175</v>
      </c>
      <c r="G159" s="186" t="s">
        <v>275</v>
      </c>
      <c r="H159" s="187">
        <v>771.7</v>
      </c>
      <c r="I159" s="188"/>
      <c r="J159" s="189">
        <f>ROUND(I159*H159,2)</f>
        <v>0</v>
      </c>
      <c r="K159" s="185" t="s">
        <v>5</v>
      </c>
      <c r="L159" s="42"/>
      <c r="M159" s="190" t="s">
        <v>5</v>
      </c>
      <c r="N159" s="191" t="s">
        <v>45</v>
      </c>
      <c r="O159" s="43"/>
      <c r="P159" s="192">
        <f>O159*H159</f>
        <v>0</v>
      </c>
      <c r="Q159" s="192">
        <v>0</v>
      </c>
      <c r="R159" s="192">
        <f>Q159*H159</f>
        <v>0</v>
      </c>
      <c r="S159" s="192">
        <v>0</v>
      </c>
      <c r="T159" s="193">
        <f>S159*H159</f>
        <v>0</v>
      </c>
      <c r="AR159" s="25" t="s">
        <v>191</v>
      </c>
      <c r="AT159" s="25" t="s">
        <v>187</v>
      </c>
      <c r="AU159" s="25" t="s">
        <v>81</v>
      </c>
      <c r="AY159" s="25" t="s">
        <v>185</v>
      </c>
      <c r="BE159" s="194">
        <f>IF(N159="základní",J159,0)</f>
        <v>0</v>
      </c>
      <c r="BF159" s="194">
        <f>IF(N159="snížená",J159,0)</f>
        <v>0</v>
      </c>
      <c r="BG159" s="194">
        <f>IF(N159="zákl. přenesená",J159,0)</f>
        <v>0</v>
      </c>
      <c r="BH159" s="194">
        <f>IF(N159="sníž. přenesená",J159,0)</f>
        <v>0</v>
      </c>
      <c r="BI159" s="194">
        <f>IF(N159="nulová",J159,0)</f>
        <v>0</v>
      </c>
      <c r="BJ159" s="25" t="s">
        <v>81</v>
      </c>
      <c r="BK159" s="194">
        <f>ROUND(I159*H159,2)</f>
        <v>0</v>
      </c>
      <c r="BL159" s="25" t="s">
        <v>191</v>
      </c>
      <c r="BM159" s="25" t="s">
        <v>419</v>
      </c>
    </row>
    <row r="160" spans="2:65" s="1" customFormat="1" ht="20.399999999999999" customHeight="1">
      <c r="B160" s="182"/>
      <c r="C160" s="183" t="s">
        <v>74</v>
      </c>
      <c r="D160" s="183" t="s">
        <v>187</v>
      </c>
      <c r="E160" s="184" t="s">
        <v>1176</v>
      </c>
      <c r="F160" s="185" t="s">
        <v>1177</v>
      </c>
      <c r="G160" s="186" t="s">
        <v>566</v>
      </c>
      <c r="H160" s="187">
        <v>120</v>
      </c>
      <c r="I160" s="188"/>
      <c r="J160" s="189">
        <f>ROUND(I160*H160,2)</f>
        <v>0</v>
      </c>
      <c r="K160" s="185" t="s">
        <v>5</v>
      </c>
      <c r="L160" s="42"/>
      <c r="M160" s="190" t="s">
        <v>5</v>
      </c>
      <c r="N160" s="191" t="s">
        <v>45</v>
      </c>
      <c r="O160" s="43"/>
      <c r="P160" s="192">
        <f>O160*H160</f>
        <v>0</v>
      </c>
      <c r="Q160" s="192">
        <v>0</v>
      </c>
      <c r="R160" s="192">
        <f>Q160*H160</f>
        <v>0</v>
      </c>
      <c r="S160" s="192">
        <v>0</v>
      </c>
      <c r="T160" s="193">
        <f>S160*H160</f>
        <v>0</v>
      </c>
      <c r="AR160" s="25" t="s">
        <v>191</v>
      </c>
      <c r="AT160" s="25" t="s">
        <v>187</v>
      </c>
      <c r="AU160" s="25" t="s">
        <v>81</v>
      </c>
      <c r="AY160" s="25" t="s">
        <v>185</v>
      </c>
      <c r="BE160" s="194">
        <f>IF(N160="základní",J160,0)</f>
        <v>0</v>
      </c>
      <c r="BF160" s="194">
        <f>IF(N160="snížená",J160,0)</f>
        <v>0</v>
      </c>
      <c r="BG160" s="194">
        <f>IF(N160="zákl. přenesená",J160,0)</f>
        <v>0</v>
      </c>
      <c r="BH160" s="194">
        <f>IF(N160="sníž. přenesená",J160,0)</f>
        <v>0</v>
      </c>
      <c r="BI160" s="194">
        <f>IF(N160="nulová",J160,0)</f>
        <v>0</v>
      </c>
      <c r="BJ160" s="25" t="s">
        <v>81</v>
      </c>
      <c r="BK160" s="194">
        <f>ROUND(I160*H160,2)</f>
        <v>0</v>
      </c>
      <c r="BL160" s="25" t="s">
        <v>191</v>
      </c>
      <c r="BM160" s="25" t="s">
        <v>424</v>
      </c>
    </row>
    <row r="161" spans="2:65" s="13" customFormat="1">
      <c r="B161" s="204"/>
      <c r="D161" s="196" t="s">
        <v>193</v>
      </c>
      <c r="E161" s="205" t="s">
        <v>5</v>
      </c>
      <c r="F161" s="206" t="s">
        <v>1178</v>
      </c>
      <c r="H161" s="207">
        <v>120</v>
      </c>
      <c r="I161" s="208"/>
      <c r="L161" s="204"/>
      <c r="M161" s="209"/>
      <c r="N161" s="210"/>
      <c r="O161" s="210"/>
      <c r="P161" s="210"/>
      <c r="Q161" s="210"/>
      <c r="R161" s="210"/>
      <c r="S161" s="210"/>
      <c r="T161" s="211"/>
      <c r="AT161" s="205" t="s">
        <v>193</v>
      </c>
      <c r="AU161" s="205" t="s">
        <v>81</v>
      </c>
      <c r="AV161" s="13" t="s">
        <v>83</v>
      </c>
      <c r="AW161" s="13" t="s">
        <v>38</v>
      </c>
      <c r="AX161" s="13" t="s">
        <v>74</v>
      </c>
      <c r="AY161" s="205" t="s">
        <v>185</v>
      </c>
    </row>
    <row r="162" spans="2:65" s="14" customFormat="1">
      <c r="B162" s="212"/>
      <c r="D162" s="213" t="s">
        <v>193</v>
      </c>
      <c r="E162" s="214" t="s">
        <v>5</v>
      </c>
      <c r="F162" s="215" t="s">
        <v>196</v>
      </c>
      <c r="H162" s="216">
        <v>120</v>
      </c>
      <c r="I162" s="217"/>
      <c r="L162" s="212"/>
      <c r="M162" s="218"/>
      <c r="N162" s="219"/>
      <c r="O162" s="219"/>
      <c r="P162" s="219"/>
      <c r="Q162" s="219"/>
      <c r="R162" s="219"/>
      <c r="S162" s="219"/>
      <c r="T162" s="220"/>
      <c r="AT162" s="221" t="s">
        <v>193</v>
      </c>
      <c r="AU162" s="221" t="s">
        <v>81</v>
      </c>
      <c r="AV162" s="14" t="s">
        <v>191</v>
      </c>
      <c r="AW162" s="14" t="s">
        <v>38</v>
      </c>
      <c r="AX162" s="14" t="s">
        <v>81</v>
      </c>
      <c r="AY162" s="221" t="s">
        <v>185</v>
      </c>
    </row>
    <row r="163" spans="2:65" s="1" customFormat="1" ht="28.95" customHeight="1">
      <c r="B163" s="182"/>
      <c r="C163" s="183" t="s">
        <v>74</v>
      </c>
      <c r="D163" s="183" t="s">
        <v>187</v>
      </c>
      <c r="E163" s="184" t="s">
        <v>1179</v>
      </c>
      <c r="F163" s="185" t="s">
        <v>1180</v>
      </c>
      <c r="G163" s="186" t="s">
        <v>566</v>
      </c>
      <c r="H163" s="187">
        <v>36</v>
      </c>
      <c r="I163" s="188"/>
      <c r="J163" s="189">
        <f>ROUND(I163*H163,2)</f>
        <v>0</v>
      </c>
      <c r="K163" s="185" t="s">
        <v>5</v>
      </c>
      <c r="L163" s="42"/>
      <c r="M163" s="190" t="s">
        <v>5</v>
      </c>
      <c r="N163" s="191" t="s">
        <v>45</v>
      </c>
      <c r="O163" s="43"/>
      <c r="P163" s="192">
        <f>O163*H163</f>
        <v>0</v>
      </c>
      <c r="Q163" s="192">
        <v>0</v>
      </c>
      <c r="R163" s="192">
        <f>Q163*H163</f>
        <v>0</v>
      </c>
      <c r="S163" s="192">
        <v>0</v>
      </c>
      <c r="T163" s="193">
        <f>S163*H163</f>
        <v>0</v>
      </c>
      <c r="AR163" s="25" t="s">
        <v>191</v>
      </c>
      <c r="AT163" s="25" t="s">
        <v>187</v>
      </c>
      <c r="AU163" s="25" t="s">
        <v>81</v>
      </c>
      <c r="AY163" s="25" t="s">
        <v>185</v>
      </c>
      <c r="BE163" s="194">
        <f>IF(N163="základní",J163,0)</f>
        <v>0</v>
      </c>
      <c r="BF163" s="194">
        <f>IF(N163="snížená",J163,0)</f>
        <v>0</v>
      </c>
      <c r="BG163" s="194">
        <f>IF(N163="zákl. přenesená",J163,0)</f>
        <v>0</v>
      </c>
      <c r="BH163" s="194">
        <f>IF(N163="sníž. přenesená",J163,0)</f>
        <v>0</v>
      </c>
      <c r="BI163" s="194">
        <f>IF(N163="nulová",J163,0)</f>
        <v>0</v>
      </c>
      <c r="BJ163" s="25" t="s">
        <v>81</v>
      </c>
      <c r="BK163" s="194">
        <f>ROUND(I163*H163,2)</f>
        <v>0</v>
      </c>
      <c r="BL163" s="25" t="s">
        <v>191</v>
      </c>
      <c r="BM163" s="25" t="s">
        <v>428</v>
      </c>
    </row>
    <row r="164" spans="2:65" s="13" customFormat="1">
      <c r="B164" s="204"/>
      <c r="D164" s="196" t="s">
        <v>193</v>
      </c>
      <c r="E164" s="205" t="s">
        <v>5</v>
      </c>
      <c r="F164" s="206" t="s">
        <v>1181</v>
      </c>
      <c r="H164" s="207">
        <v>36</v>
      </c>
      <c r="I164" s="208"/>
      <c r="L164" s="204"/>
      <c r="M164" s="209"/>
      <c r="N164" s="210"/>
      <c r="O164" s="210"/>
      <c r="P164" s="210"/>
      <c r="Q164" s="210"/>
      <c r="R164" s="210"/>
      <c r="S164" s="210"/>
      <c r="T164" s="211"/>
      <c r="AT164" s="205" t="s">
        <v>193</v>
      </c>
      <c r="AU164" s="205" t="s">
        <v>81</v>
      </c>
      <c r="AV164" s="13" t="s">
        <v>83</v>
      </c>
      <c r="AW164" s="13" t="s">
        <v>38</v>
      </c>
      <c r="AX164" s="13" t="s">
        <v>74</v>
      </c>
      <c r="AY164" s="205" t="s">
        <v>185</v>
      </c>
    </row>
    <row r="165" spans="2:65" s="14" customFormat="1">
      <c r="B165" s="212"/>
      <c r="D165" s="213" t="s">
        <v>193</v>
      </c>
      <c r="E165" s="214" t="s">
        <v>5</v>
      </c>
      <c r="F165" s="215" t="s">
        <v>196</v>
      </c>
      <c r="H165" s="216">
        <v>36</v>
      </c>
      <c r="I165" s="217"/>
      <c r="L165" s="212"/>
      <c r="M165" s="218"/>
      <c r="N165" s="219"/>
      <c r="O165" s="219"/>
      <c r="P165" s="219"/>
      <c r="Q165" s="219"/>
      <c r="R165" s="219"/>
      <c r="S165" s="219"/>
      <c r="T165" s="220"/>
      <c r="AT165" s="221" t="s">
        <v>193</v>
      </c>
      <c r="AU165" s="221" t="s">
        <v>81</v>
      </c>
      <c r="AV165" s="14" t="s">
        <v>191</v>
      </c>
      <c r="AW165" s="14" t="s">
        <v>38</v>
      </c>
      <c r="AX165" s="14" t="s">
        <v>81</v>
      </c>
      <c r="AY165" s="221" t="s">
        <v>185</v>
      </c>
    </row>
    <row r="166" spans="2:65" s="1" customFormat="1" ht="28.95" customHeight="1">
      <c r="B166" s="182"/>
      <c r="C166" s="183" t="s">
        <v>74</v>
      </c>
      <c r="D166" s="183" t="s">
        <v>187</v>
      </c>
      <c r="E166" s="184" t="s">
        <v>1182</v>
      </c>
      <c r="F166" s="185" t="s">
        <v>1183</v>
      </c>
      <c r="G166" s="186" t="s">
        <v>566</v>
      </c>
      <c r="H166" s="187">
        <v>24</v>
      </c>
      <c r="I166" s="188"/>
      <c r="J166" s="189">
        <f>ROUND(I166*H166,2)</f>
        <v>0</v>
      </c>
      <c r="K166" s="185" t="s">
        <v>5</v>
      </c>
      <c r="L166" s="42"/>
      <c r="M166" s="190" t="s">
        <v>5</v>
      </c>
      <c r="N166" s="191" t="s">
        <v>45</v>
      </c>
      <c r="O166" s="43"/>
      <c r="P166" s="192">
        <f>O166*H166</f>
        <v>0</v>
      </c>
      <c r="Q166" s="192">
        <v>0</v>
      </c>
      <c r="R166" s="192">
        <f>Q166*H166</f>
        <v>0</v>
      </c>
      <c r="S166" s="192">
        <v>0</v>
      </c>
      <c r="T166" s="193">
        <f>S166*H166</f>
        <v>0</v>
      </c>
      <c r="AR166" s="25" t="s">
        <v>191</v>
      </c>
      <c r="AT166" s="25" t="s">
        <v>187</v>
      </c>
      <c r="AU166" s="25" t="s">
        <v>81</v>
      </c>
      <c r="AY166" s="25" t="s">
        <v>185</v>
      </c>
      <c r="BE166" s="194">
        <f>IF(N166="základní",J166,0)</f>
        <v>0</v>
      </c>
      <c r="BF166" s="194">
        <f>IF(N166="snížená",J166,0)</f>
        <v>0</v>
      </c>
      <c r="BG166" s="194">
        <f>IF(N166="zákl. přenesená",J166,0)</f>
        <v>0</v>
      </c>
      <c r="BH166" s="194">
        <f>IF(N166="sníž. přenesená",J166,0)</f>
        <v>0</v>
      </c>
      <c r="BI166" s="194">
        <f>IF(N166="nulová",J166,0)</f>
        <v>0</v>
      </c>
      <c r="BJ166" s="25" t="s">
        <v>81</v>
      </c>
      <c r="BK166" s="194">
        <f>ROUND(I166*H166,2)</f>
        <v>0</v>
      </c>
      <c r="BL166" s="25" t="s">
        <v>191</v>
      </c>
      <c r="BM166" s="25" t="s">
        <v>432</v>
      </c>
    </row>
    <row r="167" spans="2:65" s="13" customFormat="1">
      <c r="B167" s="204"/>
      <c r="D167" s="196" t="s">
        <v>193</v>
      </c>
      <c r="E167" s="205" t="s">
        <v>5</v>
      </c>
      <c r="F167" s="206" t="s">
        <v>1184</v>
      </c>
      <c r="H167" s="207">
        <v>24</v>
      </c>
      <c r="I167" s="208"/>
      <c r="L167" s="204"/>
      <c r="M167" s="209"/>
      <c r="N167" s="210"/>
      <c r="O167" s="210"/>
      <c r="P167" s="210"/>
      <c r="Q167" s="210"/>
      <c r="R167" s="210"/>
      <c r="S167" s="210"/>
      <c r="T167" s="211"/>
      <c r="AT167" s="205" t="s">
        <v>193</v>
      </c>
      <c r="AU167" s="205" t="s">
        <v>81</v>
      </c>
      <c r="AV167" s="13" t="s">
        <v>83</v>
      </c>
      <c r="AW167" s="13" t="s">
        <v>38</v>
      </c>
      <c r="AX167" s="13" t="s">
        <v>74</v>
      </c>
      <c r="AY167" s="205" t="s">
        <v>185</v>
      </c>
    </row>
    <row r="168" spans="2:65" s="14" customFormat="1">
      <c r="B168" s="212"/>
      <c r="D168" s="213" t="s">
        <v>193</v>
      </c>
      <c r="E168" s="214" t="s">
        <v>5</v>
      </c>
      <c r="F168" s="215" t="s">
        <v>196</v>
      </c>
      <c r="H168" s="216">
        <v>24</v>
      </c>
      <c r="I168" s="217"/>
      <c r="L168" s="212"/>
      <c r="M168" s="218"/>
      <c r="N168" s="219"/>
      <c r="O168" s="219"/>
      <c r="P168" s="219"/>
      <c r="Q168" s="219"/>
      <c r="R168" s="219"/>
      <c r="S168" s="219"/>
      <c r="T168" s="220"/>
      <c r="AT168" s="221" t="s">
        <v>193</v>
      </c>
      <c r="AU168" s="221" t="s">
        <v>81</v>
      </c>
      <c r="AV168" s="14" t="s">
        <v>191</v>
      </c>
      <c r="AW168" s="14" t="s">
        <v>38</v>
      </c>
      <c r="AX168" s="14" t="s">
        <v>81</v>
      </c>
      <c r="AY168" s="221" t="s">
        <v>185</v>
      </c>
    </row>
    <row r="169" spans="2:65" s="1" customFormat="1" ht="28.95" customHeight="1">
      <c r="B169" s="182"/>
      <c r="C169" s="183" t="s">
        <v>74</v>
      </c>
      <c r="D169" s="183" t="s">
        <v>187</v>
      </c>
      <c r="E169" s="184" t="s">
        <v>1185</v>
      </c>
      <c r="F169" s="185" t="s">
        <v>1186</v>
      </c>
      <c r="G169" s="186" t="s">
        <v>566</v>
      </c>
      <c r="H169" s="187">
        <v>12</v>
      </c>
      <c r="I169" s="188"/>
      <c r="J169" s="189">
        <f>ROUND(I169*H169,2)</f>
        <v>0</v>
      </c>
      <c r="K169" s="185" t="s">
        <v>5</v>
      </c>
      <c r="L169" s="42"/>
      <c r="M169" s="190" t="s">
        <v>5</v>
      </c>
      <c r="N169" s="191" t="s">
        <v>45</v>
      </c>
      <c r="O169" s="43"/>
      <c r="P169" s="192">
        <f>O169*H169</f>
        <v>0</v>
      </c>
      <c r="Q169" s="192">
        <v>0</v>
      </c>
      <c r="R169" s="192">
        <f>Q169*H169</f>
        <v>0</v>
      </c>
      <c r="S169" s="192">
        <v>0</v>
      </c>
      <c r="T169" s="193">
        <f>S169*H169</f>
        <v>0</v>
      </c>
      <c r="AR169" s="25" t="s">
        <v>191</v>
      </c>
      <c r="AT169" s="25" t="s">
        <v>187</v>
      </c>
      <c r="AU169" s="25" t="s">
        <v>81</v>
      </c>
      <c r="AY169" s="25" t="s">
        <v>185</v>
      </c>
      <c r="BE169" s="194">
        <f>IF(N169="základní",J169,0)</f>
        <v>0</v>
      </c>
      <c r="BF169" s="194">
        <f>IF(N169="snížená",J169,0)</f>
        <v>0</v>
      </c>
      <c r="BG169" s="194">
        <f>IF(N169="zákl. přenesená",J169,0)</f>
        <v>0</v>
      </c>
      <c r="BH169" s="194">
        <f>IF(N169="sníž. přenesená",J169,0)</f>
        <v>0</v>
      </c>
      <c r="BI169" s="194">
        <f>IF(N169="nulová",J169,0)</f>
        <v>0</v>
      </c>
      <c r="BJ169" s="25" t="s">
        <v>81</v>
      </c>
      <c r="BK169" s="194">
        <f>ROUND(I169*H169,2)</f>
        <v>0</v>
      </c>
      <c r="BL169" s="25" t="s">
        <v>191</v>
      </c>
      <c r="BM169" s="25" t="s">
        <v>436</v>
      </c>
    </row>
    <row r="170" spans="2:65" s="13" customFormat="1">
      <c r="B170" s="204"/>
      <c r="D170" s="196" t="s">
        <v>193</v>
      </c>
      <c r="E170" s="205" t="s">
        <v>5</v>
      </c>
      <c r="F170" s="206" t="s">
        <v>1187</v>
      </c>
      <c r="H170" s="207">
        <v>12</v>
      </c>
      <c r="I170" s="208"/>
      <c r="L170" s="204"/>
      <c r="M170" s="209"/>
      <c r="N170" s="210"/>
      <c r="O170" s="210"/>
      <c r="P170" s="210"/>
      <c r="Q170" s="210"/>
      <c r="R170" s="210"/>
      <c r="S170" s="210"/>
      <c r="T170" s="211"/>
      <c r="AT170" s="205" t="s">
        <v>193</v>
      </c>
      <c r="AU170" s="205" t="s">
        <v>81</v>
      </c>
      <c r="AV170" s="13" t="s">
        <v>83</v>
      </c>
      <c r="AW170" s="13" t="s">
        <v>38</v>
      </c>
      <c r="AX170" s="13" t="s">
        <v>74</v>
      </c>
      <c r="AY170" s="205" t="s">
        <v>185</v>
      </c>
    </row>
    <row r="171" spans="2:65" s="14" customFormat="1">
      <c r="B171" s="212"/>
      <c r="D171" s="213" t="s">
        <v>193</v>
      </c>
      <c r="E171" s="214" t="s">
        <v>5</v>
      </c>
      <c r="F171" s="215" t="s">
        <v>196</v>
      </c>
      <c r="H171" s="216">
        <v>12</v>
      </c>
      <c r="I171" s="217"/>
      <c r="L171" s="212"/>
      <c r="M171" s="218"/>
      <c r="N171" s="219"/>
      <c r="O171" s="219"/>
      <c r="P171" s="219"/>
      <c r="Q171" s="219"/>
      <c r="R171" s="219"/>
      <c r="S171" s="219"/>
      <c r="T171" s="220"/>
      <c r="AT171" s="221" t="s">
        <v>193</v>
      </c>
      <c r="AU171" s="221" t="s">
        <v>81</v>
      </c>
      <c r="AV171" s="14" t="s">
        <v>191</v>
      </c>
      <c r="AW171" s="14" t="s">
        <v>38</v>
      </c>
      <c r="AX171" s="14" t="s">
        <v>81</v>
      </c>
      <c r="AY171" s="221" t="s">
        <v>185</v>
      </c>
    </row>
    <row r="172" spans="2:65" s="1" customFormat="1" ht="20.399999999999999" customHeight="1">
      <c r="B172" s="182"/>
      <c r="C172" s="183" t="s">
        <v>74</v>
      </c>
      <c r="D172" s="183" t="s">
        <v>187</v>
      </c>
      <c r="E172" s="184" t="s">
        <v>1188</v>
      </c>
      <c r="F172" s="185" t="s">
        <v>1189</v>
      </c>
      <c r="G172" s="186" t="s">
        <v>566</v>
      </c>
      <c r="H172" s="187">
        <v>12</v>
      </c>
      <c r="I172" s="188"/>
      <c r="J172" s="189">
        <f>ROUND(I172*H172,2)</f>
        <v>0</v>
      </c>
      <c r="K172" s="185" t="s">
        <v>5</v>
      </c>
      <c r="L172" s="42"/>
      <c r="M172" s="190" t="s">
        <v>5</v>
      </c>
      <c r="N172" s="191" t="s">
        <v>45</v>
      </c>
      <c r="O172" s="43"/>
      <c r="P172" s="192">
        <f>O172*H172</f>
        <v>0</v>
      </c>
      <c r="Q172" s="192">
        <v>0</v>
      </c>
      <c r="R172" s="192">
        <f>Q172*H172</f>
        <v>0</v>
      </c>
      <c r="S172" s="192">
        <v>0</v>
      </c>
      <c r="T172" s="193">
        <f>S172*H172</f>
        <v>0</v>
      </c>
      <c r="AR172" s="25" t="s">
        <v>191</v>
      </c>
      <c r="AT172" s="25" t="s">
        <v>187</v>
      </c>
      <c r="AU172" s="25" t="s">
        <v>81</v>
      </c>
      <c r="AY172" s="25" t="s">
        <v>185</v>
      </c>
      <c r="BE172" s="194">
        <f>IF(N172="základní",J172,0)</f>
        <v>0</v>
      </c>
      <c r="BF172" s="194">
        <f>IF(N172="snížená",J172,0)</f>
        <v>0</v>
      </c>
      <c r="BG172" s="194">
        <f>IF(N172="zákl. přenesená",J172,0)</f>
        <v>0</v>
      </c>
      <c r="BH172" s="194">
        <f>IF(N172="sníž. přenesená",J172,0)</f>
        <v>0</v>
      </c>
      <c r="BI172" s="194">
        <f>IF(N172="nulová",J172,0)</f>
        <v>0</v>
      </c>
      <c r="BJ172" s="25" t="s">
        <v>81</v>
      </c>
      <c r="BK172" s="194">
        <f>ROUND(I172*H172,2)</f>
        <v>0</v>
      </c>
      <c r="BL172" s="25" t="s">
        <v>191</v>
      </c>
      <c r="BM172" s="25" t="s">
        <v>440</v>
      </c>
    </row>
    <row r="173" spans="2:65" s="1" customFormat="1" ht="20.399999999999999" customHeight="1">
      <c r="B173" s="182"/>
      <c r="C173" s="183" t="s">
        <v>74</v>
      </c>
      <c r="D173" s="183" t="s">
        <v>187</v>
      </c>
      <c r="E173" s="184" t="s">
        <v>1190</v>
      </c>
      <c r="F173" s="185" t="s">
        <v>1191</v>
      </c>
      <c r="G173" s="186" t="s">
        <v>566</v>
      </c>
      <c r="H173" s="187">
        <v>12</v>
      </c>
      <c r="I173" s="188"/>
      <c r="J173" s="189">
        <f>ROUND(I173*H173,2)</f>
        <v>0</v>
      </c>
      <c r="K173" s="185" t="s">
        <v>5</v>
      </c>
      <c r="L173" s="42"/>
      <c r="M173" s="190" t="s">
        <v>5</v>
      </c>
      <c r="N173" s="191" t="s">
        <v>45</v>
      </c>
      <c r="O173" s="43"/>
      <c r="P173" s="192">
        <f>O173*H173</f>
        <v>0</v>
      </c>
      <c r="Q173" s="192">
        <v>0</v>
      </c>
      <c r="R173" s="192">
        <f>Q173*H173</f>
        <v>0</v>
      </c>
      <c r="S173" s="192">
        <v>0</v>
      </c>
      <c r="T173" s="193">
        <f>S173*H173</f>
        <v>0</v>
      </c>
      <c r="AR173" s="25" t="s">
        <v>191</v>
      </c>
      <c r="AT173" s="25" t="s">
        <v>187</v>
      </c>
      <c r="AU173" s="25" t="s">
        <v>81</v>
      </c>
      <c r="AY173" s="25" t="s">
        <v>185</v>
      </c>
      <c r="BE173" s="194">
        <f>IF(N173="základní",J173,0)</f>
        <v>0</v>
      </c>
      <c r="BF173" s="194">
        <f>IF(N173="snížená",J173,0)</f>
        <v>0</v>
      </c>
      <c r="BG173" s="194">
        <f>IF(N173="zákl. přenesená",J173,0)</f>
        <v>0</v>
      </c>
      <c r="BH173" s="194">
        <f>IF(N173="sníž. přenesená",J173,0)</f>
        <v>0</v>
      </c>
      <c r="BI173" s="194">
        <f>IF(N173="nulová",J173,0)</f>
        <v>0</v>
      </c>
      <c r="BJ173" s="25" t="s">
        <v>81</v>
      </c>
      <c r="BK173" s="194">
        <f>ROUND(I173*H173,2)</f>
        <v>0</v>
      </c>
      <c r="BL173" s="25" t="s">
        <v>191</v>
      </c>
      <c r="BM173" s="25" t="s">
        <v>444</v>
      </c>
    </row>
    <row r="174" spans="2:65" s="1" customFormat="1" ht="20.399999999999999" customHeight="1">
      <c r="B174" s="182"/>
      <c r="C174" s="183" t="s">
        <v>74</v>
      </c>
      <c r="D174" s="183" t="s">
        <v>187</v>
      </c>
      <c r="E174" s="184" t="s">
        <v>1192</v>
      </c>
      <c r="F174" s="185" t="s">
        <v>1193</v>
      </c>
      <c r="G174" s="186" t="s">
        <v>566</v>
      </c>
      <c r="H174" s="187">
        <v>12</v>
      </c>
      <c r="I174" s="188"/>
      <c r="J174" s="189">
        <f>ROUND(I174*H174,2)</f>
        <v>0</v>
      </c>
      <c r="K174" s="185" t="s">
        <v>5</v>
      </c>
      <c r="L174" s="42"/>
      <c r="M174" s="190" t="s">
        <v>5</v>
      </c>
      <c r="N174" s="191" t="s">
        <v>45</v>
      </c>
      <c r="O174" s="43"/>
      <c r="P174" s="192">
        <f>O174*H174</f>
        <v>0</v>
      </c>
      <c r="Q174" s="192">
        <v>0</v>
      </c>
      <c r="R174" s="192">
        <f>Q174*H174</f>
        <v>0</v>
      </c>
      <c r="S174" s="192">
        <v>0</v>
      </c>
      <c r="T174" s="193">
        <f>S174*H174</f>
        <v>0</v>
      </c>
      <c r="AR174" s="25" t="s">
        <v>191</v>
      </c>
      <c r="AT174" s="25" t="s">
        <v>187</v>
      </c>
      <c r="AU174" s="25" t="s">
        <v>81</v>
      </c>
      <c r="AY174" s="25" t="s">
        <v>185</v>
      </c>
      <c r="BE174" s="194">
        <f>IF(N174="základní",J174,0)</f>
        <v>0</v>
      </c>
      <c r="BF174" s="194">
        <f>IF(N174="snížená",J174,0)</f>
        <v>0</v>
      </c>
      <c r="BG174" s="194">
        <f>IF(N174="zákl. přenesená",J174,0)</f>
        <v>0</v>
      </c>
      <c r="BH174" s="194">
        <f>IF(N174="sníž. přenesená",J174,0)</f>
        <v>0</v>
      </c>
      <c r="BI174" s="194">
        <f>IF(N174="nulová",J174,0)</f>
        <v>0</v>
      </c>
      <c r="BJ174" s="25" t="s">
        <v>81</v>
      </c>
      <c r="BK174" s="194">
        <f>ROUND(I174*H174,2)</f>
        <v>0</v>
      </c>
      <c r="BL174" s="25" t="s">
        <v>191</v>
      </c>
      <c r="BM174" s="25" t="s">
        <v>633</v>
      </c>
    </row>
    <row r="175" spans="2:65" s="1" customFormat="1" ht="20.399999999999999" customHeight="1">
      <c r="B175" s="182"/>
      <c r="C175" s="183" t="s">
        <v>74</v>
      </c>
      <c r="D175" s="183" t="s">
        <v>187</v>
      </c>
      <c r="E175" s="184" t="s">
        <v>1194</v>
      </c>
      <c r="F175" s="185" t="s">
        <v>1195</v>
      </c>
      <c r="G175" s="186" t="s">
        <v>275</v>
      </c>
      <c r="H175" s="187">
        <v>48</v>
      </c>
      <c r="I175" s="188"/>
      <c r="J175" s="189">
        <f>ROUND(I175*H175,2)</f>
        <v>0</v>
      </c>
      <c r="K175" s="185" t="s">
        <v>5</v>
      </c>
      <c r="L175" s="42"/>
      <c r="M175" s="190" t="s">
        <v>5</v>
      </c>
      <c r="N175" s="191" t="s">
        <v>45</v>
      </c>
      <c r="O175" s="43"/>
      <c r="P175" s="192">
        <f>O175*H175</f>
        <v>0</v>
      </c>
      <c r="Q175" s="192">
        <v>0</v>
      </c>
      <c r="R175" s="192">
        <f>Q175*H175</f>
        <v>0</v>
      </c>
      <c r="S175" s="192">
        <v>0</v>
      </c>
      <c r="T175" s="193">
        <f>S175*H175</f>
        <v>0</v>
      </c>
      <c r="AR175" s="25" t="s">
        <v>191</v>
      </c>
      <c r="AT175" s="25" t="s">
        <v>187</v>
      </c>
      <c r="AU175" s="25" t="s">
        <v>81</v>
      </c>
      <c r="AY175" s="25" t="s">
        <v>185</v>
      </c>
      <c r="BE175" s="194">
        <f>IF(N175="základní",J175,0)</f>
        <v>0</v>
      </c>
      <c r="BF175" s="194">
        <f>IF(N175="snížená",J175,0)</f>
        <v>0</v>
      </c>
      <c r="BG175" s="194">
        <f>IF(N175="zákl. přenesená",J175,0)</f>
        <v>0</v>
      </c>
      <c r="BH175" s="194">
        <f>IF(N175="sníž. přenesená",J175,0)</f>
        <v>0</v>
      </c>
      <c r="BI175" s="194">
        <f>IF(N175="nulová",J175,0)</f>
        <v>0</v>
      </c>
      <c r="BJ175" s="25" t="s">
        <v>81</v>
      </c>
      <c r="BK175" s="194">
        <f>ROUND(I175*H175,2)</f>
        <v>0</v>
      </c>
      <c r="BL175" s="25" t="s">
        <v>191</v>
      </c>
      <c r="BM175" s="25" t="s">
        <v>637</v>
      </c>
    </row>
    <row r="176" spans="2:65" s="13" customFormat="1">
      <c r="B176" s="204"/>
      <c r="D176" s="196" t="s">
        <v>193</v>
      </c>
      <c r="E176" s="205" t="s">
        <v>5</v>
      </c>
      <c r="F176" s="206" t="s">
        <v>1196</v>
      </c>
      <c r="H176" s="207">
        <v>48</v>
      </c>
      <c r="I176" s="208"/>
      <c r="L176" s="204"/>
      <c r="M176" s="209"/>
      <c r="N176" s="210"/>
      <c r="O176" s="210"/>
      <c r="P176" s="210"/>
      <c r="Q176" s="210"/>
      <c r="R176" s="210"/>
      <c r="S176" s="210"/>
      <c r="T176" s="211"/>
      <c r="AT176" s="205" t="s">
        <v>193</v>
      </c>
      <c r="AU176" s="205" t="s">
        <v>81</v>
      </c>
      <c r="AV176" s="13" t="s">
        <v>83</v>
      </c>
      <c r="AW176" s="13" t="s">
        <v>38</v>
      </c>
      <c r="AX176" s="13" t="s">
        <v>74</v>
      </c>
      <c r="AY176" s="205" t="s">
        <v>185</v>
      </c>
    </row>
    <row r="177" spans="2:65" s="14" customFormat="1">
      <c r="B177" s="212"/>
      <c r="D177" s="213" t="s">
        <v>193</v>
      </c>
      <c r="E177" s="214" t="s">
        <v>5</v>
      </c>
      <c r="F177" s="215" t="s">
        <v>196</v>
      </c>
      <c r="H177" s="216">
        <v>48</v>
      </c>
      <c r="I177" s="217"/>
      <c r="L177" s="212"/>
      <c r="M177" s="218"/>
      <c r="N177" s="219"/>
      <c r="O177" s="219"/>
      <c r="P177" s="219"/>
      <c r="Q177" s="219"/>
      <c r="R177" s="219"/>
      <c r="S177" s="219"/>
      <c r="T177" s="220"/>
      <c r="AT177" s="221" t="s">
        <v>193</v>
      </c>
      <c r="AU177" s="221" t="s">
        <v>81</v>
      </c>
      <c r="AV177" s="14" t="s">
        <v>191</v>
      </c>
      <c r="AW177" s="14" t="s">
        <v>38</v>
      </c>
      <c r="AX177" s="14" t="s">
        <v>81</v>
      </c>
      <c r="AY177" s="221" t="s">
        <v>185</v>
      </c>
    </row>
    <row r="178" spans="2:65" s="1" customFormat="1" ht="28.95" customHeight="1">
      <c r="B178" s="182"/>
      <c r="C178" s="183" t="s">
        <v>74</v>
      </c>
      <c r="D178" s="183" t="s">
        <v>187</v>
      </c>
      <c r="E178" s="184" t="s">
        <v>1197</v>
      </c>
      <c r="F178" s="185" t="s">
        <v>1198</v>
      </c>
      <c r="G178" s="186" t="s">
        <v>275</v>
      </c>
      <c r="H178" s="187">
        <v>132</v>
      </c>
      <c r="I178" s="188"/>
      <c r="J178" s="189">
        <f>ROUND(I178*H178,2)</f>
        <v>0</v>
      </c>
      <c r="K178" s="185" t="s">
        <v>5</v>
      </c>
      <c r="L178" s="42"/>
      <c r="M178" s="190" t="s">
        <v>5</v>
      </c>
      <c r="N178" s="191" t="s">
        <v>45</v>
      </c>
      <c r="O178" s="43"/>
      <c r="P178" s="192">
        <f>O178*H178</f>
        <v>0</v>
      </c>
      <c r="Q178" s="192">
        <v>0</v>
      </c>
      <c r="R178" s="192">
        <f>Q178*H178</f>
        <v>0</v>
      </c>
      <c r="S178" s="192">
        <v>0</v>
      </c>
      <c r="T178" s="193">
        <f>S178*H178</f>
        <v>0</v>
      </c>
      <c r="AR178" s="25" t="s">
        <v>191</v>
      </c>
      <c r="AT178" s="25" t="s">
        <v>187</v>
      </c>
      <c r="AU178" s="25" t="s">
        <v>81</v>
      </c>
      <c r="AY178" s="25" t="s">
        <v>185</v>
      </c>
      <c r="BE178" s="194">
        <f>IF(N178="základní",J178,0)</f>
        <v>0</v>
      </c>
      <c r="BF178" s="194">
        <f>IF(N178="snížená",J178,0)</f>
        <v>0</v>
      </c>
      <c r="BG178" s="194">
        <f>IF(N178="zákl. přenesená",J178,0)</f>
        <v>0</v>
      </c>
      <c r="BH178" s="194">
        <f>IF(N178="sníž. přenesená",J178,0)</f>
        <v>0</v>
      </c>
      <c r="BI178" s="194">
        <f>IF(N178="nulová",J178,0)</f>
        <v>0</v>
      </c>
      <c r="BJ178" s="25" t="s">
        <v>81</v>
      </c>
      <c r="BK178" s="194">
        <f>ROUND(I178*H178,2)</f>
        <v>0</v>
      </c>
      <c r="BL178" s="25" t="s">
        <v>191</v>
      </c>
      <c r="BM178" s="25" t="s">
        <v>645</v>
      </c>
    </row>
    <row r="179" spans="2:65" s="13" customFormat="1">
      <c r="B179" s="204"/>
      <c r="D179" s="196" t="s">
        <v>193</v>
      </c>
      <c r="E179" s="205" t="s">
        <v>5</v>
      </c>
      <c r="F179" s="206" t="s">
        <v>1199</v>
      </c>
      <c r="H179" s="207">
        <v>132</v>
      </c>
      <c r="I179" s="208"/>
      <c r="L179" s="204"/>
      <c r="M179" s="209"/>
      <c r="N179" s="210"/>
      <c r="O179" s="210"/>
      <c r="P179" s="210"/>
      <c r="Q179" s="210"/>
      <c r="R179" s="210"/>
      <c r="S179" s="210"/>
      <c r="T179" s="211"/>
      <c r="AT179" s="205" t="s">
        <v>193</v>
      </c>
      <c r="AU179" s="205" t="s">
        <v>81</v>
      </c>
      <c r="AV179" s="13" t="s">
        <v>83</v>
      </c>
      <c r="AW179" s="13" t="s">
        <v>38</v>
      </c>
      <c r="AX179" s="13" t="s">
        <v>74</v>
      </c>
      <c r="AY179" s="205" t="s">
        <v>185</v>
      </c>
    </row>
    <row r="180" spans="2:65" s="14" customFormat="1">
      <c r="B180" s="212"/>
      <c r="D180" s="213" t="s">
        <v>193</v>
      </c>
      <c r="E180" s="214" t="s">
        <v>5</v>
      </c>
      <c r="F180" s="215" t="s">
        <v>196</v>
      </c>
      <c r="H180" s="216">
        <v>132</v>
      </c>
      <c r="I180" s="217"/>
      <c r="L180" s="212"/>
      <c r="M180" s="218"/>
      <c r="N180" s="219"/>
      <c r="O180" s="219"/>
      <c r="P180" s="219"/>
      <c r="Q180" s="219"/>
      <c r="R180" s="219"/>
      <c r="S180" s="219"/>
      <c r="T180" s="220"/>
      <c r="AT180" s="221" t="s">
        <v>193</v>
      </c>
      <c r="AU180" s="221" t="s">
        <v>81</v>
      </c>
      <c r="AV180" s="14" t="s">
        <v>191</v>
      </c>
      <c r="AW180" s="14" t="s">
        <v>38</v>
      </c>
      <c r="AX180" s="14" t="s">
        <v>81</v>
      </c>
      <c r="AY180" s="221" t="s">
        <v>185</v>
      </c>
    </row>
    <row r="181" spans="2:65" s="1" customFormat="1" ht="20.399999999999999" customHeight="1">
      <c r="B181" s="182"/>
      <c r="C181" s="183" t="s">
        <v>74</v>
      </c>
      <c r="D181" s="183" t="s">
        <v>187</v>
      </c>
      <c r="E181" s="184" t="s">
        <v>1200</v>
      </c>
      <c r="F181" s="185" t="s">
        <v>1201</v>
      </c>
      <c r="G181" s="186" t="s">
        <v>924</v>
      </c>
      <c r="H181" s="252"/>
      <c r="I181" s="188"/>
      <c r="J181" s="189">
        <f>ROUND(I181*H181,2)</f>
        <v>0</v>
      </c>
      <c r="K181" s="185" t="s">
        <v>5</v>
      </c>
      <c r="L181" s="42"/>
      <c r="M181" s="190" t="s">
        <v>5</v>
      </c>
      <c r="N181" s="191" t="s">
        <v>45</v>
      </c>
      <c r="O181" s="43"/>
      <c r="P181" s="192">
        <f>O181*H181</f>
        <v>0</v>
      </c>
      <c r="Q181" s="192">
        <v>0</v>
      </c>
      <c r="R181" s="192">
        <f>Q181*H181</f>
        <v>0</v>
      </c>
      <c r="S181" s="192">
        <v>0</v>
      </c>
      <c r="T181" s="193">
        <f>S181*H181</f>
        <v>0</v>
      </c>
      <c r="AR181" s="25" t="s">
        <v>191</v>
      </c>
      <c r="AT181" s="25" t="s">
        <v>187</v>
      </c>
      <c r="AU181" s="25" t="s">
        <v>81</v>
      </c>
      <c r="AY181" s="25" t="s">
        <v>185</v>
      </c>
      <c r="BE181" s="194">
        <f>IF(N181="základní",J181,0)</f>
        <v>0</v>
      </c>
      <c r="BF181" s="194">
        <f>IF(N181="snížená",J181,0)</f>
        <v>0</v>
      </c>
      <c r="BG181" s="194">
        <f>IF(N181="zákl. přenesená",J181,0)</f>
        <v>0</v>
      </c>
      <c r="BH181" s="194">
        <f>IF(N181="sníž. přenesená",J181,0)</f>
        <v>0</v>
      </c>
      <c r="BI181" s="194">
        <f>IF(N181="nulová",J181,0)</f>
        <v>0</v>
      </c>
      <c r="BJ181" s="25" t="s">
        <v>81</v>
      </c>
      <c r="BK181" s="194">
        <f>ROUND(I181*H181,2)</f>
        <v>0</v>
      </c>
      <c r="BL181" s="25" t="s">
        <v>191</v>
      </c>
      <c r="BM181" s="25" t="s">
        <v>648</v>
      </c>
    </row>
    <row r="182" spans="2:65" s="1" customFormat="1" ht="20.399999999999999" customHeight="1">
      <c r="B182" s="182"/>
      <c r="C182" s="183" t="s">
        <v>74</v>
      </c>
      <c r="D182" s="183" t="s">
        <v>187</v>
      </c>
      <c r="E182" s="184" t="s">
        <v>1202</v>
      </c>
      <c r="F182" s="185" t="s">
        <v>1203</v>
      </c>
      <c r="G182" s="186" t="s">
        <v>924</v>
      </c>
      <c r="H182" s="252"/>
      <c r="I182" s="188"/>
      <c r="J182" s="189">
        <f>ROUND(I182*H182,2)</f>
        <v>0</v>
      </c>
      <c r="K182" s="185" t="s">
        <v>5</v>
      </c>
      <c r="L182" s="42"/>
      <c r="M182" s="190" t="s">
        <v>5</v>
      </c>
      <c r="N182" s="191" t="s">
        <v>45</v>
      </c>
      <c r="O182" s="43"/>
      <c r="P182" s="192">
        <f>O182*H182</f>
        <v>0</v>
      </c>
      <c r="Q182" s="192">
        <v>0</v>
      </c>
      <c r="R182" s="192">
        <f>Q182*H182</f>
        <v>0</v>
      </c>
      <c r="S182" s="192">
        <v>0</v>
      </c>
      <c r="T182" s="193">
        <f>S182*H182</f>
        <v>0</v>
      </c>
      <c r="AR182" s="25" t="s">
        <v>191</v>
      </c>
      <c r="AT182" s="25" t="s">
        <v>187</v>
      </c>
      <c r="AU182" s="25" t="s">
        <v>81</v>
      </c>
      <c r="AY182" s="25" t="s">
        <v>185</v>
      </c>
      <c r="BE182" s="194">
        <f>IF(N182="základní",J182,0)</f>
        <v>0</v>
      </c>
      <c r="BF182" s="194">
        <f>IF(N182="snížená",J182,0)</f>
        <v>0</v>
      </c>
      <c r="BG182" s="194">
        <f>IF(N182="zákl. přenesená",J182,0)</f>
        <v>0</v>
      </c>
      <c r="BH182" s="194">
        <f>IF(N182="sníž. přenesená",J182,0)</f>
        <v>0</v>
      </c>
      <c r="BI182" s="194">
        <f>IF(N182="nulová",J182,0)</f>
        <v>0</v>
      </c>
      <c r="BJ182" s="25" t="s">
        <v>81</v>
      </c>
      <c r="BK182" s="194">
        <f>ROUND(I182*H182,2)</f>
        <v>0</v>
      </c>
      <c r="BL182" s="25" t="s">
        <v>191</v>
      </c>
      <c r="BM182" s="25" t="s">
        <v>651</v>
      </c>
    </row>
    <row r="183" spans="2:65" s="11" customFormat="1" ht="29.85" customHeight="1">
      <c r="B183" s="168"/>
      <c r="D183" s="179" t="s">
        <v>73</v>
      </c>
      <c r="E183" s="180" t="s">
        <v>1204</v>
      </c>
      <c r="F183" s="180" t="s">
        <v>1205</v>
      </c>
      <c r="I183" s="171"/>
      <c r="J183" s="181">
        <f>BK183</f>
        <v>0</v>
      </c>
      <c r="L183" s="168"/>
      <c r="M183" s="173"/>
      <c r="N183" s="174"/>
      <c r="O183" s="174"/>
      <c r="P183" s="175">
        <f>SUM(P184:P262)</f>
        <v>0</v>
      </c>
      <c r="Q183" s="174"/>
      <c r="R183" s="175">
        <f>SUM(R184:R262)</f>
        <v>0</v>
      </c>
      <c r="S183" s="174"/>
      <c r="T183" s="176">
        <f>SUM(T184:T262)</f>
        <v>0</v>
      </c>
      <c r="AR183" s="169" t="s">
        <v>81</v>
      </c>
      <c r="AT183" s="177" t="s">
        <v>73</v>
      </c>
      <c r="AU183" s="177" t="s">
        <v>81</v>
      </c>
      <c r="AY183" s="169" t="s">
        <v>185</v>
      </c>
      <c r="BK183" s="178">
        <f>SUM(BK184:BK262)</f>
        <v>0</v>
      </c>
    </row>
    <row r="184" spans="2:65" s="1" customFormat="1" ht="20.399999999999999" customHeight="1">
      <c r="B184" s="182"/>
      <c r="C184" s="183" t="s">
        <v>74</v>
      </c>
      <c r="D184" s="183" t="s">
        <v>187</v>
      </c>
      <c r="E184" s="184" t="s">
        <v>1206</v>
      </c>
      <c r="F184" s="185" t="s">
        <v>1207</v>
      </c>
      <c r="G184" s="186" t="s">
        <v>863</v>
      </c>
      <c r="H184" s="187">
        <v>33.479999999999997</v>
      </c>
      <c r="I184" s="188"/>
      <c r="J184" s="189">
        <f>ROUND(I184*H184,2)</f>
        <v>0</v>
      </c>
      <c r="K184" s="185" t="s">
        <v>5</v>
      </c>
      <c r="L184" s="42"/>
      <c r="M184" s="190" t="s">
        <v>5</v>
      </c>
      <c r="N184" s="191" t="s">
        <v>45</v>
      </c>
      <c r="O184" s="43"/>
      <c r="P184" s="192">
        <f>O184*H184</f>
        <v>0</v>
      </c>
      <c r="Q184" s="192">
        <v>0</v>
      </c>
      <c r="R184" s="192">
        <f>Q184*H184</f>
        <v>0</v>
      </c>
      <c r="S184" s="192">
        <v>0</v>
      </c>
      <c r="T184" s="193">
        <f>S184*H184</f>
        <v>0</v>
      </c>
      <c r="AR184" s="25" t="s">
        <v>191</v>
      </c>
      <c r="AT184" s="25" t="s">
        <v>187</v>
      </c>
      <c r="AU184" s="25" t="s">
        <v>83</v>
      </c>
      <c r="AY184" s="25" t="s">
        <v>185</v>
      </c>
      <c r="BE184" s="194">
        <f>IF(N184="základní",J184,0)</f>
        <v>0</v>
      </c>
      <c r="BF184" s="194">
        <f>IF(N184="snížená",J184,0)</f>
        <v>0</v>
      </c>
      <c r="BG184" s="194">
        <f>IF(N184="zákl. přenesená",J184,0)</f>
        <v>0</v>
      </c>
      <c r="BH184" s="194">
        <f>IF(N184="sníž. přenesená",J184,0)</f>
        <v>0</v>
      </c>
      <c r="BI184" s="194">
        <f>IF(N184="nulová",J184,0)</f>
        <v>0</v>
      </c>
      <c r="BJ184" s="25" t="s">
        <v>81</v>
      </c>
      <c r="BK184" s="194">
        <f>ROUND(I184*H184,2)</f>
        <v>0</v>
      </c>
      <c r="BL184" s="25" t="s">
        <v>191</v>
      </c>
      <c r="BM184" s="25" t="s">
        <v>223</v>
      </c>
    </row>
    <row r="185" spans="2:65" s="13" customFormat="1">
      <c r="B185" s="204"/>
      <c r="D185" s="196" t="s">
        <v>193</v>
      </c>
      <c r="E185" s="205" t="s">
        <v>5</v>
      </c>
      <c r="F185" s="206" t="s">
        <v>1208</v>
      </c>
      <c r="H185" s="207">
        <v>33.479999999999997</v>
      </c>
      <c r="I185" s="208"/>
      <c r="L185" s="204"/>
      <c r="M185" s="209"/>
      <c r="N185" s="210"/>
      <c r="O185" s="210"/>
      <c r="P185" s="210"/>
      <c r="Q185" s="210"/>
      <c r="R185" s="210"/>
      <c r="S185" s="210"/>
      <c r="T185" s="211"/>
      <c r="AT185" s="205" t="s">
        <v>193</v>
      </c>
      <c r="AU185" s="205" t="s">
        <v>83</v>
      </c>
      <c r="AV185" s="13" t="s">
        <v>83</v>
      </c>
      <c r="AW185" s="13" t="s">
        <v>38</v>
      </c>
      <c r="AX185" s="13" t="s">
        <v>74</v>
      </c>
      <c r="AY185" s="205" t="s">
        <v>185</v>
      </c>
    </row>
    <row r="186" spans="2:65" s="14" customFormat="1">
      <c r="B186" s="212"/>
      <c r="D186" s="213" t="s">
        <v>193</v>
      </c>
      <c r="E186" s="214" t="s">
        <v>5</v>
      </c>
      <c r="F186" s="215" t="s">
        <v>196</v>
      </c>
      <c r="H186" s="216">
        <v>33.479999999999997</v>
      </c>
      <c r="I186" s="217"/>
      <c r="L186" s="212"/>
      <c r="M186" s="218"/>
      <c r="N186" s="219"/>
      <c r="O186" s="219"/>
      <c r="P186" s="219"/>
      <c r="Q186" s="219"/>
      <c r="R186" s="219"/>
      <c r="S186" s="219"/>
      <c r="T186" s="220"/>
      <c r="AT186" s="221" t="s">
        <v>193</v>
      </c>
      <c r="AU186" s="221" t="s">
        <v>83</v>
      </c>
      <c r="AV186" s="14" t="s">
        <v>191</v>
      </c>
      <c r="AW186" s="14" t="s">
        <v>38</v>
      </c>
      <c r="AX186" s="14" t="s">
        <v>81</v>
      </c>
      <c r="AY186" s="221" t="s">
        <v>185</v>
      </c>
    </row>
    <row r="187" spans="2:65" s="1" customFormat="1" ht="20.399999999999999" customHeight="1">
      <c r="B187" s="182"/>
      <c r="C187" s="183" t="s">
        <v>74</v>
      </c>
      <c r="D187" s="183" t="s">
        <v>187</v>
      </c>
      <c r="E187" s="184" t="s">
        <v>1209</v>
      </c>
      <c r="F187" s="185" t="s">
        <v>1210</v>
      </c>
      <c r="G187" s="186" t="s">
        <v>1211</v>
      </c>
      <c r="H187" s="187">
        <v>1</v>
      </c>
      <c r="I187" s="188"/>
      <c r="J187" s="189">
        <f>ROUND(I187*H187,2)</f>
        <v>0</v>
      </c>
      <c r="K187" s="185" t="s">
        <v>5</v>
      </c>
      <c r="L187" s="42"/>
      <c r="M187" s="190" t="s">
        <v>5</v>
      </c>
      <c r="N187" s="191" t="s">
        <v>45</v>
      </c>
      <c r="O187" s="43"/>
      <c r="P187" s="192">
        <f>O187*H187</f>
        <v>0</v>
      </c>
      <c r="Q187" s="192">
        <v>0</v>
      </c>
      <c r="R187" s="192">
        <f>Q187*H187</f>
        <v>0</v>
      </c>
      <c r="S187" s="192">
        <v>0</v>
      </c>
      <c r="T187" s="193">
        <f>S187*H187</f>
        <v>0</v>
      </c>
      <c r="AR187" s="25" t="s">
        <v>191</v>
      </c>
      <c r="AT187" s="25" t="s">
        <v>187</v>
      </c>
      <c r="AU187" s="25" t="s">
        <v>83</v>
      </c>
      <c r="AY187" s="25" t="s">
        <v>185</v>
      </c>
      <c r="BE187" s="194">
        <f>IF(N187="základní",J187,0)</f>
        <v>0</v>
      </c>
      <c r="BF187" s="194">
        <f>IF(N187="snížená",J187,0)</f>
        <v>0</v>
      </c>
      <c r="BG187" s="194">
        <f>IF(N187="zákl. přenesená",J187,0)</f>
        <v>0</v>
      </c>
      <c r="BH187" s="194">
        <f>IF(N187="sníž. přenesená",J187,0)</f>
        <v>0</v>
      </c>
      <c r="BI187" s="194">
        <f>IF(N187="nulová",J187,0)</f>
        <v>0</v>
      </c>
      <c r="BJ187" s="25" t="s">
        <v>81</v>
      </c>
      <c r="BK187" s="194">
        <f>ROUND(I187*H187,2)</f>
        <v>0</v>
      </c>
      <c r="BL187" s="25" t="s">
        <v>191</v>
      </c>
      <c r="BM187" s="25" t="s">
        <v>656</v>
      </c>
    </row>
    <row r="188" spans="2:65" s="1" customFormat="1" ht="20.399999999999999" customHeight="1">
      <c r="B188" s="182"/>
      <c r="C188" s="183" t="s">
        <v>74</v>
      </c>
      <c r="D188" s="183" t="s">
        <v>187</v>
      </c>
      <c r="E188" s="184" t="s">
        <v>1212</v>
      </c>
      <c r="F188" s="185" t="s">
        <v>1213</v>
      </c>
      <c r="G188" s="186" t="s">
        <v>1211</v>
      </c>
      <c r="H188" s="187">
        <v>1</v>
      </c>
      <c r="I188" s="188"/>
      <c r="J188" s="189">
        <f>ROUND(I188*H188,2)</f>
        <v>0</v>
      </c>
      <c r="K188" s="185" t="s">
        <v>5</v>
      </c>
      <c r="L188" s="42"/>
      <c r="M188" s="190" t="s">
        <v>5</v>
      </c>
      <c r="N188" s="191" t="s">
        <v>45</v>
      </c>
      <c r="O188" s="43"/>
      <c r="P188" s="192">
        <f>O188*H188</f>
        <v>0</v>
      </c>
      <c r="Q188" s="192">
        <v>0</v>
      </c>
      <c r="R188" s="192">
        <f>Q188*H188</f>
        <v>0</v>
      </c>
      <c r="S188" s="192">
        <v>0</v>
      </c>
      <c r="T188" s="193">
        <f>S188*H188</f>
        <v>0</v>
      </c>
      <c r="AR188" s="25" t="s">
        <v>191</v>
      </c>
      <c r="AT188" s="25" t="s">
        <v>187</v>
      </c>
      <c r="AU188" s="25" t="s">
        <v>83</v>
      </c>
      <c r="AY188" s="25" t="s">
        <v>185</v>
      </c>
      <c r="BE188" s="194">
        <f>IF(N188="základní",J188,0)</f>
        <v>0</v>
      </c>
      <c r="BF188" s="194">
        <f>IF(N188="snížená",J188,0)</f>
        <v>0</v>
      </c>
      <c r="BG188" s="194">
        <f>IF(N188="zákl. přenesená",J188,0)</f>
        <v>0</v>
      </c>
      <c r="BH188" s="194">
        <f>IF(N188="sníž. přenesená",J188,0)</f>
        <v>0</v>
      </c>
      <c r="BI188" s="194">
        <f>IF(N188="nulová",J188,0)</f>
        <v>0</v>
      </c>
      <c r="BJ188" s="25" t="s">
        <v>81</v>
      </c>
      <c r="BK188" s="194">
        <f>ROUND(I188*H188,2)</f>
        <v>0</v>
      </c>
      <c r="BL188" s="25" t="s">
        <v>191</v>
      </c>
      <c r="BM188" s="25" t="s">
        <v>659</v>
      </c>
    </row>
    <row r="189" spans="2:65" s="1" customFormat="1" ht="20.399999999999999" customHeight="1">
      <c r="B189" s="182"/>
      <c r="C189" s="183" t="s">
        <v>74</v>
      </c>
      <c r="D189" s="183" t="s">
        <v>187</v>
      </c>
      <c r="E189" s="184" t="s">
        <v>1214</v>
      </c>
      <c r="F189" s="185" t="s">
        <v>1215</v>
      </c>
      <c r="G189" s="186" t="s">
        <v>1211</v>
      </c>
      <c r="H189" s="187">
        <v>1</v>
      </c>
      <c r="I189" s="188"/>
      <c r="J189" s="189">
        <f>ROUND(I189*H189,2)</f>
        <v>0</v>
      </c>
      <c r="K189" s="185" t="s">
        <v>5</v>
      </c>
      <c r="L189" s="42"/>
      <c r="M189" s="190" t="s">
        <v>5</v>
      </c>
      <c r="N189" s="191" t="s">
        <v>45</v>
      </c>
      <c r="O189" s="43"/>
      <c r="P189" s="192">
        <f>O189*H189</f>
        <v>0</v>
      </c>
      <c r="Q189" s="192">
        <v>0</v>
      </c>
      <c r="R189" s="192">
        <f>Q189*H189</f>
        <v>0</v>
      </c>
      <c r="S189" s="192">
        <v>0</v>
      </c>
      <c r="T189" s="193">
        <f>S189*H189</f>
        <v>0</v>
      </c>
      <c r="AR189" s="25" t="s">
        <v>191</v>
      </c>
      <c r="AT189" s="25" t="s">
        <v>187</v>
      </c>
      <c r="AU189" s="25" t="s">
        <v>83</v>
      </c>
      <c r="AY189" s="25" t="s">
        <v>185</v>
      </c>
      <c r="BE189" s="194">
        <f>IF(N189="základní",J189,0)</f>
        <v>0</v>
      </c>
      <c r="BF189" s="194">
        <f>IF(N189="snížená",J189,0)</f>
        <v>0</v>
      </c>
      <c r="BG189" s="194">
        <f>IF(N189="zákl. přenesená",J189,0)</f>
        <v>0</v>
      </c>
      <c r="BH189" s="194">
        <f>IF(N189="sníž. přenesená",J189,0)</f>
        <v>0</v>
      </c>
      <c r="BI189" s="194">
        <f>IF(N189="nulová",J189,0)</f>
        <v>0</v>
      </c>
      <c r="BJ189" s="25" t="s">
        <v>81</v>
      </c>
      <c r="BK189" s="194">
        <f>ROUND(I189*H189,2)</f>
        <v>0</v>
      </c>
      <c r="BL189" s="25" t="s">
        <v>191</v>
      </c>
      <c r="BM189" s="25" t="s">
        <v>661</v>
      </c>
    </row>
    <row r="190" spans="2:65" s="1" customFormat="1" ht="20.399999999999999" customHeight="1">
      <c r="B190" s="182"/>
      <c r="C190" s="183" t="s">
        <v>74</v>
      </c>
      <c r="D190" s="183" t="s">
        <v>187</v>
      </c>
      <c r="E190" s="184" t="s">
        <v>1216</v>
      </c>
      <c r="F190" s="185" t="s">
        <v>1217</v>
      </c>
      <c r="G190" s="186" t="s">
        <v>863</v>
      </c>
      <c r="H190" s="187">
        <v>1</v>
      </c>
      <c r="I190" s="188"/>
      <c r="J190" s="189">
        <f>ROUND(I190*H190,2)</f>
        <v>0</v>
      </c>
      <c r="K190" s="185" t="s">
        <v>5</v>
      </c>
      <c r="L190" s="42"/>
      <c r="M190" s="190" t="s">
        <v>5</v>
      </c>
      <c r="N190" s="191" t="s">
        <v>45</v>
      </c>
      <c r="O190" s="43"/>
      <c r="P190" s="192">
        <f>O190*H190</f>
        <v>0</v>
      </c>
      <c r="Q190" s="192">
        <v>0</v>
      </c>
      <c r="R190" s="192">
        <f>Q190*H190</f>
        <v>0</v>
      </c>
      <c r="S190" s="192">
        <v>0</v>
      </c>
      <c r="T190" s="193">
        <f>S190*H190</f>
        <v>0</v>
      </c>
      <c r="AR190" s="25" t="s">
        <v>191</v>
      </c>
      <c r="AT190" s="25" t="s">
        <v>187</v>
      </c>
      <c r="AU190" s="25" t="s">
        <v>83</v>
      </c>
      <c r="AY190" s="25" t="s">
        <v>185</v>
      </c>
      <c r="BE190" s="194">
        <f>IF(N190="základní",J190,0)</f>
        <v>0</v>
      </c>
      <c r="BF190" s="194">
        <f>IF(N190="snížená",J190,0)</f>
        <v>0</v>
      </c>
      <c r="BG190" s="194">
        <f>IF(N190="zákl. přenesená",J190,0)</f>
        <v>0</v>
      </c>
      <c r="BH190" s="194">
        <f>IF(N190="sníž. přenesená",J190,0)</f>
        <v>0</v>
      </c>
      <c r="BI190" s="194">
        <f>IF(N190="nulová",J190,0)</f>
        <v>0</v>
      </c>
      <c r="BJ190" s="25" t="s">
        <v>81</v>
      </c>
      <c r="BK190" s="194">
        <f>ROUND(I190*H190,2)</f>
        <v>0</v>
      </c>
      <c r="BL190" s="25" t="s">
        <v>191</v>
      </c>
      <c r="BM190" s="25" t="s">
        <v>663</v>
      </c>
    </row>
    <row r="191" spans="2:65" s="1" customFormat="1" ht="20.399999999999999" customHeight="1">
      <c r="B191" s="182"/>
      <c r="C191" s="183" t="s">
        <v>74</v>
      </c>
      <c r="D191" s="183" t="s">
        <v>187</v>
      </c>
      <c r="E191" s="184" t="s">
        <v>1218</v>
      </c>
      <c r="F191" s="185" t="s">
        <v>1219</v>
      </c>
      <c r="G191" s="186" t="s">
        <v>566</v>
      </c>
      <c r="H191" s="187">
        <v>1.92</v>
      </c>
      <c r="I191" s="188"/>
      <c r="J191" s="189">
        <f>ROUND(I191*H191,2)</f>
        <v>0</v>
      </c>
      <c r="K191" s="185" t="s">
        <v>5</v>
      </c>
      <c r="L191" s="42"/>
      <c r="M191" s="190" t="s">
        <v>5</v>
      </c>
      <c r="N191" s="191" t="s">
        <v>45</v>
      </c>
      <c r="O191" s="43"/>
      <c r="P191" s="192">
        <f>O191*H191</f>
        <v>0</v>
      </c>
      <c r="Q191" s="192">
        <v>0</v>
      </c>
      <c r="R191" s="192">
        <f>Q191*H191</f>
        <v>0</v>
      </c>
      <c r="S191" s="192">
        <v>0</v>
      </c>
      <c r="T191" s="193">
        <f>S191*H191</f>
        <v>0</v>
      </c>
      <c r="AR191" s="25" t="s">
        <v>191</v>
      </c>
      <c r="AT191" s="25" t="s">
        <v>187</v>
      </c>
      <c r="AU191" s="25" t="s">
        <v>83</v>
      </c>
      <c r="AY191" s="25" t="s">
        <v>185</v>
      </c>
      <c r="BE191" s="194">
        <f>IF(N191="základní",J191,0)</f>
        <v>0</v>
      </c>
      <c r="BF191" s="194">
        <f>IF(N191="snížená",J191,0)</f>
        <v>0</v>
      </c>
      <c r="BG191" s="194">
        <f>IF(N191="zákl. přenesená",J191,0)</f>
        <v>0</v>
      </c>
      <c r="BH191" s="194">
        <f>IF(N191="sníž. přenesená",J191,0)</f>
        <v>0</v>
      </c>
      <c r="BI191" s="194">
        <f>IF(N191="nulová",J191,0)</f>
        <v>0</v>
      </c>
      <c r="BJ191" s="25" t="s">
        <v>81</v>
      </c>
      <c r="BK191" s="194">
        <f>ROUND(I191*H191,2)</f>
        <v>0</v>
      </c>
      <c r="BL191" s="25" t="s">
        <v>191</v>
      </c>
      <c r="BM191" s="25" t="s">
        <v>667</v>
      </c>
    </row>
    <row r="192" spans="2:65" s="13" customFormat="1">
      <c r="B192" s="204"/>
      <c r="D192" s="196" t="s">
        <v>193</v>
      </c>
      <c r="E192" s="205" t="s">
        <v>5</v>
      </c>
      <c r="F192" s="206" t="s">
        <v>1220</v>
      </c>
      <c r="H192" s="207">
        <v>1.92</v>
      </c>
      <c r="I192" s="208"/>
      <c r="L192" s="204"/>
      <c r="M192" s="209"/>
      <c r="N192" s="210"/>
      <c r="O192" s="210"/>
      <c r="P192" s="210"/>
      <c r="Q192" s="210"/>
      <c r="R192" s="210"/>
      <c r="S192" s="210"/>
      <c r="T192" s="211"/>
      <c r="AT192" s="205" t="s">
        <v>193</v>
      </c>
      <c r="AU192" s="205" t="s">
        <v>83</v>
      </c>
      <c r="AV192" s="13" t="s">
        <v>83</v>
      </c>
      <c r="AW192" s="13" t="s">
        <v>38</v>
      </c>
      <c r="AX192" s="13" t="s">
        <v>74</v>
      </c>
      <c r="AY192" s="205" t="s">
        <v>185</v>
      </c>
    </row>
    <row r="193" spans="2:65" s="14" customFormat="1">
      <c r="B193" s="212"/>
      <c r="D193" s="213" t="s">
        <v>193</v>
      </c>
      <c r="E193" s="214" t="s">
        <v>5</v>
      </c>
      <c r="F193" s="215" t="s">
        <v>196</v>
      </c>
      <c r="H193" s="216">
        <v>1.92</v>
      </c>
      <c r="I193" s="217"/>
      <c r="L193" s="212"/>
      <c r="M193" s="218"/>
      <c r="N193" s="219"/>
      <c r="O193" s="219"/>
      <c r="P193" s="219"/>
      <c r="Q193" s="219"/>
      <c r="R193" s="219"/>
      <c r="S193" s="219"/>
      <c r="T193" s="220"/>
      <c r="AT193" s="221" t="s">
        <v>193</v>
      </c>
      <c r="AU193" s="221" t="s">
        <v>83</v>
      </c>
      <c r="AV193" s="14" t="s">
        <v>191</v>
      </c>
      <c r="AW193" s="14" t="s">
        <v>38</v>
      </c>
      <c r="AX193" s="14" t="s">
        <v>81</v>
      </c>
      <c r="AY193" s="221" t="s">
        <v>185</v>
      </c>
    </row>
    <row r="194" spans="2:65" s="1" customFormat="1" ht="20.399999999999999" customHeight="1">
      <c r="B194" s="182"/>
      <c r="C194" s="183" t="s">
        <v>74</v>
      </c>
      <c r="D194" s="183" t="s">
        <v>187</v>
      </c>
      <c r="E194" s="184" t="s">
        <v>1221</v>
      </c>
      <c r="F194" s="185" t="s">
        <v>1222</v>
      </c>
      <c r="G194" s="186" t="s">
        <v>566</v>
      </c>
      <c r="H194" s="187">
        <v>3.6</v>
      </c>
      <c r="I194" s="188"/>
      <c r="J194" s="189">
        <f>ROUND(I194*H194,2)</f>
        <v>0</v>
      </c>
      <c r="K194" s="185" t="s">
        <v>5</v>
      </c>
      <c r="L194" s="42"/>
      <c r="M194" s="190" t="s">
        <v>5</v>
      </c>
      <c r="N194" s="191" t="s">
        <v>45</v>
      </c>
      <c r="O194" s="43"/>
      <c r="P194" s="192">
        <f>O194*H194</f>
        <v>0</v>
      </c>
      <c r="Q194" s="192">
        <v>0</v>
      </c>
      <c r="R194" s="192">
        <f>Q194*H194</f>
        <v>0</v>
      </c>
      <c r="S194" s="192">
        <v>0</v>
      </c>
      <c r="T194" s="193">
        <f>S194*H194</f>
        <v>0</v>
      </c>
      <c r="AR194" s="25" t="s">
        <v>191</v>
      </c>
      <c r="AT194" s="25" t="s">
        <v>187</v>
      </c>
      <c r="AU194" s="25" t="s">
        <v>83</v>
      </c>
      <c r="AY194" s="25" t="s">
        <v>185</v>
      </c>
      <c r="BE194" s="194">
        <f>IF(N194="základní",J194,0)</f>
        <v>0</v>
      </c>
      <c r="BF194" s="194">
        <f>IF(N194="snížená",J194,0)</f>
        <v>0</v>
      </c>
      <c r="BG194" s="194">
        <f>IF(N194="zákl. přenesená",J194,0)</f>
        <v>0</v>
      </c>
      <c r="BH194" s="194">
        <f>IF(N194="sníž. přenesená",J194,0)</f>
        <v>0</v>
      </c>
      <c r="BI194" s="194">
        <f>IF(N194="nulová",J194,0)</f>
        <v>0</v>
      </c>
      <c r="BJ194" s="25" t="s">
        <v>81</v>
      </c>
      <c r="BK194" s="194">
        <f>ROUND(I194*H194,2)</f>
        <v>0</v>
      </c>
      <c r="BL194" s="25" t="s">
        <v>191</v>
      </c>
      <c r="BM194" s="25" t="s">
        <v>1223</v>
      </c>
    </row>
    <row r="195" spans="2:65" s="13" customFormat="1">
      <c r="B195" s="204"/>
      <c r="D195" s="196" t="s">
        <v>193</v>
      </c>
      <c r="E195" s="205" t="s">
        <v>5</v>
      </c>
      <c r="F195" s="206" t="s">
        <v>1224</v>
      </c>
      <c r="H195" s="207">
        <v>3.6</v>
      </c>
      <c r="I195" s="208"/>
      <c r="L195" s="204"/>
      <c r="M195" s="209"/>
      <c r="N195" s="210"/>
      <c r="O195" s="210"/>
      <c r="P195" s="210"/>
      <c r="Q195" s="210"/>
      <c r="R195" s="210"/>
      <c r="S195" s="210"/>
      <c r="T195" s="211"/>
      <c r="AT195" s="205" t="s">
        <v>193</v>
      </c>
      <c r="AU195" s="205" t="s">
        <v>83</v>
      </c>
      <c r="AV195" s="13" t="s">
        <v>83</v>
      </c>
      <c r="AW195" s="13" t="s">
        <v>38</v>
      </c>
      <c r="AX195" s="13" t="s">
        <v>74</v>
      </c>
      <c r="AY195" s="205" t="s">
        <v>185</v>
      </c>
    </row>
    <row r="196" spans="2:65" s="14" customFormat="1">
      <c r="B196" s="212"/>
      <c r="D196" s="213" t="s">
        <v>193</v>
      </c>
      <c r="E196" s="214" t="s">
        <v>5</v>
      </c>
      <c r="F196" s="215" t="s">
        <v>196</v>
      </c>
      <c r="H196" s="216">
        <v>3.6</v>
      </c>
      <c r="I196" s="217"/>
      <c r="L196" s="212"/>
      <c r="M196" s="218"/>
      <c r="N196" s="219"/>
      <c r="O196" s="219"/>
      <c r="P196" s="219"/>
      <c r="Q196" s="219"/>
      <c r="R196" s="219"/>
      <c r="S196" s="219"/>
      <c r="T196" s="220"/>
      <c r="AT196" s="221" t="s">
        <v>193</v>
      </c>
      <c r="AU196" s="221" t="s">
        <v>83</v>
      </c>
      <c r="AV196" s="14" t="s">
        <v>191</v>
      </c>
      <c r="AW196" s="14" t="s">
        <v>38</v>
      </c>
      <c r="AX196" s="14" t="s">
        <v>81</v>
      </c>
      <c r="AY196" s="221" t="s">
        <v>185</v>
      </c>
    </row>
    <row r="197" spans="2:65" s="1" customFormat="1" ht="20.399999999999999" customHeight="1">
      <c r="B197" s="182"/>
      <c r="C197" s="183" t="s">
        <v>74</v>
      </c>
      <c r="D197" s="183" t="s">
        <v>187</v>
      </c>
      <c r="E197" s="184" t="s">
        <v>1225</v>
      </c>
      <c r="F197" s="185" t="s">
        <v>1226</v>
      </c>
      <c r="G197" s="186" t="s">
        <v>275</v>
      </c>
      <c r="H197" s="187">
        <v>248</v>
      </c>
      <c r="I197" s="188"/>
      <c r="J197" s="189">
        <f>ROUND(I197*H197,2)</f>
        <v>0</v>
      </c>
      <c r="K197" s="185" t="s">
        <v>5</v>
      </c>
      <c r="L197" s="42"/>
      <c r="M197" s="190" t="s">
        <v>5</v>
      </c>
      <c r="N197" s="191" t="s">
        <v>45</v>
      </c>
      <c r="O197" s="43"/>
      <c r="P197" s="192">
        <f>O197*H197</f>
        <v>0</v>
      </c>
      <c r="Q197" s="192">
        <v>0</v>
      </c>
      <c r="R197" s="192">
        <f>Q197*H197</f>
        <v>0</v>
      </c>
      <c r="S197" s="192">
        <v>0</v>
      </c>
      <c r="T197" s="193">
        <f>S197*H197</f>
        <v>0</v>
      </c>
      <c r="AR197" s="25" t="s">
        <v>191</v>
      </c>
      <c r="AT197" s="25" t="s">
        <v>187</v>
      </c>
      <c r="AU197" s="25" t="s">
        <v>83</v>
      </c>
      <c r="AY197" s="25" t="s">
        <v>185</v>
      </c>
      <c r="BE197" s="194">
        <f>IF(N197="základní",J197,0)</f>
        <v>0</v>
      </c>
      <c r="BF197" s="194">
        <f>IF(N197="snížená",J197,0)</f>
        <v>0</v>
      </c>
      <c r="BG197" s="194">
        <f>IF(N197="zákl. přenesená",J197,0)</f>
        <v>0</v>
      </c>
      <c r="BH197" s="194">
        <f>IF(N197="sníž. přenesená",J197,0)</f>
        <v>0</v>
      </c>
      <c r="BI197" s="194">
        <f>IF(N197="nulová",J197,0)</f>
        <v>0</v>
      </c>
      <c r="BJ197" s="25" t="s">
        <v>81</v>
      </c>
      <c r="BK197" s="194">
        <f>ROUND(I197*H197,2)</f>
        <v>0</v>
      </c>
      <c r="BL197" s="25" t="s">
        <v>191</v>
      </c>
      <c r="BM197" s="25" t="s">
        <v>1227</v>
      </c>
    </row>
    <row r="198" spans="2:65" s="1" customFormat="1" ht="20.399999999999999" customHeight="1">
      <c r="B198" s="182"/>
      <c r="C198" s="183" t="s">
        <v>74</v>
      </c>
      <c r="D198" s="183" t="s">
        <v>187</v>
      </c>
      <c r="E198" s="184" t="s">
        <v>1228</v>
      </c>
      <c r="F198" s="185" t="s">
        <v>1229</v>
      </c>
      <c r="G198" s="186" t="s">
        <v>275</v>
      </c>
      <c r="H198" s="187">
        <v>771.7</v>
      </c>
      <c r="I198" s="188"/>
      <c r="J198" s="189">
        <f>ROUND(I198*H198,2)</f>
        <v>0</v>
      </c>
      <c r="K198" s="185" t="s">
        <v>5</v>
      </c>
      <c r="L198" s="42"/>
      <c r="M198" s="190" t="s">
        <v>5</v>
      </c>
      <c r="N198" s="191" t="s">
        <v>45</v>
      </c>
      <c r="O198" s="43"/>
      <c r="P198" s="192">
        <f>O198*H198</f>
        <v>0</v>
      </c>
      <c r="Q198" s="192">
        <v>0</v>
      </c>
      <c r="R198" s="192">
        <f>Q198*H198</f>
        <v>0</v>
      </c>
      <c r="S198" s="192">
        <v>0</v>
      </c>
      <c r="T198" s="193">
        <f>S198*H198</f>
        <v>0</v>
      </c>
      <c r="AR198" s="25" t="s">
        <v>191</v>
      </c>
      <c r="AT198" s="25" t="s">
        <v>187</v>
      </c>
      <c r="AU198" s="25" t="s">
        <v>83</v>
      </c>
      <c r="AY198" s="25" t="s">
        <v>185</v>
      </c>
      <c r="BE198" s="194">
        <f>IF(N198="základní",J198,0)</f>
        <v>0</v>
      </c>
      <c r="BF198" s="194">
        <f>IF(N198="snížená",J198,0)</f>
        <v>0</v>
      </c>
      <c r="BG198" s="194">
        <f>IF(N198="zákl. přenesená",J198,0)</f>
        <v>0</v>
      </c>
      <c r="BH198" s="194">
        <f>IF(N198="sníž. přenesená",J198,0)</f>
        <v>0</v>
      </c>
      <c r="BI198" s="194">
        <f>IF(N198="nulová",J198,0)</f>
        <v>0</v>
      </c>
      <c r="BJ198" s="25" t="s">
        <v>81</v>
      </c>
      <c r="BK198" s="194">
        <f>ROUND(I198*H198,2)</f>
        <v>0</v>
      </c>
      <c r="BL198" s="25" t="s">
        <v>191</v>
      </c>
      <c r="BM198" s="25" t="s">
        <v>1230</v>
      </c>
    </row>
    <row r="199" spans="2:65" s="1" customFormat="1" ht="20.399999999999999" customHeight="1">
      <c r="B199" s="182"/>
      <c r="C199" s="183" t="s">
        <v>74</v>
      </c>
      <c r="D199" s="183" t="s">
        <v>187</v>
      </c>
      <c r="E199" s="184" t="s">
        <v>1231</v>
      </c>
      <c r="F199" s="185" t="s">
        <v>1232</v>
      </c>
      <c r="G199" s="186" t="s">
        <v>566</v>
      </c>
      <c r="H199" s="187">
        <v>27</v>
      </c>
      <c r="I199" s="188"/>
      <c r="J199" s="189">
        <f>ROUND(I199*H199,2)</f>
        <v>0</v>
      </c>
      <c r="K199" s="185" t="s">
        <v>5</v>
      </c>
      <c r="L199" s="42"/>
      <c r="M199" s="190" t="s">
        <v>5</v>
      </c>
      <c r="N199" s="191" t="s">
        <v>45</v>
      </c>
      <c r="O199" s="43"/>
      <c r="P199" s="192">
        <f>O199*H199</f>
        <v>0</v>
      </c>
      <c r="Q199" s="192">
        <v>0</v>
      </c>
      <c r="R199" s="192">
        <f>Q199*H199</f>
        <v>0</v>
      </c>
      <c r="S199" s="192">
        <v>0</v>
      </c>
      <c r="T199" s="193">
        <f>S199*H199</f>
        <v>0</v>
      </c>
      <c r="AR199" s="25" t="s">
        <v>191</v>
      </c>
      <c r="AT199" s="25" t="s">
        <v>187</v>
      </c>
      <c r="AU199" s="25" t="s">
        <v>83</v>
      </c>
      <c r="AY199" s="25" t="s">
        <v>185</v>
      </c>
      <c r="BE199" s="194">
        <f>IF(N199="základní",J199,0)</f>
        <v>0</v>
      </c>
      <c r="BF199" s="194">
        <f>IF(N199="snížená",J199,0)</f>
        <v>0</v>
      </c>
      <c r="BG199" s="194">
        <f>IF(N199="zákl. přenesená",J199,0)</f>
        <v>0</v>
      </c>
      <c r="BH199" s="194">
        <f>IF(N199="sníž. přenesená",J199,0)</f>
        <v>0</v>
      </c>
      <c r="BI199" s="194">
        <f>IF(N199="nulová",J199,0)</f>
        <v>0</v>
      </c>
      <c r="BJ199" s="25" t="s">
        <v>81</v>
      </c>
      <c r="BK199" s="194">
        <f>ROUND(I199*H199,2)</f>
        <v>0</v>
      </c>
      <c r="BL199" s="25" t="s">
        <v>191</v>
      </c>
      <c r="BM199" s="25" t="s">
        <v>1233</v>
      </c>
    </row>
    <row r="200" spans="2:65" s="13" customFormat="1">
      <c r="B200" s="204"/>
      <c r="D200" s="196" t="s">
        <v>193</v>
      </c>
      <c r="E200" s="205" t="s">
        <v>5</v>
      </c>
      <c r="F200" s="206" t="s">
        <v>1234</v>
      </c>
      <c r="H200" s="207">
        <v>27</v>
      </c>
      <c r="I200" s="208"/>
      <c r="L200" s="204"/>
      <c r="M200" s="209"/>
      <c r="N200" s="210"/>
      <c r="O200" s="210"/>
      <c r="P200" s="210"/>
      <c r="Q200" s="210"/>
      <c r="R200" s="210"/>
      <c r="S200" s="210"/>
      <c r="T200" s="211"/>
      <c r="AT200" s="205" t="s">
        <v>193</v>
      </c>
      <c r="AU200" s="205" t="s">
        <v>83</v>
      </c>
      <c r="AV200" s="13" t="s">
        <v>83</v>
      </c>
      <c r="AW200" s="13" t="s">
        <v>38</v>
      </c>
      <c r="AX200" s="13" t="s">
        <v>74</v>
      </c>
      <c r="AY200" s="205" t="s">
        <v>185</v>
      </c>
    </row>
    <row r="201" spans="2:65" s="14" customFormat="1">
      <c r="B201" s="212"/>
      <c r="D201" s="213" t="s">
        <v>193</v>
      </c>
      <c r="E201" s="214" t="s">
        <v>5</v>
      </c>
      <c r="F201" s="215" t="s">
        <v>196</v>
      </c>
      <c r="H201" s="216">
        <v>27</v>
      </c>
      <c r="I201" s="217"/>
      <c r="L201" s="212"/>
      <c r="M201" s="218"/>
      <c r="N201" s="219"/>
      <c r="O201" s="219"/>
      <c r="P201" s="219"/>
      <c r="Q201" s="219"/>
      <c r="R201" s="219"/>
      <c r="S201" s="219"/>
      <c r="T201" s="220"/>
      <c r="AT201" s="221" t="s">
        <v>193</v>
      </c>
      <c r="AU201" s="221" t="s">
        <v>83</v>
      </c>
      <c r="AV201" s="14" t="s">
        <v>191</v>
      </c>
      <c r="AW201" s="14" t="s">
        <v>38</v>
      </c>
      <c r="AX201" s="14" t="s">
        <v>81</v>
      </c>
      <c r="AY201" s="221" t="s">
        <v>185</v>
      </c>
    </row>
    <row r="202" spans="2:65" s="1" customFormat="1" ht="20.399999999999999" customHeight="1">
      <c r="B202" s="182"/>
      <c r="C202" s="183" t="s">
        <v>74</v>
      </c>
      <c r="D202" s="183" t="s">
        <v>187</v>
      </c>
      <c r="E202" s="184" t="s">
        <v>1235</v>
      </c>
      <c r="F202" s="185" t="s">
        <v>1236</v>
      </c>
      <c r="G202" s="186" t="s">
        <v>566</v>
      </c>
      <c r="H202" s="187">
        <v>2</v>
      </c>
      <c r="I202" s="188"/>
      <c r="J202" s="189">
        <f>ROUND(I202*H202,2)</f>
        <v>0</v>
      </c>
      <c r="K202" s="185" t="s">
        <v>5</v>
      </c>
      <c r="L202" s="42"/>
      <c r="M202" s="190" t="s">
        <v>5</v>
      </c>
      <c r="N202" s="191" t="s">
        <v>45</v>
      </c>
      <c r="O202" s="43"/>
      <c r="P202" s="192">
        <f>O202*H202</f>
        <v>0</v>
      </c>
      <c r="Q202" s="192">
        <v>0</v>
      </c>
      <c r="R202" s="192">
        <f>Q202*H202</f>
        <v>0</v>
      </c>
      <c r="S202" s="192">
        <v>0</v>
      </c>
      <c r="T202" s="193">
        <f>S202*H202</f>
        <v>0</v>
      </c>
      <c r="AR202" s="25" t="s">
        <v>191</v>
      </c>
      <c r="AT202" s="25" t="s">
        <v>187</v>
      </c>
      <c r="AU202" s="25" t="s">
        <v>83</v>
      </c>
      <c r="AY202" s="25" t="s">
        <v>185</v>
      </c>
      <c r="BE202" s="194">
        <f>IF(N202="základní",J202,0)</f>
        <v>0</v>
      </c>
      <c r="BF202" s="194">
        <f>IF(N202="snížená",J202,0)</f>
        <v>0</v>
      </c>
      <c r="BG202" s="194">
        <f>IF(N202="zákl. přenesená",J202,0)</f>
        <v>0</v>
      </c>
      <c r="BH202" s="194">
        <f>IF(N202="sníž. přenesená",J202,0)</f>
        <v>0</v>
      </c>
      <c r="BI202" s="194">
        <f>IF(N202="nulová",J202,0)</f>
        <v>0</v>
      </c>
      <c r="BJ202" s="25" t="s">
        <v>81</v>
      </c>
      <c r="BK202" s="194">
        <f>ROUND(I202*H202,2)</f>
        <v>0</v>
      </c>
      <c r="BL202" s="25" t="s">
        <v>191</v>
      </c>
      <c r="BM202" s="25" t="s">
        <v>1237</v>
      </c>
    </row>
    <row r="203" spans="2:65" s="1" customFormat="1" ht="20.399999999999999" customHeight="1">
      <c r="B203" s="182"/>
      <c r="C203" s="183" t="s">
        <v>74</v>
      </c>
      <c r="D203" s="183" t="s">
        <v>187</v>
      </c>
      <c r="E203" s="184" t="s">
        <v>1238</v>
      </c>
      <c r="F203" s="185" t="s">
        <v>1239</v>
      </c>
      <c r="G203" s="186" t="s">
        <v>863</v>
      </c>
      <c r="H203" s="187">
        <v>599.35</v>
      </c>
      <c r="I203" s="188"/>
      <c r="J203" s="189">
        <f>ROUND(I203*H203,2)</f>
        <v>0</v>
      </c>
      <c r="K203" s="185" t="s">
        <v>5</v>
      </c>
      <c r="L203" s="42"/>
      <c r="M203" s="190" t="s">
        <v>5</v>
      </c>
      <c r="N203" s="191" t="s">
        <v>45</v>
      </c>
      <c r="O203" s="43"/>
      <c r="P203" s="192">
        <f>O203*H203</f>
        <v>0</v>
      </c>
      <c r="Q203" s="192">
        <v>0</v>
      </c>
      <c r="R203" s="192">
        <f>Q203*H203</f>
        <v>0</v>
      </c>
      <c r="S203" s="192">
        <v>0</v>
      </c>
      <c r="T203" s="193">
        <f>S203*H203</f>
        <v>0</v>
      </c>
      <c r="AR203" s="25" t="s">
        <v>191</v>
      </c>
      <c r="AT203" s="25" t="s">
        <v>187</v>
      </c>
      <c r="AU203" s="25" t="s">
        <v>83</v>
      </c>
      <c r="AY203" s="25" t="s">
        <v>185</v>
      </c>
      <c r="BE203" s="194">
        <f>IF(N203="základní",J203,0)</f>
        <v>0</v>
      </c>
      <c r="BF203" s="194">
        <f>IF(N203="snížená",J203,0)</f>
        <v>0</v>
      </c>
      <c r="BG203" s="194">
        <f>IF(N203="zákl. přenesená",J203,0)</f>
        <v>0</v>
      </c>
      <c r="BH203" s="194">
        <f>IF(N203="sníž. přenesená",J203,0)</f>
        <v>0</v>
      </c>
      <c r="BI203" s="194">
        <f>IF(N203="nulová",J203,0)</f>
        <v>0</v>
      </c>
      <c r="BJ203" s="25" t="s">
        <v>81</v>
      </c>
      <c r="BK203" s="194">
        <f>ROUND(I203*H203,2)</f>
        <v>0</v>
      </c>
      <c r="BL203" s="25" t="s">
        <v>191</v>
      </c>
      <c r="BM203" s="25" t="s">
        <v>1240</v>
      </c>
    </row>
    <row r="204" spans="2:65" s="1" customFormat="1" ht="20.399999999999999" customHeight="1">
      <c r="B204" s="182"/>
      <c r="C204" s="183" t="s">
        <v>74</v>
      </c>
      <c r="D204" s="183" t="s">
        <v>187</v>
      </c>
      <c r="E204" s="184" t="s">
        <v>1241</v>
      </c>
      <c r="F204" s="185" t="s">
        <v>1242</v>
      </c>
      <c r="G204" s="186" t="s">
        <v>566</v>
      </c>
      <c r="H204" s="187">
        <v>24</v>
      </c>
      <c r="I204" s="188"/>
      <c r="J204" s="189">
        <f>ROUND(I204*H204,2)</f>
        <v>0</v>
      </c>
      <c r="K204" s="185" t="s">
        <v>5</v>
      </c>
      <c r="L204" s="42"/>
      <c r="M204" s="190" t="s">
        <v>5</v>
      </c>
      <c r="N204" s="191" t="s">
        <v>45</v>
      </c>
      <c r="O204" s="43"/>
      <c r="P204" s="192">
        <f>O204*H204</f>
        <v>0</v>
      </c>
      <c r="Q204" s="192">
        <v>0</v>
      </c>
      <c r="R204" s="192">
        <f>Q204*H204</f>
        <v>0</v>
      </c>
      <c r="S204" s="192">
        <v>0</v>
      </c>
      <c r="T204" s="193">
        <f>S204*H204</f>
        <v>0</v>
      </c>
      <c r="AR204" s="25" t="s">
        <v>191</v>
      </c>
      <c r="AT204" s="25" t="s">
        <v>187</v>
      </c>
      <c r="AU204" s="25" t="s">
        <v>83</v>
      </c>
      <c r="AY204" s="25" t="s">
        <v>185</v>
      </c>
      <c r="BE204" s="194">
        <f>IF(N204="základní",J204,0)</f>
        <v>0</v>
      </c>
      <c r="BF204" s="194">
        <f>IF(N204="snížená",J204,0)</f>
        <v>0</v>
      </c>
      <c r="BG204" s="194">
        <f>IF(N204="zákl. přenesená",J204,0)</f>
        <v>0</v>
      </c>
      <c r="BH204" s="194">
        <f>IF(N204="sníž. přenesená",J204,0)</f>
        <v>0</v>
      </c>
      <c r="BI204" s="194">
        <f>IF(N204="nulová",J204,0)</f>
        <v>0</v>
      </c>
      <c r="BJ204" s="25" t="s">
        <v>81</v>
      </c>
      <c r="BK204" s="194">
        <f>ROUND(I204*H204,2)</f>
        <v>0</v>
      </c>
      <c r="BL204" s="25" t="s">
        <v>191</v>
      </c>
      <c r="BM204" s="25" t="s">
        <v>1243</v>
      </c>
    </row>
    <row r="205" spans="2:65" s="1" customFormat="1" ht="20.399999999999999" customHeight="1">
      <c r="B205" s="182"/>
      <c r="C205" s="183" t="s">
        <v>74</v>
      </c>
      <c r="D205" s="183" t="s">
        <v>187</v>
      </c>
      <c r="E205" s="184" t="s">
        <v>1244</v>
      </c>
      <c r="F205" s="185" t="s">
        <v>1245</v>
      </c>
      <c r="G205" s="186" t="s">
        <v>566</v>
      </c>
      <c r="H205" s="187">
        <v>54</v>
      </c>
      <c r="I205" s="188"/>
      <c r="J205" s="189">
        <f>ROUND(I205*H205,2)</f>
        <v>0</v>
      </c>
      <c r="K205" s="185" t="s">
        <v>5</v>
      </c>
      <c r="L205" s="42"/>
      <c r="M205" s="190" t="s">
        <v>5</v>
      </c>
      <c r="N205" s="191" t="s">
        <v>45</v>
      </c>
      <c r="O205" s="43"/>
      <c r="P205" s="192">
        <f>O205*H205</f>
        <v>0</v>
      </c>
      <c r="Q205" s="192">
        <v>0</v>
      </c>
      <c r="R205" s="192">
        <f>Q205*H205</f>
        <v>0</v>
      </c>
      <c r="S205" s="192">
        <v>0</v>
      </c>
      <c r="T205" s="193">
        <f>S205*H205</f>
        <v>0</v>
      </c>
      <c r="AR205" s="25" t="s">
        <v>191</v>
      </c>
      <c r="AT205" s="25" t="s">
        <v>187</v>
      </c>
      <c r="AU205" s="25" t="s">
        <v>83</v>
      </c>
      <c r="AY205" s="25" t="s">
        <v>185</v>
      </c>
      <c r="BE205" s="194">
        <f>IF(N205="základní",J205,0)</f>
        <v>0</v>
      </c>
      <c r="BF205" s="194">
        <f>IF(N205="snížená",J205,0)</f>
        <v>0</v>
      </c>
      <c r="BG205" s="194">
        <f>IF(N205="zákl. přenesená",J205,0)</f>
        <v>0</v>
      </c>
      <c r="BH205" s="194">
        <f>IF(N205="sníž. přenesená",J205,0)</f>
        <v>0</v>
      </c>
      <c r="BI205" s="194">
        <f>IF(N205="nulová",J205,0)</f>
        <v>0</v>
      </c>
      <c r="BJ205" s="25" t="s">
        <v>81</v>
      </c>
      <c r="BK205" s="194">
        <f>ROUND(I205*H205,2)</f>
        <v>0</v>
      </c>
      <c r="BL205" s="25" t="s">
        <v>191</v>
      </c>
      <c r="BM205" s="25" t="s">
        <v>1246</v>
      </c>
    </row>
    <row r="206" spans="2:65" s="13" customFormat="1">
      <c r="B206" s="204"/>
      <c r="D206" s="196" t="s">
        <v>193</v>
      </c>
      <c r="E206" s="205" t="s">
        <v>5</v>
      </c>
      <c r="F206" s="206" t="s">
        <v>1247</v>
      </c>
      <c r="H206" s="207">
        <v>54</v>
      </c>
      <c r="I206" s="208"/>
      <c r="L206" s="204"/>
      <c r="M206" s="209"/>
      <c r="N206" s="210"/>
      <c r="O206" s="210"/>
      <c r="P206" s="210"/>
      <c r="Q206" s="210"/>
      <c r="R206" s="210"/>
      <c r="S206" s="210"/>
      <c r="T206" s="211"/>
      <c r="AT206" s="205" t="s">
        <v>193</v>
      </c>
      <c r="AU206" s="205" t="s">
        <v>83</v>
      </c>
      <c r="AV206" s="13" t="s">
        <v>83</v>
      </c>
      <c r="AW206" s="13" t="s">
        <v>38</v>
      </c>
      <c r="AX206" s="13" t="s">
        <v>74</v>
      </c>
      <c r="AY206" s="205" t="s">
        <v>185</v>
      </c>
    </row>
    <row r="207" spans="2:65" s="14" customFormat="1">
      <c r="B207" s="212"/>
      <c r="D207" s="213" t="s">
        <v>193</v>
      </c>
      <c r="E207" s="214" t="s">
        <v>5</v>
      </c>
      <c r="F207" s="215" t="s">
        <v>196</v>
      </c>
      <c r="H207" s="216">
        <v>54</v>
      </c>
      <c r="I207" s="217"/>
      <c r="L207" s="212"/>
      <c r="M207" s="218"/>
      <c r="N207" s="219"/>
      <c r="O207" s="219"/>
      <c r="P207" s="219"/>
      <c r="Q207" s="219"/>
      <c r="R207" s="219"/>
      <c r="S207" s="219"/>
      <c r="T207" s="220"/>
      <c r="AT207" s="221" t="s">
        <v>193</v>
      </c>
      <c r="AU207" s="221" t="s">
        <v>83</v>
      </c>
      <c r="AV207" s="14" t="s">
        <v>191</v>
      </c>
      <c r="AW207" s="14" t="s">
        <v>38</v>
      </c>
      <c r="AX207" s="14" t="s">
        <v>81</v>
      </c>
      <c r="AY207" s="221" t="s">
        <v>185</v>
      </c>
    </row>
    <row r="208" spans="2:65" s="1" customFormat="1" ht="20.399999999999999" customHeight="1">
      <c r="B208" s="182"/>
      <c r="C208" s="183" t="s">
        <v>74</v>
      </c>
      <c r="D208" s="183" t="s">
        <v>187</v>
      </c>
      <c r="E208" s="184" t="s">
        <v>1248</v>
      </c>
      <c r="F208" s="185" t="s">
        <v>1249</v>
      </c>
      <c r="G208" s="186" t="s">
        <v>566</v>
      </c>
      <c r="H208" s="187">
        <v>48</v>
      </c>
      <c r="I208" s="188"/>
      <c r="J208" s="189">
        <f>ROUND(I208*H208,2)</f>
        <v>0</v>
      </c>
      <c r="K208" s="185" t="s">
        <v>5</v>
      </c>
      <c r="L208" s="42"/>
      <c r="M208" s="190" t="s">
        <v>5</v>
      </c>
      <c r="N208" s="191" t="s">
        <v>45</v>
      </c>
      <c r="O208" s="43"/>
      <c r="P208" s="192">
        <f>O208*H208</f>
        <v>0</v>
      </c>
      <c r="Q208" s="192">
        <v>0</v>
      </c>
      <c r="R208" s="192">
        <f>Q208*H208</f>
        <v>0</v>
      </c>
      <c r="S208" s="192">
        <v>0</v>
      </c>
      <c r="T208" s="193">
        <f>S208*H208</f>
        <v>0</v>
      </c>
      <c r="AR208" s="25" t="s">
        <v>191</v>
      </c>
      <c r="AT208" s="25" t="s">
        <v>187</v>
      </c>
      <c r="AU208" s="25" t="s">
        <v>83</v>
      </c>
      <c r="AY208" s="25" t="s">
        <v>185</v>
      </c>
      <c r="BE208" s="194">
        <f>IF(N208="základní",J208,0)</f>
        <v>0</v>
      </c>
      <c r="BF208" s="194">
        <f>IF(N208="snížená",J208,0)</f>
        <v>0</v>
      </c>
      <c r="BG208" s="194">
        <f>IF(N208="zákl. přenesená",J208,0)</f>
        <v>0</v>
      </c>
      <c r="BH208" s="194">
        <f>IF(N208="sníž. přenesená",J208,0)</f>
        <v>0</v>
      </c>
      <c r="BI208" s="194">
        <f>IF(N208="nulová",J208,0)</f>
        <v>0</v>
      </c>
      <c r="BJ208" s="25" t="s">
        <v>81</v>
      </c>
      <c r="BK208" s="194">
        <f>ROUND(I208*H208,2)</f>
        <v>0</v>
      </c>
      <c r="BL208" s="25" t="s">
        <v>191</v>
      </c>
      <c r="BM208" s="25" t="s">
        <v>1250</v>
      </c>
    </row>
    <row r="209" spans="2:65" s="13" customFormat="1">
      <c r="B209" s="204"/>
      <c r="D209" s="196" t="s">
        <v>193</v>
      </c>
      <c r="E209" s="205" t="s">
        <v>5</v>
      </c>
      <c r="F209" s="206" t="s">
        <v>1149</v>
      </c>
      <c r="H209" s="207">
        <v>48</v>
      </c>
      <c r="I209" s="208"/>
      <c r="L209" s="204"/>
      <c r="M209" s="209"/>
      <c r="N209" s="210"/>
      <c r="O209" s="210"/>
      <c r="P209" s="210"/>
      <c r="Q209" s="210"/>
      <c r="R209" s="210"/>
      <c r="S209" s="210"/>
      <c r="T209" s="211"/>
      <c r="AT209" s="205" t="s">
        <v>193</v>
      </c>
      <c r="AU209" s="205" t="s">
        <v>83</v>
      </c>
      <c r="AV209" s="13" t="s">
        <v>83</v>
      </c>
      <c r="AW209" s="13" t="s">
        <v>38</v>
      </c>
      <c r="AX209" s="13" t="s">
        <v>74</v>
      </c>
      <c r="AY209" s="205" t="s">
        <v>185</v>
      </c>
    </row>
    <row r="210" spans="2:65" s="14" customFormat="1">
      <c r="B210" s="212"/>
      <c r="D210" s="213" t="s">
        <v>193</v>
      </c>
      <c r="E210" s="214" t="s">
        <v>5</v>
      </c>
      <c r="F210" s="215" t="s">
        <v>196</v>
      </c>
      <c r="H210" s="216">
        <v>48</v>
      </c>
      <c r="I210" s="217"/>
      <c r="L210" s="212"/>
      <c r="M210" s="218"/>
      <c r="N210" s="219"/>
      <c r="O210" s="219"/>
      <c r="P210" s="219"/>
      <c r="Q210" s="219"/>
      <c r="R210" s="219"/>
      <c r="S210" s="219"/>
      <c r="T210" s="220"/>
      <c r="AT210" s="221" t="s">
        <v>193</v>
      </c>
      <c r="AU210" s="221" t="s">
        <v>83</v>
      </c>
      <c r="AV210" s="14" t="s">
        <v>191</v>
      </c>
      <c r="AW210" s="14" t="s">
        <v>38</v>
      </c>
      <c r="AX210" s="14" t="s">
        <v>81</v>
      </c>
      <c r="AY210" s="221" t="s">
        <v>185</v>
      </c>
    </row>
    <row r="211" spans="2:65" s="1" customFormat="1" ht="20.399999999999999" customHeight="1">
      <c r="B211" s="182"/>
      <c r="C211" s="183" t="s">
        <v>74</v>
      </c>
      <c r="D211" s="183" t="s">
        <v>187</v>
      </c>
      <c r="E211" s="184" t="s">
        <v>1251</v>
      </c>
      <c r="F211" s="185" t="s">
        <v>1252</v>
      </c>
      <c r="G211" s="186" t="s">
        <v>566</v>
      </c>
      <c r="H211" s="187">
        <v>24</v>
      </c>
      <c r="I211" s="188"/>
      <c r="J211" s="189">
        <f>ROUND(I211*H211,2)</f>
        <v>0</v>
      </c>
      <c r="K211" s="185" t="s">
        <v>5</v>
      </c>
      <c r="L211" s="42"/>
      <c r="M211" s="190" t="s">
        <v>5</v>
      </c>
      <c r="N211" s="191" t="s">
        <v>45</v>
      </c>
      <c r="O211" s="43"/>
      <c r="P211" s="192">
        <f>O211*H211</f>
        <v>0</v>
      </c>
      <c r="Q211" s="192">
        <v>0</v>
      </c>
      <c r="R211" s="192">
        <f>Q211*H211</f>
        <v>0</v>
      </c>
      <c r="S211" s="192">
        <v>0</v>
      </c>
      <c r="T211" s="193">
        <f>S211*H211</f>
        <v>0</v>
      </c>
      <c r="AR211" s="25" t="s">
        <v>191</v>
      </c>
      <c r="AT211" s="25" t="s">
        <v>187</v>
      </c>
      <c r="AU211" s="25" t="s">
        <v>83</v>
      </c>
      <c r="AY211" s="25" t="s">
        <v>185</v>
      </c>
      <c r="BE211" s="194">
        <f>IF(N211="základní",J211,0)</f>
        <v>0</v>
      </c>
      <c r="BF211" s="194">
        <f>IF(N211="snížená",J211,0)</f>
        <v>0</v>
      </c>
      <c r="BG211" s="194">
        <f>IF(N211="zákl. přenesená",J211,0)</f>
        <v>0</v>
      </c>
      <c r="BH211" s="194">
        <f>IF(N211="sníž. přenesená",J211,0)</f>
        <v>0</v>
      </c>
      <c r="BI211" s="194">
        <f>IF(N211="nulová",J211,0)</f>
        <v>0</v>
      </c>
      <c r="BJ211" s="25" t="s">
        <v>81</v>
      </c>
      <c r="BK211" s="194">
        <f>ROUND(I211*H211,2)</f>
        <v>0</v>
      </c>
      <c r="BL211" s="25" t="s">
        <v>191</v>
      </c>
      <c r="BM211" s="25" t="s">
        <v>1253</v>
      </c>
    </row>
    <row r="212" spans="2:65" s="1" customFormat="1" ht="20.399999999999999" customHeight="1">
      <c r="B212" s="182"/>
      <c r="C212" s="183" t="s">
        <v>74</v>
      </c>
      <c r="D212" s="183" t="s">
        <v>187</v>
      </c>
      <c r="E212" s="184" t="s">
        <v>1254</v>
      </c>
      <c r="F212" s="185" t="s">
        <v>1255</v>
      </c>
      <c r="G212" s="186" t="s">
        <v>275</v>
      </c>
      <c r="H212" s="187">
        <v>617.4</v>
      </c>
      <c r="I212" s="188"/>
      <c r="J212" s="189">
        <f>ROUND(I212*H212,2)</f>
        <v>0</v>
      </c>
      <c r="K212" s="185" t="s">
        <v>5</v>
      </c>
      <c r="L212" s="42"/>
      <c r="M212" s="190" t="s">
        <v>5</v>
      </c>
      <c r="N212" s="191" t="s">
        <v>45</v>
      </c>
      <c r="O212" s="43"/>
      <c r="P212" s="192">
        <f>O212*H212</f>
        <v>0</v>
      </c>
      <c r="Q212" s="192">
        <v>0</v>
      </c>
      <c r="R212" s="192">
        <f>Q212*H212</f>
        <v>0</v>
      </c>
      <c r="S212" s="192">
        <v>0</v>
      </c>
      <c r="T212" s="193">
        <f>S212*H212</f>
        <v>0</v>
      </c>
      <c r="AR212" s="25" t="s">
        <v>191</v>
      </c>
      <c r="AT212" s="25" t="s">
        <v>187</v>
      </c>
      <c r="AU212" s="25" t="s">
        <v>83</v>
      </c>
      <c r="AY212" s="25" t="s">
        <v>185</v>
      </c>
      <c r="BE212" s="194">
        <f>IF(N212="základní",J212,0)</f>
        <v>0</v>
      </c>
      <c r="BF212" s="194">
        <f>IF(N212="snížená",J212,0)</f>
        <v>0</v>
      </c>
      <c r="BG212" s="194">
        <f>IF(N212="zákl. přenesená",J212,0)</f>
        <v>0</v>
      </c>
      <c r="BH212" s="194">
        <f>IF(N212="sníž. přenesená",J212,0)</f>
        <v>0</v>
      </c>
      <c r="BI212" s="194">
        <f>IF(N212="nulová",J212,0)</f>
        <v>0</v>
      </c>
      <c r="BJ212" s="25" t="s">
        <v>81</v>
      </c>
      <c r="BK212" s="194">
        <f>ROUND(I212*H212,2)</f>
        <v>0</v>
      </c>
      <c r="BL212" s="25" t="s">
        <v>191</v>
      </c>
      <c r="BM212" s="25" t="s">
        <v>1256</v>
      </c>
    </row>
    <row r="213" spans="2:65" s="13" customFormat="1">
      <c r="B213" s="204"/>
      <c r="D213" s="196" t="s">
        <v>193</v>
      </c>
      <c r="E213" s="205" t="s">
        <v>5</v>
      </c>
      <c r="F213" s="206" t="s">
        <v>1257</v>
      </c>
      <c r="H213" s="207">
        <v>617.4</v>
      </c>
      <c r="I213" s="208"/>
      <c r="L213" s="204"/>
      <c r="M213" s="209"/>
      <c r="N213" s="210"/>
      <c r="O213" s="210"/>
      <c r="P213" s="210"/>
      <c r="Q213" s="210"/>
      <c r="R213" s="210"/>
      <c r="S213" s="210"/>
      <c r="T213" s="211"/>
      <c r="AT213" s="205" t="s">
        <v>193</v>
      </c>
      <c r="AU213" s="205" t="s">
        <v>83</v>
      </c>
      <c r="AV213" s="13" t="s">
        <v>83</v>
      </c>
      <c r="AW213" s="13" t="s">
        <v>38</v>
      </c>
      <c r="AX213" s="13" t="s">
        <v>74</v>
      </c>
      <c r="AY213" s="205" t="s">
        <v>185</v>
      </c>
    </row>
    <row r="214" spans="2:65" s="14" customFormat="1">
      <c r="B214" s="212"/>
      <c r="D214" s="213" t="s">
        <v>193</v>
      </c>
      <c r="E214" s="214" t="s">
        <v>5</v>
      </c>
      <c r="F214" s="215" t="s">
        <v>196</v>
      </c>
      <c r="H214" s="216">
        <v>617.4</v>
      </c>
      <c r="I214" s="217"/>
      <c r="L214" s="212"/>
      <c r="M214" s="218"/>
      <c r="N214" s="219"/>
      <c r="O214" s="219"/>
      <c r="P214" s="219"/>
      <c r="Q214" s="219"/>
      <c r="R214" s="219"/>
      <c r="S214" s="219"/>
      <c r="T214" s="220"/>
      <c r="AT214" s="221" t="s">
        <v>193</v>
      </c>
      <c r="AU214" s="221" t="s">
        <v>83</v>
      </c>
      <c r="AV214" s="14" t="s">
        <v>191</v>
      </c>
      <c r="AW214" s="14" t="s">
        <v>38</v>
      </c>
      <c r="AX214" s="14" t="s">
        <v>81</v>
      </c>
      <c r="AY214" s="221" t="s">
        <v>185</v>
      </c>
    </row>
    <row r="215" spans="2:65" s="1" customFormat="1" ht="20.399999999999999" customHeight="1">
      <c r="B215" s="182"/>
      <c r="C215" s="183" t="s">
        <v>74</v>
      </c>
      <c r="D215" s="183" t="s">
        <v>187</v>
      </c>
      <c r="E215" s="184" t="s">
        <v>1258</v>
      </c>
      <c r="F215" s="185" t="s">
        <v>1259</v>
      </c>
      <c r="G215" s="186" t="s">
        <v>863</v>
      </c>
      <c r="H215" s="187">
        <v>10.199999999999999</v>
      </c>
      <c r="I215" s="188"/>
      <c r="J215" s="189">
        <f>ROUND(I215*H215,2)</f>
        <v>0</v>
      </c>
      <c r="K215" s="185" t="s">
        <v>5</v>
      </c>
      <c r="L215" s="42"/>
      <c r="M215" s="190" t="s">
        <v>5</v>
      </c>
      <c r="N215" s="191" t="s">
        <v>45</v>
      </c>
      <c r="O215" s="43"/>
      <c r="P215" s="192">
        <f>O215*H215</f>
        <v>0</v>
      </c>
      <c r="Q215" s="192">
        <v>0</v>
      </c>
      <c r="R215" s="192">
        <f>Q215*H215</f>
        <v>0</v>
      </c>
      <c r="S215" s="192">
        <v>0</v>
      </c>
      <c r="T215" s="193">
        <f>S215*H215</f>
        <v>0</v>
      </c>
      <c r="AR215" s="25" t="s">
        <v>191</v>
      </c>
      <c r="AT215" s="25" t="s">
        <v>187</v>
      </c>
      <c r="AU215" s="25" t="s">
        <v>83</v>
      </c>
      <c r="AY215" s="25" t="s">
        <v>185</v>
      </c>
      <c r="BE215" s="194">
        <f>IF(N215="základní",J215,0)</f>
        <v>0</v>
      </c>
      <c r="BF215" s="194">
        <f>IF(N215="snížená",J215,0)</f>
        <v>0</v>
      </c>
      <c r="BG215" s="194">
        <f>IF(N215="zákl. přenesená",J215,0)</f>
        <v>0</v>
      </c>
      <c r="BH215" s="194">
        <f>IF(N215="sníž. přenesená",J215,0)</f>
        <v>0</v>
      </c>
      <c r="BI215" s="194">
        <f>IF(N215="nulová",J215,0)</f>
        <v>0</v>
      </c>
      <c r="BJ215" s="25" t="s">
        <v>81</v>
      </c>
      <c r="BK215" s="194">
        <f>ROUND(I215*H215,2)</f>
        <v>0</v>
      </c>
      <c r="BL215" s="25" t="s">
        <v>191</v>
      </c>
      <c r="BM215" s="25" t="s">
        <v>1260</v>
      </c>
    </row>
    <row r="216" spans="2:65" s="13" customFormat="1">
      <c r="B216" s="204"/>
      <c r="D216" s="196" t="s">
        <v>193</v>
      </c>
      <c r="E216" s="205" t="s">
        <v>5</v>
      </c>
      <c r="F216" s="206" t="s">
        <v>1261</v>
      </c>
      <c r="H216" s="207">
        <v>10.199999999999999</v>
      </c>
      <c r="I216" s="208"/>
      <c r="L216" s="204"/>
      <c r="M216" s="209"/>
      <c r="N216" s="210"/>
      <c r="O216" s="210"/>
      <c r="P216" s="210"/>
      <c r="Q216" s="210"/>
      <c r="R216" s="210"/>
      <c r="S216" s="210"/>
      <c r="T216" s="211"/>
      <c r="AT216" s="205" t="s">
        <v>193</v>
      </c>
      <c r="AU216" s="205" t="s">
        <v>83</v>
      </c>
      <c r="AV216" s="13" t="s">
        <v>83</v>
      </c>
      <c r="AW216" s="13" t="s">
        <v>38</v>
      </c>
      <c r="AX216" s="13" t="s">
        <v>74</v>
      </c>
      <c r="AY216" s="205" t="s">
        <v>185</v>
      </c>
    </row>
    <row r="217" spans="2:65" s="14" customFormat="1">
      <c r="B217" s="212"/>
      <c r="D217" s="213" t="s">
        <v>193</v>
      </c>
      <c r="E217" s="214" t="s">
        <v>5</v>
      </c>
      <c r="F217" s="215" t="s">
        <v>196</v>
      </c>
      <c r="H217" s="216">
        <v>10.199999999999999</v>
      </c>
      <c r="I217" s="217"/>
      <c r="L217" s="212"/>
      <c r="M217" s="218"/>
      <c r="N217" s="219"/>
      <c r="O217" s="219"/>
      <c r="P217" s="219"/>
      <c r="Q217" s="219"/>
      <c r="R217" s="219"/>
      <c r="S217" s="219"/>
      <c r="T217" s="220"/>
      <c r="AT217" s="221" t="s">
        <v>193</v>
      </c>
      <c r="AU217" s="221" t="s">
        <v>83</v>
      </c>
      <c r="AV217" s="14" t="s">
        <v>191</v>
      </c>
      <c r="AW217" s="14" t="s">
        <v>38</v>
      </c>
      <c r="AX217" s="14" t="s">
        <v>81</v>
      </c>
      <c r="AY217" s="221" t="s">
        <v>185</v>
      </c>
    </row>
    <row r="218" spans="2:65" s="1" customFormat="1" ht="20.399999999999999" customHeight="1">
      <c r="B218" s="182"/>
      <c r="C218" s="183" t="s">
        <v>74</v>
      </c>
      <c r="D218" s="183" t="s">
        <v>187</v>
      </c>
      <c r="E218" s="184" t="s">
        <v>1262</v>
      </c>
      <c r="F218" s="185" t="s">
        <v>1263</v>
      </c>
      <c r="G218" s="186" t="s">
        <v>566</v>
      </c>
      <c r="H218" s="187">
        <v>51</v>
      </c>
      <c r="I218" s="188"/>
      <c r="J218" s="189">
        <f>ROUND(I218*H218,2)</f>
        <v>0</v>
      </c>
      <c r="K218" s="185" t="s">
        <v>5</v>
      </c>
      <c r="L218" s="42"/>
      <c r="M218" s="190" t="s">
        <v>5</v>
      </c>
      <c r="N218" s="191" t="s">
        <v>45</v>
      </c>
      <c r="O218" s="43"/>
      <c r="P218" s="192">
        <f>O218*H218</f>
        <v>0</v>
      </c>
      <c r="Q218" s="192">
        <v>0</v>
      </c>
      <c r="R218" s="192">
        <f>Q218*H218</f>
        <v>0</v>
      </c>
      <c r="S218" s="192">
        <v>0</v>
      </c>
      <c r="T218" s="193">
        <f>S218*H218</f>
        <v>0</v>
      </c>
      <c r="AR218" s="25" t="s">
        <v>191</v>
      </c>
      <c r="AT218" s="25" t="s">
        <v>187</v>
      </c>
      <c r="AU218" s="25" t="s">
        <v>83</v>
      </c>
      <c r="AY218" s="25" t="s">
        <v>185</v>
      </c>
      <c r="BE218" s="194">
        <f>IF(N218="základní",J218,0)</f>
        <v>0</v>
      </c>
      <c r="BF218" s="194">
        <f>IF(N218="snížená",J218,0)</f>
        <v>0</v>
      </c>
      <c r="BG218" s="194">
        <f>IF(N218="zákl. přenesená",J218,0)</f>
        <v>0</v>
      </c>
      <c r="BH218" s="194">
        <f>IF(N218="sníž. přenesená",J218,0)</f>
        <v>0</v>
      </c>
      <c r="BI218" s="194">
        <f>IF(N218="nulová",J218,0)</f>
        <v>0</v>
      </c>
      <c r="BJ218" s="25" t="s">
        <v>81</v>
      </c>
      <c r="BK218" s="194">
        <f>ROUND(I218*H218,2)</f>
        <v>0</v>
      </c>
      <c r="BL218" s="25" t="s">
        <v>191</v>
      </c>
      <c r="BM218" s="25" t="s">
        <v>735</v>
      </c>
    </row>
    <row r="219" spans="2:65" s="13" customFormat="1">
      <c r="B219" s="204"/>
      <c r="D219" s="196" t="s">
        <v>193</v>
      </c>
      <c r="E219" s="205" t="s">
        <v>5</v>
      </c>
      <c r="F219" s="206" t="s">
        <v>1097</v>
      </c>
      <c r="H219" s="207">
        <v>51</v>
      </c>
      <c r="I219" s="208"/>
      <c r="L219" s="204"/>
      <c r="M219" s="209"/>
      <c r="N219" s="210"/>
      <c r="O219" s="210"/>
      <c r="P219" s="210"/>
      <c r="Q219" s="210"/>
      <c r="R219" s="210"/>
      <c r="S219" s="210"/>
      <c r="T219" s="211"/>
      <c r="AT219" s="205" t="s">
        <v>193</v>
      </c>
      <c r="AU219" s="205" t="s">
        <v>83</v>
      </c>
      <c r="AV219" s="13" t="s">
        <v>83</v>
      </c>
      <c r="AW219" s="13" t="s">
        <v>38</v>
      </c>
      <c r="AX219" s="13" t="s">
        <v>74</v>
      </c>
      <c r="AY219" s="205" t="s">
        <v>185</v>
      </c>
    </row>
    <row r="220" spans="2:65" s="14" customFormat="1">
      <c r="B220" s="212"/>
      <c r="D220" s="213" t="s">
        <v>193</v>
      </c>
      <c r="E220" s="214" t="s">
        <v>5</v>
      </c>
      <c r="F220" s="215" t="s">
        <v>196</v>
      </c>
      <c r="H220" s="216">
        <v>51</v>
      </c>
      <c r="I220" s="217"/>
      <c r="L220" s="212"/>
      <c r="M220" s="218"/>
      <c r="N220" s="219"/>
      <c r="O220" s="219"/>
      <c r="P220" s="219"/>
      <c r="Q220" s="219"/>
      <c r="R220" s="219"/>
      <c r="S220" s="219"/>
      <c r="T220" s="220"/>
      <c r="AT220" s="221" t="s">
        <v>193</v>
      </c>
      <c r="AU220" s="221" t="s">
        <v>83</v>
      </c>
      <c r="AV220" s="14" t="s">
        <v>191</v>
      </c>
      <c r="AW220" s="14" t="s">
        <v>38</v>
      </c>
      <c r="AX220" s="14" t="s">
        <v>81</v>
      </c>
      <c r="AY220" s="221" t="s">
        <v>185</v>
      </c>
    </row>
    <row r="221" spans="2:65" s="1" customFormat="1" ht="20.399999999999999" customHeight="1">
      <c r="B221" s="182"/>
      <c r="C221" s="183" t="s">
        <v>74</v>
      </c>
      <c r="D221" s="183" t="s">
        <v>187</v>
      </c>
      <c r="E221" s="184" t="s">
        <v>1264</v>
      </c>
      <c r="F221" s="185" t="s">
        <v>1265</v>
      </c>
      <c r="G221" s="186" t="s">
        <v>275</v>
      </c>
      <c r="H221" s="187">
        <v>771.7</v>
      </c>
      <c r="I221" s="188"/>
      <c r="J221" s="189">
        <f>ROUND(I221*H221,2)</f>
        <v>0</v>
      </c>
      <c r="K221" s="185" t="s">
        <v>5</v>
      </c>
      <c r="L221" s="42"/>
      <c r="M221" s="190" t="s">
        <v>5</v>
      </c>
      <c r="N221" s="191" t="s">
        <v>45</v>
      </c>
      <c r="O221" s="43"/>
      <c r="P221" s="192">
        <f>O221*H221</f>
        <v>0</v>
      </c>
      <c r="Q221" s="192">
        <v>0</v>
      </c>
      <c r="R221" s="192">
        <f>Q221*H221</f>
        <v>0</v>
      </c>
      <c r="S221" s="192">
        <v>0</v>
      </c>
      <c r="T221" s="193">
        <f>S221*H221</f>
        <v>0</v>
      </c>
      <c r="AR221" s="25" t="s">
        <v>191</v>
      </c>
      <c r="AT221" s="25" t="s">
        <v>187</v>
      </c>
      <c r="AU221" s="25" t="s">
        <v>83</v>
      </c>
      <c r="AY221" s="25" t="s">
        <v>185</v>
      </c>
      <c r="BE221" s="194">
        <f>IF(N221="základní",J221,0)</f>
        <v>0</v>
      </c>
      <c r="BF221" s="194">
        <f>IF(N221="snížená",J221,0)</f>
        <v>0</v>
      </c>
      <c r="BG221" s="194">
        <f>IF(N221="zákl. přenesená",J221,0)</f>
        <v>0</v>
      </c>
      <c r="BH221" s="194">
        <f>IF(N221="sníž. přenesená",J221,0)</f>
        <v>0</v>
      </c>
      <c r="BI221" s="194">
        <f>IF(N221="nulová",J221,0)</f>
        <v>0</v>
      </c>
      <c r="BJ221" s="25" t="s">
        <v>81</v>
      </c>
      <c r="BK221" s="194">
        <f>ROUND(I221*H221,2)</f>
        <v>0</v>
      </c>
      <c r="BL221" s="25" t="s">
        <v>191</v>
      </c>
      <c r="BM221" s="25" t="s">
        <v>1266</v>
      </c>
    </row>
    <row r="222" spans="2:65" s="1" customFormat="1" ht="20.399999999999999" customHeight="1">
      <c r="B222" s="182"/>
      <c r="C222" s="183" t="s">
        <v>74</v>
      </c>
      <c r="D222" s="183" t="s">
        <v>187</v>
      </c>
      <c r="E222" s="184" t="s">
        <v>1267</v>
      </c>
      <c r="F222" s="185" t="s">
        <v>1268</v>
      </c>
      <c r="G222" s="186" t="s">
        <v>566</v>
      </c>
      <c r="H222" s="187">
        <v>16</v>
      </c>
      <c r="I222" s="188"/>
      <c r="J222" s="189">
        <f>ROUND(I222*H222,2)</f>
        <v>0</v>
      </c>
      <c r="K222" s="185" t="s">
        <v>5</v>
      </c>
      <c r="L222" s="42"/>
      <c r="M222" s="190" t="s">
        <v>5</v>
      </c>
      <c r="N222" s="191" t="s">
        <v>45</v>
      </c>
      <c r="O222" s="43"/>
      <c r="P222" s="192">
        <f>O222*H222</f>
        <v>0</v>
      </c>
      <c r="Q222" s="192">
        <v>0</v>
      </c>
      <c r="R222" s="192">
        <f>Q222*H222</f>
        <v>0</v>
      </c>
      <c r="S222" s="192">
        <v>0</v>
      </c>
      <c r="T222" s="193">
        <f>S222*H222</f>
        <v>0</v>
      </c>
      <c r="AR222" s="25" t="s">
        <v>191</v>
      </c>
      <c r="AT222" s="25" t="s">
        <v>187</v>
      </c>
      <c r="AU222" s="25" t="s">
        <v>83</v>
      </c>
      <c r="AY222" s="25" t="s">
        <v>185</v>
      </c>
      <c r="BE222" s="194">
        <f>IF(N222="základní",J222,0)</f>
        <v>0</v>
      </c>
      <c r="BF222" s="194">
        <f>IF(N222="snížená",J222,0)</f>
        <v>0</v>
      </c>
      <c r="BG222" s="194">
        <f>IF(N222="zákl. přenesená",J222,0)</f>
        <v>0</v>
      </c>
      <c r="BH222" s="194">
        <f>IF(N222="sníž. přenesená",J222,0)</f>
        <v>0</v>
      </c>
      <c r="BI222" s="194">
        <f>IF(N222="nulová",J222,0)</f>
        <v>0</v>
      </c>
      <c r="BJ222" s="25" t="s">
        <v>81</v>
      </c>
      <c r="BK222" s="194">
        <f>ROUND(I222*H222,2)</f>
        <v>0</v>
      </c>
      <c r="BL222" s="25" t="s">
        <v>191</v>
      </c>
      <c r="BM222" s="25" t="s">
        <v>1269</v>
      </c>
    </row>
    <row r="223" spans="2:65" s="1" customFormat="1" ht="20.399999999999999" customHeight="1">
      <c r="B223" s="182"/>
      <c r="C223" s="183" t="s">
        <v>74</v>
      </c>
      <c r="D223" s="183" t="s">
        <v>187</v>
      </c>
      <c r="E223" s="184" t="s">
        <v>1270</v>
      </c>
      <c r="F223" s="185" t="s">
        <v>1271</v>
      </c>
      <c r="G223" s="186" t="s">
        <v>566</v>
      </c>
      <c r="H223" s="187">
        <v>12</v>
      </c>
      <c r="I223" s="188"/>
      <c r="J223" s="189">
        <f>ROUND(I223*H223,2)</f>
        <v>0</v>
      </c>
      <c r="K223" s="185" t="s">
        <v>5</v>
      </c>
      <c r="L223" s="42"/>
      <c r="M223" s="190" t="s">
        <v>5</v>
      </c>
      <c r="N223" s="191" t="s">
        <v>45</v>
      </c>
      <c r="O223" s="43"/>
      <c r="P223" s="192">
        <f>O223*H223</f>
        <v>0</v>
      </c>
      <c r="Q223" s="192">
        <v>0</v>
      </c>
      <c r="R223" s="192">
        <f>Q223*H223</f>
        <v>0</v>
      </c>
      <c r="S223" s="192">
        <v>0</v>
      </c>
      <c r="T223" s="193">
        <f>S223*H223</f>
        <v>0</v>
      </c>
      <c r="AR223" s="25" t="s">
        <v>191</v>
      </c>
      <c r="AT223" s="25" t="s">
        <v>187</v>
      </c>
      <c r="AU223" s="25" t="s">
        <v>83</v>
      </c>
      <c r="AY223" s="25" t="s">
        <v>185</v>
      </c>
      <c r="BE223" s="194">
        <f>IF(N223="základní",J223,0)</f>
        <v>0</v>
      </c>
      <c r="BF223" s="194">
        <f>IF(N223="snížená",J223,0)</f>
        <v>0</v>
      </c>
      <c r="BG223" s="194">
        <f>IF(N223="zákl. přenesená",J223,0)</f>
        <v>0</v>
      </c>
      <c r="BH223" s="194">
        <f>IF(N223="sníž. přenesená",J223,0)</f>
        <v>0</v>
      </c>
      <c r="BI223" s="194">
        <f>IF(N223="nulová",J223,0)</f>
        <v>0</v>
      </c>
      <c r="BJ223" s="25" t="s">
        <v>81</v>
      </c>
      <c r="BK223" s="194">
        <f>ROUND(I223*H223,2)</f>
        <v>0</v>
      </c>
      <c r="BL223" s="25" t="s">
        <v>191</v>
      </c>
      <c r="BM223" s="25" t="s">
        <v>714</v>
      </c>
    </row>
    <row r="224" spans="2:65" s="1" customFormat="1" ht="20.399999999999999" customHeight="1">
      <c r="B224" s="182"/>
      <c r="C224" s="183" t="s">
        <v>74</v>
      </c>
      <c r="D224" s="183" t="s">
        <v>187</v>
      </c>
      <c r="E224" s="184" t="s">
        <v>1272</v>
      </c>
      <c r="F224" s="185" t="s">
        <v>1273</v>
      </c>
      <c r="G224" s="186" t="s">
        <v>566</v>
      </c>
      <c r="H224" s="187">
        <v>12</v>
      </c>
      <c r="I224" s="188"/>
      <c r="J224" s="189">
        <f>ROUND(I224*H224,2)</f>
        <v>0</v>
      </c>
      <c r="K224" s="185" t="s">
        <v>5</v>
      </c>
      <c r="L224" s="42"/>
      <c r="M224" s="190" t="s">
        <v>5</v>
      </c>
      <c r="N224" s="191" t="s">
        <v>45</v>
      </c>
      <c r="O224" s="43"/>
      <c r="P224" s="192">
        <f>O224*H224</f>
        <v>0</v>
      </c>
      <c r="Q224" s="192">
        <v>0</v>
      </c>
      <c r="R224" s="192">
        <f>Q224*H224</f>
        <v>0</v>
      </c>
      <c r="S224" s="192">
        <v>0</v>
      </c>
      <c r="T224" s="193">
        <f>S224*H224</f>
        <v>0</v>
      </c>
      <c r="AR224" s="25" t="s">
        <v>191</v>
      </c>
      <c r="AT224" s="25" t="s">
        <v>187</v>
      </c>
      <c r="AU224" s="25" t="s">
        <v>83</v>
      </c>
      <c r="AY224" s="25" t="s">
        <v>185</v>
      </c>
      <c r="BE224" s="194">
        <f>IF(N224="základní",J224,0)</f>
        <v>0</v>
      </c>
      <c r="BF224" s="194">
        <f>IF(N224="snížená",J224,0)</f>
        <v>0</v>
      </c>
      <c r="BG224" s="194">
        <f>IF(N224="zákl. přenesená",J224,0)</f>
        <v>0</v>
      </c>
      <c r="BH224" s="194">
        <f>IF(N224="sníž. přenesená",J224,0)</f>
        <v>0</v>
      </c>
      <c r="BI224" s="194">
        <f>IF(N224="nulová",J224,0)</f>
        <v>0</v>
      </c>
      <c r="BJ224" s="25" t="s">
        <v>81</v>
      </c>
      <c r="BK224" s="194">
        <f>ROUND(I224*H224,2)</f>
        <v>0</v>
      </c>
      <c r="BL224" s="25" t="s">
        <v>191</v>
      </c>
      <c r="BM224" s="25" t="s">
        <v>1274</v>
      </c>
    </row>
    <row r="225" spans="2:65" s="1" customFormat="1" ht="20.399999999999999" customHeight="1">
      <c r="B225" s="182"/>
      <c r="C225" s="183" t="s">
        <v>74</v>
      </c>
      <c r="D225" s="183" t="s">
        <v>187</v>
      </c>
      <c r="E225" s="184" t="s">
        <v>1275</v>
      </c>
      <c r="F225" s="185" t="s">
        <v>1276</v>
      </c>
      <c r="G225" s="186" t="s">
        <v>566</v>
      </c>
      <c r="H225" s="187">
        <v>7</v>
      </c>
      <c r="I225" s="188"/>
      <c r="J225" s="189">
        <f>ROUND(I225*H225,2)</f>
        <v>0</v>
      </c>
      <c r="K225" s="185" t="s">
        <v>5</v>
      </c>
      <c r="L225" s="42"/>
      <c r="M225" s="190" t="s">
        <v>5</v>
      </c>
      <c r="N225" s="191" t="s">
        <v>45</v>
      </c>
      <c r="O225" s="43"/>
      <c r="P225" s="192">
        <f>O225*H225</f>
        <v>0</v>
      </c>
      <c r="Q225" s="192">
        <v>0</v>
      </c>
      <c r="R225" s="192">
        <f>Q225*H225</f>
        <v>0</v>
      </c>
      <c r="S225" s="192">
        <v>0</v>
      </c>
      <c r="T225" s="193">
        <f>S225*H225</f>
        <v>0</v>
      </c>
      <c r="AR225" s="25" t="s">
        <v>191</v>
      </c>
      <c r="AT225" s="25" t="s">
        <v>187</v>
      </c>
      <c r="AU225" s="25" t="s">
        <v>83</v>
      </c>
      <c r="AY225" s="25" t="s">
        <v>185</v>
      </c>
      <c r="BE225" s="194">
        <f>IF(N225="základní",J225,0)</f>
        <v>0</v>
      </c>
      <c r="BF225" s="194">
        <f>IF(N225="snížená",J225,0)</f>
        <v>0</v>
      </c>
      <c r="BG225" s="194">
        <f>IF(N225="zákl. přenesená",J225,0)</f>
        <v>0</v>
      </c>
      <c r="BH225" s="194">
        <f>IF(N225="sníž. přenesená",J225,0)</f>
        <v>0</v>
      </c>
      <c r="BI225" s="194">
        <f>IF(N225="nulová",J225,0)</f>
        <v>0</v>
      </c>
      <c r="BJ225" s="25" t="s">
        <v>81</v>
      </c>
      <c r="BK225" s="194">
        <f>ROUND(I225*H225,2)</f>
        <v>0</v>
      </c>
      <c r="BL225" s="25" t="s">
        <v>191</v>
      </c>
      <c r="BM225" s="25" t="s">
        <v>248</v>
      </c>
    </row>
    <row r="226" spans="2:65" s="13" customFormat="1">
      <c r="B226" s="204"/>
      <c r="D226" s="196" t="s">
        <v>193</v>
      </c>
      <c r="E226" s="205" t="s">
        <v>5</v>
      </c>
      <c r="F226" s="206" t="s">
        <v>1277</v>
      </c>
      <c r="H226" s="207">
        <v>7</v>
      </c>
      <c r="I226" s="208"/>
      <c r="L226" s="204"/>
      <c r="M226" s="209"/>
      <c r="N226" s="210"/>
      <c r="O226" s="210"/>
      <c r="P226" s="210"/>
      <c r="Q226" s="210"/>
      <c r="R226" s="210"/>
      <c r="S226" s="210"/>
      <c r="T226" s="211"/>
      <c r="AT226" s="205" t="s">
        <v>193</v>
      </c>
      <c r="AU226" s="205" t="s">
        <v>83</v>
      </c>
      <c r="AV226" s="13" t="s">
        <v>83</v>
      </c>
      <c r="AW226" s="13" t="s">
        <v>38</v>
      </c>
      <c r="AX226" s="13" t="s">
        <v>74</v>
      </c>
      <c r="AY226" s="205" t="s">
        <v>185</v>
      </c>
    </row>
    <row r="227" spans="2:65" s="14" customFormat="1">
      <c r="B227" s="212"/>
      <c r="D227" s="213" t="s">
        <v>193</v>
      </c>
      <c r="E227" s="214" t="s">
        <v>5</v>
      </c>
      <c r="F227" s="215" t="s">
        <v>196</v>
      </c>
      <c r="H227" s="216">
        <v>7</v>
      </c>
      <c r="I227" s="217"/>
      <c r="L227" s="212"/>
      <c r="M227" s="218"/>
      <c r="N227" s="219"/>
      <c r="O227" s="219"/>
      <c r="P227" s="219"/>
      <c r="Q227" s="219"/>
      <c r="R227" s="219"/>
      <c r="S227" s="219"/>
      <c r="T227" s="220"/>
      <c r="AT227" s="221" t="s">
        <v>193</v>
      </c>
      <c r="AU227" s="221" t="s">
        <v>83</v>
      </c>
      <c r="AV227" s="14" t="s">
        <v>191</v>
      </c>
      <c r="AW227" s="14" t="s">
        <v>38</v>
      </c>
      <c r="AX227" s="14" t="s">
        <v>81</v>
      </c>
      <c r="AY227" s="221" t="s">
        <v>185</v>
      </c>
    </row>
    <row r="228" spans="2:65" s="1" customFormat="1" ht="20.399999999999999" customHeight="1">
      <c r="B228" s="182"/>
      <c r="C228" s="183" t="s">
        <v>74</v>
      </c>
      <c r="D228" s="183" t="s">
        <v>187</v>
      </c>
      <c r="E228" s="184" t="s">
        <v>1278</v>
      </c>
      <c r="F228" s="185" t="s">
        <v>1279</v>
      </c>
      <c r="G228" s="186" t="s">
        <v>566</v>
      </c>
      <c r="H228" s="187">
        <v>7</v>
      </c>
      <c r="I228" s="188"/>
      <c r="J228" s="189">
        <f>ROUND(I228*H228,2)</f>
        <v>0</v>
      </c>
      <c r="K228" s="185" t="s">
        <v>5</v>
      </c>
      <c r="L228" s="42"/>
      <c r="M228" s="190" t="s">
        <v>5</v>
      </c>
      <c r="N228" s="191" t="s">
        <v>45</v>
      </c>
      <c r="O228" s="43"/>
      <c r="P228" s="192">
        <f>O228*H228</f>
        <v>0</v>
      </c>
      <c r="Q228" s="192">
        <v>0</v>
      </c>
      <c r="R228" s="192">
        <f>Q228*H228</f>
        <v>0</v>
      </c>
      <c r="S228" s="192">
        <v>0</v>
      </c>
      <c r="T228" s="193">
        <f>S228*H228</f>
        <v>0</v>
      </c>
      <c r="AR228" s="25" t="s">
        <v>191</v>
      </c>
      <c r="AT228" s="25" t="s">
        <v>187</v>
      </c>
      <c r="AU228" s="25" t="s">
        <v>83</v>
      </c>
      <c r="AY228" s="25" t="s">
        <v>185</v>
      </c>
      <c r="BE228" s="194">
        <f>IF(N228="základní",J228,0)</f>
        <v>0</v>
      </c>
      <c r="BF228" s="194">
        <f>IF(N228="snížená",J228,0)</f>
        <v>0</v>
      </c>
      <c r="BG228" s="194">
        <f>IF(N228="zákl. přenesená",J228,0)</f>
        <v>0</v>
      </c>
      <c r="BH228" s="194">
        <f>IF(N228="sníž. přenesená",J228,0)</f>
        <v>0</v>
      </c>
      <c r="BI228" s="194">
        <f>IF(N228="nulová",J228,0)</f>
        <v>0</v>
      </c>
      <c r="BJ228" s="25" t="s">
        <v>81</v>
      </c>
      <c r="BK228" s="194">
        <f>ROUND(I228*H228,2)</f>
        <v>0</v>
      </c>
      <c r="BL228" s="25" t="s">
        <v>191</v>
      </c>
      <c r="BM228" s="25" t="s">
        <v>1280</v>
      </c>
    </row>
    <row r="229" spans="2:65" s="13" customFormat="1">
      <c r="B229" s="204"/>
      <c r="D229" s="196" t="s">
        <v>193</v>
      </c>
      <c r="E229" s="205" t="s">
        <v>5</v>
      </c>
      <c r="F229" s="206" t="s">
        <v>1277</v>
      </c>
      <c r="H229" s="207">
        <v>7</v>
      </c>
      <c r="I229" s="208"/>
      <c r="L229" s="204"/>
      <c r="M229" s="209"/>
      <c r="N229" s="210"/>
      <c r="O229" s="210"/>
      <c r="P229" s="210"/>
      <c r="Q229" s="210"/>
      <c r="R229" s="210"/>
      <c r="S229" s="210"/>
      <c r="T229" s="211"/>
      <c r="AT229" s="205" t="s">
        <v>193</v>
      </c>
      <c r="AU229" s="205" t="s">
        <v>83</v>
      </c>
      <c r="AV229" s="13" t="s">
        <v>83</v>
      </c>
      <c r="AW229" s="13" t="s">
        <v>38</v>
      </c>
      <c r="AX229" s="13" t="s">
        <v>74</v>
      </c>
      <c r="AY229" s="205" t="s">
        <v>185</v>
      </c>
    </row>
    <row r="230" spans="2:65" s="14" customFormat="1">
      <c r="B230" s="212"/>
      <c r="D230" s="213" t="s">
        <v>193</v>
      </c>
      <c r="E230" s="214" t="s">
        <v>5</v>
      </c>
      <c r="F230" s="215" t="s">
        <v>196</v>
      </c>
      <c r="H230" s="216">
        <v>7</v>
      </c>
      <c r="I230" s="217"/>
      <c r="L230" s="212"/>
      <c r="M230" s="218"/>
      <c r="N230" s="219"/>
      <c r="O230" s="219"/>
      <c r="P230" s="219"/>
      <c r="Q230" s="219"/>
      <c r="R230" s="219"/>
      <c r="S230" s="219"/>
      <c r="T230" s="220"/>
      <c r="AT230" s="221" t="s">
        <v>193</v>
      </c>
      <c r="AU230" s="221" t="s">
        <v>83</v>
      </c>
      <c r="AV230" s="14" t="s">
        <v>191</v>
      </c>
      <c r="AW230" s="14" t="s">
        <v>38</v>
      </c>
      <c r="AX230" s="14" t="s">
        <v>81</v>
      </c>
      <c r="AY230" s="221" t="s">
        <v>185</v>
      </c>
    </row>
    <row r="231" spans="2:65" s="1" customFormat="1" ht="20.399999999999999" customHeight="1">
      <c r="B231" s="182"/>
      <c r="C231" s="183" t="s">
        <v>74</v>
      </c>
      <c r="D231" s="183" t="s">
        <v>187</v>
      </c>
      <c r="E231" s="184" t="s">
        <v>1281</v>
      </c>
      <c r="F231" s="185" t="s">
        <v>1282</v>
      </c>
      <c r="G231" s="186" t="s">
        <v>566</v>
      </c>
      <c r="H231" s="187">
        <v>6</v>
      </c>
      <c r="I231" s="188"/>
      <c r="J231" s="189">
        <f>ROUND(I231*H231,2)</f>
        <v>0</v>
      </c>
      <c r="K231" s="185" t="s">
        <v>5</v>
      </c>
      <c r="L231" s="42"/>
      <c r="M231" s="190" t="s">
        <v>5</v>
      </c>
      <c r="N231" s="191" t="s">
        <v>45</v>
      </c>
      <c r="O231" s="43"/>
      <c r="P231" s="192">
        <f>O231*H231</f>
        <v>0</v>
      </c>
      <c r="Q231" s="192">
        <v>0</v>
      </c>
      <c r="R231" s="192">
        <f>Q231*H231</f>
        <v>0</v>
      </c>
      <c r="S231" s="192">
        <v>0</v>
      </c>
      <c r="T231" s="193">
        <f>S231*H231</f>
        <v>0</v>
      </c>
      <c r="AR231" s="25" t="s">
        <v>191</v>
      </c>
      <c r="AT231" s="25" t="s">
        <v>187</v>
      </c>
      <c r="AU231" s="25" t="s">
        <v>83</v>
      </c>
      <c r="AY231" s="25" t="s">
        <v>185</v>
      </c>
      <c r="BE231" s="194">
        <f>IF(N231="základní",J231,0)</f>
        <v>0</v>
      </c>
      <c r="BF231" s="194">
        <f>IF(N231="snížená",J231,0)</f>
        <v>0</v>
      </c>
      <c r="BG231" s="194">
        <f>IF(N231="zákl. přenesená",J231,0)</f>
        <v>0</v>
      </c>
      <c r="BH231" s="194">
        <f>IF(N231="sníž. přenesená",J231,0)</f>
        <v>0</v>
      </c>
      <c r="BI231" s="194">
        <f>IF(N231="nulová",J231,0)</f>
        <v>0</v>
      </c>
      <c r="BJ231" s="25" t="s">
        <v>81</v>
      </c>
      <c r="BK231" s="194">
        <f>ROUND(I231*H231,2)</f>
        <v>0</v>
      </c>
      <c r="BL231" s="25" t="s">
        <v>191</v>
      </c>
      <c r="BM231" s="25" t="s">
        <v>1283</v>
      </c>
    </row>
    <row r="232" spans="2:65" s="13" customFormat="1">
      <c r="B232" s="204"/>
      <c r="D232" s="196" t="s">
        <v>193</v>
      </c>
      <c r="E232" s="205" t="s">
        <v>5</v>
      </c>
      <c r="F232" s="206" t="s">
        <v>1284</v>
      </c>
      <c r="H232" s="207">
        <v>6</v>
      </c>
      <c r="I232" s="208"/>
      <c r="L232" s="204"/>
      <c r="M232" s="209"/>
      <c r="N232" s="210"/>
      <c r="O232" s="210"/>
      <c r="P232" s="210"/>
      <c r="Q232" s="210"/>
      <c r="R232" s="210"/>
      <c r="S232" s="210"/>
      <c r="T232" s="211"/>
      <c r="AT232" s="205" t="s">
        <v>193</v>
      </c>
      <c r="AU232" s="205" t="s">
        <v>83</v>
      </c>
      <c r="AV232" s="13" t="s">
        <v>83</v>
      </c>
      <c r="AW232" s="13" t="s">
        <v>38</v>
      </c>
      <c r="AX232" s="13" t="s">
        <v>74</v>
      </c>
      <c r="AY232" s="205" t="s">
        <v>185</v>
      </c>
    </row>
    <row r="233" spans="2:65" s="14" customFormat="1">
      <c r="B233" s="212"/>
      <c r="D233" s="213" t="s">
        <v>193</v>
      </c>
      <c r="E233" s="214" t="s">
        <v>5</v>
      </c>
      <c r="F233" s="215" t="s">
        <v>196</v>
      </c>
      <c r="H233" s="216">
        <v>6</v>
      </c>
      <c r="I233" s="217"/>
      <c r="L233" s="212"/>
      <c r="M233" s="218"/>
      <c r="N233" s="219"/>
      <c r="O233" s="219"/>
      <c r="P233" s="219"/>
      <c r="Q233" s="219"/>
      <c r="R233" s="219"/>
      <c r="S233" s="219"/>
      <c r="T233" s="220"/>
      <c r="AT233" s="221" t="s">
        <v>193</v>
      </c>
      <c r="AU233" s="221" t="s">
        <v>83</v>
      </c>
      <c r="AV233" s="14" t="s">
        <v>191</v>
      </c>
      <c r="AW233" s="14" t="s">
        <v>38</v>
      </c>
      <c r="AX233" s="14" t="s">
        <v>81</v>
      </c>
      <c r="AY233" s="221" t="s">
        <v>185</v>
      </c>
    </row>
    <row r="234" spans="2:65" s="1" customFormat="1" ht="28.95" customHeight="1">
      <c r="B234" s="182"/>
      <c r="C234" s="183" t="s">
        <v>74</v>
      </c>
      <c r="D234" s="183" t="s">
        <v>187</v>
      </c>
      <c r="E234" s="184" t="s">
        <v>1285</v>
      </c>
      <c r="F234" s="185" t="s">
        <v>1286</v>
      </c>
      <c r="G234" s="186" t="s">
        <v>566</v>
      </c>
      <c r="H234" s="187">
        <v>2</v>
      </c>
      <c r="I234" s="188"/>
      <c r="J234" s="189">
        <f>ROUND(I234*H234,2)</f>
        <v>0</v>
      </c>
      <c r="K234" s="185" t="s">
        <v>5</v>
      </c>
      <c r="L234" s="42"/>
      <c r="M234" s="190" t="s">
        <v>5</v>
      </c>
      <c r="N234" s="191" t="s">
        <v>45</v>
      </c>
      <c r="O234" s="43"/>
      <c r="P234" s="192">
        <f>O234*H234</f>
        <v>0</v>
      </c>
      <c r="Q234" s="192">
        <v>0</v>
      </c>
      <c r="R234" s="192">
        <f>Q234*H234</f>
        <v>0</v>
      </c>
      <c r="S234" s="192">
        <v>0</v>
      </c>
      <c r="T234" s="193">
        <f>S234*H234</f>
        <v>0</v>
      </c>
      <c r="AR234" s="25" t="s">
        <v>191</v>
      </c>
      <c r="AT234" s="25" t="s">
        <v>187</v>
      </c>
      <c r="AU234" s="25" t="s">
        <v>83</v>
      </c>
      <c r="AY234" s="25" t="s">
        <v>185</v>
      </c>
      <c r="BE234" s="194">
        <f>IF(N234="základní",J234,0)</f>
        <v>0</v>
      </c>
      <c r="BF234" s="194">
        <f>IF(N234="snížená",J234,0)</f>
        <v>0</v>
      </c>
      <c r="BG234" s="194">
        <f>IF(N234="zákl. přenesená",J234,0)</f>
        <v>0</v>
      </c>
      <c r="BH234" s="194">
        <f>IF(N234="sníž. přenesená",J234,0)</f>
        <v>0</v>
      </c>
      <c r="BI234" s="194">
        <f>IF(N234="nulová",J234,0)</f>
        <v>0</v>
      </c>
      <c r="BJ234" s="25" t="s">
        <v>81</v>
      </c>
      <c r="BK234" s="194">
        <f>ROUND(I234*H234,2)</f>
        <v>0</v>
      </c>
      <c r="BL234" s="25" t="s">
        <v>191</v>
      </c>
      <c r="BM234" s="25" t="s">
        <v>1287</v>
      </c>
    </row>
    <row r="235" spans="2:65" s="1" customFormat="1" ht="20.399999999999999" customHeight="1">
      <c r="B235" s="182"/>
      <c r="C235" s="183" t="s">
        <v>74</v>
      </c>
      <c r="D235" s="183" t="s">
        <v>187</v>
      </c>
      <c r="E235" s="184" t="s">
        <v>1288</v>
      </c>
      <c r="F235" s="185" t="s">
        <v>1289</v>
      </c>
      <c r="G235" s="186" t="s">
        <v>566</v>
      </c>
      <c r="H235" s="187">
        <v>8</v>
      </c>
      <c r="I235" s="188"/>
      <c r="J235" s="189">
        <f>ROUND(I235*H235,2)</f>
        <v>0</v>
      </c>
      <c r="K235" s="185" t="s">
        <v>5</v>
      </c>
      <c r="L235" s="42"/>
      <c r="M235" s="190" t="s">
        <v>5</v>
      </c>
      <c r="N235" s="191" t="s">
        <v>45</v>
      </c>
      <c r="O235" s="43"/>
      <c r="P235" s="192">
        <f>O235*H235</f>
        <v>0</v>
      </c>
      <c r="Q235" s="192">
        <v>0</v>
      </c>
      <c r="R235" s="192">
        <f>Q235*H235</f>
        <v>0</v>
      </c>
      <c r="S235" s="192">
        <v>0</v>
      </c>
      <c r="T235" s="193">
        <f>S235*H235</f>
        <v>0</v>
      </c>
      <c r="AR235" s="25" t="s">
        <v>191</v>
      </c>
      <c r="AT235" s="25" t="s">
        <v>187</v>
      </c>
      <c r="AU235" s="25" t="s">
        <v>83</v>
      </c>
      <c r="AY235" s="25" t="s">
        <v>185</v>
      </c>
      <c r="BE235" s="194">
        <f>IF(N235="základní",J235,0)</f>
        <v>0</v>
      </c>
      <c r="BF235" s="194">
        <f>IF(N235="snížená",J235,0)</f>
        <v>0</v>
      </c>
      <c r="BG235" s="194">
        <f>IF(N235="zákl. přenesená",J235,0)</f>
        <v>0</v>
      </c>
      <c r="BH235" s="194">
        <f>IF(N235="sníž. přenesená",J235,0)</f>
        <v>0</v>
      </c>
      <c r="BI235" s="194">
        <f>IF(N235="nulová",J235,0)</f>
        <v>0</v>
      </c>
      <c r="BJ235" s="25" t="s">
        <v>81</v>
      </c>
      <c r="BK235" s="194">
        <f>ROUND(I235*H235,2)</f>
        <v>0</v>
      </c>
      <c r="BL235" s="25" t="s">
        <v>191</v>
      </c>
      <c r="BM235" s="25" t="s">
        <v>1290</v>
      </c>
    </row>
    <row r="236" spans="2:65" s="13" customFormat="1">
      <c r="B236" s="204"/>
      <c r="D236" s="196" t="s">
        <v>193</v>
      </c>
      <c r="E236" s="205" t="s">
        <v>5</v>
      </c>
      <c r="F236" s="206" t="s">
        <v>1291</v>
      </c>
      <c r="H236" s="207">
        <v>8</v>
      </c>
      <c r="I236" s="208"/>
      <c r="L236" s="204"/>
      <c r="M236" s="209"/>
      <c r="N236" s="210"/>
      <c r="O236" s="210"/>
      <c r="P236" s="210"/>
      <c r="Q236" s="210"/>
      <c r="R236" s="210"/>
      <c r="S236" s="210"/>
      <c r="T236" s="211"/>
      <c r="AT236" s="205" t="s">
        <v>193</v>
      </c>
      <c r="AU236" s="205" t="s">
        <v>83</v>
      </c>
      <c r="AV236" s="13" t="s">
        <v>83</v>
      </c>
      <c r="AW236" s="13" t="s">
        <v>38</v>
      </c>
      <c r="AX236" s="13" t="s">
        <v>74</v>
      </c>
      <c r="AY236" s="205" t="s">
        <v>185</v>
      </c>
    </row>
    <row r="237" spans="2:65" s="14" customFormat="1">
      <c r="B237" s="212"/>
      <c r="D237" s="213" t="s">
        <v>193</v>
      </c>
      <c r="E237" s="214" t="s">
        <v>5</v>
      </c>
      <c r="F237" s="215" t="s">
        <v>196</v>
      </c>
      <c r="H237" s="216">
        <v>8</v>
      </c>
      <c r="I237" s="217"/>
      <c r="L237" s="212"/>
      <c r="M237" s="218"/>
      <c r="N237" s="219"/>
      <c r="O237" s="219"/>
      <c r="P237" s="219"/>
      <c r="Q237" s="219"/>
      <c r="R237" s="219"/>
      <c r="S237" s="219"/>
      <c r="T237" s="220"/>
      <c r="AT237" s="221" t="s">
        <v>193</v>
      </c>
      <c r="AU237" s="221" t="s">
        <v>83</v>
      </c>
      <c r="AV237" s="14" t="s">
        <v>191</v>
      </c>
      <c r="AW237" s="14" t="s">
        <v>38</v>
      </c>
      <c r="AX237" s="14" t="s">
        <v>81</v>
      </c>
      <c r="AY237" s="221" t="s">
        <v>185</v>
      </c>
    </row>
    <row r="238" spans="2:65" s="1" customFormat="1" ht="20.399999999999999" customHeight="1">
      <c r="B238" s="182"/>
      <c r="C238" s="183" t="s">
        <v>74</v>
      </c>
      <c r="D238" s="183" t="s">
        <v>187</v>
      </c>
      <c r="E238" s="184" t="s">
        <v>1292</v>
      </c>
      <c r="F238" s="185" t="s">
        <v>1293</v>
      </c>
      <c r="G238" s="186" t="s">
        <v>566</v>
      </c>
      <c r="H238" s="187">
        <v>12</v>
      </c>
      <c r="I238" s="188"/>
      <c r="J238" s="189">
        <f>ROUND(I238*H238,2)</f>
        <v>0</v>
      </c>
      <c r="K238" s="185" t="s">
        <v>5</v>
      </c>
      <c r="L238" s="42"/>
      <c r="M238" s="190" t="s">
        <v>5</v>
      </c>
      <c r="N238" s="191" t="s">
        <v>45</v>
      </c>
      <c r="O238" s="43"/>
      <c r="P238" s="192">
        <f>O238*H238</f>
        <v>0</v>
      </c>
      <c r="Q238" s="192">
        <v>0</v>
      </c>
      <c r="R238" s="192">
        <f>Q238*H238</f>
        <v>0</v>
      </c>
      <c r="S238" s="192">
        <v>0</v>
      </c>
      <c r="T238" s="193">
        <f>S238*H238</f>
        <v>0</v>
      </c>
      <c r="AR238" s="25" t="s">
        <v>191</v>
      </c>
      <c r="AT238" s="25" t="s">
        <v>187</v>
      </c>
      <c r="AU238" s="25" t="s">
        <v>83</v>
      </c>
      <c r="AY238" s="25" t="s">
        <v>185</v>
      </c>
      <c r="BE238" s="194">
        <f>IF(N238="základní",J238,0)</f>
        <v>0</v>
      </c>
      <c r="BF238" s="194">
        <f>IF(N238="snížená",J238,0)</f>
        <v>0</v>
      </c>
      <c r="BG238" s="194">
        <f>IF(N238="zákl. přenesená",J238,0)</f>
        <v>0</v>
      </c>
      <c r="BH238" s="194">
        <f>IF(N238="sníž. přenesená",J238,0)</f>
        <v>0</v>
      </c>
      <c r="BI238" s="194">
        <f>IF(N238="nulová",J238,0)</f>
        <v>0</v>
      </c>
      <c r="BJ238" s="25" t="s">
        <v>81</v>
      </c>
      <c r="BK238" s="194">
        <f>ROUND(I238*H238,2)</f>
        <v>0</v>
      </c>
      <c r="BL238" s="25" t="s">
        <v>191</v>
      </c>
      <c r="BM238" s="25" t="s">
        <v>1294</v>
      </c>
    </row>
    <row r="239" spans="2:65" s="1" customFormat="1" ht="20.399999999999999" customHeight="1">
      <c r="B239" s="182"/>
      <c r="C239" s="183" t="s">
        <v>74</v>
      </c>
      <c r="D239" s="183" t="s">
        <v>187</v>
      </c>
      <c r="E239" s="184" t="s">
        <v>1295</v>
      </c>
      <c r="F239" s="185" t="s">
        <v>1296</v>
      </c>
      <c r="G239" s="186" t="s">
        <v>566</v>
      </c>
      <c r="H239" s="187">
        <v>2</v>
      </c>
      <c r="I239" s="188"/>
      <c r="J239" s="189">
        <f>ROUND(I239*H239,2)</f>
        <v>0</v>
      </c>
      <c r="K239" s="185" t="s">
        <v>5</v>
      </c>
      <c r="L239" s="42"/>
      <c r="M239" s="190" t="s">
        <v>5</v>
      </c>
      <c r="N239" s="191" t="s">
        <v>45</v>
      </c>
      <c r="O239" s="43"/>
      <c r="P239" s="192">
        <f>O239*H239</f>
        <v>0</v>
      </c>
      <c r="Q239" s="192">
        <v>0</v>
      </c>
      <c r="R239" s="192">
        <f>Q239*H239</f>
        <v>0</v>
      </c>
      <c r="S239" s="192">
        <v>0</v>
      </c>
      <c r="T239" s="193">
        <f>S239*H239</f>
        <v>0</v>
      </c>
      <c r="AR239" s="25" t="s">
        <v>191</v>
      </c>
      <c r="AT239" s="25" t="s">
        <v>187</v>
      </c>
      <c r="AU239" s="25" t="s">
        <v>83</v>
      </c>
      <c r="AY239" s="25" t="s">
        <v>185</v>
      </c>
      <c r="BE239" s="194">
        <f>IF(N239="základní",J239,0)</f>
        <v>0</v>
      </c>
      <c r="BF239" s="194">
        <f>IF(N239="snížená",J239,0)</f>
        <v>0</v>
      </c>
      <c r="BG239" s="194">
        <f>IF(N239="zákl. přenesená",J239,0)</f>
        <v>0</v>
      </c>
      <c r="BH239" s="194">
        <f>IF(N239="sníž. přenesená",J239,0)</f>
        <v>0</v>
      </c>
      <c r="BI239" s="194">
        <f>IF(N239="nulová",J239,0)</f>
        <v>0</v>
      </c>
      <c r="BJ239" s="25" t="s">
        <v>81</v>
      </c>
      <c r="BK239" s="194">
        <f>ROUND(I239*H239,2)</f>
        <v>0</v>
      </c>
      <c r="BL239" s="25" t="s">
        <v>191</v>
      </c>
      <c r="BM239" s="25" t="s">
        <v>1297</v>
      </c>
    </row>
    <row r="240" spans="2:65" s="1" customFormat="1" ht="20.399999999999999" customHeight="1">
      <c r="B240" s="182"/>
      <c r="C240" s="183" t="s">
        <v>74</v>
      </c>
      <c r="D240" s="183" t="s">
        <v>187</v>
      </c>
      <c r="E240" s="184" t="s">
        <v>1298</v>
      </c>
      <c r="F240" s="185" t="s">
        <v>1299</v>
      </c>
      <c r="G240" s="186" t="s">
        <v>566</v>
      </c>
      <c r="H240" s="187">
        <v>7</v>
      </c>
      <c r="I240" s="188"/>
      <c r="J240" s="189">
        <f>ROUND(I240*H240,2)</f>
        <v>0</v>
      </c>
      <c r="K240" s="185" t="s">
        <v>5</v>
      </c>
      <c r="L240" s="42"/>
      <c r="M240" s="190" t="s">
        <v>5</v>
      </c>
      <c r="N240" s="191" t="s">
        <v>45</v>
      </c>
      <c r="O240" s="43"/>
      <c r="P240" s="192">
        <f>O240*H240</f>
        <v>0</v>
      </c>
      <c r="Q240" s="192">
        <v>0</v>
      </c>
      <c r="R240" s="192">
        <f>Q240*H240</f>
        <v>0</v>
      </c>
      <c r="S240" s="192">
        <v>0</v>
      </c>
      <c r="T240" s="193">
        <f>S240*H240</f>
        <v>0</v>
      </c>
      <c r="AR240" s="25" t="s">
        <v>191</v>
      </c>
      <c r="AT240" s="25" t="s">
        <v>187</v>
      </c>
      <c r="AU240" s="25" t="s">
        <v>83</v>
      </c>
      <c r="AY240" s="25" t="s">
        <v>185</v>
      </c>
      <c r="BE240" s="194">
        <f>IF(N240="základní",J240,0)</f>
        <v>0</v>
      </c>
      <c r="BF240" s="194">
        <f>IF(N240="snížená",J240,0)</f>
        <v>0</v>
      </c>
      <c r="BG240" s="194">
        <f>IF(N240="zákl. přenesená",J240,0)</f>
        <v>0</v>
      </c>
      <c r="BH240" s="194">
        <f>IF(N240="sníž. přenesená",J240,0)</f>
        <v>0</v>
      </c>
      <c r="BI240" s="194">
        <f>IF(N240="nulová",J240,0)</f>
        <v>0</v>
      </c>
      <c r="BJ240" s="25" t="s">
        <v>81</v>
      </c>
      <c r="BK240" s="194">
        <f>ROUND(I240*H240,2)</f>
        <v>0</v>
      </c>
      <c r="BL240" s="25" t="s">
        <v>191</v>
      </c>
      <c r="BM240" s="25" t="s">
        <v>1300</v>
      </c>
    </row>
    <row r="241" spans="2:65" s="13" customFormat="1">
      <c r="B241" s="204"/>
      <c r="D241" s="196" t="s">
        <v>193</v>
      </c>
      <c r="E241" s="205" t="s">
        <v>5</v>
      </c>
      <c r="F241" s="206" t="s">
        <v>1301</v>
      </c>
      <c r="H241" s="207">
        <v>7</v>
      </c>
      <c r="I241" s="208"/>
      <c r="L241" s="204"/>
      <c r="M241" s="209"/>
      <c r="N241" s="210"/>
      <c r="O241" s="210"/>
      <c r="P241" s="210"/>
      <c r="Q241" s="210"/>
      <c r="R241" s="210"/>
      <c r="S241" s="210"/>
      <c r="T241" s="211"/>
      <c r="AT241" s="205" t="s">
        <v>193</v>
      </c>
      <c r="AU241" s="205" t="s">
        <v>83</v>
      </c>
      <c r="AV241" s="13" t="s">
        <v>83</v>
      </c>
      <c r="AW241" s="13" t="s">
        <v>38</v>
      </c>
      <c r="AX241" s="13" t="s">
        <v>74</v>
      </c>
      <c r="AY241" s="205" t="s">
        <v>185</v>
      </c>
    </row>
    <row r="242" spans="2:65" s="14" customFormat="1">
      <c r="B242" s="212"/>
      <c r="D242" s="213" t="s">
        <v>193</v>
      </c>
      <c r="E242" s="214" t="s">
        <v>5</v>
      </c>
      <c r="F242" s="215" t="s">
        <v>196</v>
      </c>
      <c r="H242" s="216">
        <v>7</v>
      </c>
      <c r="I242" s="217"/>
      <c r="L242" s="212"/>
      <c r="M242" s="218"/>
      <c r="N242" s="219"/>
      <c r="O242" s="219"/>
      <c r="P242" s="219"/>
      <c r="Q242" s="219"/>
      <c r="R242" s="219"/>
      <c r="S242" s="219"/>
      <c r="T242" s="220"/>
      <c r="AT242" s="221" t="s">
        <v>193</v>
      </c>
      <c r="AU242" s="221" t="s">
        <v>83</v>
      </c>
      <c r="AV242" s="14" t="s">
        <v>191</v>
      </c>
      <c r="AW242" s="14" t="s">
        <v>38</v>
      </c>
      <c r="AX242" s="14" t="s">
        <v>81</v>
      </c>
      <c r="AY242" s="221" t="s">
        <v>185</v>
      </c>
    </row>
    <row r="243" spans="2:65" s="1" customFormat="1" ht="20.399999999999999" customHeight="1">
      <c r="B243" s="182"/>
      <c r="C243" s="183" t="s">
        <v>74</v>
      </c>
      <c r="D243" s="183" t="s">
        <v>187</v>
      </c>
      <c r="E243" s="184" t="s">
        <v>1302</v>
      </c>
      <c r="F243" s="185" t="s">
        <v>1303</v>
      </c>
      <c r="G243" s="186" t="s">
        <v>566</v>
      </c>
      <c r="H243" s="187">
        <v>5</v>
      </c>
      <c r="I243" s="188"/>
      <c r="J243" s="189">
        <f>ROUND(I243*H243,2)</f>
        <v>0</v>
      </c>
      <c r="K243" s="185" t="s">
        <v>5</v>
      </c>
      <c r="L243" s="42"/>
      <c r="M243" s="190" t="s">
        <v>5</v>
      </c>
      <c r="N243" s="191" t="s">
        <v>45</v>
      </c>
      <c r="O243" s="43"/>
      <c r="P243" s="192">
        <f>O243*H243</f>
        <v>0</v>
      </c>
      <c r="Q243" s="192">
        <v>0</v>
      </c>
      <c r="R243" s="192">
        <f>Q243*H243</f>
        <v>0</v>
      </c>
      <c r="S243" s="192">
        <v>0</v>
      </c>
      <c r="T243" s="193">
        <f>S243*H243</f>
        <v>0</v>
      </c>
      <c r="AR243" s="25" t="s">
        <v>191</v>
      </c>
      <c r="AT243" s="25" t="s">
        <v>187</v>
      </c>
      <c r="AU243" s="25" t="s">
        <v>83</v>
      </c>
      <c r="AY243" s="25" t="s">
        <v>185</v>
      </c>
      <c r="BE243" s="194">
        <f>IF(N243="základní",J243,0)</f>
        <v>0</v>
      </c>
      <c r="BF243" s="194">
        <f>IF(N243="snížená",J243,0)</f>
        <v>0</v>
      </c>
      <c r="BG243" s="194">
        <f>IF(N243="zákl. přenesená",J243,0)</f>
        <v>0</v>
      </c>
      <c r="BH243" s="194">
        <f>IF(N243="sníž. přenesená",J243,0)</f>
        <v>0</v>
      </c>
      <c r="BI243" s="194">
        <f>IF(N243="nulová",J243,0)</f>
        <v>0</v>
      </c>
      <c r="BJ243" s="25" t="s">
        <v>81</v>
      </c>
      <c r="BK243" s="194">
        <f>ROUND(I243*H243,2)</f>
        <v>0</v>
      </c>
      <c r="BL243" s="25" t="s">
        <v>191</v>
      </c>
      <c r="BM243" s="25" t="s">
        <v>1304</v>
      </c>
    </row>
    <row r="244" spans="2:65" s="1" customFormat="1" ht="20.399999999999999" customHeight="1">
      <c r="B244" s="182"/>
      <c r="C244" s="183" t="s">
        <v>74</v>
      </c>
      <c r="D244" s="183" t="s">
        <v>187</v>
      </c>
      <c r="E244" s="184" t="s">
        <v>1305</v>
      </c>
      <c r="F244" s="185" t="s">
        <v>1306</v>
      </c>
      <c r="G244" s="186" t="s">
        <v>566</v>
      </c>
      <c r="H244" s="187">
        <v>3</v>
      </c>
      <c r="I244" s="188"/>
      <c r="J244" s="189">
        <f>ROUND(I244*H244,2)</f>
        <v>0</v>
      </c>
      <c r="K244" s="185" t="s">
        <v>5</v>
      </c>
      <c r="L244" s="42"/>
      <c r="M244" s="190" t="s">
        <v>5</v>
      </c>
      <c r="N244" s="191" t="s">
        <v>45</v>
      </c>
      <c r="O244" s="43"/>
      <c r="P244" s="192">
        <f>O244*H244</f>
        <v>0</v>
      </c>
      <c r="Q244" s="192">
        <v>0</v>
      </c>
      <c r="R244" s="192">
        <f>Q244*H244</f>
        <v>0</v>
      </c>
      <c r="S244" s="192">
        <v>0</v>
      </c>
      <c r="T244" s="193">
        <f>S244*H244</f>
        <v>0</v>
      </c>
      <c r="AR244" s="25" t="s">
        <v>191</v>
      </c>
      <c r="AT244" s="25" t="s">
        <v>187</v>
      </c>
      <c r="AU244" s="25" t="s">
        <v>83</v>
      </c>
      <c r="AY244" s="25" t="s">
        <v>185</v>
      </c>
      <c r="BE244" s="194">
        <f>IF(N244="základní",J244,0)</f>
        <v>0</v>
      </c>
      <c r="BF244" s="194">
        <f>IF(N244="snížená",J244,0)</f>
        <v>0</v>
      </c>
      <c r="BG244" s="194">
        <f>IF(N244="zákl. přenesená",J244,0)</f>
        <v>0</v>
      </c>
      <c r="BH244" s="194">
        <f>IF(N244="sníž. přenesená",J244,0)</f>
        <v>0</v>
      </c>
      <c r="BI244" s="194">
        <f>IF(N244="nulová",J244,0)</f>
        <v>0</v>
      </c>
      <c r="BJ244" s="25" t="s">
        <v>81</v>
      </c>
      <c r="BK244" s="194">
        <f>ROUND(I244*H244,2)</f>
        <v>0</v>
      </c>
      <c r="BL244" s="25" t="s">
        <v>191</v>
      </c>
      <c r="BM244" s="25" t="s">
        <v>1307</v>
      </c>
    </row>
    <row r="245" spans="2:65" s="13" customFormat="1">
      <c r="B245" s="204"/>
      <c r="D245" s="196" t="s">
        <v>193</v>
      </c>
      <c r="E245" s="205" t="s">
        <v>5</v>
      </c>
      <c r="F245" s="206" t="s">
        <v>1132</v>
      </c>
      <c r="H245" s="207">
        <v>3</v>
      </c>
      <c r="I245" s="208"/>
      <c r="L245" s="204"/>
      <c r="M245" s="209"/>
      <c r="N245" s="210"/>
      <c r="O245" s="210"/>
      <c r="P245" s="210"/>
      <c r="Q245" s="210"/>
      <c r="R245" s="210"/>
      <c r="S245" s="210"/>
      <c r="T245" s="211"/>
      <c r="AT245" s="205" t="s">
        <v>193</v>
      </c>
      <c r="AU245" s="205" t="s">
        <v>83</v>
      </c>
      <c r="AV245" s="13" t="s">
        <v>83</v>
      </c>
      <c r="AW245" s="13" t="s">
        <v>38</v>
      </c>
      <c r="AX245" s="13" t="s">
        <v>74</v>
      </c>
      <c r="AY245" s="205" t="s">
        <v>185</v>
      </c>
    </row>
    <row r="246" spans="2:65" s="14" customFormat="1">
      <c r="B246" s="212"/>
      <c r="D246" s="213" t="s">
        <v>193</v>
      </c>
      <c r="E246" s="214" t="s">
        <v>5</v>
      </c>
      <c r="F246" s="215" t="s">
        <v>196</v>
      </c>
      <c r="H246" s="216">
        <v>3</v>
      </c>
      <c r="I246" s="217"/>
      <c r="L246" s="212"/>
      <c r="M246" s="218"/>
      <c r="N246" s="219"/>
      <c r="O246" s="219"/>
      <c r="P246" s="219"/>
      <c r="Q246" s="219"/>
      <c r="R246" s="219"/>
      <c r="S246" s="219"/>
      <c r="T246" s="220"/>
      <c r="AT246" s="221" t="s">
        <v>193</v>
      </c>
      <c r="AU246" s="221" t="s">
        <v>83</v>
      </c>
      <c r="AV246" s="14" t="s">
        <v>191</v>
      </c>
      <c r="AW246" s="14" t="s">
        <v>38</v>
      </c>
      <c r="AX246" s="14" t="s">
        <v>81</v>
      </c>
      <c r="AY246" s="221" t="s">
        <v>185</v>
      </c>
    </row>
    <row r="247" spans="2:65" s="1" customFormat="1" ht="20.399999999999999" customHeight="1">
      <c r="B247" s="182"/>
      <c r="C247" s="183" t="s">
        <v>74</v>
      </c>
      <c r="D247" s="183" t="s">
        <v>187</v>
      </c>
      <c r="E247" s="184" t="s">
        <v>1308</v>
      </c>
      <c r="F247" s="185" t="s">
        <v>1309</v>
      </c>
      <c r="G247" s="186" t="s">
        <v>566</v>
      </c>
      <c r="H247" s="187">
        <v>1</v>
      </c>
      <c r="I247" s="188"/>
      <c r="J247" s="189">
        <f>ROUND(I247*H247,2)</f>
        <v>0</v>
      </c>
      <c r="K247" s="185" t="s">
        <v>5</v>
      </c>
      <c r="L247" s="42"/>
      <c r="M247" s="190" t="s">
        <v>5</v>
      </c>
      <c r="N247" s="191" t="s">
        <v>45</v>
      </c>
      <c r="O247" s="43"/>
      <c r="P247" s="192">
        <f>O247*H247</f>
        <v>0</v>
      </c>
      <c r="Q247" s="192">
        <v>0</v>
      </c>
      <c r="R247" s="192">
        <f>Q247*H247</f>
        <v>0</v>
      </c>
      <c r="S247" s="192">
        <v>0</v>
      </c>
      <c r="T247" s="193">
        <f>S247*H247</f>
        <v>0</v>
      </c>
      <c r="AR247" s="25" t="s">
        <v>191</v>
      </c>
      <c r="AT247" s="25" t="s">
        <v>187</v>
      </c>
      <c r="AU247" s="25" t="s">
        <v>83</v>
      </c>
      <c r="AY247" s="25" t="s">
        <v>185</v>
      </c>
      <c r="BE247" s="194">
        <f>IF(N247="základní",J247,0)</f>
        <v>0</v>
      </c>
      <c r="BF247" s="194">
        <f>IF(N247="snížená",J247,0)</f>
        <v>0</v>
      </c>
      <c r="BG247" s="194">
        <f>IF(N247="zákl. přenesená",J247,0)</f>
        <v>0</v>
      </c>
      <c r="BH247" s="194">
        <f>IF(N247="sníž. přenesená",J247,0)</f>
        <v>0</v>
      </c>
      <c r="BI247" s="194">
        <f>IF(N247="nulová",J247,0)</f>
        <v>0</v>
      </c>
      <c r="BJ247" s="25" t="s">
        <v>81</v>
      </c>
      <c r="BK247" s="194">
        <f>ROUND(I247*H247,2)</f>
        <v>0</v>
      </c>
      <c r="BL247" s="25" t="s">
        <v>191</v>
      </c>
      <c r="BM247" s="25" t="s">
        <v>373</v>
      </c>
    </row>
    <row r="248" spans="2:65" s="1" customFormat="1" ht="20.399999999999999" customHeight="1">
      <c r="B248" s="182"/>
      <c r="C248" s="183" t="s">
        <v>74</v>
      </c>
      <c r="D248" s="183" t="s">
        <v>187</v>
      </c>
      <c r="E248" s="184" t="s">
        <v>1310</v>
      </c>
      <c r="F248" s="185" t="s">
        <v>1311</v>
      </c>
      <c r="G248" s="186" t="s">
        <v>566</v>
      </c>
      <c r="H248" s="187">
        <v>1</v>
      </c>
      <c r="I248" s="188"/>
      <c r="J248" s="189">
        <f>ROUND(I248*H248,2)</f>
        <v>0</v>
      </c>
      <c r="K248" s="185" t="s">
        <v>5</v>
      </c>
      <c r="L248" s="42"/>
      <c r="M248" s="190" t="s">
        <v>5</v>
      </c>
      <c r="N248" s="191" t="s">
        <v>45</v>
      </c>
      <c r="O248" s="43"/>
      <c r="P248" s="192">
        <f>O248*H248</f>
        <v>0</v>
      </c>
      <c r="Q248" s="192">
        <v>0</v>
      </c>
      <c r="R248" s="192">
        <f>Q248*H248</f>
        <v>0</v>
      </c>
      <c r="S248" s="192">
        <v>0</v>
      </c>
      <c r="T248" s="193">
        <f>S248*H248</f>
        <v>0</v>
      </c>
      <c r="AR248" s="25" t="s">
        <v>191</v>
      </c>
      <c r="AT248" s="25" t="s">
        <v>187</v>
      </c>
      <c r="AU248" s="25" t="s">
        <v>83</v>
      </c>
      <c r="AY248" s="25" t="s">
        <v>185</v>
      </c>
      <c r="BE248" s="194">
        <f>IF(N248="základní",J248,0)</f>
        <v>0</v>
      </c>
      <c r="BF248" s="194">
        <f>IF(N248="snížená",J248,0)</f>
        <v>0</v>
      </c>
      <c r="BG248" s="194">
        <f>IF(N248="zákl. přenesená",J248,0)</f>
        <v>0</v>
      </c>
      <c r="BH248" s="194">
        <f>IF(N248="sníž. přenesená",J248,0)</f>
        <v>0</v>
      </c>
      <c r="BI248" s="194">
        <f>IF(N248="nulová",J248,0)</f>
        <v>0</v>
      </c>
      <c r="BJ248" s="25" t="s">
        <v>81</v>
      </c>
      <c r="BK248" s="194">
        <f>ROUND(I248*H248,2)</f>
        <v>0</v>
      </c>
      <c r="BL248" s="25" t="s">
        <v>191</v>
      </c>
      <c r="BM248" s="25" t="s">
        <v>1312</v>
      </c>
    </row>
    <row r="249" spans="2:65" s="1" customFormat="1" ht="20.399999999999999" customHeight="1">
      <c r="B249" s="182"/>
      <c r="C249" s="183" t="s">
        <v>74</v>
      </c>
      <c r="D249" s="183" t="s">
        <v>187</v>
      </c>
      <c r="E249" s="184" t="s">
        <v>1313</v>
      </c>
      <c r="F249" s="185" t="s">
        <v>1314</v>
      </c>
      <c r="G249" s="186" t="s">
        <v>566</v>
      </c>
      <c r="H249" s="187">
        <v>21</v>
      </c>
      <c r="I249" s="188"/>
      <c r="J249" s="189">
        <f>ROUND(I249*H249,2)</f>
        <v>0</v>
      </c>
      <c r="K249" s="185" t="s">
        <v>5</v>
      </c>
      <c r="L249" s="42"/>
      <c r="M249" s="190" t="s">
        <v>5</v>
      </c>
      <c r="N249" s="191" t="s">
        <v>45</v>
      </c>
      <c r="O249" s="43"/>
      <c r="P249" s="192">
        <f>O249*H249</f>
        <v>0</v>
      </c>
      <c r="Q249" s="192">
        <v>0</v>
      </c>
      <c r="R249" s="192">
        <f>Q249*H249</f>
        <v>0</v>
      </c>
      <c r="S249" s="192">
        <v>0</v>
      </c>
      <c r="T249" s="193">
        <f>S249*H249</f>
        <v>0</v>
      </c>
      <c r="AR249" s="25" t="s">
        <v>191</v>
      </c>
      <c r="AT249" s="25" t="s">
        <v>187</v>
      </c>
      <c r="AU249" s="25" t="s">
        <v>83</v>
      </c>
      <c r="AY249" s="25" t="s">
        <v>185</v>
      </c>
      <c r="BE249" s="194">
        <f>IF(N249="základní",J249,0)</f>
        <v>0</v>
      </c>
      <c r="BF249" s="194">
        <f>IF(N249="snížená",J249,0)</f>
        <v>0</v>
      </c>
      <c r="BG249" s="194">
        <f>IF(N249="zákl. přenesená",J249,0)</f>
        <v>0</v>
      </c>
      <c r="BH249" s="194">
        <f>IF(N249="sníž. přenesená",J249,0)</f>
        <v>0</v>
      </c>
      <c r="BI249" s="194">
        <f>IF(N249="nulová",J249,0)</f>
        <v>0</v>
      </c>
      <c r="BJ249" s="25" t="s">
        <v>81</v>
      </c>
      <c r="BK249" s="194">
        <f>ROUND(I249*H249,2)</f>
        <v>0</v>
      </c>
      <c r="BL249" s="25" t="s">
        <v>191</v>
      </c>
      <c r="BM249" s="25" t="s">
        <v>1315</v>
      </c>
    </row>
    <row r="250" spans="2:65" s="13" customFormat="1">
      <c r="B250" s="204"/>
      <c r="D250" s="196" t="s">
        <v>193</v>
      </c>
      <c r="E250" s="205" t="s">
        <v>5</v>
      </c>
      <c r="F250" s="206" t="s">
        <v>1135</v>
      </c>
      <c r="H250" s="207">
        <v>21</v>
      </c>
      <c r="I250" s="208"/>
      <c r="L250" s="204"/>
      <c r="M250" s="209"/>
      <c r="N250" s="210"/>
      <c r="O250" s="210"/>
      <c r="P250" s="210"/>
      <c r="Q250" s="210"/>
      <c r="R250" s="210"/>
      <c r="S250" s="210"/>
      <c r="T250" s="211"/>
      <c r="AT250" s="205" t="s">
        <v>193</v>
      </c>
      <c r="AU250" s="205" t="s">
        <v>83</v>
      </c>
      <c r="AV250" s="13" t="s">
        <v>83</v>
      </c>
      <c r="AW250" s="13" t="s">
        <v>38</v>
      </c>
      <c r="AX250" s="13" t="s">
        <v>74</v>
      </c>
      <c r="AY250" s="205" t="s">
        <v>185</v>
      </c>
    </row>
    <row r="251" spans="2:65" s="14" customFormat="1">
      <c r="B251" s="212"/>
      <c r="D251" s="213" t="s">
        <v>193</v>
      </c>
      <c r="E251" s="214" t="s">
        <v>5</v>
      </c>
      <c r="F251" s="215" t="s">
        <v>196</v>
      </c>
      <c r="H251" s="216">
        <v>21</v>
      </c>
      <c r="I251" s="217"/>
      <c r="L251" s="212"/>
      <c r="M251" s="218"/>
      <c r="N251" s="219"/>
      <c r="O251" s="219"/>
      <c r="P251" s="219"/>
      <c r="Q251" s="219"/>
      <c r="R251" s="219"/>
      <c r="S251" s="219"/>
      <c r="T251" s="220"/>
      <c r="AT251" s="221" t="s">
        <v>193</v>
      </c>
      <c r="AU251" s="221" t="s">
        <v>83</v>
      </c>
      <c r="AV251" s="14" t="s">
        <v>191</v>
      </c>
      <c r="AW251" s="14" t="s">
        <v>38</v>
      </c>
      <c r="AX251" s="14" t="s">
        <v>81</v>
      </c>
      <c r="AY251" s="221" t="s">
        <v>185</v>
      </c>
    </row>
    <row r="252" spans="2:65" s="1" customFormat="1" ht="20.399999999999999" customHeight="1">
      <c r="B252" s="182"/>
      <c r="C252" s="183" t="s">
        <v>74</v>
      </c>
      <c r="D252" s="183" t="s">
        <v>187</v>
      </c>
      <c r="E252" s="184" t="s">
        <v>1316</v>
      </c>
      <c r="F252" s="185" t="s">
        <v>1317</v>
      </c>
      <c r="G252" s="186" t="s">
        <v>566</v>
      </c>
      <c r="H252" s="187">
        <v>3</v>
      </c>
      <c r="I252" s="188"/>
      <c r="J252" s="189">
        <f>ROUND(I252*H252,2)</f>
        <v>0</v>
      </c>
      <c r="K252" s="185" t="s">
        <v>5</v>
      </c>
      <c r="L252" s="42"/>
      <c r="M252" s="190" t="s">
        <v>5</v>
      </c>
      <c r="N252" s="191" t="s">
        <v>45</v>
      </c>
      <c r="O252" s="43"/>
      <c r="P252" s="192">
        <f>O252*H252</f>
        <v>0</v>
      </c>
      <c r="Q252" s="192">
        <v>0</v>
      </c>
      <c r="R252" s="192">
        <f>Q252*H252</f>
        <v>0</v>
      </c>
      <c r="S252" s="192">
        <v>0</v>
      </c>
      <c r="T252" s="193">
        <f>S252*H252</f>
        <v>0</v>
      </c>
      <c r="AR252" s="25" t="s">
        <v>191</v>
      </c>
      <c r="AT252" s="25" t="s">
        <v>187</v>
      </c>
      <c r="AU252" s="25" t="s">
        <v>83</v>
      </c>
      <c r="AY252" s="25" t="s">
        <v>185</v>
      </c>
      <c r="BE252" s="194">
        <f>IF(N252="základní",J252,0)</f>
        <v>0</v>
      </c>
      <c r="BF252" s="194">
        <f>IF(N252="snížená",J252,0)</f>
        <v>0</v>
      </c>
      <c r="BG252" s="194">
        <f>IF(N252="zákl. přenesená",J252,0)</f>
        <v>0</v>
      </c>
      <c r="BH252" s="194">
        <f>IF(N252="sníž. přenesená",J252,0)</f>
        <v>0</v>
      </c>
      <c r="BI252" s="194">
        <f>IF(N252="nulová",J252,0)</f>
        <v>0</v>
      </c>
      <c r="BJ252" s="25" t="s">
        <v>81</v>
      </c>
      <c r="BK252" s="194">
        <f>ROUND(I252*H252,2)</f>
        <v>0</v>
      </c>
      <c r="BL252" s="25" t="s">
        <v>191</v>
      </c>
      <c r="BM252" s="25" t="s">
        <v>1318</v>
      </c>
    </row>
    <row r="253" spans="2:65" s="13" customFormat="1">
      <c r="B253" s="204"/>
      <c r="D253" s="196" t="s">
        <v>193</v>
      </c>
      <c r="E253" s="205" t="s">
        <v>5</v>
      </c>
      <c r="F253" s="206" t="s">
        <v>1132</v>
      </c>
      <c r="H253" s="207">
        <v>3</v>
      </c>
      <c r="I253" s="208"/>
      <c r="L253" s="204"/>
      <c r="M253" s="209"/>
      <c r="N253" s="210"/>
      <c r="O253" s="210"/>
      <c r="P253" s="210"/>
      <c r="Q253" s="210"/>
      <c r="R253" s="210"/>
      <c r="S253" s="210"/>
      <c r="T253" s="211"/>
      <c r="AT253" s="205" t="s">
        <v>193</v>
      </c>
      <c r="AU253" s="205" t="s">
        <v>83</v>
      </c>
      <c r="AV253" s="13" t="s">
        <v>83</v>
      </c>
      <c r="AW253" s="13" t="s">
        <v>38</v>
      </c>
      <c r="AX253" s="13" t="s">
        <v>74</v>
      </c>
      <c r="AY253" s="205" t="s">
        <v>185</v>
      </c>
    </row>
    <row r="254" spans="2:65" s="14" customFormat="1">
      <c r="B254" s="212"/>
      <c r="D254" s="213" t="s">
        <v>193</v>
      </c>
      <c r="E254" s="214" t="s">
        <v>5</v>
      </c>
      <c r="F254" s="215" t="s">
        <v>196</v>
      </c>
      <c r="H254" s="216">
        <v>3</v>
      </c>
      <c r="I254" s="217"/>
      <c r="L254" s="212"/>
      <c r="M254" s="218"/>
      <c r="N254" s="219"/>
      <c r="O254" s="219"/>
      <c r="P254" s="219"/>
      <c r="Q254" s="219"/>
      <c r="R254" s="219"/>
      <c r="S254" s="219"/>
      <c r="T254" s="220"/>
      <c r="AT254" s="221" t="s">
        <v>193</v>
      </c>
      <c r="AU254" s="221" t="s">
        <v>83</v>
      </c>
      <c r="AV254" s="14" t="s">
        <v>191</v>
      </c>
      <c r="AW254" s="14" t="s">
        <v>38</v>
      </c>
      <c r="AX254" s="14" t="s">
        <v>81</v>
      </c>
      <c r="AY254" s="221" t="s">
        <v>185</v>
      </c>
    </row>
    <row r="255" spans="2:65" s="1" customFormat="1" ht="20.399999999999999" customHeight="1">
      <c r="B255" s="182"/>
      <c r="C255" s="183" t="s">
        <v>74</v>
      </c>
      <c r="D255" s="183" t="s">
        <v>187</v>
      </c>
      <c r="E255" s="184" t="s">
        <v>1319</v>
      </c>
      <c r="F255" s="185" t="s">
        <v>1320</v>
      </c>
      <c r="G255" s="186" t="s">
        <v>566</v>
      </c>
      <c r="H255" s="187">
        <v>48</v>
      </c>
      <c r="I255" s="188"/>
      <c r="J255" s="189">
        <f>ROUND(I255*H255,2)</f>
        <v>0</v>
      </c>
      <c r="K255" s="185" t="s">
        <v>5</v>
      </c>
      <c r="L255" s="42"/>
      <c r="M255" s="190" t="s">
        <v>5</v>
      </c>
      <c r="N255" s="191" t="s">
        <v>45</v>
      </c>
      <c r="O255" s="43"/>
      <c r="P255" s="192">
        <f>O255*H255</f>
        <v>0</v>
      </c>
      <c r="Q255" s="192">
        <v>0</v>
      </c>
      <c r="R255" s="192">
        <f>Q255*H255</f>
        <v>0</v>
      </c>
      <c r="S255" s="192">
        <v>0</v>
      </c>
      <c r="T255" s="193">
        <f>S255*H255</f>
        <v>0</v>
      </c>
      <c r="AR255" s="25" t="s">
        <v>191</v>
      </c>
      <c r="AT255" s="25" t="s">
        <v>187</v>
      </c>
      <c r="AU255" s="25" t="s">
        <v>83</v>
      </c>
      <c r="AY255" s="25" t="s">
        <v>185</v>
      </c>
      <c r="BE255" s="194">
        <f>IF(N255="základní",J255,0)</f>
        <v>0</v>
      </c>
      <c r="BF255" s="194">
        <f>IF(N255="snížená",J255,0)</f>
        <v>0</v>
      </c>
      <c r="BG255" s="194">
        <f>IF(N255="zákl. přenesená",J255,0)</f>
        <v>0</v>
      </c>
      <c r="BH255" s="194">
        <f>IF(N255="sníž. přenesená",J255,0)</f>
        <v>0</v>
      </c>
      <c r="BI255" s="194">
        <f>IF(N255="nulová",J255,0)</f>
        <v>0</v>
      </c>
      <c r="BJ255" s="25" t="s">
        <v>81</v>
      </c>
      <c r="BK255" s="194">
        <f>ROUND(I255*H255,2)</f>
        <v>0</v>
      </c>
      <c r="BL255" s="25" t="s">
        <v>191</v>
      </c>
      <c r="BM255" s="25" t="s">
        <v>1321</v>
      </c>
    </row>
    <row r="256" spans="2:65" s="13" customFormat="1">
      <c r="B256" s="204"/>
      <c r="D256" s="196" t="s">
        <v>193</v>
      </c>
      <c r="E256" s="205" t="s">
        <v>5</v>
      </c>
      <c r="F256" s="206" t="s">
        <v>1149</v>
      </c>
      <c r="H256" s="207">
        <v>48</v>
      </c>
      <c r="I256" s="208"/>
      <c r="L256" s="204"/>
      <c r="M256" s="209"/>
      <c r="N256" s="210"/>
      <c r="O256" s="210"/>
      <c r="P256" s="210"/>
      <c r="Q256" s="210"/>
      <c r="R256" s="210"/>
      <c r="S256" s="210"/>
      <c r="T256" s="211"/>
      <c r="AT256" s="205" t="s">
        <v>193</v>
      </c>
      <c r="AU256" s="205" t="s">
        <v>83</v>
      </c>
      <c r="AV256" s="13" t="s">
        <v>83</v>
      </c>
      <c r="AW256" s="13" t="s">
        <v>38</v>
      </c>
      <c r="AX256" s="13" t="s">
        <v>74</v>
      </c>
      <c r="AY256" s="205" t="s">
        <v>185</v>
      </c>
    </row>
    <row r="257" spans="2:65" s="14" customFormat="1">
      <c r="B257" s="212"/>
      <c r="D257" s="213" t="s">
        <v>193</v>
      </c>
      <c r="E257" s="214" t="s">
        <v>5</v>
      </c>
      <c r="F257" s="215" t="s">
        <v>196</v>
      </c>
      <c r="H257" s="216">
        <v>48</v>
      </c>
      <c r="I257" s="217"/>
      <c r="L257" s="212"/>
      <c r="M257" s="218"/>
      <c r="N257" s="219"/>
      <c r="O257" s="219"/>
      <c r="P257" s="219"/>
      <c r="Q257" s="219"/>
      <c r="R257" s="219"/>
      <c r="S257" s="219"/>
      <c r="T257" s="220"/>
      <c r="AT257" s="221" t="s">
        <v>193</v>
      </c>
      <c r="AU257" s="221" t="s">
        <v>83</v>
      </c>
      <c r="AV257" s="14" t="s">
        <v>191</v>
      </c>
      <c r="AW257" s="14" t="s">
        <v>38</v>
      </c>
      <c r="AX257" s="14" t="s">
        <v>81</v>
      </c>
      <c r="AY257" s="221" t="s">
        <v>185</v>
      </c>
    </row>
    <row r="258" spans="2:65" s="1" customFormat="1" ht="20.399999999999999" customHeight="1">
      <c r="B258" s="182"/>
      <c r="C258" s="183" t="s">
        <v>74</v>
      </c>
      <c r="D258" s="183" t="s">
        <v>187</v>
      </c>
      <c r="E258" s="184" t="s">
        <v>1322</v>
      </c>
      <c r="F258" s="185" t="s">
        <v>1323</v>
      </c>
      <c r="G258" s="186" t="s">
        <v>566</v>
      </c>
      <c r="H258" s="187">
        <v>6</v>
      </c>
      <c r="I258" s="188"/>
      <c r="J258" s="189">
        <f>ROUND(I258*H258,2)</f>
        <v>0</v>
      </c>
      <c r="K258" s="185" t="s">
        <v>5</v>
      </c>
      <c r="L258" s="42"/>
      <c r="M258" s="190" t="s">
        <v>5</v>
      </c>
      <c r="N258" s="191" t="s">
        <v>45</v>
      </c>
      <c r="O258" s="43"/>
      <c r="P258" s="192">
        <f>O258*H258</f>
        <v>0</v>
      </c>
      <c r="Q258" s="192">
        <v>0</v>
      </c>
      <c r="R258" s="192">
        <f>Q258*H258</f>
        <v>0</v>
      </c>
      <c r="S258" s="192">
        <v>0</v>
      </c>
      <c r="T258" s="193">
        <f>S258*H258</f>
        <v>0</v>
      </c>
      <c r="AR258" s="25" t="s">
        <v>191</v>
      </c>
      <c r="AT258" s="25" t="s">
        <v>187</v>
      </c>
      <c r="AU258" s="25" t="s">
        <v>83</v>
      </c>
      <c r="AY258" s="25" t="s">
        <v>185</v>
      </c>
      <c r="BE258" s="194">
        <f>IF(N258="základní",J258,0)</f>
        <v>0</v>
      </c>
      <c r="BF258" s="194">
        <f>IF(N258="snížená",J258,0)</f>
        <v>0</v>
      </c>
      <c r="BG258" s="194">
        <f>IF(N258="zákl. přenesená",J258,0)</f>
        <v>0</v>
      </c>
      <c r="BH258" s="194">
        <f>IF(N258="sníž. přenesená",J258,0)</f>
        <v>0</v>
      </c>
      <c r="BI258" s="194">
        <f>IF(N258="nulová",J258,0)</f>
        <v>0</v>
      </c>
      <c r="BJ258" s="25" t="s">
        <v>81</v>
      </c>
      <c r="BK258" s="194">
        <f>ROUND(I258*H258,2)</f>
        <v>0</v>
      </c>
      <c r="BL258" s="25" t="s">
        <v>191</v>
      </c>
      <c r="BM258" s="25" t="s">
        <v>1324</v>
      </c>
    </row>
    <row r="259" spans="2:65" s="1" customFormat="1" ht="20.399999999999999" customHeight="1">
      <c r="B259" s="182"/>
      <c r="C259" s="183" t="s">
        <v>74</v>
      </c>
      <c r="D259" s="183" t="s">
        <v>187</v>
      </c>
      <c r="E259" s="184" t="s">
        <v>1325</v>
      </c>
      <c r="F259" s="185" t="s">
        <v>1326</v>
      </c>
      <c r="G259" s="186" t="s">
        <v>924</v>
      </c>
      <c r="H259" s="252"/>
      <c r="I259" s="188"/>
      <c r="J259" s="189">
        <f>ROUND(I259*H259,2)</f>
        <v>0</v>
      </c>
      <c r="K259" s="185" t="s">
        <v>5</v>
      </c>
      <c r="L259" s="42"/>
      <c r="M259" s="190" t="s">
        <v>5</v>
      </c>
      <c r="N259" s="191" t="s">
        <v>45</v>
      </c>
      <c r="O259" s="43"/>
      <c r="P259" s="192">
        <f>O259*H259</f>
        <v>0</v>
      </c>
      <c r="Q259" s="192">
        <v>0</v>
      </c>
      <c r="R259" s="192">
        <f>Q259*H259</f>
        <v>0</v>
      </c>
      <c r="S259" s="192">
        <v>0</v>
      </c>
      <c r="T259" s="193">
        <f>S259*H259</f>
        <v>0</v>
      </c>
      <c r="AR259" s="25" t="s">
        <v>191</v>
      </c>
      <c r="AT259" s="25" t="s">
        <v>187</v>
      </c>
      <c r="AU259" s="25" t="s">
        <v>83</v>
      </c>
      <c r="AY259" s="25" t="s">
        <v>185</v>
      </c>
      <c r="BE259" s="194">
        <f>IF(N259="základní",J259,0)</f>
        <v>0</v>
      </c>
      <c r="BF259" s="194">
        <f>IF(N259="snížená",J259,0)</f>
        <v>0</v>
      </c>
      <c r="BG259" s="194">
        <f>IF(N259="zákl. přenesená",J259,0)</f>
        <v>0</v>
      </c>
      <c r="BH259" s="194">
        <f>IF(N259="sníž. přenesená",J259,0)</f>
        <v>0</v>
      </c>
      <c r="BI259" s="194">
        <f>IF(N259="nulová",J259,0)</f>
        <v>0</v>
      </c>
      <c r="BJ259" s="25" t="s">
        <v>81</v>
      </c>
      <c r="BK259" s="194">
        <f>ROUND(I259*H259,2)</f>
        <v>0</v>
      </c>
      <c r="BL259" s="25" t="s">
        <v>191</v>
      </c>
      <c r="BM259" s="25" t="s">
        <v>1327</v>
      </c>
    </row>
    <row r="260" spans="2:65" s="1" customFormat="1" ht="20.399999999999999" customHeight="1">
      <c r="B260" s="182"/>
      <c r="C260" s="183" t="s">
        <v>74</v>
      </c>
      <c r="D260" s="183" t="s">
        <v>187</v>
      </c>
      <c r="E260" s="184" t="s">
        <v>1328</v>
      </c>
      <c r="F260" s="185" t="s">
        <v>1329</v>
      </c>
      <c r="G260" s="186" t="s">
        <v>924</v>
      </c>
      <c r="H260" s="252"/>
      <c r="I260" s="188"/>
      <c r="J260" s="189">
        <f>ROUND(I260*H260,2)</f>
        <v>0</v>
      </c>
      <c r="K260" s="185" t="s">
        <v>5</v>
      </c>
      <c r="L260" s="42"/>
      <c r="M260" s="190" t="s">
        <v>5</v>
      </c>
      <c r="N260" s="191" t="s">
        <v>45</v>
      </c>
      <c r="O260" s="43"/>
      <c r="P260" s="192">
        <f>O260*H260</f>
        <v>0</v>
      </c>
      <c r="Q260" s="192">
        <v>0</v>
      </c>
      <c r="R260" s="192">
        <f>Q260*H260</f>
        <v>0</v>
      </c>
      <c r="S260" s="192">
        <v>0</v>
      </c>
      <c r="T260" s="193">
        <f>S260*H260</f>
        <v>0</v>
      </c>
      <c r="AR260" s="25" t="s">
        <v>191</v>
      </c>
      <c r="AT260" s="25" t="s">
        <v>187</v>
      </c>
      <c r="AU260" s="25" t="s">
        <v>83</v>
      </c>
      <c r="AY260" s="25" t="s">
        <v>185</v>
      </c>
      <c r="BE260" s="194">
        <f>IF(N260="základní",J260,0)</f>
        <v>0</v>
      </c>
      <c r="BF260" s="194">
        <f>IF(N260="snížená",J260,0)</f>
        <v>0</v>
      </c>
      <c r="BG260" s="194">
        <f>IF(N260="zákl. přenesená",J260,0)</f>
        <v>0</v>
      </c>
      <c r="BH260" s="194">
        <f>IF(N260="sníž. přenesená",J260,0)</f>
        <v>0</v>
      </c>
      <c r="BI260" s="194">
        <f>IF(N260="nulová",J260,0)</f>
        <v>0</v>
      </c>
      <c r="BJ260" s="25" t="s">
        <v>81</v>
      </c>
      <c r="BK260" s="194">
        <f>ROUND(I260*H260,2)</f>
        <v>0</v>
      </c>
      <c r="BL260" s="25" t="s">
        <v>191</v>
      </c>
      <c r="BM260" s="25" t="s">
        <v>1330</v>
      </c>
    </row>
    <row r="261" spans="2:65" s="1" customFormat="1" ht="20.399999999999999" customHeight="1">
      <c r="B261" s="182"/>
      <c r="C261" s="183" t="s">
        <v>74</v>
      </c>
      <c r="D261" s="183" t="s">
        <v>187</v>
      </c>
      <c r="E261" s="184" t="s">
        <v>1331</v>
      </c>
      <c r="F261" s="185" t="s">
        <v>1332</v>
      </c>
      <c r="G261" s="186" t="s">
        <v>924</v>
      </c>
      <c r="H261" s="252"/>
      <c r="I261" s="188"/>
      <c r="J261" s="189">
        <f>ROUND(I261*H261,2)</f>
        <v>0</v>
      </c>
      <c r="K261" s="185" t="s">
        <v>5</v>
      </c>
      <c r="L261" s="42"/>
      <c r="M261" s="190" t="s">
        <v>5</v>
      </c>
      <c r="N261" s="191" t="s">
        <v>45</v>
      </c>
      <c r="O261" s="43"/>
      <c r="P261" s="192">
        <f>O261*H261</f>
        <v>0</v>
      </c>
      <c r="Q261" s="192">
        <v>0</v>
      </c>
      <c r="R261" s="192">
        <f>Q261*H261</f>
        <v>0</v>
      </c>
      <c r="S261" s="192">
        <v>0</v>
      </c>
      <c r="T261" s="193">
        <f>S261*H261</f>
        <v>0</v>
      </c>
      <c r="AR261" s="25" t="s">
        <v>191</v>
      </c>
      <c r="AT261" s="25" t="s">
        <v>187</v>
      </c>
      <c r="AU261" s="25" t="s">
        <v>83</v>
      </c>
      <c r="AY261" s="25" t="s">
        <v>185</v>
      </c>
      <c r="BE261" s="194">
        <f>IF(N261="základní",J261,0)</f>
        <v>0</v>
      </c>
      <c r="BF261" s="194">
        <f>IF(N261="snížená",J261,0)</f>
        <v>0</v>
      </c>
      <c r="BG261" s="194">
        <f>IF(N261="zákl. přenesená",J261,0)</f>
        <v>0</v>
      </c>
      <c r="BH261" s="194">
        <f>IF(N261="sníž. přenesená",J261,0)</f>
        <v>0</v>
      </c>
      <c r="BI261" s="194">
        <f>IF(N261="nulová",J261,0)</f>
        <v>0</v>
      </c>
      <c r="BJ261" s="25" t="s">
        <v>81</v>
      </c>
      <c r="BK261" s="194">
        <f>ROUND(I261*H261,2)</f>
        <v>0</v>
      </c>
      <c r="BL261" s="25" t="s">
        <v>191</v>
      </c>
      <c r="BM261" s="25" t="s">
        <v>1333</v>
      </c>
    </row>
    <row r="262" spans="2:65" s="1" customFormat="1" ht="20.399999999999999" customHeight="1">
      <c r="B262" s="182"/>
      <c r="C262" s="183" t="s">
        <v>74</v>
      </c>
      <c r="D262" s="183" t="s">
        <v>187</v>
      </c>
      <c r="E262" s="184" t="s">
        <v>1334</v>
      </c>
      <c r="F262" s="185" t="s">
        <v>1335</v>
      </c>
      <c r="G262" s="186" t="s">
        <v>924</v>
      </c>
      <c r="H262" s="252"/>
      <c r="I262" s="188"/>
      <c r="J262" s="189">
        <f>ROUND(I262*H262,2)</f>
        <v>0</v>
      </c>
      <c r="K262" s="185" t="s">
        <v>5</v>
      </c>
      <c r="L262" s="42"/>
      <c r="M262" s="190" t="s">
        <v>5</v>
      </c>
      <c r="N262" s="191" t="s">
        <v>45</v>
      </c>
      <c r="O262" s="43"/>
      <c r="P262" s="192">
        <f>O262*H262</f>
        <v>0</v>
      </c>
      <c r="Q262" s="192">
        <v>0</v>
      </c>
      <c r="R262" s="192">
        <f>Q262*H262</f>
        <v>0</v>
      </c>
      <c r="S262" s="192">
        <v>0</v>
      </c>
      <c r="T262" s="193">
        <f>S262*H262</f>
        <v>0</v>
      </c>
      <c r="AR262" s="25" t="s">
        <v>191</v>
      </c>
      <c r="AT262" s="25" t="s">
        <v>187</v>
      </c>
      <c r="AU262" s="25" t="s">
        <v>83</v>
      </c>
      <c r="AY262" s="25" t="s">
        <v>185</v>
      </c>
      <c r="BE262" s="194">
        <f>IF(N262="základní",J262,0)</f>
        <v>0</v>
      </c>
      <c r="BF262" s="194">
        <f>IF(N262="snížená",J262,0)</f>
        <v>0</v>
      </c>
      <c r="BG262" s="194">
        <f>IF(N262="zákl. přenesená",J262,0)</f>
        <v>0</v>
      </c>
      <c r="BH262" s="194">
        <f>IF(N262="sníž. přenesená",J262,0)</f>
        <v>0</v>
      </c>
      <c r="BI262" s="194">
        <f>IF(N262="nulová",J262,0)</f>
        <v>0</v>
      </c>
      <c r="BJ262" s="25" t="s">
        <v>81</v>
      </c>
      <c r="BK262" s="194">
        <f>ROUND(I262*H262,2)</f>
        <v>0</v>
      </c>
      <c r="BL262" s="25" t="s">
        <v>191</v>
      </c>
      <c r="BM262" s="25" t="s">
        <v>1336</v>
      </c>
    </row>
    <row r="263" spans="2:65" s="11" customFormat="1" ht="29.85" customHeight="1">
      <c r="B263" s="168"/>
      <c r="D263" s="179" t="s">
        <v>73</v>
      </c>
      <c r="E263" s="180" t="s">
        <v>1337</v>
      </c>
      <c r="F263" s="180" t="s">
        <v>1338</v>
      </c>
      <c r="I263" s="171"/>
      <c r="J263" s="181">
        <f>BK263</f>
        <v>0</v>
      </c>
      <c r="L263" s="168"/>
      <c r="M263" s="173"/>
      <c r="N263" s="174"/>
      <c r="O263" s="174"/>
      <c r="P263" s="175">
        <f>SUM(P264:P328)</f>
        <v>0</v>
      </c>
      <c r="Q263" s="174"/>
      <c r="R263" s="175">
        <f>SUM(R264:R328)</f>
        <v>0</v>
      </c>
      <c r="S263" s="174"/>
      <c r="T263" s="176">
        <f>SUM(T264:T328)</f>
        <v>0</v>
      </c>
      <c r="AR263" s="169" t="s">
        <v>81</v>
      </c>
      <c r="AT263" s="177" t="s">
        <v>73</v>
      </c>
      <c r="AU263" s="177" t="s">
        <v>81</v>
      </c>
      <c r="AY263" s="169" t="s">
        <v>185</v>
      </c>
      <c r="BK263" s="178">
        <f>SUM(BK264:BK328)</f>
        <v>0</v>
      </c>
    </row>
    <row r="264" spans="2:65" s="1" customFormat="1" ht="20.399999999999999" customHeight="1">
      <c r="B264" s="182"/>
      <c r="C264" s="183" t="s">
        <v>74</v>
      </c>
      <c r="D264" s="183" t="s">
        <v>187</v>
      </c>
      <c r="E264" s="184" t="s">
        <v>1339</v>
      </c>
      <c r="F264" s="185" t="s">
        <v>1340</v>
      </c>
      <c r="G264" s="186" t="s">
        <v>1341</v>
      </c>
      <c r="H264" s="187">
        <v>0.59</v>
      </c>
      <c r="I264" s="188"/>
      <c r="J264" s="189">
        <f t="shared" ref="J264:J286" si="10">ROUND(I264*H264,2)</f>
        <v>0</v>
      </c>
      <c r="K264" s="185" t="s">
        <v>5</v>
      </c>
      <c r="L264" s="42"/>
      <c r="M264" s="190" t="s">
        <v>5</v>
      </c>
      <c r="N264" s="191" t="s">
        <v>45</v>
      </c>
      <c r="O264" s="43"/>
      <c r="P264" s="192">
        <f t="shared" ref="P264:P286" si="11">O264*H264</f>
        <v>0</v>
      </c>
      <c r="Q264" s="192">
        <v>0</v>
      </c>
      <c r="R264" s="192">
        <f t="shared" ref="R264:R286" si="12">Q264*H264</f>
        <v>0</v>
      </c>
      <c r="S264" s="192">
        <v>0</v>
      </c>
      <c r="T264" s="193">
        <f t="shared" ref="T264:T286" si="13">S264*H264</f>
        <v>0</v>
      </c>
      <c r="AR264" s="25" t="s">
        <v>191</v>
      </c>
      <c r="AT264" s="25" t="s">
        <v>187</v>
      </c>
      <c r="AU264" s="25" t="s">
        <v>83</v>
      </c>
      <c r="AY264" s="25" t="s">
        <v>185</v>
      </c>
      <c r="BE264" s="194">
        <f t="shared" ref="BE264:BE286" si="14">IF(N264="základní",J264,0)</f>
        <v>0</v>
      </c>
      <c r="BF264" s="194">
        <f t="shared" ref="BF264:BF286" si="15">IF(N264="snížená",J264,0)</f>
        <v>0</v>
      </c>
      <c r="BG264" s="194">
        <f t="shared" ref="BG264:BG286" si="16">IF(N264="zákl. přenesená",J264,0)</f>
        <v>0</v>
      </c>
      <c r="BH264" s="194">
        <f t="shared" ref="BH264:BH286" si="17">IF(N264="sníž. přenesená",J264,0)</f>
        <v>0</v>
      </c>
      <c r="BI264" s="194">
        <f t="shared" ref="BI264:BI286" si="18">IF(N264="nulová",J264,0)</f>
        <v>0</v>
      </c>
      <c r="BJ264" s="25" t="s">
        <v>81</v>
      </c>
      <c r="BK264" s="194">
        <f t="shared" ref="BK264:BK286" si="19">ROUND(I264*H264,2)</f>
        <v>0</v>
      </c>
      <c r="BL264" s="25" t="s">
        <v>191</v>
      </c>
      <c r="BM264" s="25" t="s">
        <v>1342</v>
      </c>
    </row>
    <row r="265" spans="2:65" s="1" customFormat="1" ht="20.399999999999999" customHeight="1">
      <c r="B265" s="182"/>
      <c r="C265" s="183" t="s">
        <v>74</v>
      </c>
      <c r="D265" s="183" t="s">
        <v>187</v>
      </c>
      <c r="E265" s="184" t="s">
        <v>1343</v>
      </c>
      <c r="F265" s="185" t="s">
        <v>1344</v>
      </c>
      <c r="G265" s="186" t="s">
        <v>283</v>
      </c>
      <c r="H265" s="187">
        <v>62.22</v>
      </c>
      <c r="I265" s="188"/>
      <c r="J265" s="189">
        <f t="shared" si="10"/>
        <v>0</v>
      </c>
      <c r="K265" s="185" t="s">
        <v>5</v>
      </c>
      <c r="L265" s="42"/>
      <c r="M265" s="190" t="s">
        <v>5</v>
      </c>
      <c r="N265" s="191" t="s">
        <v>45</v>
      </c>
      <c r="O265" s="43"/>
      <c r="P265" s="192">
        <f t="shared" si="11"/>
        <v>0</v>
      </c>
      <c r="Q265" s="192">
        <v>0</v>
      </c>
      <c r="R265" s="192">
        <f t="shared" si="12"/>
        <v>0</v>
      </c>
      <c r="S265" s="192">
        <v>0</v>
      </c>
      <c r="T265" s="193">
        <f t="shared" si="13"/>
        <v>0</v>
      </c>
      <c r="AR265" s="25" t="s">
        <v>191</v>
      </c>
      <c r="AT265" s="25" t="s">
        <v>187</v>
      </c>
      <c r="AU265" s="25" t="s">
        <v>83</v>
      </c>
      <c r="AY265" s="25" t="s">
        <v>185</v>
      </c>
      <c r="BE265" s="194">
        <f t="shared" si="14"/>
        <v>0</v>
      </c>
      <c r="BF265" s="194">
        <f t="shared" si="15"/>
        <v>0</v>
      </c>
      <c r="BG265" s="194">
        <f t="shared" si="16"/>
        <v>0</v>
      </c>
      <c r="BH265" s="194">
        <f t="shared" si="17"/>
        <v>0</v>
      </c>
      <c r="BI265" s="194">
        <f t="shared" si="18"/>
        <v>0</v>
      </c>
      <c r="BJ265" s="25" t="s">
        <v>81</v>
      </c>
      <c r="BK265" s="194">
        <f t="shared" si="19"/>
        <v>0</v>
      </c>
      <c r="BL265" s="25" t="s">
        <v>191</v>
      </c>
      <c r="BM265" s="25" t="s">
        <v>237</v>
      </c>
    </row>
    <row r="266" spans="2:65" s="1" customFormat="1" ht="20.399999999999999" customHeight="1">
      <c r="B266" s="182"/>
      <c r="C266" s="183" t="s">
        <v>74</v>
      </c>
      <c r="D266" s="183" t="s">
        <v>187</v>
      </c>
      <c r="E266" s="184" t="s">
        <v>1345</v>
      </c>
      <c r="F266" s="185" t="s">
        <v>1346</v>
      </c>
      <c r="G266" s="186" t="s">
        <v>190</v>
      </c>
      <c r="H266" s="187">
        <v>311.10000000000002</v>
      </c>
      <c r="I266" s="188"/>
      <c r="J266" s="189">
        <f t="shared" si="10"/>
        <v>0</v>
      </c>
      <c r="K266" s="185" t="s">
        <v>5</v>
      </c>
      <c r="L266" s="42"/>
      <c r="M266" s="190" t="s">
        <v>5</v>
      </c>
      <c r="N266" s="191" t="s">
        <v>45</v>
      </c>
      <c r="O266" s="43"/>
      <c r="P266" s="192">
        <f t="shared" si="11"/>
        <v>0</v>
      </c>
      <c r="Q266" s="192">
        <v>0</v>
      </c>
      <c r="R266" s="192">
        <f t="shared" si="12"/>
        <v>0</v>
      </c>
      <c r="S266" s="192">
        <v>0</v>
      </c>
      <c r="T266" s="193">
        <f t="shared" si="13"/>
        <v>0</v>
      </c>
      <c r="AR266" s="25" t="s">
        <v>191</v>
      </c>
      <c r="AT266" s="25" t="s">
        <v>187</v>
      </c>
      <c r="AU266" s="25" t="s">
        <v>83</v>
      </c>
      <c r="AY266" s="25" t="s">
        <v>185</v>
      </c>
      <c r="BE266" s="194">
        <f t="shared" si="14"/>
        <v>0</v>
      </c>
      <c r="BF266" s="194">
        <f t="shared" si="15"/>
        <v>0</v>
      </c>
      <c r="BG266" s="194">
        <f t="shared" si="16"/>
        <v>0</v>
      </c>
      <c r="BH266" s="194">
        <f t="shared" si="17"/>
        <v>0</v>
      </c>
      <c r="BI266" s="194">
        <f t="shared" si="18"/>
        <v>0</v>
      </c>
      <c r="BJ266" s="25" t="s">
        <v>81</v>
      </c>
      <c r="BK266" s="194">
        <f t="shared" si="19"/>
        <v>0</v>
      </c>
      <c r="BL266" s="25" t="s">
        <v>191</v>
      </c>
      <c r="BM266" s="25" t="s">
        <v>1347</v>
      </c>
    </row>
    <row r="267" spans="2:65" s="1" customFormat="1" ht="20.399999999999999" customHeight="1">
      <c r="B267" s="182"/>
      <c r="C267" s="183" t="s">
        <v>74</v>
      </c>
      <c r="D267" s="183" t="s">
        <v>187</v>
      </c>
      <c r="E267" s="184" t="s">
        <v>1348</v>
      </c>
      <c r="F267" s="185" t="s">
        <v>1349</v>
      </c>
      <c r="G267" s="186" t="s">
        <v>190</v>
      </c>
      <c r="H267" s="187">
        <v>15.2</v>
      </c>
      <c r="I267" s="188"/>
      <c r="J267" s="189">
        <f t="shared" si="10"/>
        <v>0</v>
      </c>
      <c r="K267" s="185" t="s">
        <v>5</v>
      </c>
      <c r="L267" s="42"/>
      <c r="M267" s="190" t="s">
        <v>5</v>
      </c>
      <c r="N267" s="191" t="s">
        <v>45</v>
      </c>
      <c r="O267" s="43"/>
      <c r="P267" s="192">
        <f t="shared" si="11"/>
        <v>0</v>
      </c>
      <c r="Q267" s="192">
        <v>0</v>
      </c>
      <c r="R267" s="192">
        <f t="shared" si="12"/>
        <v>0</v>
      </c>
      <c r="S267" s="192">
        <v>0</v>
      </c>
      <c r="T267" s="193">
        <f t="shared" si="13"/>
        <v>0</v>
      </c>
      <c r="AR267" s="25" t="s">
        <v>191</v>
      </c>
      <c r="AT267" s="25" t="s">
        <v>187</v>
      </c>
      <c r="AU267" s="25" t="s">
        <v>83</v>
      </c>
      <c r="AY267" s="25" t="s">
        <v>185</v>
      </c>
      <c r="BE267" s="194">
        <f t="shared" si="14"/>
        <v>0</v>
      </c>
      <c r="BF267" s="194">
        <f t="shared" si="15"/>
        <v>0</v>
      </c>
      <c r="BG267" s="194">
        <f t="shared" si="16"/>
        <v>0</v>
      </c>
      <c r="BH267" s="194">
        <f t="shared" si="17"/>
        <v>0</v>
      </c>
      <c r="BI267" s="194">
        <f t="shared" si="18"/>
        <v>0</v>
      </c>
      <c r="BJ267" s="25" t="s">
        <v>81</v>
      </c>
      <c r="BK267" s="194">
        <f t="shared" si="19"/>
        <v>0</v>
      </c>
      <c r="BL267" s="25" t="s">
        <v>191</v>
      </c>
      <c r="BM267" s="25" t="s">
        <v>1350</v>
      </c>
    </row>
    <row r="268" spans="2:65" s="1" customFormat="1" ht="20.399999999999999" customHeight="1">
      <c r="B268" s="182"/>
      <c r="C268" s="183" t="s">
        <v>74</v>
      </c>
      <c r="D268" s="183" t="s">
        <v>187</v>
      </c>
      <c r="E268" s="184" t="s">
        <v>1351</v>
      </c>
      <c r="F268" s="185" t="s">
        <v>1352</v>
      </c>
      <c r="G268" s="186" t="s">
        <v>190</v>
      </c>
      <c r="H268" s="187">
        <v>9.4499999999999993</v>
      </c>
      <c r="I268" s="188"/>
      <c r="J268" s="189">
        <f t="shared" si="10"/>
        <v>0</v>
      </c>
      <c r="K268" s="185" t="s">
        <v>5</v>
      </c>
      <c r="L268" s="42"/>
      <c r="M268" s="190" t="s">
        <v>5</v>
      </c>
      <c r="N268" s="191" t="s">
        <v>45</v>
      </c>
      <c r="O268" s="43"/>
      <c r="P268" s="192">
        <f t="shared" si="11"/>
        <v>0</v>
      </c>
      <c r="Q268" s="192">
        <v>0</v>
      </c>
      <c r="R268" s="192">
        <f t="shared" si="12"/>
        <v>0</v>
      </c>
      <c r="S268" s="192">
        <v>0</v>
      </c>
      <c r="T268" s="193">
        <f t="shared" si="13"/>
        <v>0</v>
      </c>
      <c r="AR268" s="25" t="s">
        <v>191</v>
      </c>
      <c r="AT268" s="25" t="s">
        <v>187</v>
      </c>
      <c r="AU268" s="25" t="s">
        <v>83</v>
      </c>
      <c r="AY268" s="25" t="s">
        <v>185</v>
      </c>
      <c r="BE268" s="194">
        <f t="shared" si="14"/>
        <v>0</v>
      </c>
      <c r="BF268" s="194">
        <f t="shared" si="15"/>
        <v>0</v>
      </c>
      <c r="BG268" s="194">
        <f t="shared" si="16"/>
        <v>0</v>
      </c>
      <c r="BH268" s="194">
        <f t="shared" si="17"/>
        <v>0</v>
      </c>
      <c r="BI268" s="194">
        <f t="shared" si="18"/>
        <v>0</v>
      </c>
      <c r="BJ268" s="25" t="s">
        <v>81</v>
      </c>
      <c r="BK268" s="194">
        <f t="shared" si="19"/>
        <v>0</v>
      </c>
      <c r="BL268" s="25" t="s">
        <v>191</v>
      </c>
      <c r="BM268" s="25" t="s">
        <v>1353</v>
      </c>
    </row>
    <row r="269" spans="2:65" s="1" customFormat="1" ht="28.95" customHeight="1">
      <c r="B269" s="182"/>
      <c r="C269" s="183" t="s">
        <v>74</v>
      </c>
      <c r="D269" s="183" t="s">
        <v>187</v>
      </c>
      <c r="E269" s="184" t="s">
        <v>1354</v>
      </c>
      <c r="F269" s="185" t="s">
        <v>1355</v>
      </c>
      <c r="G269" s="186" t="s">
        <v>275</v>
      </c>
      <c r="H269" s="187">
        <v>6</v>
      </c>
      <c r="I269" s="188"/>
      <c r="J269" s="189">
        <f t="shared" si="10"/>
        <v>0</v>
      </c>
      <c r="K269" s="185" t="s">
        <v>5</v>
      </c>
      <c r="L269" s="42"/>
      <c r="M269" s="190" t="s">
        <v>5</v>
      </c>
      <c r="N269" s="191" t="s">
        <v>45</v>
      </c>
      <c r="O269" s="43"/>
      <c r="P269" s="192">
        <f t="shared" si="11"/>
        <v>0</v>
      </c>
      <c r="Q269" s="192">
        <v>0</v>
      </c>
      <c r="R269" s="192">
        <f t="shared" si="12"/>
        <v>0</v>
      </c>
      <c r="S269" s="192">
        <v>0</v>
      </c>
      <c r="T269" s="193">
        <f t="shared" si="13"/>
        <v>0</v>
      </c>
      <c r="AR269" s="25" t="s">
        <v>191</v>
      </c>
      <c r="AT269" s="25" t="s">
        <v>187</v>
      </c>
      <c r="AU269" s="25" t="s">
        <v>83</v>
      </c>
      <c r="AY269" s="25" t="s">
        <v>185</v>
      </c>
      <c r="BE269" s="194">
        <f t="shared" si="14"/>
        <v>0</v>
      </c>
      <c r="BF269" s="194">
        <f t="shared" si="15"/>
        <v>0</v>
      </c>
      <c r="BG269" s="194">
        <f t="shared" si="16"/>
        <v>0</v>
      </c>
      <c r="BH269" s="194">
        <f t="shared" si="17"/>
        <v>0</v>
      </c>
      <c r="BI269" s="194">
        <f t="shared" si="18"/>
        <v>0</v>
      </c>
      <c r="BJ269" s="25" t="s">
        <v>81</v>
      </c>
      <c r="BK269" s="194">
        <f t="shared" si="19"/>
        <v>0</v>
      </c>
      <c r="BL269" s="25" t="s">
        <v>191</v>
      </c>
      <c r="BM269" s="25" t="s">
        <v>201</v>
      </c>
    </row>
    <row r="270" spans="2:65" s="1" customFormat="1" ht="28.95" customHeight="1">
      <c r="B270" s="182"/>
      <c r="C270" s="183" t="s">
        <v>74</v>
      </c>
      <c r="D270" s="183" t="s">
        <v>187</v>
      </c>
      <c r="E270" s="184" t="s">
        <v>1356</v>
      </c>
      <c r="F270" s="185" t="s">
        <v>1357</v>
      </c>
      <c r="G270" s="186" t="s">
        <v>190</v>
      </c>
      <c r="H270" s="187">
        <v>118.4</v>
      </c>
      <c r="I270" s="188"/>
      <c r="J270" s="189">
        <f t="shared" si="10"/>
        <v>0</v>
      </c>
      <c r="K270" s="185" t="s">
        <v>5</v>
      </c>
      <c r="L270" s="42"/>
      <c r="M270" s="190" t="s">
        <v>5</v>
      </c>
      <c r="N270" s="191" t="s">
        <v>45</v>
      </c>
      <c r="O270" s="43"/>
      <c r="P270" s="192">
        <f t="shared" si="11"/>
        <v>0</v>
      </c>
      <c r="Q270" s="192">
        <v>0</v>
      </c>
      <c r="R270" s="192">
        <f t="shared" si="12"/>
        <v>0</v>
      </c>
      <c r="S270" s="192">
        <v>0</v>
      </c>
      <c r="T270" s="193">
        <f t="shared" si="13"/>
        <v>0</v>
      </c>
      <c r="AR270" s="25" t="s">
        <v>191</v>
      </c>
      <c r="AT270" s="25" t="s">
        <v>187</v>
      </c>
      <c r="AU270" s="25" t="s">
        <v>83</v>
      </c>
      <c r="AY270" s="25" t="s">
        <v>185</v>
      </c>
      <c r="BE270" s="194">
        <f t="shared" si="14"/>
        <v>0</v>
      </c>
      <c r="BF270" s="194">
        <f t="shared" si="15"/>
        <v>0</v>
      </c>
      <c r="BG270" s="194">
        <f t="shared" si="16"/>
        <v>0</v>
      </c>
      <c r="BH270" s="194">
        <f t="shared" si="17"/>
        <v>0</v>
      </c>
      <c r="BI270" s="194">
        <f t="shared" si="18"/>
        <v>0</v>
      </c>
      <c r="BJ270" s="25" t="s">
        <v>81</v>
      </c>
      <c r="BK270" s="194">
        <f t="shared" si="19"/>
        <v>0</v>
      </c>
      <c r="BL270" s="25" t="s">
        <v>191</v>
      </c>
      <c r="BM270" s="25" t="s">
        <v>1358</v>
      </c>
    </row>
    <row r="271" spans="2:65" s="1" customFormat="1" ht="20.399999999999999" customHeight="1">
      <c r="B271" s="182"/>
      <c r="C271" s="183" t="s">
        <v>74</v>
      </c>
      <c r="D271" s="183" t="s">
        <v>187</v>
      </c>
      <c r="E271" s="184" t="s">
        <v>1359</v>
      </c>
      <c r="F271" s="185" t="s">
        <v>1360</v>
      </c>
      <c r="G271" s="186" t="s">
        <v>283</v>
      </c>
      <c r="H271" s="187">
        <v>64.400000000000006</v>
      </c>
      <c r="I271" s="188"/>
      <c r="J271" s="189">
        <f t="shared" si="10"/>
        <v>0</v>
      </c>
      <c r="K271" s="185" t="s">
        <v>5</v>
      </c>
      <c r="L271" s="42"/>
      <c r="M271" s="190" t="s">
        <v>5</v>
      </c>
      <c r="N271" s="191" t="s">
        <v>45</v>
      </c>
      <c r="O271" s="43"/>
      <c r="P271" s="192">
        <f t="shared" si="11"/>
        <v>0</v>
      </c>
      <c r="Q271" s="192">
        <v>0</v>
      </c>
      <c r="R271" s="192">
        <f t="shared" si="12"/>
        <v>0</v>
      </c>
      <c r="S271" s="192">
        <v>0</v>
      </c>
      <c r="T271" s="193">
        <f t="shared" si="13"/>
        <v>0</v>
      </c>
      <c r="AR271" s="25" t="s">
        <v>191</v>
      </c>
      <c r="AT271" s="25" t="s">
        <v>187</v>
      </c>
      <c r="AU271" s="25" t="s">
        <v>83</v>
      </c>
      <c r="AY271" s="25" t="s">
        <v>185</v>
      </c>
      <c r="BE271" s="194">
        <f t="shared" si="14"/>
        <v>0</v>
      </c>
      <c r="BF271" s="194">
        <f t="shared" si="15"/>
        <v>0</v>
      </c>
      <c r="BG271" s="194">
        <f t="shared" si="16"/>
        <v>0</v>
      </c>
      <c r="BH271" s="194">
        <f t="shared" si="17"/>
        <v>0</v>
      </c>
      <c r="BI271" s="194">
        <f t="shared" si="18"/>
        <v>0</v>
      </c>
      <c r="BJ271" s="25" t="s">
        <v>81</v>
      </c>
      <c r="BK271" s="194">
        <f t="shared" si="19"/>
        <v>0</v>
      </c>
      <c r="BL271" s="25" t="s">
        <v>191</v>
      </c>
      <c r="BM271" s="25" t="s">
        <v>1361</v>
      </c>
    </row>
    <row r="272" spans="2:65" s="1" customFormat="1" ht="20.399999999999999" customHeight="1">
      <c r="B272" s="182"/>
      <c r="C272" s="183" t="s">
        <v>74</v>
      </c>
      <c r="D272" s="183" t="s">
        <v>187</v>
      </c>
      <c r="E272" s="184" t="s">
        <v>1362</v>
      </c>
      <c r="F272" s="185" t="s">
        <v>1363</v>
      </c>
      <c r="G272" s="186" t="s">
        <v>283</v>
      </c>
      <c r="H272" s="187">
        <v>3.04</v>
      </c>
      <c r="I272" s="188"/>
      <c r="J272" s="189">
        <f t="shared" si="10"/>
        <v>0</v>
      </c>
      <c r="K272" s="185" t="s">
        <v>5</v>
      </c>
      <c r="L272" s="42"/>
      <c r="M272" s="190" t="s">
        <v>5</v>
      </c>
      <c r="N272" s="191" t="s">
        <v>45</v>
      </c>
      <c r="O272" s="43"/>
      <c r="P272" s="192">
        <f t="shared" si="11"/>
        <v>0</v>
      </c>
      <c r="Q272" s="192">
        <v>0</v>
      </c>
      <c r="R272" s="192">
        <f t="shared" si="12"/>
        <v>0</v>
      </c>
      <c r="S272" s="192">
        <v>0</v>
      </c>
      <c r="T272" s="193">
        <f t="shared" si="13"/>
        <v>0</v>
      </c>
      <c r="AR272" s="25" t="s">
        <v>191</v>
      </c>
      <c r="AT272" s="25" t="s">
        <v>187</v>
      </c>
      <c r="AU272" s="25" t="s">
        <v>83</v>
      </c>
      <c r="AY272" s="25" t="s">
        <v>185</v>
      </c>
      <c r="BE272" s="194">
        <f t="shared" si="14"/>
        <v>0</v>
      </c>
      <c r="BF272" s="194">
        <f t="shared" si="15"/>
        <v>0</v>
      </c>
      <c r="BG272" s="194">
        <f t="shared" si="16"/>
        <v>0</v>
      </c>
      <c r="BH272" s="194">
        <f t="shared" si="17"/>
        <v>0</v>
      </c>
      <c r="BI272" s="194">
        <f t="shared" si="18"/>
        <v>0</v>
      </c>
      <c r="BJ272" s="25" t="s">
        <v>81</v>
      </c>
      <c r="BK272" s="194">
        <f t="shared" si="19"/>
        <v>0</v>
      </c>
      <c r="BL272" s="25" t="s">
        <v>191</v>
      </c>
      <c r="BM272" s="25" t="s">
        <v>1364</v>
      </c>
    </row>
    <row r="273" spans="2:65" s="1" customFormat="1" ht="20.399999999999999" customHeight="1">
      <c r="B273" s="182"/>
      <c r="C273" s="183" t="s">
        <v>74</v>
      </c>
      <c r="D273" s="183" t="s">
        <v>187</v>
      </c>
      <c r="E273" s="184" t="s">
        <v>1365</v>
      </c>
      <c r="F273" s="185" t="s">
        <v>1366</v>
      </c>
      <c r="G273" s="186" t="s">
        <v>283</v>
      </c>
      <c r="H273" s="187">
        <v>19.5</v>
      </c>
      <c r="I273" s="188"/>
      <c r="J273" s="189">
        <f t="shared" si="10"/>
        <v>0</v>
      </c>
      <c r="K273" s="185" t="s">
        <v>5</v>
      </c>
      <c r="L273" s="42"/>
      <c r="M273" s="190" t="s">
        <v>5</v>
      </c>
      <c r="N273" s="191" t="s">
        <v>45</v>
      </c>
      <c r="O273" s="43"/>
      <c r="P273" s="192">
        <f t="shared" si="11"/>
        <v>0</v>
      </c>
      <c r="Q273" s="192">
        <v>0</v>
      </c>
      <c r="R273" s="192">
        <f t="shared" si="12"/>
        <v>0</v>
      </c>
      <c r="S273" s="192">
        <v>0</v>
      </c>
      <c r="T273" s="193">
        <f t="shared" si="13"/>
        <v>0</v>
      </c>
      <c r="AR273" s="25" t="s">
        <v>191</v>
      </c>
      <c r="AT273" s="25" t="s">
        <v>187</v>
      </c>
      <c r="AU273" s="25" t="s">
        <v>83</v>
      </c>
      <c r="AY273" s="25" t="s">
        <v>185</v>
      </c>
      <c r="BE273" s="194">
        <f t="shared" si="14"/>
        <v>0</v>
      </c>
      <c r="BF273" s="194">
        <f t="shared" si="15"/>
        <v>0</v>
      </c>
      <c r="BG273" s="194">
        <f t="shared" si="16"/>
        <v>0</v>
      </c>
      <c r="BH273" s="194">
        <f t="shared" si="17"/>
        <v>0</v>
      </c>
      <c r="BI273" s="194">
        <f t="shared" si="18"/>
        <v>0</v>
      </c>
      <c r="BJ273" s="25" t="s">
        <v>81</v>
      </c>
      <c r="BK273" s="194">
        <f t="shared" si="19"/>
        <v>0</v>
      </c>
      <c r="BL273" s="25" t="s">
        <v>191</v>
      </c>
      <c r="BM273" s="25" t="s">
        <v>1059</v>
      </c>
    </row>
    <row r="274" spans="2:65" s="1" customFormat="1" ht="20.399999999999999" customHeight="1">
      <c r="B274" s="182"/>
      <c r="C274" s="183" t="s">
        <v>74</v>
      </c>
      <c r="D274" s="183" t="s">
        <v>187</v>
      </c>
      <c r="E274" s="184" t="s">
        <v>1367</v>
      </c>
      <c r="F274" s="185" t="s">
        <v>1368</v>
      </c>
      <c r="G274" s="186" t="s">
        <v>283</v>
      </c>
      <c r="H274" s="187">
        <v>8.82</v>
      </c>
      <c r="I274" s="188"/>
      <c r="J274" s="189">
        <f t="shared" si="10"/>
        <v>0</v>
      </c>
      <c r="K274" s="185" t="s">
        <v>5</v>
      </c>
      <c r="L274" s="42"/>
      <c r="M274" s="190" t="s">
        <v>5</v>
      </c>
      <c r="N274" s="191" t="s">
        <v>45</v>
      </c>
      <c r="O274" s="43"/>
      <c r="P274" s="192">
        <f t="shared" si="11"/>
        <v>0</v>
      </c>
      <c r="Q274" s="192">
        <v>0</v>
      </c>
      <c r="R274" s="192">
        <f t="shared" si="12"/>
        <v>0</v>
      </c>
      <c r="S274" s="192">
        <v>0</v>
      </c>
      <c r="T274" s="193">
        <f t="shared" si="13"/>
        <v>0</v>
      </c>
      <c r="AR274" s="25" t="s">
        <v>191</v>
      </c>
      <c r="AT274" s="25" t="s">
        <v>187</v>
      </c>
      <c r="AU274" s="25" t="s">
        <v>83</v>
      </c>
      <c r="AY274" s="25" t="s">
        <v>185</v>
      </c>
      <c r="BE274" s="194">
        <f t="shared" si="14"/>
        <v>0</v>
      </c>
      <c r="BF274" s="194">
        <f t="shared" si="15"/>
        <v>0</v>
      </c>
      <c r="BG274" s="194">
        <f t="shared" si="16"/>
        <v>0</v>
      </c>
      <c r="BH274" s="194">
        <f t="shared" si="17"/>
        <v>0</v>
      </c>
      <c r="BI274" s="194">
        <f t="shared" si="18"/>
        <v>0</v>
      </c>
      <c r="BJ274" s="25" t="s">
        <v>81</v>
      </c>
      <c r="BK274" s="194">
        <f t="shared" si="19"/>
        <v>0</v>
      </c>
      <c r="BL274" s="25" t="s">
        <v>191</v>
      </c>
      <c r="BM274" s="25" t="s">
        <v>89</v>
      </c>
    </row>
    <row r="275" spans="2:65" s="1" customFormat="1" ht="20.399999999999999" customHeight="1">
      <c r="B275" s="182"/>
      <c r="C275" s="183" t="s">
        <v>74</v>
      </c>
      <c r="D275" s="183" t="s">
        <v>187</v>
      </c>
      <c r="E275" s="184" t="s">
        <v>1369</v>
      </c>
      <c r="F275" s="185" t="s">
        <v>1370</v>
      </c>
      <c r="G275" s="186" t="s">
        <v>190</v>
      </c>
      <c r="H275" s="187">
        <v>104.44</v>
      </c>
      <c r="I275" s="188"/>
      <c r="J275" s="189">
        <f t="shared" si="10"/>
        <v>0</v>
      </c>
      <c r="K275" s="185" t="s">
        <v>5</v>
      </c>
      <c r="L275" s="42"/>
      <c r="M275" s="190" t="s">
        <v>5</v>
      </c>
      <c r="N275" s="191" t="s">
        <v>45</v>
      </c>
      <c r="O275" s="43"/>
      <c r="P275" s="192">
        <f t="shared" si="11"/>
        <v>0</v>
      </c>
      <c r="Q275" s="192">
        <v>0</v>
      </c>
      <c r="R275" s="192">
        <f t="shared" si="12"/>
        <v>0</v>
      </c>
      <c r="S275" s="192">
        <v>0</v>
      </c>
      <c r="T275" s="193">
        <f t="shared" si="13"/>
        <v>0</v>
      </c>
      <c r="AR275" s="25" t="s">
        <v>191</v>
      </c>
      <c r="AT275" s="25" t="s">
        <v>187</v>
      </c>
      <c r="AU275" s="25" t="s">
        <v>83</v>
      </c>
      <c r="AY275" s="25" t="s">
        <v>185</v>
      </c>
      <c r="BE275" s="194">
        <f t="shared" si="14"/>
        <v>0</v>
      </c>
      <c r="BF275" s="194">
        <f t="shared" si="15"/>
        <v>0</v>
      </c>
      <c r="BG275" s="194">
        <f t="shared" si="16"/>
        <v>0</v>
      </c>
      <c r="BH275" s="194">
        <f t="shared" si="17"/>
        <v>0</v>
      </c>
      <c r="BI275" s="194">
        <f t="shared" si="18"/>
        <v>0</v>
      </c>
      <c r="BJ275" s="25" t="s">
        <v>81</v>
      </c>
      <c r="BK275" s="194">
        <f t="shared" si="19"/>
        <v>0</v>
      </c>
      <c r="BL275" s="25" t="s">
        <v>191</v>
      </c>
      <c r="BM275" s="25" t="s">
        <v>1371</v>
      </c>
    </row>
    <row r="276" spans="2:65" s="1" customFormat="1" ht="20.399999999999999" customHeight="1">
      <c r="B276" s="182"/>
      <c r="C276" s="183" t="s">
        <v>74</v>
      </c>
      <c r="D276" s="183" t="s">
        <v>187</v>
      </c>
      <c r="E276" s="184" t="s">
        <v>1372</v>
      </c>
      <c r="F276" s="185" t="s">
        <v>1373</v>
      </c>
      <c r="G276" s="186" t="s">
        <v>190</v>
      </c>
      <c r="H276" s="187">
        <v>18.95</v>
      </c>
      <c r="I276" s="188"/>
      <c r="J276" s="189">
        <f t="shared" si="10"/>
        <v>0</v>
      </c>
      <c r="K276" s="185" t="s">
        <v>5</v>
      </c>
      <c r="L276" s="42"/>
      <c r="M276" s="190" t="s">
        <v>5</v>
      </c>
      <c r="N276" s="191" t="s">
        <v>45</v>
      </c>
      <c r="O276" s="43"/>
      <c r="P276" s="192">
        <f t="shared" si="11"/>
        <v>0</v>
      </c>
      <c r="Q276" s="192">
        <v>0</v>
      </c>
      <c r="R276" s="192">
        <f t="shared" si="12"/>
        <v>0</v>
      </c>
      <c r="S276" s="192">
        <v>0</v>
      </c>
      <c r="T276" s="193">
        <f t="shared" si="13"/>
        <v>0</v>
      </c>
      <c r="AR276" s="25" t="s">
        <v>191</v>
      </c>
      <c r="AT276" s="25" t="s">
        <v>187</v>
      </c>
      <c r="AU276" s="25" t="s">
        <v>83</v>
      </c>
      <c r="AY276" s="25" t="s">
        <v>185</v>
      </c>
      <c r="BE276" s="194">
        <f t="shared" si="14"/>
        <v>0</v>
      </c>
      <c r="BF276" s="194">
        <f t="shared" si="15"/>
        <v>0</v>
      </c>
      <c r="BG276" s="194">
        <f t="shared" si="16"/>
        <v>0</v>
      </c>
      <c r="BH276" s="194">
        <f t="shared" si="17"/>
        <v>0</v>
      </c>
      <c r="BI276" s="194">
        <f t="shared" si="18"/>
        <v>0</v>
      </c>
      <c r="BJ276" s="25" t="s">
        <v>81</v>
      </c>
      <c r="BK276" s="194">
        <f t="shared" si="19"/>
        <v>0</v>
      </c>
      <c r="BL276" s="25" t="s">
        <v>191</v>
      </c>
      <c r="BM276" s="25" t="s">
        <v>1374</v>
      </c>
    </row>
    <row r="277" spans="2:65" s="1" customFormat="1" ht="20.399999999999999" customHeight="1">
      <c r="B277" s="182"/>
      <c r="C277" s="183" t="s">
        <v>74</v>
      </c>
      <c r="D277" s="183" t="s">
        <v>187</v>
      </c>
      <c r="E277" s="184" t="s">
        <v>1375</v>
      </c>
      <c r="F277" s="185" t="s">
        <v>1376</v>
      </c>
      <c r="G277" s="186" t="s">
        <v>190</v>
      </c>
      <c r="H277" s="187">
        <v>104.44</v>
      </c>
      <c r="I277" s="188"/>
      <c r="J277" s="189">
        <f t="shared" si="10"/>
        <v>0</v>
      </c>
      <c r="K277" s="185" t="s">
        <v>5</v>
      </c>
      <c r="L277" s="42"/>
      <c r="M277" s="190" t="s">
        <v>5</v>
      </c>
      <c r="N277" s="191" t="s">
        <v>45</v>
      </c>
      <c r="O277" s="43"/>
      <c r="P277" s="192">
        <f t="shared" si="11"/>
        <v>0</v>
      </c>
      <c r="Q277" s="192">
        <v>0</v>
      </c>
      <c r="R277" s="192">
        <f t="shared" si="12"/>
        <v>0</v>
      </c>
      <c r="S277" s="192">
        <v>0</v>
      </c>
      <c r="T277" s="193">
        <f t="shared" si="13"/>
        <v>0</v>
      </c>
      <c r="AR277" s="25" t="s">
        <v>191</v>
      </c>
      <c r="AT277" s="25" t="s">
        <v>187</v>
      </c>
      <c r="AU277" s="25" t="s">
        <v>83</v>
      </c>
      <c r="AY277" s="25" t="s">
        <v>185</v>
      </c>
      <c r="BE277" s="194">
        <f t="shared" si="14"/>
        <v>0</v>
      </c>
      <c r="BF277" s="194">
        <f t="shared" si="15"/>
        <v>0</v>
      </c>
      <c r="BG277" s="194">
        <f t="shared" si="16"/>
        <v>0</v>
      </c>
      <c r="BH277" s="194">
        <f t="shared" si="17"/>
        <v>0</v>
      </c>
      <c r="BI277" s="194">
        <f t="shared" si="18"/>
        <v>0</v>
      </c>
      <c r="BJ277" s="25" t="s">
        <v>81</v>
      </c>
      <c r="BK277" s="194">
        <f t="shared" si="19"/>
        <v>0</v>
      </c>
      <c r="BL277" s="25" t="s">
        <v>191</v>
      </c>
      <c r="BM277" s="25" t="s">
        <v>1377</v>
      </c>
    </row>
    <row r="278" spans="2:65" s="1" customFormat="1" ht="20.399999999999999" customHeight="1">
      <c r="B278" s="182"/>
      <c r="C278" s="183" t="s">
        <v>74</v>
      </c>
      <c r="D278" s="183" t="s">
        <v>187</v>
      </c>
      <c r="E278" s="184" t="s">
        <v>1378</v>
      </c>
      <c r="F278" s="185" t="s">
        <v>1379</v>
      </c>
      <c r="G278" s="186" t="s">
        <v>283</v>
      </c>
      <c r="H278" s="187">
        <v>135</v>
      </c>
      <c r="I278" s="188"/>
      <c r="J278" s="189">
        <f t="shared" si="10"/>
        <v>0</v>
      </c>
      <c r="K278" s="185" t="s">
        <v>5</v>
      </c>
      <c r="L278" s="42"/>
      <c r="M278" s="190" t="s">
        <v>5</v>
      </c>
      <c r="N278" s="191" t="s">
        <v>45</v>
      </c>
      <c r="O278" s="43"/>
      <c r="P278" s="192">
        <f t="shared" si="11"/>
        <v>0</v>
      </c>
      <c r="Q278" s="192">
        <v>0</v>
      </c>
      <c r="R278" s="192">
        <f t="shared" si="12"/>
        <v>0</v>
      </c>
      <c r="S278" s="192">
        <v>0</v>
      </c>
      <c r="T278" s="193">
        <f t="shared" si="13"/>
        <v>0</v>
      </c>
      <c r="AR278" s="25" t="s">
        <v>191</v>
      </c>
      <c r="AT278" s="25" t="s">
        <v>187</v>
      </c>
      <c r="AU278" s="25" t="s">
        <v>83</v>
      </c>
      <c r="AY278" s="25" t="s">
        <v>185</v>
      </c>
      <c r="BE278" s="194">
        <f t="shared" si="14"/>
        <v>0</v>
      </c>
      <c r="BF278" s="194">
        <f t="shared" si="15"/>
        <v>0</v>
      </c>
      <c r="BG278" s="194">
        <f t="shared" si="16"/>
        <v>0</v>
      </c>
      <c r="BH278" s="194">
        <f t="shared" si="17"/>
        <v>0</v>
      </c>
      <c r="BI278" s="194">
        <f t="shared" si="18"/>
        <v>0</v>
      </c>
      <c r="BJ278" s="25" t="s">
        <v>81</v>
      </c>
      <c r="BK278" s="194">
        <f t="shared" si="19"/>
        <v>0</v>
      </c>
      <c r="BL278" s="25" t="s">
        <v>191</v>
      </c>
      <c r="BM278" s="25" t="s">
        <v>1380</v>
      </c>
    </row>
    <row r="279" spans="2:65" s="1" customFormat="1" ht="20.399999999999999" customHeight="1">
      <c r="B279" s="182"/>
      <c r="C279" s="183" t="s">
        <v>74</v>
      </c>
      <c r="D279" s="183" t="s">
        <v>187</v>
      </c>
      <c r="E279" s="184" t="s">
        <v>1381</v>
      </c>
      <c r="F279" s="185" t="s">
        <v>1382</v>
      </c>
      <c r="G279" s="186" t="s">
        <v>283</v>
      </c>
      <c r="H279" s="187">
        <v>135</v>
      </c>
      <c r="I279" s="188"/>
      <c r="J279" s="189">
        <f t="shared" si="10"/>
        <v>0</v>
      </c>
      <c r="K279" s="185" t="s">
        <v>5</v>
      </c>
      <c r="L279" s="42"/>
      <c r="M279" s="190" t="s">
        <v>5</v>
      </c>
      <c r="N279" s="191" t="s">
        <v>45</v>
      </c>
      <c r="O279" s="43"/>
      <c r="P279" s="192">
        <f t="shared" si="11"/>
        <v>0</v>
      </c>
      <c r="Q279" s="192">
        <v>0</v>
      </c>
      <c r="R279" s="192">
        <f t="shared" si="12"/>
        <v>0</v>
      </c>
      <c r="S279" s="192">
        <v>0</v>
      </c>
      <c r="T279" s="193">
        <f t="shared" si="13"/>
        <v>0</v>
      </c>
      <c r="AR279" s="25" t="s">
        <v>191</v>
      </c>
      <c r="AT279" s="25" t="s">
        <v>187</v>
      </c>
      <c r="AU279" s="25" t="s">
        <v>83</v>
      </c>
      <c r="AY279" s="25" t="s">
        <v>185</v>
      </c>
      <c r="BE279" s="194">
        <f t="shared" si="14"/>
        <v>0</v>
      </c>
      <c r="BF279" s="194">
        <f t="shared" si="15"/>
        <v>0</v>
      </c>
      <c r="BG279" s="194">
        <f t="shared" si="16"/>
        <v>0</v>
      </c>
      <c r="BH279" s="194">
        <f t="shared" si="17"/>
        <v>0</v>
      </c>
      <c r="BI279" s="194">
        <f t="shared" si="18"/>
        <v>0</v>
      </c>
      <c r="BJ279" s="25" t="s">
        <v>81</v>
      </c>
      <c r="BK279" s="194">
        <f t="shared" si="19"/>
        <v>0</v>
      </c>
      <c r="BL279" s="25" t="s">
        <v>191</v>
      </c>
      <c r="BM279" s="25" t="s">
        <v>1383</v>
      </c>
    </row>
    <row r="280" spans="2:65" s="1" customFormat="1" ht="28.95" customHeight="1">
      <c r="B280" s="182"/>
      <c r="C280" s="183" t="s">
        <v>74</v>
      </c>
      <c r="D280" s="183" t="s">
        <v>187</v>
      </c>
      <c r="E280" s="184" t="s">
        <v>1384</v>
      </c>
      <c r="F280" s="185" t="s">
        <v>1385</v>
      </c>
      <c r="G280" s="186" t="s">
        <v>275</v>
      </c>
      <c r="H280" s="187">
        <v>386</v>
      </c>
      <c r="I280" s="188"/>
      <c r="J280" s="189">
        <f t="shared" si="10"/>
        <v>0</v>
      </c>
      <c r="K280" s="185" t="s">
        <v>5</v>
      </c>
      <c r="L280" s="42"/>
      <c r="M280" s="190" t="s">
        <v>5</v>
      </c>
      <c r="N280" s="191" t="s">
        <v>45</v>
      </c>
      <c r="O280" s="43"/>
      <c r="P280" s="192">
        <f t="shared" si="11"/>
        <v>0</v>
      </c>
      <c r="Q280" s="192">
        <v>0</v>
      </c>
      <c r="R280" s="192">
        <f t="shared" si="12"/>
        <v>0</v>
      </c>
      <c r="S280" s="192">
        <v>0</v>
      </c>
      <c r="T280" s="193">
        <f t="shared" si="13"/>
        <v>0</v>
      </c>
      <c r="AR280" s="25" t="s">
        <v>191</v>
      </c>
      <c r="AT280" s="25" t="s">
        <v>187</v>
      </c>
      <c r="AU280" s="25" t="s">
        <v>83</v>
      </c>
      <c r="AY280" s="25" t="s">
        <v>185</v>
      </c>
      <c r="BE280" s="194">
        <f t="shared" si="14"/>
        <v>0</v>
      </c>
      <c r="BF280" s="194">
        <f t="shared" si="15"/>
        <v>0</v>
      </c>
      <c r="BG280" s="194">
        <f t="shared" si="16"/>
        <v>0</v>
      </c>
      <c r="BH280" s="194">
        <f t="shared" si="17"/>
        <v>0</v>
      </c>
      <c r="BI280" s="194">
        <f t="shared" si="18"/>
        <v>0</v>
      </c>
      <c r="BJ280" s="25" t="s">
        <v>81</v>
      </c>
      <c r="BK280" s="194">
        <f t="shared" si="19"/>
        <v>0</v>
      </c>
      <c r="BL280" s="25" t="s">
        <v>191</v>
      </c>
      <c r="BM280" s="25" t="s">
        <v>1386</v>
      </c>
    </row>
    <row r="281" spans="2:65" s="1" customFormat="1" ht="28.95" customHeight="1">
      <c r="B281" s="182"/>
      <c r="C281" s="183" t="s">
        <v>74</v>
      </c>
      <c r="D281" s="183" t="s">
        <v>187</v>
      </c>
      <c r="E281" s="184" t="s">
        <v>1387</v>
      </c>
      <c r="F281" s="185" t="s">
        <v>1388</v>
      </c>
      <c r="G281" s="186" t="s">
        <v>275</v>
      </c>
      <c r="H281" s="187">
        <v>19</v>
      </c>
      <c r="I281" s="188"/>
      <c r="J281" s="189">
        <f t="shared" si="10"/>
        <v>0</v>
      </c>
      <c r="K281" s="185" t="s">
        <v>5</v>
      </c>
      <c r="L281" s="42"/>
      <c r="M281" s="190" t="s">
        <v>5</v>
      </c>
      <c r="N281" s="191" t="s">
        <v>45</v>
      </c>
      <c r="O281" s="43"/>
      <c r="P281" s="192">
        <f t="shared" si="11"/>
        <v>0</v>
      </c>
      <c r="Q281" s="192">
        <v>0</v>
      </c>
      <c r="R281" s="192">
        <f t="shared" si="12"/>
        <v>0</v>
      </c>
      <c r="S281" s="192">
        <v>0</v>
      </c>
      <c r="T281" s="193">
        <f t="shared" si="13"/>
        <v>0</v>
      </c>
      <c r="AR281" s="25" t="s">
        <v>191</v>
      </c>
      <c r="AT281" s="25" t="s">
        <v>187</v>
      </c>
      <c r="AU281" s="25" t="s">
        <v>83</v>
      </c>
      <c r="AY281" s="25" t="s">
        <v>185</v>
      </c>
      <c r="BE281" s="194">
        <f t="shared" si="14"/>
        <v>0</v>
      </c>
      <c r="BF281" s="194">
        <f t="shared" si="15"/>
        <v>0</v>
      </c>
      <c r="BG281" s="194">
        <f t="shared" si="16"/>
        <v>0</v>
      </c>
      <c r="BH281" s="194">
        <f t="shared" si="17"/>
        <v>0</v>
      </c>
      <c r="BI281" s="194">
        <f t="shared" si="18"/>
        <v>0</v>
      </c>
      <c r="BJ281" s="25" t="s">
        <v>81</v>
      </c>
      <c r="BK281" s="194">
        <f t="shared" si="19"/>
        <v>0</v>
      </c>
      <c r="BL281" s="25" t="s">
        <v>191</v>
      </c>
      <c r="BM281" s="25" t="s">
        <v>1389</v>
      </c>
    </row>
    <row r="282" spans="2:65" s="1" customFormat="1" ht="28.95" customHeight="1">
      <c r="B282" s="182"/>
      <c r="C282" s="183" t="s">
        <v>74</v>
      </c>
      <c r="D282" s="183" t="s">
        <v>187</v>
      </c>
      <c r="E282" s="184" t="s">
        <v>1390</v>
      </c>
      <c r="F282" s="185" t="s">
        <v>1391</v>
      </c>
      <c r="G282" s="186" t="s">
        <v>275</v>
      </c>
      <c r="H282" s="187">
        <v>183</v>
      </c>
      <c r="I282" s="188"/>
      <c r="J282" s="189">
        <f t="shared" si="10"/>
        <v>0</v>
      </c>
      <c r="K282" s="185" t="s">
        <v>5</v>
      </c>
      <c r="L282" s="42"/>
      <c r="M282" s="190" t="s">
        <v>5</v>
      </c>
      <c r="N282" s="191" t="s">
        <v>45</v>
      </c>
      <c r="O282" s="43"/>
      <c r="P282" s="192">
        <f t="shared" si="11"/>
        <v>0</v>
      </c>
      <c r="Q282" s="192">
        <v>0</v>
      </c>
      <c r="R282" s="192">
        <f t="shared" si="12"/>
        <v>0</v>
      </c>
      <c r="S282" s="192">
        <v>0</v>
      </c>
      <c r="T282" s="193">
        <f t="shared" si="13"/>
        <v>0</v>
      </c>
      <c r="AR282" s="25" t="s">
        <v>191</v>
      </c>
      <c r="AT282" s="25" t="s">
        <v>187</v>
      </c>
      <c r="AU282" s="25" t="s">
        <v>83</v>
      </c>
      <c r="AY282" s="25" t="s">
        <v>185</v>
      </c>
      <c r="BE282" s="194">
        <f t="shared" si="14"/>
        <v>0</v>
      </c>
      <c r="BF282" s="194">
        <f t="shared" si="15"/>
        <v>0</v>
      </c>
      <c r="BG282" s="194">
        <f t="shared" si="16"/>
        <v>0</v>
      </c>
      <c r="BH282" s="194">
        <f t="shared" si="17"/>
        <v>0</v>
      </c>
      <c r="BI282" s="194">
        <f t="shared" si="18"/>
        <v>0</v>
      </c>
      <c r="BJ282" s="25" t="s">
        <v>81</v>
      </c>
      <c r="BK282" s="194">
        <f t="shared" si="19"/>
        <v>0</v>
      </c>
      <c r="BL282" s="25" t="s">
        <v>191</v>
      </c>
      <c r="BM282" s="25" t="s">
        <v>1392</v>
      </c>
    </row>
    <row r="283" spans="2:65" s="1" customFormat="1" ht="28.95" customHeight="1">
      <c r="B283" s="182"/>
      <c r="C283" s="183" t="s">
        <v>74</v>
      </c>
      <c r="D283" s="183" t="s">
        <v>187</v>
      </c>
      <c r="E283" s="184" t="s">
        <v>1393</v>
      </c>
      <c r="F283" s="185" t="s">
        <v>1394</v>
      </c>
      <c r="G283" s="186" t="s">
        <v>566</v>
      </c>
      <c r="H283" s="187">
        <v>2</v>
      </c>
      <c r="I283" s="188"/>
      <c r="J283" s="189">
        <f t="shared" si="10"/>
        <v>0</v>
      </c>
      <c r="K283" s="185" t="s">
        <v>5</v>
      </c>
      <c r="L283" s="42"/>
      <c r="M283" s="190" t="s">
        <v>5</v>
      </c>
      <c r="N283" s="191" t="s">
        <v>45</v>
      </c>
      <c r="O283" s="43"/>
      <c r="P283" s="192">
        <f t="shared" si="11"/>
        <v>0</v>
      </c>
      <c r="Q283" s="192">
        <v>0</v>
      </c>
      <c r="R283" s="192">
        <f t="shared" si="12"/>
        <v>0</v>
      </c>
      <c r="S283" s="192">
        <v>0</v>
      </c>
      <c r="T283" s="193">
        <f t="shared" si="13"/>
        <v>0</v>
      </c>
      <c r="AR283" s="25" t="s">
        <v>191</v>
      </c>
      <c r="AT283" s="25" t="s">
        <v>187</v>
      </c>
      <c r="AU283" s="25" t="s">
        <v>83</v>
      </c>
      <c r="AY283" s="25" t="s">
        <v>185</v>
      </c>
      <c r="BE283" s="194">
        <f t="shared" si="14"/>
        <v>0</v>
      </c>
      <c r="BF283" s="194">
        <f t="shared" si="15"/>
        <v>0</v>
      </c>
      <c r="BG283" s="194">
        <f t="shared" si="16"/>
        <v>0</v>
      </c>
      <c r="BH283" s="194">
        <f t="shared" si="17"/>
        <v>0</v>
      </c>
      <c r="BI283" s="194">
        <f t="shared" si="18"/>
        <v>0</v>
      </c>
      <c r="BJ283" s="25" t="s">
        <v>81</v>
      </c>
      <c r="BK283" s="194">
        <f t="shared" si="19"/>
        <v>0</v>
      </c>
      <c r="BL283" s="25" t="s">
        <v>191</v>
      </c>
      <c r="BM283" s="25" t="s">
        <v>1395</v>
      </c>
    </row>
    <row r="284" spans="2:65" s="1" customFormat="1" ht="28.95" customHeight="1">
      <c r="B284" s="182"/>
      <c r="C284" s="183" t="s">
        <v>74</v>
      </c>
      <c r="D284" s="183" t="s">
        <v>187</v>
      </c>
      <c r="E284" s="184" t="s">
        <v>1396</v>
      </c>
      <c r="F284" s="185" t="s">
        <v>1397</v>
      </c>
      <c r="G284" s="186" t="s">
        <v>283</v>
      </c>
      <c r="H284" s="187">
        <v>39.17</v>
      </c>
      <c r="I284" s="188"/>
      <c r="J284" s="189">
        <f t="shared" si="10"/>
        <v>0</v>
      </c>
      <c r="K284" s="185" t="s">
        <v>5</v>
      </c>
      <c r="L284" s="42"/>
      <c r="M284" s="190" t="s">
        <v>5</v>
      </c>
      <c r="N284" s="191" t="s">
        <v>45</v>
      </c>
      <c r="O284" s="43"/>
      <c r="P284" s="192">
        <f t="shared" si="11"/>
        <v>0</v>
      </c>
      <c r="Q284" s="192">
        <v>0</v>
      </c>
      <c r="R284" s="192">
        <f t="shared" si="12"/>
        <v>0</v>
      </c>
      <c r="S284" s="192">
        <v>0</v>
      </c>
      <c r="T284" s="193">
        <f t="shared" si="13"/>
        <v>0</v>
      </c>
      <c r="AR284" s="25" t="s">
        <v>191</v>
      </c>
      <c r="AT284" s="25" t="s">
        <v>187</v>
      </c>
      <c r="AU284" s="25" t="s">
        <v>83</v>
      </c>
      <c r="AY284" s="25" t="s">
        <v>185</v>
      </c>
      <c r="BE284" s="194">
        <f t="shared" si="14"/>
        <v>0</v>
      </c>
      <c r="BF284" s="194">
        <f t="shared" si="15"/>
        <v>0</v>
      </c>
      <c r="BG284" s="194">
        <f t="shared" si="16"/>
        <v>0</v>
      </c>
      <c r="BH284" s="194">
        <f t="shared" si="17"/>
        <v>0</v>
      </c>
      <c r="BI284" s="194">
        <f t="shared" si="18"/>
        <v>0</v>
      </c>
      <c r="BJ284" s="25" t="s">
        <v>81</v>
      </c>
      <c r="BK284" s="194">
        <f t="shared" si="19"/>
        <v>0</v>
      </c>
      <c r="BL284" s="25" t="s">
        <v>191</v>
      </c>
      <c r="BM284" s="25" t="s">
        <v>280</v>
      </c>
    </row>
    <row r="285" spans="2:65" s="1" customFormat="1" ht="20.399999999999999" customHeight="1">
      <c r="B285" s="182"/>
      <c r="C285" s="183" t="s">
        <v>74</v>
      </c>
      <c r="D285" s="183" t="s">
        <v>187</v>
      </c>
      <c r="E285" s="184" t="s">
        <v>1398</v>
      </c>
      <c r="F285" s="185" t="s">
        <v>1399</v>
      </c>
      <c r="G285" s="186" t="s">
        <v>283</v>
      </c>
      <c r="H285" s="187">
        <v>361.18</v>
      </c>
      <c r="I285" s="188"/>
      <c r="J285" s="189">
        <f t="shared" si="10"/>
        <v>0</v>
      </c>
      <c r="K285" s="185" t="s">
        <v>5</v>
      </c>
      <c r="L285" s="42"/>
      <c r="M285" s="190" t="s">
        <v>5</v>
      </c>
      <c r="N285" s="191" t="s">
        <v>45</v>
      </c>
      <c r="O285" s="43"/>
      <c r="P285" s="192">
        <f t="shared" si="11"/>
        <v>0</v>
      </c>
      <c r="Q285" s="192">
        <v>0</v>
      </c>
      <c r="R285" s="192">
        <f t="shared" si="12"/>
        <v>0</v>
      </c>
      <c r="S285" s="192">
        <v>0</v>
      </c>
      <c r="T285" s="193">
        <f t="shared" si="13"/>
        <v>0</v>
      </c>
      <c r="AR285" s="25" t="s">
        <v>191</v>
      </c>
      <c r="AT285" s="25" t="s">
        <v>187</v>
      </c>
      <c r="AU285" s="25" t="s">
        <v>83</v>
      </c>
      <c r="AY285" s="25" t="s">
        <v>185</v>
      </c>
      <c r="BE285" s="194">
        <f t="shared" si="14"/>
        <v>0</v>
      </c>
      <c r="BF285" s="194">
        <f t="shared" si="15"/>
        <v>0</v>
      </c>
      <c r="BG285" s="194">
        <f t="shared" si="16"/>
        <v>0</v>
      </c>
      <c r="BH285" s="194">
        <f t="shared" si="17"/>
        <v>0</v>
      </c>
      <c r="BI285" s="194">
        <f t="shared" si="18"/>
        <v>0</v>
      </c>
      <c r="BJ285" s="25" t="s">
        <v>81</v>
      </c>
      <c r="BK285" s="194">
        <f t="shared" si="19"/>
        <v>0</v>
      </c>
      <c r="BL285" s="25" t="s">
        <v>191</v>
      </c>
      <c r="BM285" s="25" t="s">
        <v>1400</v>
      </c>
    </row>
    <row r="286" spans="2:65" s="1" customFormat="1" ht="28.95" customHeight="1">
      <c r="B286" s="182"/>
      <c r="C286" s="183" t="s">
        <v>74</v>
      </c>
      <c r="D286" s="183" t="s">
        <v>187</v>
      </c>
      <c r="E286" s="184" t="s">
        <v>1401</v>
      </c>
      <c r="F286" s="185" t="s">
        <v>1402</v>
      </c>
      <c r="G286" s="186" t="s">
        <v>275</v>
      </c>
      <c r="H286" s="187">
        <v>588</v>
      </c>
      <c r="I286" s="188"/>
      <c r="J286" s="189">
        <f t="shared" si="10"/>
        <v>0</v>
      </c>
      <c r="K286" s="185" t="s">
        <v>5</v>
      </c>
      <c r="L286" s="42"/>
      <c r="M286" s="190" t="s">
        <v>5</v>
      </c>
      <c r="N286" s="191" t="s">
        <v>45</v>
      </c>
      <c r="O286" s="43"/>
      <c r="P286" s="192">
        <f t="shared" si="11"/>
        <v>0</v>
      </c>
      <c r="Q286" s="192">
        <v>0</v>
      </c>
      <c r="R286" s="192">
        <f t="shared" si="12"/>
        <v>0</v>
      </c>
      <c r="S286" s="192">
        <v>0</v>
      </c>
      <c r="T286" s="193">
        <f t="shared" si="13"/>
        <v>0</v>
      </c>
      <c r="AR286" s="25" t="s">
        <v>191</v>
      </c>
      <c r="AT286" s="25" t="s">
        <v>187</v>
      </c>
      <c r="AU286" s="25" t="s">
        <v>83</v>
      </c>
      <c r="AY286" s="25" t="s">
        <v>185</v>
      </c>
      <c r="BE286" s="194">
        <f t="shared" si="14"/>
        <v>0</v>
      </c>
      <c r="BF286" s="194">
        <f t="shared" si="15"/>
        <v>0</v>
      </c>
      <c r="BG286" s="194">
        <f t="shared" si="16"/>
        <v>0</v>
      </c>
      <c r="BH286" s="194">
        <f t="shared" si="17"/>
        <v>0</v>
      </c>
      <c r="BI286" s="194">
        <f t="shared" si="18"/>
        <v>0</v>
      </c>
      <c r="BJ286" s="25" t="s">
        <v>81</v>
      </c>
      <c r="BK286" s="194">
        <f t="shared" si="19"/>
        <v>0</v>
      </c>
      <c r="BL286" s="25" t="s">
        <v>191</v>
      </c>
      <c r="BM286" s="25" t="s">
        <v>1403</v>
      </c>
    </row>
    <row r="287" spans="2:65" s="13" customFormat="1">
      <c r="B287" s="204"/>
      <c r="D287" s="196" t="s">
        <v>193</v>
      </c>
      <c r="E287" s="205" t="s">
        <v>5</v>
      </c>
      <c r="F287" s="206" t="s">
        <v>1404</v>
      </c>
      <c r="H287" s="207">
        <v>588</v>
      </c>
      <c r="I287" s="208"/>
      <c r="L287" s="204"/>
      <c r="M287" s="209"/>
      <c r="N287" s="210"/>
      <c r="O287" s="210"/>
      <c r="P287" s="210"/>
      <c r="Q287" s="210"/>
      <c r="R287" s="210"/>
      <c r="S287" s="210"/>
      <c r="T287" s="211"/>
      <c r="AT287" s="205" t="s">
        <v>193</v>
      </c>
      <c r="AU287" s="205" t="s">
        <v>83</v>
      </c>
      <c r="AV287" s="13" t="s">
        <v>83</v>
      </c>
      <c r="AW287" s="13" t="s">
        <v>38</v>
      </c>
      <c r="AX287" s="13" t="s">
        <v>74</v>
      </c>
      <c r="AY287" s="205" t="s">
        <v>185</v>
      </c>
    </row>
    <row r="288" spans="2:65" s="14" customFormat="1">
      <c r="B288" s="212"/>
      <c r="D288" s="213" t="s">
        <v>193</v>
      </c>
      <c r="E288" s="214" t="s">
        <v>5</v>
      </c>
      <c r="F288" s="215" t="s">
        <v>196</v>
      </c>
      <c r="H288" s="216">
        <v>588</v>
      </c>
      <c r="I288" s="217"/>
      <c r="L288" s="212"/>
      <c r="M288" s="218"/>
      <c r="N288" s="219"/>
      <c r="O288" s="219"/>
      <c r="P288" s="219"/>
      <c r="Q288" s="219"/>
      <c r="R288" s="219"/>
      <c r="S288" s="219"/>
      <c r="T288" s="220"/>
      <c r="AT288" s="221" t="s">
        <v>193</v>
      </c>
      <c r="AU288" s="221" t="s">
        <v>83</v>
      </c>
      <c r="AV288" s="14" t="s">
        <v>191</v>
      </c>
      <c r="AW288" s="14" t="s">
        <v>38</v>
      </c>
      <c r="AX288" s="14" t="s">
        <v>81</v>
      </c>
      <c r="AY288" s="221" t="s">
        <v>185</v>
      </c>
    </row>
    <row r="289" spans="2:65" s="1" customFormat="1" ht="20.399999999999999" customHeight="1">
      <c r="B289" s="182"/>
      <c r="C289" s="183" t="s">
        <v>74</v>
      </c>
      <c r="D289" s="183" t="s">
        <v>187</v>
      </c>
      <c r="E289" s="184" t="s">
        <v>1405</v>
      </c>
      <c r="F289" s="185" t="s">
        <v>1406</v>
      </c>
      <c r="G289" s="186" t="s">
        <v>275</v>
      </c>
      <c r="H289" s="187">
        <v>23</v>
      </c>
      <c r="I289" s="188"/>
      <c r="J289" s="189">
        <f>ROUND(I289*H289,2)</f>
        <v>0</v>
      </c>
      <c r="K289" s="185" t="s">
        <v>5</v>
      </c>
      <c r="L289" s="42"/>
      <c r="M289" s="190" t="s">
        <v>5</v>
      </c>
      <c r="N289" s="191" t="s">
        <v>45</v>
      </c>
      <c r="O289" s="43"/>
      <c r="P289" s="192">
        <f>O289*H289</f>
        <v>0</v>
      </c>
      <c r="Q289" s="192">
        <v>0</v>
      </c>
      <c r="R289" s="192">
        <f>Q289*H289</f>
        <v>0</v>
      </c>
      <c r="S289" s="192">
        <v>0</v>
      </c>
      <c r="T289" s="193">
        <f>S289*H289</f>
        <v>0</v>
      </c>
      <c r="AR289" s="25" t="s">
        <v>191</v>
      </c>
      <c r="AT289" s="25" t="s">
        <v>187</v>
      </c>
      <c r="AU289" s="25" t="s">
        <v>83</v>
      </c>
      <c r="AY289" s="25" t="s">
        <v>185</v>
      </c>
      <c r="BE289" s="194">
        <f>IF(N289="základní",J289,0)</f>
        <v>0</v>
      </c>
      <c r="BF289" s="194">
        <f>IF(N289="snížená",J289,0)</f>
        <v>0</v>
      </c>
      <c r="BG289" s="194">
        <f>IF(N289="zákl. přenesená",J289,0)</f>
        <v>0</v>
      </c>
      <c r="BH289" s="194">
        <f>IF(N289="sníž. přenesená",J289,0)</f>
        <v>0</v>
      </c>
      <c r="BI289" s="194">
        <f>IF(N289="nulová",J289,0)</f>
        <v>0</v>
      </c>
      <c r="BJ289" s="25" t="s">
        <v>81</v>
      </c>
      <c r="BK289" s="194">
        <f>ROUND(I289*H289,2)</f>
        <v>0</v>
      </c>
      <c r="BL289" s="25" t="s">
        <v>191</v>
      </c>
      <c r="BM289" s="25" t="s">
        <v>1407</v>
      </c>
    </row>
    <row r="290" spans="2:65" s="1" customFormat="1" ht="20.399999999999999" customHeight="1">
      <c r="B290" s="182"/>
      <c r="C290" s="183" t="s">
        <v>74</v>
      </c>
      <c r="D290" s="183" t="s">
        <v>187</v>
      </c>
      <c r="E290" s="184" t="s">
        <v>1408</v>
      </c>
      <c r="F290" s="185" t="s">
        <v>1409</v>
      </c>
      <c r="G290" s="186" t="s">
        <v>275</v>
      </c>
      <c r="H290" s="187">
        <v>41</v>
      </c>
      <c r="I290" s="188"/>
      <c r="J290" s="189">
        <f>ROUND(I290*H290,2)</f>
        <v>0</v>
      </c>
      <c r="K290" s="185" t="s">
        <v>5</v>
      </c>
      <c r="L290" s="42"/>
      <c r="M290" s="190" t="s">
        <v>5</v>
      </c>
      <c r="N290" s="191" t="s">
        <v>45</v>
      </c>
      <c r="O290" s="43"/>
      <c r="P290" s="192">
        <f>O290*H290</f>
        <v>0</v>
      </c>
      <c r="Q290" s="192">
        <v>0</v>
      </c>
      <c r="R290" s="192">
        <f>Q290*H290</f>
        <v>0</v>
      </c>
      <c r="S290" s="192">
        <v>0</v>
      </c>
      <c r="T290" s="193">
        <f>S290*H290</f>
        <v>0</v>
      </c>
      <c r="AR290" s="25" t="s">
        <v>191</v>
      </c>
      <c r="AT290" s="25" t="s">
        <v>187</v>
      </c>
      <c r="AU290" s="25" t="s">
        <v>83</v>
      </c>
      <c r="AY290" s="25" t="s">
        <v>185</v>
      </c>
      <c r="BE290" s="194">
        <f>IF(N290="základní",J290,0)</f>
        <v>0</v>
      </c>
      <c r="BF290" s="194">
        <f>IF(N290="snížená",J290,0)</f>
        <v>0</v>
      </c>
      <c r="BG290" s="194">
        <f>IF(N290="zákl. přenesená",J290,0)</f>
        <v>0</v>
      </c>
      <c r="BH290" s="194">
        <f>IF(N290="sníž. přenesená",J290,0)</f>
        <v>0</v>
      </c>
      <c r="BI290" s="194">
        <f>IF(N290="nulová",J290,0)</f>
        <v>0</v>
      </c>
      <c r="BJ290" s="25" t="s">
        <v>81</v>
      </c>
      <c r="BK290" s="194">
        <f>ROUND(I290*H290,2)</f>
        <v>0</v>
      </c>
      <c r="BL290" s="25" t="s">
        <v>191</v>
      </c>
      <c r="BM290" s="25" t="s">
        <v>1410</v>
      </c>
    </row>
    <row r="291" spans="2:65" s="1" customFormat="1" ht="20.399999999999999" customHeight="1">
      <c r="B291" s="182"/>
      <c r="C291" s="183" t="s">
        <v>74</v>
      </c>
      <c r="D291" s="183" t="s">
        <v>187</v>
      </c>
      <c r="E291" s="184" t="s">
        <v>1411</v>
      </c>
      <c r="F291" s="185" t="s">
        <v>1412</v>
      </c>
      <c r="G291" s="186" t="s">
        <v>275</v>
      </c>
      <c r="H291" s="187">
        <v>243</v>
      </c>
      <c r="I291" s="188"/>
      <c r="J291" s="189">
        <f>ROUND(I291*H291,2)</f>
        <v>0</v>
      </c>
      <c r="K291" s="185" t="s">
        <v>5</v>
      </c>
      <c r="L291" s="42"/>
      <c r="M291" s="190" t="s">
        <v>5</v>
      </c>
      <c r="N291" s="191" t="s">
        <v>45</v>
      </c>
      <c r="O291" s="43"/>
      <c r="P291" s="192">
        <f>O291*H291</f>
        <v>0</v>
      </c>
      <c r="Q291" s="192">
        <v>0</v>
      </c>
      <c r="R291" s="192">
        <f>Q291*H291</f>
        <v>0</v>
      </c>
      <c r="S291" s="192">
        <v>0</v>
      </c>
      <c r="T291" s="193">
        <f>S291*H291</f>
        <v>0</v>
      </c>
      <c r="AR291" s="25" t="s">
        <v>191</v>
      </c>
      <c r="AT291" s="25" t="s">
        <v>187</v>
      </c>
      <c r="AU291" s="25" t="s">
        <v>83</v>
      </c>
      <c r="AY291" s="25" t="s">
        <v>185</v>
      </c>
      <c r="BE291" s="194">
        <f>IF(N291="základní",J291,0)</f>
        <v>0</v>
      </c>
      <c r="BF291" s="194">
        <f>IF(N291="snížená",J291,0)</f>
        <v>0</v>
      </c>
      <c r="BG291" s="194">
        <f>IF(N291="zákl. přenesená",J291,0)</f>
        <v>0</v>
      </c>
      <c r="BH291" s="194">
        <f>IF(N291="sníž. přenesená",J291,0)</f>
        <v>0</v>
      </c>
      <c r="BI291" s="194">
        <f>IF(N291="nulová",J291,0)</f>
        <v>0</v>
      </c>
      <c r="BJ291" s="25" t="s">
        <v>81</v>
      </c>
      <c r="BK291" s="194">
        <f>ROUND(I291*H291,2)</f>
        <v>0</v>
      </c>
      <c r="BL291" s="25" t="s">
        <v>191</v>
      </c>
      <c r="BM291" s="25" t="s">
        <v>1413</v>
      </c>
    </row>
    <row r="292" spans="2:65" s="13" customFormat="1">
      <c r="B292" s="204"/>
      <c r="D292" s="196" t="s">
        <v>193</v>
      </c>
      <c r="E292" s="205" t="s">
        <v>5</v>
      </c>
      <c r="F292" s="206" t="s">
        <v>1414</v>
      </c>
      <c r="H292" s="207">
        <v>243</v>
      </c>
      <c r="I292" s="208"/>
      <c r="L292" s="204"/>
      <c r="M292" s="209"/>
      <c r="N292" s="210"/>
      <c r="O292" s="210"/>
      <c r="P292" s="210"/>
      <c r="Q292" s="210"/>
      <c r="R292" s="210"/>
      <c r="S292" s="210"/>
      <c r="T292" s="211"/>
      <c r="AT292" s="205" t="s">
        <v>193</v>
      </c>
      <c r="AU292" s="205" t="s">
        <v>83</v>
      </c>
      <c r="AV292" s="13" t="s">
        <v>83</v>
      </c>
      <c r="AW292" s="13" t="s">
        <v>38</v>
      </c>
      <c r="AX292" s="13" t="s">
        <v>74</v>
      </c>
      <c r="AY292" s="205" t="s">
        <v>185</v>
      </c>
    </row>
    <row r="293" spans="2:65" s="14" customFormat="1">
      <c r="B293" s="212"/>
      <c r="D293" s="213" t="s">
        <v>193</v>
      </c>
      <c r="E293" s="214" t="s">
        <v>5</v>
      </c>
      <c r="F293" s="215" t="s">
        <v>196</v>
      </c>
      <c r="H293" s="216">
        <v>243</v>
      </c>
      <c r="I293" s="217"/>
      <c r="L293" s="212"/>
      <c r="M293" s="218"/>
      <c r="N293" s="219"/>
      <c r="O293" s="219"/>
      <c r="P293" s="219"/>
      <c r="Q293" s="219"/>
      <c r="R293" s="219"/>
      <c r="S293" s="219"/>
      <c r="T293" s="220"/>
      <c r="AT293" s="221" t="s">
        <v>193</v>
      </c>
      <c r="AU293" s="221" t="s">
        <v>83</v>
      </c>
      <c r="AV293" s="14" t="s">
        <v>191</v>
      </c>
      <c r="AW293" s="14" t="s">
        <v>38</v>
      </c>
      <c r="AX293" s="14" t="s">
        <v>81</v>
      </c>
      <c r="AY293" s="221" t="s">
        <v>185</v>
      </c>
    </row>
    <row r="294" spans="2:65" s="1" customFormat="1" ht="20.399999999999999" customHeight="1">
      <c r="B294" s="182"/>
      <c r="C294" s="183" t="s">
        <v>74</v>
      </c>
      <c r="D294" s="183" t="s">
        <v>187</v>
      </c>
      <c r="E294" s="184" t="s">
        <v>1415</v>
      </c>
      <c r="F294" s="185" t="s">
        <v>1416</v>
      </c>
      <c r="G294" s="186" t="s">
        <v>275</v>
      </c>
      <c r="H294" s="187">
        <v>617.4</v>
      </c>
      <c r="I294" s="188"/>
      <c r="J294" s="189">
        <f>ROUND(I294*H294,2)</f>
        <v>0</v>
      </c>
      <c r="K294" s="185" t="s">
        <v>5</v>
      </c>
      <c r="L294" s="42"/>
      <c r="M294" s="190" t="s">
        <v>5</v>
      </c>
      <c r="N294" s="191" t="s">
        <v>45</v>
      </c>
      <c r="O294" s="43"/>
      <c r="P294" s="192">
        <f>O294*H294</f>
        <v>0</v>
      </c>
      <c r="Q294" s="192">
        <v>0</v>
      </c>
      <c r="R294" s="192">
        <f>Q294*H294</f>
        <v>0</v>
      </c>
      <c r="S294" s="192">
        <v>0</v>
      </c>
      <c r="T294" s="193">
        <f>S294*H294</f>
        <v>0</v>
      </c>
      <c r="AR294" s="25" t="s">
        <v>191</v>
      </c>
      <c r="AT294" s="25" t="s">
        <v>187</v>
      </c>
      <c r="AU294" s="25" t="s">
        <v>83</v>
      </c>
      <c r="AY294" s="25" t="s">
        <v>185</v>
      </c>
      <c r="BE294" s="194">
        <f>IF(N294="základní",J294,0)</f>
        <v>0</v>
      </c>
      <c r="BF294" s="194">
        <f>IF(N294="snížená",J294,0)</f>
        <v>0</v>
      </c>
      <c r="BG294" s="194">
        <f>IF(N294="zákl. přenesená",J294,0)</f>
        <v>0</v>
      </c>
      <c r="BH294" s="194">
        <f>IF(N294="sníž. přenesená",J294,0)</f>
        <v>0</v>
      </c>
      <c r="BI294" s="194">
        <f>IF(N294="nulová",J294,0)</f>
        <v>0</v>
      </c>
      <c r="BJ294" s="25" t="s">
        <v>81</v>
      </c>
      <c r="BK294" s="194">
        <f>ROUND(I294*H294,2)</f>
        <v>0</v>
      </c>
      <c r="BL294" s="25" t="s">
        <v>191</v>
      </c>
      <c r="BM294" s="25" t="s">
        <v>1417</v>
      </c>
    </row>
    <row r="295" spans="2:65" s="13" customFormat="1">
      <c r="B295" s="204"/>
      <c r="D295" s="196" t="s">
        <v>193</v>
      </c>
      <c r="E295" s="205" t="s">
        <v>5</v>
      </c>
      <c r="F295" s="206" t="s">
        <v>1257</v>
      </c>
      <c r="H295" s="207">
        <v>617.4</v>
      </c>
      <c r="I295" s="208"/>
      <c r="L295" s="204"/>
      <c r="M295" s="209"/>
      <c r="N295" s="210"/>
      <c r="O295" s="210"/>
      <c r="P295" s="210"/>
      <c r="Q295" s="210"/>
      <c r="R295" s="210"/>
      <c r="S295" s="210"/>
      <c r="T295" s="211"/>
      <c r="AT295" s="205" t="s">
        <v>193</v>
      </c>
      <c r="AU295" s="205" t="s">
        <v>83</v>
      </c>
      <c r="AV295" s="13" t="s">
        <v>83</v>
      </c>
      <c r="AW295" s="13" t="s">
        <v>38</v>
      </c>
      <c r="AX295" s="13" t="s">
        <v>74</v>
      </c>
      <c r="AY295" s="205" t="s">
        <v>185</v>
      </c>
    </row>
    <row r="296" spans="2:65" s="14" customFormat="1">
      <c r="B296" s="212"/>
      <c r="D296" s="213" t="s">
        <v>193</v>
      </c>
      <c r="E296" s="214" t="s">
        <v>5</v>
      </c>
      <c r="F296" s="215" t="s">
        <v>196</v>
      </c>
      <c r="H296" s="216">
        <v>617.4</v>
      </c>
      <c r="I296" s="217"/>
      <c r="L296" s="212"/>
      <c r="M296" s="218"/>
      <c r="N296" s="219"/>
      <c r="O296" s="219"/>
      <c r="P296" s="219"/>
      <c r="Q296" s="219"/>
      <c r="R296" s="219"/>
      <c r="S296" s="219"/>
      <c r="T296" s="220"/>
      <c r="AT296" s="221" t="s">
        <v>193</v>
      </c>
      <c r="AU296" s="221" t="s">
        <v>83</v>
      </c>
      <c r="AV296" s="14" t="s">
        <v>191</v>
      </c>
      <c r="AW296" s="14" t="s">
        <v>38</v>
      </c>
      <c r="AX296" s="14" t="s">
        <v>81</v>
      </c>
      <c r="AY296" s="221" t="s">
        <v>185</v>
      </c>
    </row>
    <row r="297" spans="2:65" s="1" customFormat="1" ht="28.95" customHeight="1">
      <c r="B297" s="182"/>
      <c r="C297" s="183" t="s">
        <v>74</v>
      </c>
      <c r="D297" s="183" t="s">
        <v>187</v>
      </c>
      <c r="E297" s="184" t="s">
        <v>1418</v>
      </c>
      <c r="F297" s="185" t="s">
        <v>1419</v>
      </c>
      <c r="G297" s="186" t="s">
        <v>566</v>
      </c>
      <c r="H297" s="187">
        <v>2</v>
      </c>
      <c r="I297" s="188"/>
      <c r="J297" s="189">
        <f>ROUND(I297*H297,2)</f>
        <v>0</v>
      </c>
      <c r="K297" s="185" t="s">
        <v>5</v>
      </c>
      <c r="L297" s="42"/>
      <c r="M297" s="190" t="s">
        <v>5</v>
      </c>
      <c r="N297" s="191" t="s">
        <v>45</v>
      </c>
      <c r="O297" s="43"/>
      <c r="P297" s="192">
        <f>O297*H297</f>
        <v>0</v>
      </c>
      <c r="Q297" s="192">
        <v>0</v>
      </c>
      <c r="R297" s="192">
        <f>Q297*H297</f>
        <v>0</v>
      </c>
      <c r="S297" s="192">
        <v>0</v>
      </c>
      <c r="T297" s="193">
        <f>S297*H297</f>
        <v>0</v>
      </c>
      <c r="AR297" s="25" t="s">
        <v>191</v>
      </c>
      <c r="AT297" s="25" t="s">
        <v>187</v>
      </c>
      <c r="AU297" s="25" t="s">
        <v>83</v>
      </c>
      <c r="AY297" s="25" t="s">
        <v>185</v>
      </c>
      <c r="BE297" s="194">
        <f>IF(N297="základní",J297,0)</f>
        <v>0</v>
      </c>
      <c r="BF297" s="194">
        <f>IF(N297="snížená",J297,0)</f>
        <v>0</v>
      </c>
      <c r="BG297" s="194">
        <f>IF(N297="zákl. přenesená",J297,0)</f>
        <v>0</v>
      </c>
      <c r="BH297" s="194">
        <f>IF(N297="sníž. přenesená",J297,0)</f>
        <v>0</v>
      </c>
      <c r="BI297" s="194">
        <f>IF(N297="nulová",J297,0)</f>
        <v>0</v>
      </c>
      <c r="BJ297" s="25" t="s">
        <v>81</v>
      </c>
      <c r="BK297" s="194">
        <f>ROUND(I297*H297,2)</f>
        <v>0</v>
      </c>
      <c r="BL297" s="25" t="s">
        <v>191</v>
      </c>
      <c r="BM297" s="25" t="s">
        <v>816</v>
      </c>
    </row>
    <row r="298" spans="2:65" s="1" customFormat="1" ht="20.399999999999999" customHeight="1">
      <c r="B298" s="182"/>
      <c r="C298" s="183" t="s">
        <v>74</v>
      </c>
      <c r="D298" s="183" t="s">
        <v>187</v>
      </c>
      <c r="E298" s="184" t="s">
        <v>1420</v>
      </c>
      <c r="F298" s="185" t="s">
        <v>1421</v>
      </c>
      <c r="G298" s="186" t="s">
        <v>275</v>
      </c>
      <c r="H298" s="187">
        <v>645.75</v>
      </c>
      <c r="I298" s="188"/>
      <c r="J298" s="189">
        <f>ROUND(I298*H298,2)</f>
        <v>0</v>
      </c>
      <c r="K298" s="185" t="s">
        <v>5</v>
      </c>
      <c r="L298" s="42"/>
      <c r="M298" s="190" t="s">
        <v>5</v>
      </c>
      <c r="N298" s="191" t="s">
        <v>45</v>
      </c>
      <c r="O298" s="43"/>
      <c r="P298" s="192">
        <f>O298*H298</f>
        <v>0</v>
      </c>
      <c r="Q298" s="192">
        <v>0</v>
      </c>
      <c r="R298" s="192">
        <f>Q298*H298</f>
        <v>0</v>
      </c>
      <c r="S298" s="192">
        <v>0</v>
      </c>
      <c r="T298" s="193">
        <f>S298*H298</f>
        <v>0</v>
      </c>
      <c r="AR298" s="25" t="s">
        <v>191</v>
      </c>
      <c r="AT298" s="25" t="s">
        <v>187</v>
      </c>
      <c r="AU298" s="25" t="s">
        <v>83</v>
      </c>
      <c r="AY298" s="25" t="s">
        <v>185</v>
      </c>
      <c r="BE298" s="194">
        <f>IF(N298="základní",J298,0)</f>
        <v>0</v>
      </c>
      <c r="BF298" s="194">
        <f>IF(N298="snížená",J298,0)</f>
        <v>0</v>
      </c>
      <c r="BG298" s="194">
        <f>IF(N298="zákl. přenesená",J298,0)</f>
        <v>0</v>
      </c>
      <c r="BH298" s="194">
        <f>IF(N298="sníž. přenesená",J298,0)</f>
        <v>0</v>
      </c>
      <c r="BI298" s="194">
        <f>IF(N298="nulová",J298,0)</f>
        <v>0</v>
      </c>
      <c r="BJ298" s="25" t="s">
        <v>81</v>
      </c>
      <c r="BK298" s="194">
        <f>ROUND(I298*H298,2)</f>
        <v>0</v>
      </c>
      <c r="BL298" s="25" t="s">
        <v>191</v>
      </c>
      <c r="BM298" s="25" t="s">
        <v>1422</v>
      </c>
    </row>
    <row r="299" spans="2:65" s="1" customFormat="1" ht="28.95" customHeight="1">
      <c r="B299" s="182"/>
      <c r="C299" s="183" t="s">
        <v>74</v>
      </c>
      <c r="D299" s="183" t="s">
        <v>187</v>
      </c>
      <c r="E299" s="184" t="s">
        <v>1423</v>
      </c>
      <c r="F299" s="185" t="s">
        <v>1424</v>
      </c>
      <c r="G299" s="186" t="s">
        <v>275</v>
      </c>
      <c r="H299" s="187">
        <v>19.95</v>
      </c>
      <c r="I299" s="188"/>
      <c r="J299" s="189">
        <f>ROUND(I299*H299,2)</f>
        <v>0</v>
      </c>
      <c r="K299" s="185" t="s">
        <v>5</v>
      </c>
      <c r="L299" s="42"/>
      <c r="M299" s="190" t="s">
        <v>5</v>
      </c>
      <c r="N299" s="191" t="s">
        <v>45</v>
      </c>
      <c r="O299" s="43"/>
      <c r="P299" s="192">
        <f>O299*H299</f>
        <v>0</v>
      </c>
      <c r="Q299" s="192">
        <v>0</v>
      </c>
      <c r="R299" s="192">
        <f>Q299*H299</f>
        <v>0</v>
      </c>
      <c r="S299" s="192">
        <v>0</v>
      </c>
      <c r="T299" s="193">
        <f>S299*H299</f>
        <v>0</v>
      </c>
      <c r="AR299" s="25" t="s">
        <v>191</v>
      </c>
      <c r="AT299" s="25" t="s">
        <v>187</v>
      </c>
      <c r="AU299" s="25" t="s">
        <v>83</v>
      </c>
      <c r="AY299" s="25" t="s">
        <v>185</v>
      </c>
      <c r="BE299" s="194">
        <f>IF(N299="základní",J299,0)</f>
        <v>0</v>
      </c>
      <c r="BF299" s="194">
        <f>IF(N299="snížená",J299,0)</f>
        <v>0</v>
      </c>
      <c r="BG299" s="194">
        <f>IF(N299="zákl. přenesená",J299,0)</f>
        <v>0</v>
      </c>
      <c r="BH299" s="194">
        <f>IF(N299="sníž. přenesená",J299,0)</f>
        <v>0</v>
      </c>
      <c r="BI299" s="194">
        <f>IF(N299="nulová",J299,0)</f>
        <v>0</v>
      </c>
      <c r="BJ299" s="25" t="s">
        <v>81</v>
      </c>
      <c r="BK299" s="194">
        <f>ROUND(I299*H299,2)</f>
        <v>0</v>
      </c>
      <c r="BL299" s="25" t="s">
        <v>191</v>
      </c>
      <c r="BM299" s="25" t="s">
        <v>1425</v>
      </c>
    </row>
    <row r="300" spans="2:65" s="13" customFormat="1">
      <c r="B300" s="204"/>
      <c r="D300" s="196" t="s">
        <v>193</v>
      </c>
      <c r="E300" s="205" t="s">
        <v>5</v>
      </c>
      <c r="F300" s="206" t="s">
        <v>1426</v>
      </c>
      <c r="H300" s="207">
        <v>19.95</v>
      </c>
      <c r="I300" s="208"/>
      <c r="L300" s="204"/>
      <c r="M300" s="209"/>
      <c r="N300" s="210"/>
      <c r="O300" s="210"/>
      <c r="P300" s="210"/>
      <c r="Q300" s="210"/>
      <c r="R300" s="210"/>
      <c r="S300" s="210"/>
      <c r="T300" s="211"/>
      <c r="AT300" s="205" t="s">
        <v>193</v>
      </c>
      <c r="AU300" s="205" t="s">
        <v>83</v>
      </c>
      <c r="AV300" s="13" t="s">
        <v>83</v>
      </c>
      <c r="AW300" s="13" t="s">
        <v>38</v>
      </c>
      <c r="AX300" s="13" t="s">
        <v>74</v>
      </c>
      <c r="AY300" s="205" t="s">
        <v>185</v>
      </c>
    </row>
    <row r="301" spans="2:65" s="14" customFormat="1">
      <c r="B301" s="212"/>
      <c r="D301" s="213" t="s">
        <v>193</v>
      </c>
      <c r="E301" s="214" t="s">
        <v>5</v>
      </c>
      <c r="F301" s="215" t="s">
        <v>196</v>
      </c>
      <c r="H301" s="216">
        <v>19.95</v>
      </c>
      <c r="I301" s="217"/>
      <c r="L301" s="212"/>
      <c r="M301" s="218"/>
      <c r="N301" s="219"/>
      <c r="O301" s="219"/>
      <c r="P301" s="219"/>
      <c r="Q301" s="219"/>
      <c r="R301" s="219"/>
      <c r="S301" s="219"/>
      <c r="T301" s="220"/>
      <c r="AT301" s="221" t="s">
        <v>193</v>
      </c>
      <c r="AU301" s="221" t="s">
        <v>83</v>
      </c>
      <c r="AV301" s="14" t="s">
        <v>191</v>
      </c>
      <c r="AW301" s="14" t="s">
        <v>38</v>
      </c>
      <c r="AX301" s="14" t="s">
        <v>81</v>
      </c>
      <c r="AY301" s="221" t="s">
        <v>185</v>
      </c>
    </row>
    <row r="302" spans="2:65" s="1" customFormat="1" ht="20.399999999999999" customHeight="1">
      <c r="B302" s="182"/>
      <c r="C302" s="183" t="s">
        <v>74</v>
      </c>
      <c r="D302" s="183" t="s">
        <v>187</v>
      </c>
      <c r="E302" s="184" t="s">
        <v>1427</v>
      </c>
      <c r="F302" s="185" t="s">
        <v>1428</v>
      </c>
      <c r="G302" s="186" t="s">
        <v>283</v>
      </c>
      <c r="H302" s="187">
        <v>135</v>
      </c>
      <c r="I302" s="188"/>
      <c r="J302" s="189">
        <f>ROUND(I302*H302,2)</f>
        <v>0</v>
      </c>
      <c r="K302" s="185" t="s">
        <v>5</v>
      </c>
      <c r="L302" s="42"/>
      <c r="M302" s="190" t="s">
        <v>5</v>
      </c>
      <c r="N302" s="191" t="s">
        <v>45</v>
      </c>
      <c r="O302" s="43"/>
      <c r="P302" s="192">
        <f>O302*H302</f>
        <v>0</v>
      </c>
      <c r="Q302" s="192">
        <v>0</v>
      </c>
      <c r="R302" s="192">
        <f>Q302*H302</f>
        <v>0</v>
      </c>
      <c r="S302" s="192">
        <v>0</v>
      </c>
      <c r="T302" s="193">
        <f>S302*H302</f>
        <v>0</v>
      </c>
      <c r="AR302" s="25" t="s">
        <v>191</v>
      </c>
      <c r="AT302" s="25" t="s">
        <v>187</v>
      </c>
      <c r="AU302" s="25" t="s">
        <v>83</v>
      </c>
      <c r="AY302" s="25" t="s">
        <v>185</v>
      </c>
      <c r="BE302" s="194">
        <f>IF(N302="základní",J302,0)</f>
        <v>0</v>
      </c>
      <c r="BF302" s="194">
        <f>IF(N302="snížená",J302,0)</f>
        <v>0</v>
      </c>
      <c r="BG302" s="194">
        <f>IF(N302="zákl. přenesená",J302,0)</f>
        <v>0</v>
      </c>
      <c r="BH302" s="194">
        <f>IF(N302="sníž. přenesená",J302,0)</f>
        <v>0</v>
      </c>
      <c r="BI302" s="194">
        <f>IF(N302="nulová",J302,0)</f>
        <v>0</v>
      </c>
      <c r="BJ302" s="25" t="s">
        <v>81</v>
      </c>
      <c r="BK302" s="194">
        <f>ROUND(I302*H302,2)</f>
        <v>0</v>
      </c>
      <c r="BL302" s="25" t="s">
        <v>191</v>
      </c>
      <c r="BM302" s="25" t="s">
        <v>1429</v>
      </c>
    </row>
    <row r="303" spans="2:65" s="1" customFormat="1" ht="20.399999999999999" customHeight="1">
      <c r="B303" s="182"/>
      <c r="C303" s="183" t="s">
        <v>74</v>
      </c>
      <c r="D303" s="183" t="s">
        <v>187</v>
      </c>
      <c r="E303" s="184" t="s">
        <v>1430</v>
      </c>
      <c r="F303" s="185" t="s">
        <v>1431</v>
      </c>
      <c r="G303" s="186" t="s">
        <v>283</v>
      </c>
      <c r="H303" s="187">
        <v>810</v>
      </c>
      <c r="I303" s="188"/>
      <c r="J303" s="189">
        <f>ROUND(I303*H303,2)</f>
        <v>0</v>
      </c>
      <c r="K303" s="185" t="s">
        <v>5</v>
      </c>
      <c r="L303" s="42"/>
      <c r="M303" s="190" t="s">
        <v>5</v>
      </c>
      <c r="N303" s="191" t="s">
        <v>45</v>
      </c>
      <c r="O303" s="43"/>
      <c r="P303" s="192">
        <f>O303*H303</f>
        <v>0</v>
      </c>
      <c r="Q303" s="192">
        <v>0</v>
      </c>
      <c r="R303" s="192">
        <f>Q303*H303</f>
        <v>0</v>
      </c>
      <c r="S303" s="192">
        <v>0</v>
      </c>
      <c r="T303" s="193">
        <f>S303*H303</f>
        <v>0</v>
      </c>
      <c r="AR303" s="25" t="s">
        <v>191</v>
      </c>
      <c r="AT303" s="25" t="s">
        <v>187</v>
      </c>
      <c r="AU303" s="25" t="s">
        <v>83</v>
      </c>
      <c r="AY303" s="25" t="s">
        <v>185</v>
      </c>
      <c r="BE303" s="194">
        <f>IF(N303="základní",J303,0)</f>
        <v>0</v>
      </c>
      <c r="BF303" s="194">
        <f>IF(N303="snížená",J303,0)</f>
        <v>0</v>
      </c>
      <c r="BG303" s="194">
        <f>IF(N303="zákl. přenesená",J303,0)</f>
        <v>0</v>
      </c>
      <c r="BH303" s="194">
        <f>IF(N303="sníž. přenesená",J303,0)</f>
        <v>0</v>
      </c>
      <c r="BI303" s="194">
        <f>IF(N303="nulová",J303,0)</f>
        <v>0</v>
      </c>
      <c r="BJ303" s="25" t="s">
        <v>81</v>
      </c>
      <c r="BK303" s="194">
        <f>ROUND(I303*H303,2)</f>
        <v>0</v>
      </c>
      <c r="BL303" s="25" t="s">
        <v>191</v>
      </c>
      <c r="BM303" s="25" t="s">
        <v>1432</v>
      </c>
    </row>
    <row r="304" spans="2:65" s="13" customFormat="1">
      <c r="B304" s="204"/>
      <c r="D304" s="196" t="s">
        <v>193</v>
      </c>
      <c r="E304" s="205" t="s">
        <v>5</v>
      </c>
      <c r="F304" s="206" t="s">
        <v>1433</v>
      </c>
      <c r="H304" s="207">
        <v>810</v>
      </c>
      <c r="I304" s="208"/>
      <c r="L304" s="204"/>
      <c r="M304" s="209"/>
      <c r="N304" s="210"/>
      <c r="O304" s="210"/>
      <c r="P304" s="210"/>
      <c r="Q304" s="210"/>
      <c r="R304" s="210"/>
      <c r="S304" s="210"/>
      <c r="T304" s="211"/>
      <c r="AT304" s="205" t="s">
        <v>193</v>
      </c>
      <c r="AU304" s="205" t="s">
        <v>83</v>
      </c>
      <c r="AV304" s="13" t="s">
        <v>83</v>
      </c>
      <c r="AW304" s="13" t="s">
        <v>38</v>
      </c>
      <c r="AX304" s="13" t="s">
        <v>74</v>
      </c>
      <c r="AY304" s="205" t="s">
        <v>185</v>
      </c>
    </row>
    <row r="305" spans="2:65" s="14" customFormat="1">
      <c r="B305" s="212"/>
      <c r="D305" s="213" t="s">
        <v>193</v>
      </c>
      <c r="E305" s="214" t="s">
        <v>5</v>
      </c>
      <c r="F305" s="215" t="s">
        <v>196</v>
      </c>
      <c r="H305" s="216">
        <v>810</v>
      </c>
      <c r="I305" s="217"/>
      <c r="L305" s="212"/>
      <c r="M305" s="218"/>
      <c r="N305" s="219"/>
      <c r="O305" s="219"/>
      <c r="P305" s="219"/>
      <c r="Q305" s="219"/>
      <c r="R305" s="219"/>
      <c r="S305" s="219"/>
      <c r="T305" s="220"/>
      <c r="AT305" s="221" t="s">
        <v>193</v>
      </c>
      <c r="AU305" s="221" t="s">
        <v>83</v>
      </c>
      <c r="AV305" s="14" t="s">
        <v>191</v>
      </c>
      <c r="AW305" s="14" t="s">
        <v>38</v>
      </c>
      <c r="AX305" s="14" t="s">
        <v>81</v>
      </c>
      <c r="AY305" s="221" t="s">
        <v>185</v>
      </c>
    </row>
    <row r="306" spans="2:65" s="1" customFormat="1" ht="20.399999999999999" customHeight="1">
      <c r="B306" s="182"/>
      <c r="C306" s="183" t="s">
        <v>74</v>
      </c>
      <c r="D306" s="183" t="s">
        <v>187</v>
      </c>
      <c r="E306" s="184" t="s">
        <v>1434</v>
      </c>
      <c r="F306" s="185" t="s">
        <v>1435</v>
      </c>
      <c r="G306" s="186" t="s">
        <v>190</v>
      </c>
      <c r="H306" s="187">
        <v>311.10000000000002</v>
      </c>
      <c r="I306" s="188"/>
      <c r="J306" s="189">
        <f t="shared" ref="J306:J323" si="20">ROUND(I306*H306,2)</f>
        <v>0</v>
      </c>
      <c r="K306" s="185" t="s">
        <v>5</v>
      </c>
      <c r="L306" s="42"/>
      <c r="M306" s="190" t="s">
        <v>5</v>
      </c>
      <c r="N306" s="191" t="s">
        <v>45</v>
      </c>
      <c r="O306" s="43"/>
      <c r="P306" s="192">
        <f t="shared" ref="P306:P323" si="21">O306*H306</f>
        <v>0</v>
      </c>
      <c r="Q306" s="192">
        <v>0</v>
      </c>
      <c r="R306" s="192">
        <f t="shared" ref="R306:R323" si="22">Q306*H306</f>
        <v>0</v>
      </c>
      <c r="S306" s="192">
        <v>0</v>
      </c>
      <c r="T306" s="193">
        <f t="shared" ref="T306:T323" si="23">S306*H306</f>
        <v>0</v>
      </c>
      <c r="AR306" s="25" t="s">
        <v>191</v>
      </c>
      <c r="AT306" s="25" t="s">
        <v>187</v>
      </c>
      <c r="AU306" s="25" t="s">
        <v>83</v>
      </c>
      <c r="AY306" s="25" t="s">
        <v>185</v>
      </c>
      <c r="BE306" s="194">
        <f t="shared" ref="BE306:BE323" si="24">IF(N306="základní",J306,0)</f>
        <v>0</v>
      </c>
      <c r="BF306" s="194">
        <f t="shared" ref="BF306:BF323" si="25">IF(N306="snížená",J306,0)</f>
        <v>0</v>
      </c>
      <c r="BG306" s="194">
        <f t="shared" ref="BG306:BG323" si="26">IF(N306="zákl. přenesená",J306,0)</f>
        <v>0</v>
      </c>
      <c r="BH306" s="194">
        <f t="shared" ref="BH306:BH323" si="27">IF(N306="sníž. přenesená",J306,0)</f>
        <v>0</v>
      </c>
      <c r="BI306" s="194">
        <f t="shared" ref="BI306:BI323" si="28">IF(N306="nulová",J306,0)</f>
        <v>0</v>
      </c>
      <c r="BJ306" s="25" t="s">
        <v>81</v>
      </c>
      <c r="BK306" s="194">
        <f t="shared" ref="BK306:BK323" si="29">ROUND(I306*H306,2)</f>
        <v>0</v>
      </c>
      <c r="BL306" s="25" t="s">
        <v>191</v>
      </c>
      <c r="BM306" s="25" t="s">
        <v>1436</v>
      </c>
    </row>
    <row r="307" spans="2:65" s="1" customFormat="1" ht="20.399999999999999" customHeight="1">
      <c r="B307" s="182"/>
      <c r="C307" s="183" t="s">
        <v>74</v>
      </c>
      <c r="D307" s="183" t="s">
        <v>187</v>
      </c>
      <c r="E307" s="184" t="s">
        <v>1437</v>
      </c>
      <c r="F307" s="185" t="s">
        <v>1438</v>
      </c>
      <c r="G307" s="186" t="s">
        <v>190</v>
      </c>
      <c r="H307" s="187">
        <v>311.10000000000002</v>
      </c>
      <c r="I307" s="188"/>
      <c r="J307" s="189">
        <f t="shared" si="20"/>
        <v>0</v>
      </c>
      <c r="K307" s="185" t="s">
        <v>5</v>
      </c>
      <c r="L307" s="42"/>
      <c r="M307" s="190" t="s">
        <v>5</v>
      </c>
      <c r="N307" s="191" t="s">
        <v>45</v>
      </c>
      <c r="O307" s="43"/>
      <c r="P307" s="192">
        <f t="shared" si="21"/>
        <v>0</v>
      </c>
      <c r="Q307" s="192">
        <v>0</v>
      </c>
      <c r="R307" s="192">
        <f t="shared" si="22"/>
        <v>0</v>
      </c>
      <c r="S307" s="192">
        <v>0</v>
      </c>
      <c r="T307" s="193">
        <f t="shared" si="23"/>
        <v>0</v>
      </c>
      <c r="AR307" s="25" t="s">
        <v>191</v>
      </c>
      <c r="AT307" s="25" t="s">
        <v>187</v>
      </c>
      <c r="AU307" s="25" t="s">
        <v>83</v>
      </c>
      <c r="AY307" s="25" t="s">
        <v>185</v>
      </c>
      <c r="BE307" s="194">
        <f t="shared" si="24"/>
        <v>0</v>
      </c>
      <c r="BF307" s="194">
        <f t="shared" si="25"/>
        <v>0</v>
      </c>
      <c r="BG307" s="194">
        <f t="shared" si="26"/>
        <v>0</v>
      </c>
      <c r="BH307" s="194">
        <f t="shared" si="27"/>
        <v>0</v>
      </c>
      <c r="BI307" s="194">
        <f t="shared" si="28"/>
        <v>0</v>
      </c>
      <c r="BJ307" s="25" t="s">
        <v>81</v>
      </c>
      <c r="BK307" s="194">
        <f t="shared" si="29"/>
        <v>0</v>
      </c>
      <c r="BL307" s="25" t="s">
        <v>191</v>
      </c>
      <c r="BM307" s="25" t="s">
        <v>1439</v>
      </c>
    </row>
    <row r="308" spans="2:65" s="1" customFormat="1" ht="20.399999999999999" customHeight="1">
      <c r="B308" s="182"/>
      <c r="C308" s="183" t="s">
        <v>74</v>
      </c>
      <c r="D308" s="183" t="s">
        <v>187</v>
      </c>
      <c r="E308" s="184" t="s">
        <v>1440</v>
      </c>
      <c r="F308" s="185" t="s">
        <v>1441</v>
      </c>
      <c r="G308" s="186" t="s">
        <v>275</v>
      </c>
      <c r="H308" s="187">
        <v>6</v>
      </c>
      <c r="I308" s="188"/>
      <c r="J308" s="189">
        <f t="shared" si="20"/>
        <v>0</v>
      </c>
      <c r="K308" s="185" t="s">
        <v>5</v>
      </c>
      <c r="L308" s="42"/>
      <c r="M308" s="190" t="s">
        <v>5</v>
      </c>
      <c r="N308" s="191" t="s">
        <v>45</v>
      </c>
      <c r="O308" s="43"/>
      <c r="P308" s="192">
        <f t="shared" si="21"/>
        <v>0</v>
      </c>
      <c r="Q308" s="192">
        <v>0</v>
      </c>
      <c r="R308" s="192">
        <f t="shared" si="22"/>
        <v>0</v>
      </c>
      <c r="S308" s="192">
        <v>0</v>
      </c>
      <c r="T308" s="193">
        <f t="shared" si="23"/>
        <v>0</v>
      </c>
      <c r="AR308" s="25" t="s">
        <v>191</v>
      </c>
      <c r="AT308" s="25" t="s">
        <v>187</v>
      </c>
      <c r="AU308" s="25" t="s">
        <v>83</v>
      </c>
      <c r="AY308" s="25" t="s">
        <v>185</v>
      </c>
      <c r="BE308" s="194">
        <f t="shared" si="24"/>
        <v>0</v>
      </c>
      <c r="BF308" s="194">
        <f t="shared" si="25"/>
        <v>0</v>
      </c>
      <c r="BG308" s="194">
        <f t="shared" si="26"/>
        <v>0</v>
      </c>
      <c r="BH308" s="194">
        <f t="shared" si="27"/>
        <v>0</v>
      </c>
      <c r="BI308" s="194">
        <f t="shared" si="28"/>
        <v>0</v>
      </c>
      <c r="BJ308" s="25" t="s">
        <v>81</v>
      </c>
      <c r="BK308" s="194">
        <f t="shared" si="29"/>
        <v>0</v>
      </c>
      <c r="BL308" s="25" t="s">
        <v>191</v>
      </c>
      <c r="BM308" s="25" t="s">
        <v>1442</v>
      </c>
    </row>
    <row r="309" spans="2:65" s="1" customFormat="1" ht="20.399999999999999" customHeight="1">
      <c r="B309" s="182"/>
      <c r="C309" s="183" t="s">
        <v>74</v>
      </c>
      <c r="D309" s="183" t="s">
        <v>187</v>
      </c>
      <c r="E309" s="184" t="s">
        <v>1443</v>
      </c>
      <c r="F309" s="185" t="s">
        <v>1444</v>
      </c>
      <c r="G309" s="186" t="s">
        <v>283</v>
      </c>
      <c r="H309" s="187">
        <v>27.23</v>
      </c>
      <c r="I309" s="188"/>
      <c r="J309" s="189">
        <f t="shared" si="20"/>
        <v>0</v>
      </c>
      <c r="K309" s="185" t="s">
        <v>5</v>
      </c>
      <c r="L309" s="42"/>
      <c r="M309" s="190" t="s">
        <v>5</v>
      </c>
      <c r="N309" s="191" t="s">
        <v>45</v>
      </c>
      <c r="O309" s="43"/>
      <c r="P309" s="192">
        <f t="shared" si="21"/>
        <v>0</v>
      </c>
      <c r="Q309" s="192">
        <v>0</v>
      </c>
      <c r="R309" s="192">
        <f t="shared" si="22"/>
        <v>0</v>
      </c>
      <c r="S309" s="192">
        <v>0</v>
      </c>
      <c r="T309" s="193">
        <f t="shared" si="23"/>
        <v>0</v>
      </c>
      <c r="AR309" s="25" t="s">
        <v>191</v>
      </c>
      <c r="AT309" s="25" t="s">
        <v>187</v>
      </c>
      <c r="AU309" s="25" t="s">
        <v>83</v>
      </c>
      <c r="AY309" s="25" t="s">
        <v>185</v>
      </c>
      <c r="BE309" s="194">
        <f t="shared" si="24"/>
        <v>0</v>
      </c>
      <c r="BF309" s="194">
        <f t="shared" si="25"/>
        <v>0</v>
      </c>
      <c r="BG309" s="194">
        <f t="shared" si="26"/>
        <v>0</v>
      </c>
      <c r="BH309" s="194">
        <f t="shared" si="27"/>
        <v>0</v>
      </c>
      <c r="BI309" s="194">
        <f t="shared" si="28"/>
        <v>0</v>
      </c>
      <c r="BJ309" s="25" t="s">
        <v>81</v>
      </c>
      <c r="BK309" s="194">
        <f t="shared" si="29"/>
        <v>0</v>
      </c>
      <c r="BL309" s="25" t="s">
        <v>191</v>
      </c>
      <c r="BM309" s="25" t="s">
        <v>1445</v>
      </c>
    </row>
    <row r="310" spans="2:65" s="1" customFormat="1" ht="28.95" customHeight="1">
      <c r="B310" s="182"/>
      <c r="C310" s="183" t="s">
        <v>74</v>
      </c>
      <c r="D310" s="183" t="s">
        <v>187</v>
      </c>
      <c r="E310" s="184" t="s">
        <v>1446</v>
      </c>
      <c r="F310" s="185" t="s">
        <v>1447</v>
      </c>
      <c r="G310" s="186" t="s">
        <v>190</v>
      </c>
      <c r="H310" s="187">
        <v>80.55</v>
      </c>
      <c r="I310" s="188"/>
      <c r="J310" s="189">
        <f t="shared" si="20"/>
        <v>0</v>
      </c>
      <c r="K310" s="185" t="s">
        <v>5</v>
      </c>
      <c r="L310" s="42"/>
      <c r="M310" s="190" t="s">
        <v>5</v>
      </c>
      <c r="N310" s="191" t="s">
        <v>45</v>
      </c>
      <c r="O310" s="43"/>
      <c r="P310" s="192">
        <f t="shared" si="21"/>
        <v>0</v>
      </c>
      <c r="Q310" s="192">
        <v>0</v>
      </c>
      <c r="R310" s="192">
        <f t="shared" si="22"/>
        <v>0</v>
      </c>
      <c r="S310" s="192">
        <v>0</v>
      </c>
      <c r="T310" s="193">
        <f t="shared" si="23"/>
        <v>0</v>
      </c>
      <c r="AR310" s="25" t="s">
        <v>191</v>
      </c>
      <c r="AT310" s="25" t="s">
        <v>187</v>
      </c>
      <c r="AU310" s="25" t="s">
        <v>83</v>
      </c>
      <c r="AY310" s="25" t="s">
        <v>185</v>
      </c>
      <c r="BE310" s="194">
        <f t="shared" si="24"/>
        <v>0</v>
      </c>
      <c r="BF310" s="194">
        <f t="shared" si="25"/>
        <v>0</v>
      </c>
      <c r="BG310" s="194">
        <f t="shared" si="26"/>
        <v>0</v>
      </c>
      <c r="BH310" s="194">
        <f t="shared" si="27"/>
        <v>0</v>
      </c>
      <c r="BI310" s="194">
        <f t="shared" si="28"/>
        <v>0</v>
      </c>
      <c r="BJ310" s="25" t="s">
        <v>81</v>
      </c>
      <c r="BK310" s="194">
        <f t="shared" si="29"/>
        <v>0</v>
      </c>
      <c r="BL310" s="25" t="s">
        <v>191</v>
      </c>
      <c r="BM310" s="25" t="s">
        <v>1448</v>
      </c>
    </row>
    <row r="311" spans="2:65" s="1" customFormat="1" ht="28.95" customHeight="1">
      <c r="B311" s="182"/>
      <c r="C311" s="183" t="s">
        <v>74</v>
      </c>
      <c r="D311" s="183" t="s">
        <v>187</v>
      </c>
      <c r="E311" s="184" t="s">
        <v>1449</v>
      </c>
      <c r="F311" s="185" t="s">
        <v>1450</v>
      </c>
      <c r="G311" s="186" t="s">
        <v>190</v>
      </c>
      <c r="H311" s="187">
        <v>15.2</v>
      </c>
      <c r="I311" s="188"/>
      <c r="J311" s="189">
        <f t="shared" si="20"/>
        <v>0</v>
      </c>
      <c r="K311" s="185" t="s">
        <v>5</v>
      </c>
      <c r="L311" s="42"/>
      <c r="M311" s="190" t="s">
        <v>5</v>
      </c>
      <c r="N311" s="191" t="s">
        <v>45</v>
      </c>
      <c r="O311" s="43"/>
      <c r="P311" s="192">
        <f t="shared" si="21"/>
        <v>0</v>
      </c>
      <c r="Q311" s="192">
        <v>0</v>
      </c>
      <c r="R311" s="192">
        <f t="shared" si="22"/>
        <v>0</v>
      </c>
      <c r="S311" s="192">
        <v>0</v>
      </c>
      <c r="T311" s="193">
        <f t="shared" si="23"/>
        <v>0</v>
      </c>
      <c r="AR311" s="25" t="s">
        <v>191</v>
      </c>
      <c r="AT311" s="25" t="s">
        <v>187</v>
      </c>
      <c r="AU311" s="25" t="s">
        <v>83</v>
      </c>
      <c r="AY311" s="25" t="s">
        <v>185</v>
      </c>
      <c r="BE311" s="194">
        <f t="shared" si="24"/>
        <v>0</v>
      </c>
      <c r="BF311" s="194">
        <f t="shared" si="25"/>
        <v>0</v>
      </c>
      <c r="BG311" s="194">
        <f t="shared" si="26"/>
        <v>0</v>
      </c>
      <c r="BH311" s="194">
        <f t="shared" si="27"/>
        <v>0</v>
      </c>
      <c r="BI311" s="194">
        <f t="shared" si="28"/>
        <v>0</v>
      </c>
      <c r="BJ311" s="25" t="s">
        <v>81</v>
      </c>
      <c r="BK311" s="194">
        <f t="shared" si="29"/>
        <v>0</v>
      </c>
      <c r="BL311" s="25" t="s">
        <v>191</v>
      </c>
      <c r="BM311" s="25" t="s">
        <v>1451</v>
      </c>
    </row>
    <row r="312" spans="2:65" s="1" customFormat="1" ht="28.95" customHeight="1">
      <c r="B312" s="182"/>
      <c r="C312" s="183" t="s">
        <v>74</v>
      </c>
      <c r="D312" s="183" t="s">
        <v>187</v>
      </c>
      <c r="E312" s="184" t="s">
        <v>1452</v>
      </c>
      <c r="F312" s="185" t="s">
        <v>1453</v>
      </c>
      <c r="G312" s="186" t="s">
        <v>190</v>
      </c>
      <c r="H312" s="187">
        <v>15.2</v>
      </c>
      <c r="I312" s="188"/>
      <c r="J312" s="189">
        <f t="shared" si="20"/>
        <v>0</v>
      </c>
      <c r="K312" s="185" t="s">
        <v>5</v>
      </c>
      <c r="L312" s="42"/>
      <c r="M312" s="190" t="s">
        <v>5</v>
      </c>
      <c r="N312" s="191" t="s">
        <v>45</v>
      </c>
      <c r="O312" s="43"/>
      <c r="P312" s="192">
        <f t="shared" si="21"/>
        <v>0</v>
      </c>
      <c r="Q312" s="192">
        <v>0</v>
      </c>
      <c r="R312" s="192">
        <f t="shared" si="22"/>
        <v>0</v>
      </c>
      <c r="S312" s="192">
        <v>0</v>
      </c>
      <c r="T312" s="193">
        <f t="shared" si="23"/>
        <v>0</v>
      </c>
      <c r="AR312" s="25" t="s">
        <v>191</v>
      </c>
      <c r="AT312" s="25" t="s">
        <v>187</v>
      </c>
      <c r="AU312" s="25" t="s">
        <v>83</v>
      </c>
      <c r="AY312" s="25" t="s">
        <v>185</v>
      </c>
      <c r="BE312" s="194">
        <f t="shared" si="24"/>
        <v>0</v>
      </c>
      <c r="BF312" s="194">
        <f t="shared" si="25"/>
        <v>0</v>
      </c>
      <c r="BG312" s="194">
        <f t="shared" si="26"/>
        <v>0</v>
      </c>
      <c r="BH312" s="194">
        <f t="shared" si="27"/>
        <v>0</v>
      </c>
      <c r="BI312" s="194">
        <f t="shared" si="28"/>
        <v>0</v>
      </c>
      <c r="BJ312" s="25" t="s">
        <v>81</v>
      </c>
      <c r="BK312" s="194">
        <f t="shared" si="29"/>
        <v>0</v>
      </c>
      <c r="BL312" s="25" t="s">
        <v>191</v>
      </c>
      <c r="BM312" s="25" t="s">
        <v>1454</v>
      </c>
    </row>
    <row r="313" spans="2:65" s="1" customFormat="1" ht="28.95" customHeight="1">
      <c r="B313" s="182"/>
      <c r="C313" s="183" t="s">
        <v>74</v>
      </c>
      <c r="D313" s="183" t="s">
        <v>187</v>
      </c>
      <c r="E313" s="184" t="s">
        <v>1455</v>
      </c>
      <c r="F313" s="185" t="s">
        <v>1456</v>
      </c>
      <c r="G313" s="186" t="s">
        <v>190</v>
      </c>
      <c r="H313" s="187">
        <v>15.2</v>
      </c>
      <c r="I313" s="188"/>
      <c r="J313" s="189">
        <f t="shared" si="20"/>
        <v>0</v>
      </c>
      <c r="K313" s="185" t="s">
        <v>5</v>
      </c>
      <c r="L313" s="42"/>
      <c r="M313" s="190" t="s">
        <v>5</v>
      </c>
      <c r="N313" s="191" t="s">
        <v>45</v>
      </c>
      <c r="O313" s="43"/>
      <c r="P313" s="192">
        <f t="shared" si="21"/>
        <v>0</v>
      </c>
      <c r="Q313" s="192">
        <v>0</v>
      </c>
      <c r="R313" s="192">
        <f t="shared" si="22"/>
        <v>0</v>
      </c>
      <c r="S313" s="192">
        <v>0</v>
      </c>
      <c r="T313" s="193">
        <f t="shared" si="23"/>
        <v>0</v>
      </c>
      <c r="AR313" s="25" t="s">
        <v>191</v>
      </c>
      <c r="AT313" s="25" t="s">
        <v>187</v>
      </c>
      <c r="AU313" s="25" t="s">
        <v>83</v>
      </c>
      <c r="AY313" s="25" t="s">
        <v>185</v>
      </c>
      <c r="BE313" s="194">
        <f t="shared" si="24"/>
        <v>0</v>
      </c>
      <c r="BF313" s="194">
        <f t="shared" si="25"/>
        <v>0</v>
      </c>
      <c r="BG313" s="194">
        <f t="shared" si="26"/>
        <v>0</v>
      </c>
      <c r="BH313" s="194">
        <f t="shared" si="27"/>
        <v>0</v>
      </c>
      <c r="BI313" s="194">
        <f t="shared" si="28"/>
        <v>0</v>
      </c>
      <c r="BJ313" s="25" t="s">
        <v>81</v>
      </c>
      <c r="BK313" s="194">
        <f t="shared" si="29"/>
        <v>0</v>
      </c>
      <c r="BL313" s="25" t="s">
        <v>191</v>
      </c>
      <c r="BM313" s="25" t="s">
        <v>1457</v>
      </c>
    </row>
    <row r="314" spans="2:65" s="1" customFormat="1" ht="28.95" customHeight="1">
      <c r="B314" s="182"/>
      <c r="C314" s="183" t="s">
        <v>74</v>
      </c>
      <c r="D314" s="183" t="s">
        <v>187</v>
      </c>
      <c r="E314" s="184" t="s">
        <v>1458</v>
      </c>
      <c r="F314" s="185" t="s">
        <v>1459</v>
      </c>
      <c r="G314" s="186" t="s">
        <v>190</v>
      </c>
      <c r="H314" s="187">
        <v>9.4499999999999993</v>
      </c>
      <c r="I314" s="188"/>
      <c r="J314" s="189">
        <f t="shared" si="20"/>
        <v>0</v>
      </c>
      <c r="K314" s="185" t="s">
        <v>5</v>
      </c>
      <c r="L314" s="42"/>
      <c r="M314" s="190" t="s">
        <v>5</v>
      </c>
      <c r="N314" s="191" t="s">
        <v>45</v>
      </c>
      <c r="O314" s="43"/>
      <c r="P314" s="192">
        <f t="shared" si="21"/>
        <v>0</v>
      </c>
      <c r="Q314" s="192">
        <v>0</v>
      </c>
      <c r="R314" s="192">
        <f t="shared" si="22"/>
        <v>0</v>
      </c>
      <c r="S314" s="192">
        <v>0</v>
      </c>
      <c r="T314" s="193">
        <f t="shared" si="23"/>
        <v>0</v>
      </c>
      <c r="AR314" s="25" t="s">
        <v>191</v>
      </c>
      <c r="AT314" s="25" t="s">
        <v>187</v>
      </c>
      <c r="AU314" s="25" t="s">
        <v>83</v>
      </c>
      <c r="AY314" s="25" t="s">
        <v>185</v>
      </c>
      <c r="BE314" s="194">
        <f t="shared" si="24"/>
        <v>0</v>
      </c>
      <c r="BF314" s="194">
        <f t="shared" si="25"/>
        <v>0</v>
      </c>
      <c r="BG314" s="194">
        <f t="shared" si="26"/>
        <v>0</v>
      </c>
      <c r="BH314" s="194">
        <f t="shared" si="27"/>
        <v>0</v>
      </c>
      <c r="BI314" s="194">
        <f t="shared" si="28"/>
        <v>0</v>
      </c>
      <c r="BJ314" s="25" t="s">
        <v>81</v>
      </c>
      <c r="BK314" s="194">
        <f t="shared" si="29"/>
        <v>0</v>
      </c>
      <c r="BL314" s="25" t="s">
        <v>191</v>
      </c>
      <c r="BM314" s="25" t="s">
        <v>1460</v>
      </c>
    </row>
    <row r="315" spans="2:65" s="1" customFormat="1" ht="20.399999999999999" customHeight="1">
      <c r="B315" s="182"/>
      <c r="C315" s="183" t="s">
        <v>74</v>
      </c>
      <c r="D315" s="183" t="s">
        <v>187</v>
      </c>
      <c r="E315" s="184" t="s">
        <v>1461</v>
      </c>
      <c r="F315" s="185" t="s">
        <v>1462</v>
      </c>
      <c r="G315" s="186" t="s">
        <v>190</v>
      </c>
      <c r="H315" s="187">
        <v>15.2</v>
      </c>
      <c r="I315" s="188"/>
      <c r="J315" s="189">
        <f t="shared" si="20"/>
        <v>0</v>
      </c>
      <c r="K315" s="185" t="s">
        <v>5</v>
      </c>
      <c r="L315" s="42"/>
      <c r="M315" s="190" t="s">
        <v>5</v>
      </c>
      <c r="N315" s="191" t="s">
        <v>45</v>
      </c>
      <c r="O315" s="43"/>
      <c r="P315" s="192">
        <f t="shared" si="21"/>
        <v>0</v>
      </c>
      <c r="Q315" s="192">
        <v>0</v>
      </c>
      <c r="R315" s="192">
        <f t="shared" si="22"/>
        <v>0</v>
      </c>
      <c r="S315" s="192">
        <v>0</v>
      </c>
      <c r="T315" s="193">
        <f t="shared" si="23"/>
        <v>0</v>
      </c>
      <c r="AR315" s="25" t="s">
        <v>191</v>
      </c>
      <c r="AT315" s="25" t="s">
        <v>187</v>
      </c>
      <c r="AU315" s="25" t="s">
        <v>83</v>
      </c>
      <c r="AY315" s="25" t="s">
        <v>185</v>
      </c>
      <c r="BE315" s="194">
        <f t="shared" si="24"/>
        <v>0</v>
      </c>
      <c r="BF315" s="194">
        <f t="shared" si="25"/>
        <v>0</v>
      </c>
      <c r="BG315" s="194">
        <f t="shared" si="26"/>
        <v>0</v>
      </c>
      <c r="BH315" s="194">
        <f t="shared" si="27"/>
        <v>0</v>
      </c>
      <c r="BI315" s="194">
        <f t="shared" si="28"/>
        <v>0</v>
      </c>
      <c r="BJ315" s="25" t="s">
        <v>81</v>
      </c>
      <c r="BK315" s="194">
        <f t="shared" si="29"/>
        <v>0</v>
      </c>
      <c r="BL315" s="25" t="s">
        <v>191</v>
      </c>
      <c r="BM315" s="25" t="s">
        <v>1463</v>
      </c>
    </row>
    <row r="316" spans="2:65" s="1" customFormat="1" ht="28.95" customHeight="1">
      <c r="B316" s="182"/>
      <c r="C316" s="183" t="s">
        <v>74</v>
      </c>
      <c r="D316" s="183" t="s">
        <v>187</v>
      </c>
      <c r="E316" s="184" t="s">
        <v>1464</v>
      </c>
      <c r="F316" s="185" t="s">
        <v>1465</v>
      </c>
      <c r="G316" s="186" t="s">
        <v>190</v>
      </c>
      <c r="H316" s="187">
        <v>9.4499999999999993</v>
      </c>
      <c r="I316" s="188"/>
      <c r="J316" s="189">
        <f t="shared" si="20"/>
        <v>0</v>
      </c>
      <c r="K316" s="185" t="s">
        <v>5</v>
      </c>
      <c r="L316" s="42"/>
      <c r="M316" s="190" t="s">
        <v>5</v>
      </c>
      <c r="N316" s="191" t="s">
        <v>45</v>
      </c>
      <c r="O316" s="43"/>
      <c r="P316" s="192">
        <f t="shared" si="21"/>
        <v>0</v>
      </c>
      <c r="Q316" s="192">
        <v>0</v>
      </c>
      <c r="R316" s="192">
        <f t="shared" si="22"/>
        <v>0</v>
      </c>
      <c r="S316" s="192">
        <v>0</v>
      </c>
      <c r="T316" s="193">
        <f t="shared" si="23"/>
        <v>0</v>
      </c>
      <c r="AR316" s="25" t="s">
        <v>191</v>
      </c>
      <c r="AT316" s="25" t="s">
        <v>187</v>
      </c>
      <c r="AU316" s="25" t="s">
        <v>83</v>
      </c>
      <c r="AY316" s="25" t="s">
        <v>185</v>
      </c>
      <c r="BE316" s="194">
        <f t="shared" si="24"/>
        <v>0</v>
      </c>
      <c r="BF316" s="194">
        <f t="shared" si="25"/>
        <v>0</v>
      </c>
      <c r="BG316" s="194">
        <f t="shared" si="26"/>
        <v>0</v>
      </c>
      <c r="BH316" s="194">
        <f t="shared" si="27"/>
        <v>0</v>
      </c>
      <c r="BI316" s="194">
        <f t="shared" si="28"/>
        <v>0</v>
      </c>
      <c r="BJ316" s="25" t="s">
        <v>81</v>
      </c>
      <c r="BK316" s="194">
        <f t="shared" si="29"/>
        <v>0</v>
      </c>
      <c r="BL316" s="25" t="s">
        <v>191</v>
      </c>
      <c r="BM316" s="25" t="s">
        <v>1466</v>
      </c>
    </row>
    <row r="317" spans="2:65" s="1" customFormat="1" ht="20.399999999999999" customHeight="1">
      <c r="B317" s="182"/>
      <c r="C317" s="183" t="s">
        <v>74</v>
      </c>
      <c r="D317" s="183" t="s">
        <v>187</v>
      </c>
      <c r="E317" s="184" t="s">
        <v>1467</v>
      </c>
      <c r="F317" s="185" t="s">
        <v>1468</v>
      </c>
      <c r="G317" s="186" t="s">
        <v>275</v>
      </c>
      <c r="H317" s="187">
        <v>6</v>
      </c>
      <c r="I317" s="188"/>
      <c r="J317" s="189">
        <f t="shared" si="20"/>
        <v>0</v>
      </c>
      <c r="K317" s="185" t="s">
        <v>5</v>
      </c>
      <c r="L317" s="42"/>
      <c r="M317" s="190" t="s">
        <v>5</v>
      </c>
      <c r="N317" s="191" t="s">
        <v>45</v>
      </c>
      <c r="O317" s="43"/>
      <c r="P317" s="192">
        <f t="shared" si="21"/>
        <v>0</v>
      </c>
      <c r="Q317" s="192">
        <v>0</v>
      </c>
      <c r="R317" s="192">
        <f t="shared" si="22"/>
        <v>0</v>
      </c>
      <c r="S317" s="192">
        <v>0</v>
      </c>
      <c r="T317" s="193">
        <f t="shared" si="23"/>
        <v>0</v>
      </c>
      <c r="AR317" s="25" t="s">
        <v>191</v>
      </c>
      <c r="AT317" s="25" t="s">
        <v>187</v>
      </c>
      <c r="AU317" s="25" t="s">
        <v>83</v>
      </c>
      <c r="AY317" s="25" t="s">
        <v>185</v>
      </c>
      <c r="BE317" s="194">
        <f t="shared" si="24"/>
        <v>0</v>
      </c>
      <c r="BF317" s="194">
        <f t="shared" si="25"/>
        <v>0</v>
      </c>
      <c r="BG317" s="194">
        <f t="shared" si="26"/>
        <v>0</v>
      </c>
      <c r="BH317" s="194">
        <f t="shared" si="27"/>
        <v>0</v>
      </c>
      <c r="BI317" s="194">
        <f t="shared" si="28"/>
        <v>0</v>
      </c>
      <c r="BJ317" s="25" t="s">
        <v>81</v>
      </c>
      <c r="BK317" s="194">
        <f t="shared" si="29"/>
        <v>0</v>
      </c>
      <c r="BL317" s="25" t="s">
        <v>191</v>
      </c>
      <c r="BM317" s="25" t="s">
        <v>1469</v>
      </c>
    </row>
    <row r="318" spans="2:65" s="1" customFormat="1" ht="28.95" customHeight="1">
      <c r="B318" s="182"/>
      <c r="C318" s="183" t="s">
        <v>74</v>
      </c>
      <c r="D318" s="183" t="s">
        <v>187</v>
      </c>
      <c r="E318" s="184" t="s">
        <v>1470</v>
      </c>
      <c r="F318" s="185" t="s">
        <v>1471</v>
      </c>
      <c r="G318" s="186" t="s">
        <v>275</v>
      </c>
      <c r="H318" s="187">
        <v>6</v>
      </c>
      <c r="I318" s="188"/>
      <c r="J318" s="189">
        <f t="shared" si="20"/>
        <v>0</v>
      </c>
      <c r="K318" s="185" t="s">
        <v>5</v>
      </c>
      <c r="L318" s="42"/>
      <c r="M318" s="190" t="s">
        <v>5</v>
      </c>
      <c r="N318" s="191" t="s">
        <v>45</v>
      </c>
      <c r="O318" s="43"/>
      <c r="P318" s="192">
        <f t="shared" si="21"/>
        <v>0</v>
      </c>
      <c r="Q318" s="192">
        <v>0</v>
      </c>
      <c r="R318" s="192">
        <f t="shared" si="22"/>
        <v>0</v>
      </c>
      <c r="S318" s="192">
        <v>0</v>
      </c>
      <c r="T318" s="193">
        <f t="shared" si="23"/>
        <v>0</v>
      </c>
      <c r="AR318" s="25" t="s">
        <v>191</v>
      </c>
      <c r="AT318" s="25" t="s">
        <v>187</v>
      </c>
      <c r="AU318" s="25" t="s">
        <v>83</v>
      </c>
      <c r="AY318" s="25" t="s">
        <v>185</v>
      </c>
      <c r="BE318" s="194">
        <f t="shared" si="24"/>
        <v>0</v>
      </c>
      <c r="BF318" s="194">
        <f t="shared" si="25"/>
        <v>0</v>
      </c>
      <c r="BG318" s="194">
        <f t="shared" si="26"/>
        <v>0</v>
      </c>
      <c r="BH318" s="194">
        <f t="shared" si="27"/>
        <v>0</v>
      </c>
      <c r="BI318" s="194">
        <f t="shared" si="28"/>
        <v>0</v>
      </c>
      <c r="BJ318" s="25" t="s">
        <v>81</v>
      </c>
      <c r="BK318" s="194">
        <f t="shared" si="29"/>
        <v>0</v>
      </c>
      <c r="BL318" s="25" t="s">
        <v>191</v>
      </c>
      <c r="BM318" s="25" t="s">
        <v>1472</v>
      </c>
    </row>
    <row r="319" spans="2:65" s="1" customFormat="1" ht="28.95" customHeight="1">
      <c r="B319" s="182"/>
      <c r="C319" s="183" t="s">
        <v>74</v>
      </c>
      <c r="D319" s="183" t="s">
        <v>187</v>
      </c>
      <c r="E319" s="184" t="s">
        <v>1473</v>
      </c>
      <c r="F319" s="185" t="s">
        <v>1474</v>
      </c>
      <c r="G319" s="186" t="s">
        <v>190</v>
      </c>
      <c r="H319" s="187">
        <v>15.2</v>
      </c>
      <c r="I319" s="188"/>
      <c r="J319" s="189">
        <f t="shared" si="20"/>
        <v>0</v>
      </c>
      <c r="K319" s="185" t="s">
        <v>5</v>
      </c>
      <c r="L319" s="42"/>
      <c r="M319" s="190" t="s">
        <v>5</v>
      </c>
      <c r="N319" s="191" t="s">
        <v>45</v>
      </c>
      <c r="O319" s="43"/>
      <c r="P319" s="192">
        <f t="shared" si="21"/>
        <v>0</v>
      </c>
      <c r="Q319" s="192">
        <v>0</v>
      </c>
      <c r="R319" s="192">
        <f t="shared" si="22"/>
        <v>0</v>
      </c>
      <c r="S319" s="192">
        <v>0</v>
      </c>
      <c r="T319" s="193">
        <f t="shared" si="23"/>
        <v>0</v>
      </c>
      <c r="AR319" s="25" t="s">
        <v>191</v>
      </c>
      <c r="AT319" s="25" t="s">
        <v>187</v>
      </c>
      <c r="AU319" s="25" t="s">
        <v>83</v>
      </c>
      <c r="AY319" s="25" t="s">
        <v>185</v>
      </c>
      <c r="BE319" s="194">
        <f t="shared" si="24"/>
        <v>0</v>
      </c>
      <c r="BF319" s="194">
        <f t="shared" si="25"/>
        <v>0</v>
      </c>
      <c r="BG319" s="194">
        <f t="shared" si="26"/>
        <v>0</v>
      </c>
      <c r="BH319" s="194">
        <f t="shared" si="27"/>
        <v>0</v>
      </c>
      <c r="BI319" s="194">
        <f t="shared" si="28"/>
        <v>0</v>
      </c>
      <c r="BJ319" s="25" t="s">
        <v>81</v>
      </c>
      <c r="BK319" s="194">
        <f t="shared" si="29"/>
        <v>0</v>
      </c>
      <c r="BL319" s="25" t="s">
        <v>191</v>
      </c>
      <c r="BM319" s="25" t="s">
        <v>1038</v>
      </c>
    </row>
    <row r="320" spans="2:65" s="1" customFormat="1" ht="28.95" customHeight="1">
      <c r="B320" s="182"/>
      <c r="C320" s="183" t="s">
        <v>74</v>
      </c>
      <c r="D320" s="183" t="s">
        <v>187</v>
      </c>
      <c r="E320" s="184" t="s">
        <v>1475</v>
      </c>
      <c r="F320" s="185" t="s">
        <v>1476</v>
      </c>
      <c r="G320" s="186" t="s">
        <v>190</v>
      </c>
      <c r="H320" s="187">
        <v>15.2</v>
      </c>
      <c r="I320" s="188"/>
      <c r="J320" s="189">
        <f t="shared" si="20"/>
        <v>0</v>
      </c>
      <c r="K320" s="185" t="s">
        <v>5</v>
      </c>
      <c r="L320" s="42"/>
      <c r="M320" s="190" t="s">
        <v>5</v>
      </c>
      <c r="N320" s="191" t="s">
        <v>45</v>
      </c>
      <c r="O320" s="43"/>
      <c r="P320" s="192">
        <f t="shared" si="21"/>
        <v>0</v>
      </c>
      <c r="Q320" s="192">
        <v>0</v>
      </c>
      <c r="R320" s="192">
        <f t="shared" si="22"/>
        <v>0</v>
      </c>
      <c r="S320" s="192">
        <v>0</v>
      </c>
      <c r="T320" s="193">
        <f t="shared" si="23"/>
        <v>0</v>
      </c>
      <c r="AR320" s="25" t="s">
        <v>191</v>
      </c>
      <c r="AT320" s="25" t="s">
        <v>187</v>
      </c>
      <c r="AU320" s="25" t="s">
        <v>83</v>
      </c>
      <c r="AY320" s="25" t="s">
        <v>185</v>
      </c>
      <c r="BE320" s="194">
        <f t="shared" si="24"/>
        <v>0</v>
      </c>
      <c r="BF320" s="194">
        <f t="shared" si="25"/>
        <v>0</v>
      </c>
      <c r="BG320" s="194">
        <f t="shared" si="26"/>
        <v>0</v>
      </c>
      <c r="BH320" s="194">
        <f t="shared" si="27"/>
        <v>0</v>
      </c>
      <c r="BI320" s="194">
        <f t="shared" si="28"/>
        <v>0</v>
      </c>
      <c r="BJ320" s="25" t="s">
        <v>81</v>
      </c>
      <c r="BK320" s="194">
        <f t="shared" si="29"/>
        <v>0</v>
      </c>
      <c r="BL320" s="25" t="s">
        <v>191</v>
      </c>
      <c r="BM320" s="25" t="s">
        <v>1477</v>
      </c>
    </row>
    <row r="321" spans="2:65" s="1" customFormat="1" ht="20.399999999999999" customHeight="1">
      <c r="B321" s="182"/>
      <c r="C321" s="183" t="s">
        <v>74</v>
      </c>
      <c r="D321" s="183" t="s">
        <v>187</v>
      </c>
      <c r="E321" s="184" t="s">
        <v>1478</v>
      </c>
      <c r="F321" s="185" t="s">
        <v>1479</v>
      </c>
      <c r="G321" s="186" t="s">
        <v>566</v>
      </c>
      <c r="H321" s="187">
        <v>3</v>
      </c>
      <c r="I321" s="188"/>
      <c r="J321" s="189">
        <f t="shared" si="20"/>
        <v>0</v>
      </c>
      <c r="K321" s="185" t="s">
        <v>5</v>
      </c>
      <c r="L321" s="42"/>
      <c r="M321" s="190" t="s">
        <v>5</v>
      </c>
      <c r="N321" s="191" t="s">
        <v>45</v>
      </c>
      <c r="O321" s="43"/>
      <c r="P321" s="192">
        <f t="shared" si="21"/>
        <v>0</v>
      </c>
      <c r="Q321" s="192">
        <v>0</v>
      </c>
      <c r="R321" s="192">
        <f t="shared" si="22"/>
        <v>0</v>
      </c>
      <c r="S321" s="192">
        <v>0</v>
      </c>
      <c r="T321" s="193">
        <f t="shared" si="23"/>
        <v>0</v>
      </c>
      <c r="AR321" s="25" t="s">
        <v>191</v>
      </c>
      <c r="AT321" s="25" t="s">
        <v>187</v>
      </c>
      <c r="AU321" s="25" t="s">
        <v>83</v>
      </c>
      <c r="AY321" s="25" t="s">
        <v>185</v>
      </c>
      <c r="BE321" s="194">
        <f t="shared" si="24"/>
        <v>0</v>
      </c>
      <c r="BF321" s="194">
        <f t="shared" si="25"/>
        <v>0</v>
      </c>
      <c r="BG321" s="194">
        <f t="shared" si="26"/>
        <v>0</v>
      </c>
      <c r="BH321" s="194">
        <f t="shared" si="27"/>
        <v>0</v>
      </c>
      <c r="BI321" s="194">
        <f t="shared" si="28"/>
        <v>0</v>
      </c>
      <c r="BJ321" s="25" t="s">
        <v>81</v>
      </c>
      <c r="BK321" s="194">
        <f t="shared" si="29"/>
        <v>0</v>
      </c>
      <c r="BL321" s="25" t="s">
        <v>191</v>
      </c>
      <c r="BM321" s="25" t="s">
        <v>1480</v>
      </c>
    </row>
    <row r="322" spans="2:65" s="1" customFormat="1" ht="20.399999999999999" customHeight="1">
      <c r="B322" s="182"/>
      <c r="C322" s="183" t="s">
        <v>74</v>
      </c>
      <c r="D322" s="183" t="s">
        <v>187</v>
      </c>
      <c r="E322" s="184" t="s">
        <v>1481</v>
      </c>
      <c r="F322" s="185" t="s">
        <v>1482</v>
      </c>
      <c r="G322" s="186" t="s">
        <v>566</v>
      </c>
      <c r="H322" s="187">
        <v>6</v>
      </c>
      <c r="I322" s="188"/>
      <c r="J322" s="189">
        <f t="shared" si="20"/>
        <v>0</v>
      </c>
      <c r="K322" s="185" t="s">
        <v>5</v>
      </c>
      <c r="L322" s="42"/>
      <c r="M322" s="190" t="s">
        <v>5</v>
      </c>
      <c r="N322" s="191" t="s">
        <v>45</v>
      </c>
      <c r="O322" s="43"/>
      <c r="P322" s="192">
        <f t="shared" si="21"/>
        <v>0</v>
      </c>
      <c r="Q322" s="192">
        <v>0</v>
      </c>
      <c r="R322" s="192">
        <f t="shared" si="22"/>
        <v>0</v>
      </c>
      <c r="S322" s="192">
        <v>0</v>
      </c>
      <c r="T322" s="193">
        <f t="shared" si="23"/>
        <v>0</v>
      </c>
      <c r="AR322" s="25" t="s">
        <v>191</v>
      </c>
      <c r="AT322" s="25" t="s">
        <v>187</v>
      </c>
      <c r="AU322" s="25" t="s">
        <v>83</v>
      </c>
      <c r="AY322" s="25" t="s">
        <v>185</v>
      </c>
      <c r="BE322" s="194">
        <f t="shared" si="24"/>
        <v>0</v>
      </c>
      <c r="BF322" s="194">
        <f t="shared" si="25"/>
        <v>0</v>
      </c>
      <c r="BG322" s="194">
        <f t="shared" si="26"/>
        <v>0</v>
      </c>
      <c r="BH322" s="194">
        <f t="shared" si="27"/>
        <v>0</v>
      </c>
      <c r="BI322" s="194">
        <f t="shared" si="28"/>
        <v>0</v>
      </c>
      <c r="BJ322" s="25" t="s">
        <v>81</v>
      </c>
      <c r="BK322" s="194">
        <f t="shared" si="29"/>
        <v>0</v>
      </c>
      <c r="BL322" s="25" t="s">
        <v>191</v>
      </c>
      <c r="BM322" s="25" t="s">
        <v>1483</v>
      </c>
    </row>
    <row r="323" spans="2:65" s="1" customFormat="1" ht="20.399999999999999" customHeight="1">
      <c r="B323" s="182"/>
      <c r="C323" s="183" t="s">
        <v>74</v>
      </c>
      <c r="D323" s="183" t="s">
        <v>187</v>
      </c>
      <c r="E323" s="184" t="s">
        <v>1484</v>
      </c>
      <c r="F323" s="185" t="s">
        <v>1485</v>
      </c>
      <c r="G323" s="186" t="s">
        <v>1486</v>
      </c>
      <c r="H323" s="187">
        <v>243</v>
      </c>
      <c r="I323" s="188"/>
      <c r="J323" s="189">
        <f t="shared" si="20"/>
        <v>0</v>
      </c>
      <c r="K323" s="185" t="s">
        <v>5</v>
      </c>
      <c r="L323" s="42"/>
      <c r="M323" s="190" t="s">
        <v>5</v>
      </c>
      <c r="N323" s="191" t="s">
        <v>45</v>
      </c>
      <c r="O323" s="43"/>
      <c r="P323" s="192">
        <f t="shared" si="21"/>
        <v>0</v>
      </c>
      <c r="Q323" s="192">
        <v>0</v>
      </c>
      <c r="R323" s="192">
        <f t="shared" si="22"/>
        <v>0</v>
      </c>
      <c r="S323" s="192">
        <v>0</v>
      </c>
      <c r="T323" s="193">
        <f t="shared" si="23"/>
        <v>0</v>
      </c>
      <c r="AR323" s="25" t="s">
        <v>191</v>
      </c>
      <c r="AT323" s="25" t="s">
        <v>187</v>
      </c>
      <c r="AU323" s="25" t="s">
        <v>83</v>
      </c>
      <c r="AY323" s="25" t="s">
        <v>185</v>
      </c>
      <c r="BE323" s="194">
        <f t="shared" si="24"/>
        <v>0</v>
      </c>
      <c r="BF323" s="194">
        <f t="shared" si="25"/>
        <v>0</v>
      </c>
      <c r="BG323" s="194">
        <f t="shared" si="26"/>
        <v>0</v>
      </c>
      <c r="BH323" s="194">
        <f t="shared" si="27"/>
        <v>0</v>
      </c>
      <c r="BI323" s="194">
        <f t="shared" si="28"/>
        <v>0</v>
      </c>
      <c r="BJ323" s="25" t="s">
        <v>81</v>
      </c>
      <c r="BK323" s="194">
        <f t="shared" si="29"/>
        <v>0</v>
      </c>
      <c r="BL323" s="25" t="s">
        <v>191</v>
      </c>
      <c r="BM323" s="25" t="s">
        <v>1487</v>
      </c>
    </row>
    <row r="324" spans="2:65" s="13" customFormat="1">
      <c r="B324" s="204"/>
      <c r="D324" s="196" t="s">
        <v>193</v>
      </c>
      <c r="E324" s="205" t="s">
        <v>5</v>
      </c>
      <c r="F324" s="206" t="s">
        <v>1488</v>
      </c>
      <c r="H324" s="207">
        <v>243</v>
      </c>
      <c r="I324" s="208"/>
      <c r="L324" s="204"/>
      <c r="M324" s="209"/>
      <c r="N324" s="210"/>
      <c r="O324" s="210"/>
      <c r="P324" s="210"/>
      <c r="Q324" s="210"/>
      <c r="R324" s="210"/>
      <c r="S324" s="210"/>
      <c r="T324" s="211"/>
      <c r="AT324" s="205" t="s">
        <v>193</v>
      </c>
      <c r="AU324" s="205" t="s">
        <v>83</v>
      </c>
      <c r="AV324" s="13" t="s">
        <v>83</v>
      </c>
      <c r="AW324" s="13" t="s">
        <v>38</v>
      </c>
      <c r="AX324" s="13" t="s">
        <v>74</v>
      </c>
      <c r="AY324" s="205" t="s">
        <v>185</v>
      </c>
    </row>
    <row r="325" spans="2:65" s="14" customFormat="1">
      <c r="B325" s="212"/>
      <c r="D325" s="213" t="s">
        <v>193</v>
      </c>
      <c r="E325" s="214" t="s">
        <v>5</v>
      </c>
      <c r="F325" s="215" t="s">
        <v>196</v>
      </c>
      <c r="H325" s="216">
        <v>243</v>
      </c>
      <c r="I325" s="217"/>
      <c r="L325" s="212"/>
      <c r="M325" s="218"/>
      <c r="N325" s="219"/>
      <c r="O325" s="219"/>
      <c r="P325" s="219"/>
      <c r="Q325" s="219"/>
      <c r="R325" s="219"/>
      <c r="S325" s="219"/>
      <c r="T325" s="220"/>
      <c r="AT325" s="221" t="s">
        <v>193</v>
      </c>
      <c r="AU325" s="221" t="s">
        <v>83</v>
      </c>
      <c r="AV325" s="14" t="s">
        <v>191</v>
      </c>
      <c r="AW325" s="14" t="s">
        <v>38</v>
      </c>
      <c r="AX325" s="14" t="s">
        <v>81</v>
      </c>
      <c r="AY325" s="221" t="s">
        <v>185</v>
      </c>
    </row>
    <row r="326" spans="2:65" s="1" customFormat="1" ht="20.399999999999999" customHeight="1">
      <c r="B326" s="182"/>
      <c r="C326" s="183" t="s">
        <v>74</v>
      </c>
      <c r="D326" s="183" t="s">
        <v>187</v>
      </c>
      <c r="E326" s="184" t="s">
        <v>1489</v>
      </c>
      <c r="F326" s="185" t="s">
        <v>1490</v>
      </c>
      <c r="G326" s="186" t="s">
        <v>566</v>
      </c>
      <c r="H326" s="187">
        <v>8</v>
      </c>
      <c r="I326" s="188"/>
      <c r="J326" s="189">
        <f>ROUND(I326*H326,2)</f>
        <v>0</v>
      </c>
      <c r="K326" s="185" t="s">
        <v>5</v>
      </c>
      <c r="L326" s="42"/>
      <c r="M326" s="190" t="s">
        <v>5</v>
      </c>
      <c r="N326" s="191" t="s">
        <v>45</v>
      </c>
      <c r="O326" s="43"/>
      <c r="P326" s="192">
        <f>O326*H326</f>
        <v>0</v>
      </c>
      <c r="Q326" s="192">
        <v>0</v>
      </c>
      <c r="R326" s="192">
        <f>Q326*H326</f>
        <v>0</v>
      </c>
      <c r="S326" s="192">
        <v>0</v>
      </c>
      <c r="T326" s="193">
        <f>S326*H326</f>
        <v>0</v>
      </c>
      <c r="AR326" s="25" t="s">
        <v>191</v>
      </c>
      <c r="AT326" s="25" t="s">
        <v>187</v>
      </c>
      <c r="AU326" s="25" t="s">
        <v>83</v>
      </c>
      <c r="AY326" s="25" t="s">
        <v>185</v>
      </c>
      <c r="BE326" s="194">
        <f>IF(N326="základní",J326,0)</f>
        <v>0</v>
      </c>
      <c r="BF326" s="194">
        <f>IF(N326="snížená",J326,0)</f>
        <v>0</v>
      </c>
      <c r="BG326" s="194">
        <f>IF(N326="zákl. přenesená",J326,0)</f>
        <v>0</v>
      </c>
      <c r="BH326" s="194">
        <f>IF(N326="sníž. přenesená",J326,0)</f>
        <v>0</v>
      </c>
      <c r="BI326" s="194">
        <f>IF(N326="nulová",J326,0)</f>
        <v>0</v>
      </c>
      <c r="BJ326" s="25" t="s">
        <v>81</v>
      </c>
      <c r="BK326" s="194">
        <f>ROUND(I326*H326,2)</f>
        <v>0</v>
      </c>
      <c r="BL326" s="25" t="s">
        <v>191</v>
      </c>
      <c r="BM326" s="25" t="s">
        <v>1491</v>
      </c>
    </row>
    <row r="327" spans="2:65" s="1" customFormat="1" ht="20.399999999999999" customHeight="1">
      <c r="B327" s="182"/>
      <c r="C327" s="183" t="s">
        <v>74</v>
      </c>
      <c r="D327" s="183" t="s">
        <v>187</v>
      </c>
      <c r="E327" s="184" t="s">
        <v>1200</v>
      </c>
      <c r="F327" s="185" t="s">
        <v>1201</v>
      </c>
      <c r="G327" s="186" t="s">
        <v>924</v>
      </c>
      <c r="H327" s="252"/>
      <c r="I327" s="188"/>
      <c r="J327" s="189">
        <f>ROUND(I327*H327,2)</f>
        <v>0</v>
      </c>
      <c r="K327" s="185" t="s">
        <v>5</v>
      </c>
      <c r="L327" s="42"/>
      <c r="M327" s="190" t="s">
        <v>5</v>
      </c>
      <c r="N327" s="191" t="s">
        <v>45</v>
      </c>
      <c r="O327" s="43"/>
      <c r="P327" s="192">
        <f>O327*H327</f>
        <v>0</v>
      </c>
      <c r="Q327" s="192">
        <v>0</v>
      </c>
      <c r="R327" s="192">
        <f>Q327*H327</f>
        <v>0</v>
      </c>
      <c r="S327" s="192">
        <v>0</v>
      </c>
      <c r="T327" s="193">
        <f>S327*H327</f>
        <v>0</v>
      </c>
      <c r="AR327" s="25" t="s">
        <v>191</v>
      </c>
      <c r="AT327" s="25" t="s">
        <v>187</v>
      </c>
      <c r="AU327" s="25" t="s">
        <v>83</v>
      </c>
      <c r="AY327" s="25" t="s">
        <v>185</v>
      </c>
      <c r="BE327" s="194">
        <f>IF(N327="základní",J327,0)</f>
        <v>0</v>
      </c>
      <c r="BF327" s="194">
        <f>IF(N327="snížená",J327,0)</f>
        <v>0</v>
      </c>
      <c r="BG327" s="194">
        <f>IF(N327="zákl. přenesená",J327,0)</f>
        <v>0</v>
      </c>
      <c r="BH327" s="194">
        <f>IF(N327="sníž. přenesená",J327,0)</f>
        <v>0</v>
      </c>
      <c r="BI327" s="194">
        <f>IF(N327="nulová",J327,0)</f>
        <v>0</v>
      </c>
      <c r="BJ327" s="25" t="s">
        <v>81</v>
      </c>
      <c r="BK327" s="194">
        <f>ROUND(I327*H327,2)</f>
        <v>0</v>
      </c>
      <c r="BL327" s="25" t="s">
        <v>191</v>
      </c>
      <c r="BM327" s="25" t="s">
        <v>1492</v>
      </c>
    </row>
    <row r="328" spans="2:65" s="1" customFormat="1" ht="20.399999999999999" customHeight="1">
      <c r="B328" s="182"/>
      <c r="C328" s="183" t="s">
        <v>74</v>
      </c>
      <c r="D328" s="183" t="s">
        <v>187</v>
      </c>
      <c r="E328" s="184" t="s">
        <v>1202</v>
      </c>
      <c r="F328" s="185" t="s">
        <v>1203</v>
      </c>
      <c r="G328" s="186" t="s">
        <v>924</v>
      </c>
      <c r="H328" s="252"/>
      <c r="I328" s="188"/>
      <c r="J328" s="189">
        <f>ROUND(I328*H328,2)</f>
        <v>0</v>
      </c>
      <c r="K328" s="185" t="s">
        <v>5</v>
      </c>
      <c r="L328" s="42"/>
      <c r="M328" s="190" t="s">
        <v>5</v>
      </c>
      <c r="N328" s="246" t="s">
        <v>45</v>
      </c>
      <c r="O328" s="247"/>
      <c r="P328" s="248">
        <f>O328*H328</f>
        <v>0</v>
      </c>
      <c r="Q328" s="248">
        <v>0</v>
      </c>
      <c r="R328" s="248">
        <f>Q328*H328</f>
        <v>0</v>
      </c>
      <c r="S328" s="248">
        <v>0</v>
      </c>
      <c r="T328" s="249">
        <f>S328*H328</f>
        <v>0</v>
      </c>
      <c r="AR328" s="25" t="s">
        <v>191</v>
      </c>
      <c r="AT328" s="25" t="s">
        <v>187</v>
      </c>
      <c r="AU328" s="25" t="s">
        <v>83</v>
      </c>
      <c r="AY328" s="25" t="s">
        <v>185</v>
      </c>
      <c r="BE328" s="194">
        <f>IF(N328="základní",J328,0)</f>
        <v>0</v>
      </c>
      <c r="BF328" s="194">
        <f>IF(N328="snížená",J328,0)</f>
        <v>0</v>
      </c>
      <c r="BG328" s="194">
        <f>IF(N328="zákl. přenesená",J328,0)</f>
        <v>0</v>
      </c>
      <c r="BH328" s="194">
        <f>IF(N328="sníž. přenesená",J328,0)</f>
        <v>0</v>
      </c>
      <c r="BI328" s="194">
        <f>IF(N328="nulová",J328,0)</f>
        <v>0</v>
      </c>
      <c r="BJ328" s="25" t="s">
        <v>81</v>
      </c>
      <c r="BK328" s="194">
        <f>ROUND(I328*H328,2)</f>
        <v>0</v>
      </c>
      <c r="BL328" s="25" t="s">
        <v>191</v>
      </c>
      <c r="BM328" s="25" t="s">
        <v>1493</v>
      </c>
    </row>
    <row r="329" spans="2:65" s="1" customFormat="1" ht="6.9" customHeight="1">
      <c r="B329" s="57"/>
      <c r="C329" s="58"/>
      <c r="D329" s="58"/>
      <c r="E329" s="58"/>
      <c r="F329" s="58"/>
      <c r="G329" s="58"/>
      <c r="H329" s="58"/>
      <c r="I329" s="135"/>
      <c r="J329" s="58"/>
      <c r="K329" s="58"/>
      <c r="L329" s="42"/>
    </row>
  </sheetData>
  <autoFilter ref="C84:K328"/>
  <mergeCells count="12">
    <mergeCell ref="G1:H1"/>
    <mergeCell ref="L2:V2"/>
    <mergeCell ref="E49:H49"/>
    <mergeCell ref="E51:H51"/>
    <mergeCell ref="E73:H73"/>
    <mergeCell ref="E75:H75"/>
    <mergeCell ref="E77:H77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5"/>
  <sheetViews>
    <sheetView showGridLines="0" workbookViewId="0">
      <pane ySplit="1" topLeftCell="A2" activePane="bottomLeft" state="frozen"/>
      <selection pane="bottomLeft" activeCell="I108" sqref="I108"/>
    </sheetView>
  </sheetViews>
  <sheetFormatPr defaultRowHeight="12"/>
  <cols>
    <col min="1" max="1" width="7.140625" customWidth="1"/>
    <col min="2" max="2" width="1.42578125" customWidth="1"/>
    <col min="3" max="3" width="3.42578125" customWidth="1"/>
    <col min="4" max="4" width="3.7109375" customWidth="1"/>
    <col min="5" max="5" width="14.7109375" customWidth="1"/>
    <col min="6" max="6" width="64.28515625" customWidth="1"/>
    <col min="7" max="7" width="7.42578125" customWidth="1"/>
    <col min="8" max="8" width="9.42578125" customWidth="1"/>
    <col min="9" max="9" width="10.85546875" style="107" customWidth="1"/>
    <col min="10" max="10" width="20.140625" customWidth="1"/>
    <col min="11" max="11" width="13.28515625" customWidth="1"/>
    <col min="13" max="18" width="9.140625" hidden="1"/>
    <col min="19" max="19" width="7" hidden="1" customWidth="1"/>
    <col min="20" max="20" width="25.42578125" hidden="1" customWidth="1"/>
    <col min="21" max="21" width="14" hidden="1" customWidth="1"/>
    <col min="22" max="22" width="10.42578125" customWidth="1"/>
    <col min="23" max="23" width="14" customWidth="1"/>
    <col min="24" max="24" width="10.42578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149</v>
      </c>
      <c r="G1" s="420" t="s">
        <v>150</v>
      </c>
      <c r="H1" s="420"/>
      <c r="I1" s="111"/>
      <c r="J1" s="110" t="s">
        <v>151</v>
      </c>
      <c r="K1" s="109" t="s">
        <v>152</v>
      </c>
      <c r="L1" s="110" t="s">
        <v>153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" customHeight="1">
      <c r="L2" s="412" t="s">
        <v>8</v>
      </c>
      <c r="M2" s="413"/>
      <c r="N2" s="413"/>
      <c r="O2" s="413"/>
      <c r="P2" s="413"/>
      <c r="Q2" s="413"/>
      <c r="R2" s="413"/>
      <c r="S2" s="413"/>
      <c r="T2" s="413"/>
      <c r="U2" s="413"/>
      <c r="V2" s="413"/>
      <c r="AT2" s="25" t="s">
        <v>127</v>
      </c>
    </row>
    <row r="3" spans="1:70" ht="6.9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83</v>
      </c>
    </row>
    <row r="4" spans="1:70" ht="36.9" customHeight="1">
      <c r="B4" s="29"/>
      <c r="C4" s="30"/>
      <c r="D4" s="31" t="s">
        <v>154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3.2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399999999999999" customHeight="1">
      <c r="B7" s="29"/>
      <c r="C7" s="30"/>
      <c r="D7" s="30"/>
      <c r="E7" s="416" t="str">
        <f>'Rekapitulace stavby'!K6</f>
        <v>Regenerace panelového sídliště Prievidzská, Šumperk - 5. etapa, II. část - díl 1</v>
      </c>
      <c r="F7" s="417"/>
      <c r="G7" s="417"/>
      <c r="H7" s="417"/>
      <c r="I7" s="113"/>
      <c r="J7" s="30"/>
      <c r="K7" s="32"/>
    </row>
    <row r="8" spans="1:70" ht="13.2">
      <c r="B8" s="29"/>
      <c r="C8" s="30"/>
      <c r="D8" s="38" t="s">
        <v>155</v>
      </c>
      <c r="E8" s="30"/>
      <c r="F8" s="30"/>
      <c r="G8" s="30"/>
      <c r="H8" s="30"/>
      <c r="I8" s="113"/>
      <c r="J8" s="30"/>
      <c r="K8" s="32"/>
    </row>
    <row r="9" spans="1:70" s="1" customFormat="1" ht="20.399999999999999" customHeight="1">
      <c r="B9" s="42"/>
      <c r="C9" s="43"/>
      <c r="D9" s="43"/>
      <c r="E9" s="416" t="s">
        <v>1494</v>
      </c>
      <c r="F9" s="418"/>
      <c r="G9" s="418"/>
      <c r="H9" s="418"/>
      <c r="I9" s="114"/>
      <c r="J9" s="43"/>
      <c r="K9" s="46"/>
    </row>
    <row r="10" spans="1:70" s="1" customFormat="1" ht="13.2">
      <c r="B10" s="42"/>
      <c r="C10" s="43"/>
      <c r="D10" s="38" t="s">
        <v>157</v>
      </c>
      <c r="E10" s="43"/>
      <c r="F10" s="43"/>
      <c r="G10" s="43"/>
      <c r="H10" s="43"/>
      <c r="I10" s="114"/>
      <c r="J10" s="43"/>
      <c r="K10" s="46"/>
    </row>
    <row r="11" spans="1:70" s="1" customFormat="1" ht="36.9" customHeight="1">
      <c r="B11" s="42"/>
      <c r="C11" s="43"/>
      <c r="D11" s="43"/>
      <c r="E11" s="419" t="s">
        <v>1495</v>
      </c>
      <c r="F11" s="418"/>
      <c r="G11" s="418"/>
      <c r="H11" s="418"/>
      <c r="I11" s="114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" customHeight="1">
      <c r="B13" s="42"/>
      <c r="C13" s="43"/>
      <c r="D13" s="38" t="s">
        <v>21</v>
      </c>
      <c r="E13" s="43"/>
      <c r="F13" s="36" t="s">
        <v>5</v>
      </c>
      <c r="G13" s="43"/>
      <c r="H13" s="43"/>
      <c r="I13" s="115" t="s">
        <v>22</v>
      </c>
      <c r="J13" s="36" t="s">
        <v>5</v>
      </c>
      <c r="K13" s="46"/>
    </row>
    <row r="14" spans="1:70" s="1" customFormat="1" ht="14.4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15" t="s">
        <v>25</v>
      </c>
      <c r="J14" s="116" t="str">
        <f>'Rekapitulace stavby'!AN8</f>
        <v>24. 3. 2017</v>
      </c>
      <c r="K14" s="46"/>
    </row>
    <row r="15" spans="1:70" s="1" customFormat="1" ht="10.95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" customHeight="1">
      <c r="B16" s="42"/>
      <c r="C16" s="43"/>
      <c r="D16" s="38" t="s">
        <v>27</v>
      </c>
      <c r="E16" s="43"/>
      <c r="F16" s="43"/>
      <c r="G16" s="43"/>
      <c r="H16" s="43"/>
      <c r="I16" s="115" t="s">
        <v>28</v>
      </c>
      <c r="J16" s="36" t="str">
        <f>IF('Rekapitulace stavby'!AN10="","",'Rekapitulace stavby'!AN10)</f>
        <v/>
      </c>
      <c r="K16" s="46"/>
    </row>
    <row r="17" spans="2:11" s="1" customFormat="1" ht="18" customHeight="1">
      <c r="B17" s="42"/>
      <c r="C17" s="43"/>
      <c r="D17" s="43"/>
      <c r="E17" s="36" t="str">
        <f>IF('Rekapitulace stavby'!E11="","",'Rekapitulace stavby'!E11)</f>
        <v xml:space="preserve"> </v>
      </c>
      <c r="F17" s="43"/>
      <c r="G17" s="43"/>
      <c r="H17" s="43"/>
      <c r="I17" s="115" t="s">
        <v>31</v>
      </c>
      <c r="J17" s="36" t="str">
        <f>IF('Rekapitulace stavby'!AN11="","",'Rekapitulace stavby'!AN11)</f>
        <v/>
      </c>
      <c r="K17" s="46"/>
    </row>
    <row r="18" spans="2:11" s="1" customFormat="1" ht="6.9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" customHeight="1">
      <c r="B19" s="42"/>
      <c r="C19" s="43"/>
      <c r="D19" s="38" t="s">
        <v>32</v>
      </c>
      <c r="E19" s="43"/>
      <c r="F19" s="43"/>
      <c r="G19" s="43"/>
      <c r="H19" s="43"/>
      <c r="I19" s="115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31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" customHeight="1">
      <c r="B22" s="42"/>
      <c r="C22" s="43"/>
      <c r="D22" s="38" t="s">
        <v>34</v>
      </c>
      <c r="E22" s="43"/>
      <c r="F22" s="43"/>
      <c r="G22" s="43"/>
      <c r="H22" s="43"/>
      <c r="I22" s="115" t="s">
        <v>28</v>
      </c>
      <c r="J22" s="36" t="s">
        <v>35</v>
      </c>
      <c r="K22" s="46"/>
    </row>
    <row r="23" spans="2:11" s="1" customFormat="1" ht="18" customHeight="1">
      <c r="B23" s="42"/>
      <c r="C23" s="43"/>
      <c r="D23" s="43"/>
      <c r="E23" s="36" t="s">
        <v>36</v>
      </c>
      <c r="F23" s="43"/>
      <c r="G23" s="43"/>
      <c r="H23" s="43"/>
      <c r="I23" s="115" t="s">
        <v>31</v>
      </c>
      <c r="J23" s="36" t="s">
        <v>37</v>
      </c>
      <c r="K23" s="46"/>
    </row>
    <row r="24" spans="2:11" s="1" customFormat="1" ht="6.9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" customHeight="1">
      <c r="B25" s="42"/>
      <c r="C25" s="43"/>
      <c r="D25" s="38" t="s">
        <v>39</v>
      </c>
      <c r="E25" s="43"/>
      <c r="F25" s="43"/>
      <c r="G25" s="43"/>
      <c r="H25" s="43"/>
      <c r="I25" s="114"/>
      <c r="J25" s="43"/>
      <c r="K25" s="46"/>
    </row>
    <row r="26" spans="2:11" s="7" customFormat="1" ht="20.399999999999999" customHeight="1">
      <c r="B26" s="117"/>
      <c r="C26" s="118"/>
      <c r="D26" s="118"/>
      <c r="E26" s="380" t="s">
        <v>5</v>
      </c>
      <c r="F26" s="380"/>
      <c r="G26" s="380"/>
      <c r="H26" s="380"/>
      <c r="I26" s="119"/>
      <c r="J26" s="118"/>
      <c r="K26" s="120"/>
    </row>
    <row r="27" spans="2:11" s="1" customFormat="1" ht="6.9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40</v>
      </c>
      <c r="E29" s="43"/>
      <c r="F29" s="43"/>
      <c r="G29" s="43"/>
      <c r="H29" s="43"/>
      <c r="I29" s="114"/>
      <c r="J29" s="124">
        <f>ROUND(J87,2)</f>
        <v>0</v>
      </c>
      <c r="K29" s="46"/>
    </row>
    <row r="30" spans="2:11" s="1" customFormat="1" ht="6.9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" customHeight="1">
      <c r="B31" s="42"/>
      <c r="C31" s="43"/>
      <c r="D31" s="43"/>
      <c r="E31" s="43"/>
      <c r="F31" s="47" t="s">
        <v>42</v>
      </c>
      <c r="G31" s="43"/>
      <c r="H31" s="43"/>
      <c r="I31" s="125" t="s">
        <v>41</v>
      </c>
      <c r="J31" s="47" t="s">
        <v>43</v>
      </c>
      <c r="K31" s="46"/>
    </row>
    <row r="32" spans="2:11" s="1" customFormat="1" ht="14.4" customHeight="1">
      <c r="B32" s="42"/>
      <c r="C32" s="43"/>
      <c r="D32" s="50" t="s">
        <v>44</v>
      </c>
      <c r="E32" s="50" t="s">
        <v>45</v>
      </c>
      <c r="F32" s="126">
        <f>ROUND(SUM(BE87:BE134), 2)</f>
        <v>0</v>
      </c>
      <c r="G32" s="43"/>
      <c r="H32" s="43"/>
      <c r="I32" s="127">
        <v>0.21</v>
      </c>
      <c r="J32" s="126">
        <f>ROUND(ROUND((SUM(BE87:BE134)), 2)*I32, 2)</f>
        <v>0</v>
      </c>
      <c r="K32" s="46"/>
    </row>
    <row r="33" spans="2:11" s="1" customFormat="1" ht="14.4" customHeight="1">
      <c r="B33" s="42"/>
      <c r="C33" s="43"/>
      <c r="D33" s="43"/>
      <c r="E33" s="50" t="s">
        <v>46</v>
      </c>
      <c r="F33" s="126">
        <f>ROUND(SUM(BF87:BF134), 2)</f>
        <v>0</v>
      </c>
      <c r="G33" s="43"/>
      <c r="H33" s="43"/>
      <c r="I33" s="127">
        <v>0.15</v>
      </c>
      <c r="J33" s="126">
        <f>ROUND(ROUND((SUM(BF87:BF134)), 2)*I33, 2)</f>
        <v>0</v>
      </c>
      <c r="K33" s="46"/>
    </row>
    <row r="34" spans="2:11" s="1" customFormat="1" ht="14.4" hidden="1" customHeight="1">
      <c r="B34" s="42"/>
      <c r="C34" s="43"/>
      <c r="D34" s="43"/>
      <c r="E34" s="50" t="s">
        <v>47</v>
      </c>
      <c r="F34" s="126">
        <f>ROUND(SUM(BG87:BG134),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" hidden="1" customHeight="1">
      <c r="B35" s="42"/>
      <c r="C35" s="43"/>
      <c r="D35" s="43"/>
      <c r="E35" s="50" t="s">
        <v>48</v>
      </c>
      <c r="F35" s="126">
        <f>ROUND(SUM(BH87:BH134),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" hidden="1" customHeight="1">
      <c r="B36" s="42"/>
      <c r="C36" s="43"/>
      <c r="D36" s="43"/>
      <c r="E36" s="50" t="s">
        <v>49</v>
      </c>
      <c r="F36" s="126">
        <f>ROUND(SUM(BI87:BI134),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50</v>
      </c>
      <c r="E38" s="72"/>
      <c r="F38" s="72"/>
      <c r="G38" s="130" t="s">
        <v>51</v>
      </c>
      <c r="H38" s="131" t="s">
        <v>52</v>
      </c>
      <c r="I38" s="132"/>
      <c r="J38" s="133">
        <f>SUM(J29:J36)</f>
        <v>0</v>
      </c>
      <c r="K38" s="134"/>
    </row>
    <row r="39" spans="2:11" s="1" customFormat="1" ht="14.4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" customHeight="1">
      <c r="B44" s="42"/>
      <c r="C44" s="31" t="s">
        <v>159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" customHeight="1">
      <c r="B46" s="42"/>
      <c r="C46" s="38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0.399999999999999" customHeight="1">
      <c r="B47" s="42"/>
      <c r="C47" s="43"/>
      <c r="D47" s="43"/>
      <c r="E47" s="416" t="str">
        <f>E7</f>
        <v>Regenerace panelového sídliště Prievidzská, Šumperk - 5. etapa, II. část - díl 1</v>
      </c>
      <c r="F47" s="417"/>
      <c r="G47" s="417"/>
      <c r="H47" s="417"/>
      <c r="I47" s="114"/>
      <c r="J47" s="43"/>
      <c r="K47" s="46"/>
    </row>
    <row r="48" spans="2:11" ht="13.2">
      <c r="B48" s="29"/>
      <c r="C48" s="38" t="s">
        <v>155</v>
      </c>
      <c r="D48" s="30"/>
      <c r="E48" s="30"/>
      <c r="F48" s="30"/>
      <c r="G48" s="30"/>
      <c r="H48" s="30"/>
      <c r="I48" s="113"/>
      <c r="J48" s="30"/>
      <c r="K48" s="32"/>
    </row>
    <row r="49" spans="2:47" s="1" customFormat="1" ht="20.399999999999999" customHeight="1">
      <c r="B49" s="42"/>
      <c r="C49" s="43"/>
      <c r="D49" s="43"/>
      <c r="E49" s="416" t="s">
        <v>1494</v>
      </c>
      <c r="F49" s="418"/>
      <c r="G49" s="418"/>
      <c r="H49" s="418"/>
      <c r="I49" s="114"/>
      <c r="J49" s="43"/>
      <c r="K49" s="46"/>
    </row>
    <row r="50" spans="2:47" s="1" customFormat="1" ht="14.4" customHeight="1">
      <c r="B50" s="42"/>
      <c r="C50" s="38" t="s">
        <v>157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22.2" customHeight="1">
      <c r="B51" s="42"/>
      <c r="C51" s="43"/>
      <c r="D51" s="43"/>
      <c r="E51" s="419" t="str">
        <f>E11</f>
        <v>SO 701 - Relaxační zóna, herní prvky vč. dopadových ploch</v>
      </c>
      <c r="F51" s="418"/>
      <c r="G51" s="418"/>
      <c r="H51" s="418"/>
      <c r="I51" s="114"/>
      <c r="J51" s="43"/>
      <c r="K51" s="46"/>
    </row>
    <row r="52" spans="2:47" s="1" customFormat="1" ht="6.9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>Šumperk</v>
      </c>
      <c r="G53" s="43"/>
      <c r="H53" s="43"/>
      <c r="I53" s="115" t="s">
        <v>25</v>
      </c>
      <c r="J53" s="116" t="str">
        <f>IF(J14="","",J14)</f>
        <v>24. 3. 2017</v>
      </c>
      <c r="K53" s="46"/>
    </row>
    <row r="54" spans="2:47" s="1" customFormat="1" ht="6.9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 ht="13.2">
      <c r="B55" s="42"/>
      <c r="C55" s="38" t="s">
        <v>27</v>
      </c>
      <c r="D55" s="43"/>
      <c r="E55" s="43"/>
      <c r="F55" s="36" t="str">
        <f>E17</f>
        <v xml:space="preserve"> </v>
      </c>
      <c r="G55" s="43"/>
      <c r="H55" s="43"/>
      <c r="I55" s="115" t="s">
        <v>34</v>
      </c>
      <c r="J55" s="36" t="str">
        <f>E23</f>
        <v>Cekr CZ s.r.o., Mazalova 57/2, Šumperk</v>
      </c>
      <c r="K55" s="46"/>
    </row>
    <row r="56" spans="2:47" s="1" customFormat="1" ht="14.4" customHeight="1">
      <c r="B56" s="42"/>
      <c r="C56" s="38" t="s">
        <v>32</v>
      </c>
      <c r="D56" s="43"/>
      <c r="E56" s="43"/>
      <c r="F56" s="36" t="str">
        <f>IF(E20="","",E20)</f>
        <v/>
      </c>
      <c r="G56" s="43"/>
      <c r="H56" s="43"/>
      <c r="I56" s="114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160</v>
      </c>
      <c r="D58" s="128"/>
      <c r="E58" s="128"/>
      <c r="F58" s="128"/>
      <c r="G58" s="128"/>
      <c r="H58" s="128"/>
      <c r="I58" s="139"/>
      <c r="J58" s="140" t="s">
        <v>161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162</v>
      </c>
      <c r="D60" s="43"/>
      <c r="E60" s="43"/>
      <c r="F60" s="43"/>
      <c r="G60" s="43"/>
      <c r="H60" s="43"/>
      <c r="I60" s="114"/>
      <c r="J60" s="124">
        <f>J87</f>
        <v>0</v>
      </c>
      <c r="K60" s="46"/>
      <c r="AU60" s="25" t="s">
        <v>163</v>
      </c>
    </row>
    <row r="61" spans="2:47" s="8" customFormat="1" ht="24.9" customHeight="1">
      <c r="B61" s="143"/>
      <c r="C61" s="144"/>
      <c r="D61" s="145" t="s">
        <v>164</v>
      </c>
      <c r="E61" s="146"/>
      <c r="F61" s="146"/>
      <c r="G61" s="146"/>
      <c r="H61" s="146"/>
      <c r="I61" s="147"/>
      <c r="J61" s="148">
        <f>J88</f>
        <v>0</v>
      </c>
      <c r="K61" s="149"/>
    </row>
    <row r="62" spans="2:47" s="9" customFormat="1" ht="19.95" customHeight="1">
      <c r="B62" s="150"/>
      <c r="C62" s="151"/>
      <c r="D62" s="152" t="s">
        <v>165</v>
      </c>
      <c r="E62" s="153"/>
      <c r="F62" s="153"/>
      <c r="G62" s="153"/>
      <c r="H62" s="153"/>
      <c r="I62" s="154"/>
      <c r="J62" s="155">
        <f>J89</f>
        <v>0</v>
      </c>
      <c r="K62" s="156"/>
    </row>
    <row r="63" spans="2:47" s="9" customFormat="1" ht="19.95" customHeight="1">
      <c r="B63" s="150"/>
      <c r="C63" s="151"/>
      <c r="D63" s="152" t="s">
        <v>450</v>
      </c>
      <c r="E63" s="153"/>
      <c r="F63" s="153"/>
      <c r="G63" s="153"/>
      <c r="H63" s="153"/>
      <c r="I63" s="154"/>
      <c r="J63" s="155">
        <f>J107</f>
        <v>0</v>
      </c>
      <c r="K63" s="156"/>
    </row>
    <row r="64" spans="2:47" s="9" customFormat="1" ht="19.95" customHeight="1">
      <c r="B64" s="150"/>
      <c r="C64" s="151"/>
      <c r="D64" s="152" t="s">
        <v>1496</v>
      </c>
      <c r="E64" s="153"/>
      <c r="F64" s="153"/>
      <c r="G64" s="153"/>
      <c r="H64" s="153"/>
      <c r="I64" s="154"/>
      <c r="J64" s="155">
        <f>J123</f>
        <v>0</v>
      </c>
      <c r="K64" s="156"/>
    </row>
    <row r="65" spans="2:12" s="9" customFormat="1" ht="19.95" customHeight="1">
      <c r="B65" s="150"/>
      <c r="C65" s="151"/>
      <c r="D65" s="152" t="s">
        <v>453</v>
      </c>
      <c r="E65" s="153"/>
      <c r="F65" s="153"/>
      <c r="G65" s="153"/>
      <c r="H65" s="153"/>
      <c r="I65" s="154"/>
      <c r="J65" s="155">
        <f>J133</f>
        <v>0</v>
      </c>
      <c r="K65" s="156"/>
    </row>
    <row r="66" spans="2:12" s="1" customFormat="1" ht="21.75" customHeight="1">
      <c r="B66" s="42"/>
      <c r="C66" s="43"/>
      <c r="D66" s="43"/>
      <c r="E66" s="43"/>
      <c r="F66" s="43"/>
      <c r="G66" s="43"/>
      <c r="H66" s="43"/>
      <c r="I66" s="114"/>
      <c r="J66" s="43"/>
      <c r="K66" s="46"/>
    </row>
    <row r="67" spans="2:12" s="1" customFormat="1" ht="6.9" customHeight="1">
      <c r="B67" s="57"/>
      <c r="C67" s="58"/>
      <c r="D67" s="58"/>
      <c r="E67" s="58"/>
      <c r="F67" s="58"/>
      <c r="G67" s="58"/>
      <c r="H67" s="58"/>
      <c r="I67" s="135"/>
      <c r="J67" s="58"/>
      <c r="K67" s="59"/>
    </row>
    <row r="71" spans="2:12" s="1" customFormat="1" ht="6.9" customHeight="1">
      <c r="B71" s="60"/>
      <c r="C71" s="61"/>
      <c r="D71" s="61"/>
      <c r="E71" s="61"/>
      <c r="F71" s="61"/>
      <c r="G71" s="61"/>
      <c r="H71" s="61"/>
      <c r="I71" s="136"/>
      <c r="J71" s="61"/>
      <c r="K71" s="61"/>
      <c r="L71" s="42"/>
    </row>
    <row r="72" spans="2:12" s="1" customFormat="1" ht="36.9" customHeight="1">
      <c r="B72" s="42"/>
      <c r="C72" s="62" t="s">
        <v>169</v>
      </c>
      <c r="L72" s="42"/>
    </row>
    <row r="73" spans="2:12" s="1" customFormat="1" ht="6.9" customHeight="1">
      <c r="B73" s="42"/>
      <c r="L73" s="42"/>
    </row>
    <row r="74" spans="2:12" s="1" customFormat="1" ht="14.4" customHeight="1">
      <c r="B74" s="42"/>
      <c r="C74" s="64" t="s">
        <v>19</v>
      </c>
      <c r="L74" s="42"/>
    </row>
    <row r="75" spans="2:12" s="1" customFormat="1" ht="20.399999999999999" customHeight="1">
      <c r="B75" s="42"/>
      <c r="E75" s="414" t="str">
        <f>E7</f>
        <v>Regenerace panelového sídliště Prievidzská, Šumperk - 5. etapa, II. část - díl 1</v>
      </c>
      <c r="F75" s="421"/>
      <c r="G75" s="421"/>
      <c r="H75" s="421"/>
      <c r="L75" s="42"/>
    </row>
    <row r="76" spans="2:12" ht="13.2">
      <c r="B76" s="29"/>
      <c r="C76" s="64" t="s">
        <v>155</v>
      </c>
      <c r="L76" s="29"/>
    </row>
    <row r="77" spans="2:12" s="1" customFormat="1" ht="20.399999999999999" customHeight="1">
      <c r="B77" s="42"/>
      <c r="E77" s="414" t="s">
        <v>1494</v>
      </c>
      <c r="F77" s="415"/>
      <c r="G77" s="415"/>
      <c r="H77" s="415"/>
      <c r="L77" s="42"/>
    </row>
    <row r="78" spans="2:12" s="1" customFormat="1" ht="14.4" customHeight="1">
      <c r="B78" s="42"/>
      <c r="C78" s="64" t="s">
        <v>157</v>
      </c>
      <c r="L78" s="42"/>
    </row>
    <row r="79" spans="2:12" s="1" customFormat="1" ht="22.2" customHeight="1">
      <c r="B79" s="42"/>
      <c r="E79" s="391" t="str">
        <f>E11</f>
        <v>SO 701 - Relaxační zóna, herní prvky vč. dopadových ploch</v>
      </c>
      <c r="F79" s="415"/>
      <c r="G79" s="415"/>
      <c r="H79" s="415"/>
      <c r="L79" s="42"/>
    </row>
    <row r="80" spans="2:12" s="1" customFormat="1" ht="6.9" customHeight="1">
      <c r="B80" s="42"/>
      <c r="L80" s="42"/>
    </row>
    <row r="81" spans="2:65" s="1" customFormat="1" ht="18" customHeight="1">
      <c r="B81" s="42"/>
      <c r="C81" s="64" t="s">
        <v>23</v>
      </c>
      <c r="F81" s="157" t="str">
        <f>F14</f>
        <v>Šumperk</v>
      </c>
      <c r="I81" s="158" t="s">
        <v>25</v>
      </c>
      <c r="J81" s="68" t="str">
        <f>IF(J14="","",J14)</f>
        <v>24. 3. 2017</v>
      </c>
      <c r="L81" s="42"/>
    </row>
    <row r="82" spans="2:65" s="1" customFormat="1" ht="6.9" customHeight="1">
      <c r="B82" s="42"/>
      <c r="L82" s="42"/>
    </row>
    <row r="83" spans="2:65" s="1" customFormat="1" ht="13.2">
      <c r="B83" s="42"/>
      <c r="C83" s="64" t="s">
        <v>27</v>
      </c>
      <c r="F83" s="157" t="str">
        <f>E17</f>
        <v xml:space="preserve"> </v>
      </c>
      <c r="I83" s="158" t="s">
        <v>34</v>
      </c>
      <c r="J83" s="157" t="str">
        <f>E23</f>
        <v>Cekr CZ s.r.o., Mazalova 57/2, Šumperk</v>
      </c>
      <c r="L83" s="42"/>
    </row>
    <row r="84" spans="2:65" s="1" customFormat="1" ht="14.4" customHeight="1">
      <c r="B84" s="42"/>
      <c r="C84" s="64" t="s">
        <v>32</v>
      </c>
      <c r="F84" s="157" t="str">
        <f>IF(E20="","",E20)</f>
        <v/>
      </c>
      <c r="L84" s="42"/>
    </row>
    <row r="85" spans="2:65" s="1" customFormat="1" ht="10.35" customHeight="1">
      <c r="B85" s="42"/>
      <c r="L85" s="42"/>
    </row>
    <row r="86" spans="2:65" s="10" customFormat="1" ht="29.25" customHeight="1">
      <c r="B86" s="159"/>
      <c r="C86" s="160" t="s">
        <v>170</v>
      </c>
      <c r="D86" s="161" t="s">
        <v>59</v>
      </c>
      <c r="E86" s="161" t="s">
        <v>55</v>
      </c>
      <c r="F86" s="161" t="s">
        <v>171</v>
      </c>
      <c r="G86" s="161" t="s">
        <v>172</v>
      </c>
      <c r="H86" s="161" t="s">
        <v>173</v>
      </c>
      <c r="I86" s="162" t="s">
        <v>174</v>
      </c>
      <c r="J86" s="161" t="s">
        <v>161</v>
      </c>
      <c r="K86" s="163" t="s">
        <v>175</v>
      </c>
      <c r="L86" s="159"/>
      <c r="M86" s="74" t="s">
        <v>176</v>
      </c>
      <c r="N86" s="75" t="s">
        <v>44</v>
      </c>
      <c r="O86" s="75" t="s">
        <v>177</v>
      </c>
      <c r="P86" s="75" t="s">
        <v>178</v>
      </c>
      <c r="Q86" s="75" t="s">
        <v>179</v>
      </c>
      <c r="R86" s="75" t="s">
        <v>180</v>
      </c>
      <c r="S86" s="75" t="s">
        <v>181</v>
      </c>
      <c r="T86" s="76" t="s">
        <v>182</v>
      </c>
    </row>
    <row r="87" spans="2:65" s="1" customFormat="1" ht="29.25" customHeight="1">
      <c r="B87" s="42"/>
      <c r="C87" s="78" t="s">
        <v>162</v>
      </c>
      <c r="J87" s="164">
        <f>BK87</f>
        <v>0</v>
      </c>
      <c r="L87" s="42"/>
      <c r="M87" s="77"/>
      <c r="N87" s="69"/>
      <c r="O87" s="69"/>
      <c r="P87" s="165">
        <f>P88</f>
        <v>0</v>
      </c>
      <c r="Q87" s="69"/>
      <c r="R87" s="165">
        <f>R88</f>
        <v>96.113799999999998</v>
      </c>
      <c r="S87" s="69"/>
      <c r="T87" s="166">
        <f>T88</f>
        <v>0</v>
      </c>
      <c r="AT87" s="25" t="s">
        <v>73</v>
      </c>
      <c r="AU87" s="25" t="s">
        <v>163</v>
      </c>
      <c r="BK87" s="167">
        <f>BK88</f>
        <v>0</v>
      </c>
    </row>
    <row r="88" spans="2:65" s="11" customFormat="1" ht="37.35" customHeight="1">
      <c r="B88" s="168"/>
      <c r="D88" s="169" t="s">
        <v>73</v>
      </c>
      <c r="E88" s="170" t="s">
        <v>183</v>
      </c>
      <c r="F88" s="170" t="s">
        <v>184</v>
      </c>
      <c r="I88" s="171"/>
      <c r="J88" s="172">
        <f>BK88</f>
        <v>0</v>
      </c>
      <c r="L88" s="168"/>
      <c r="M88" s="173"/>
      <c r="N88" s="174"/>
      <c r="O88" s="174"/>
      <c r="P88" s="175">
        <f>P89+P107+P123+P133</f>
        <v>0</v>
      </c>
      <c r="Q88" s="174"/>
      <c r="R88" s="175">
        <f>R89+R107+R123+R133</f>
        <v>96.113799999999998</v>
      </c>
      <c r="S88" s="174"/>
      <c r="T88" s="176">
        <f>T89+T107+T123+T133</f>
        <v>0</v>
      </c>
      <c r="AR88" s="169" t="s">
        <v>81</v>
      </c>
      <c r="AT88" s="177" t="s">
        <v>73</v>
      </c>
      <c r="AU88" s="177" t="s">
        <v>74</v>
      </c>
      <c r="AY88" s="169" t="s">
        <v>185</v>
      </c>
      <c r="BK88" s="178">
        <f>BK89+BK107+BK123+BK133</f>
        <v>0</v>
      </c>
    </row>
    <row r="89" spans="2:65" s="11" customFormat="1" ht="19.95" customHeight="1">
      <c r="B89" s="168"/>
      <c r="D89" s="179" t="s">
        <v>73</v>
      </c>
      <c r="E89" s="180" t="s">
        <v>81</v>
      </c>
      <c r="F89" s="180" t="s">
        <v>186</v>
      </c>
      <c r="I89" s="171"/>
      <c r="J89" s="181">
        <f>BK89</f>
        <v>0</v>
      </c>
      <c r="L89" s="168"/>
      <c r="M89" s="173"/>
      <c r="N89" s="174"/>
      <c r="O89" s="174"/>
      <c r="P89" s="175">
        <f>SUM(P90:P106)</f>
        <v>0</v>
      </c>
      <c r="Q89" s="174"/>
      <c r="R89" s="175">
        <f>SUM(R90:R106)</f>
        <v>0</v>
      </c>
      <c r="S89" s="174"/>
      <c r="T89" s="176">
        <f>SUM(T90:T106)</f>
        <v>0</v>
      </c>
      <c r="AR89" s="169" t="s">
        <v>81</v>
      </c>
      <c r="AT89" s="177" t="s">
        <v>73</v>
      </c>
      <c r="AU89" s="177" t="s">
        <v>81</v>
      </c>
      <c r="AY89" s="169" t="s">
        <v>185</v>
      </c>
      <c r="BK89" s="178">
        <f>SUM(BK90:BK106)</f>
        <v>0</v>
      </c>
    </row>
    <row r="90" spans="2:65" s="1" customFormat="1" ht="28.95" customHeight="1">
      <c r="B90" s="182"/>
      <c r="C90" s="341" t="s">
        <v>81</v>
      </c>
      <c r="D90" s="341" t="s">
        <v>187</v>
      </c>
      <c r="E90" s="342" t="s">
        <v>291</v>
      </c>
      <c r="F90" s="343" t="s">
        <v>1497</v>
      </c>
      <c r="G90" s="344" t="s">
        <v>283</v>
      </c>
      <c r="H90" s="345">
        <v>36.75</v>
      </c>
      <c r="I90" s="346"/>
      <c r="J90" s="346">
        <f>ROUND(I90*H90,2)</f>
        <v>0</v>
      </c>
      <c r="K90" s="343" t="s">
        <v>198</v>
      </c>
      <c r="L90" s="42"/>
      <c r="M90" s="190" t="s">
        <v>5</v>
      </c>
      <c r="N90" s="191" t="s">
        <v>45</v>
      </c>
      <c r="O90" s="43"/>
      <c r="P90" s="192">
        <f>O90*H90</f>
        <v>0</v>
      </c>
      <c r="Q90" s="192">
        <v>0</v>
      </c>
      <c r="R90" s="192">
        <f>Q90*H90</f>
        <v>0</v>
      </c>
      <c r="S90" s="192">
        <v>0</v>
      </c>
      <c r="T90" s="193">
        <f>S90*H90</f>
        <v>0</v>
      </c>
      <c r="AR90" s="25" t="s">
        <v>191</v>
      </c>
      <c r="AT90" s="25" t="s">
        <v>187</v>
      </c>
      <c r="AU90" s="25" t="s">
        <v>83</v>
      </c>
      <c r="AY90" s="25" t="s">
        <v>185</v>
      </c>
      <c r="BE90" s="194">
        <f>IF(N90="základní",J90,0)</f>
        <v>0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25" t="s">
        <v>81</v>
      </c>
      <c r="BK90" s="194">
        <f>ROUND(I90*H90,2)</f>
        <v>0</v>
      </c>
      <c r="BL90" s="25" t="s">
        <v>191</v>
      </c>
      <c r="BM90" s="25" t="s">
        <v>1498</v>
      </c>
    </row>
    <row r="91" spans="2:65" s="12" customFormat="1">
      <c r="B91" s="195"/>
      <c r="C91" s="347"/>
      <c r="D91" s="348" t="s">
        <v>193</v>
      </c>
      <c r="E91" s="349" t="s">
        <v>5</v>
      </c>
      <c r="F91" s="350" t="s">
        <v>1499</v>
      </c>
      <c r="G91" s="347"/>
      <c r="H91" s="351" t="s">
        <v>5</v>
      </c>
      <c r="I91" s="352"/>
      <c r="J91" s="347"/>
      <c r="K91" s="347"/>
      <c r="L91" s="195"/>
      <c r="M91" s="201"/>
      <c r="N91" s="202"/>
      <c r="O91" s="202"/>
      <c r="P91" s="202"/>
      <c r="Q91" s="202"/>
      <c r="R91" s="202"/>
      <c r="S91" s="202"/>
      <c r="T91" s="203"/>
      <c r="AT91" s="199" t="s">
        <v>193</v>
      </c>
      <c r="AU91" s="199" t="s">
        <v>83</v>
      </c>
      <c r="AV91" s="12" t="s">
        <v>81</v>
      </c>
      <c r="AW91" s="12" t="s">
        <v>38</v>
      </c>
      <c r="AX91" s="12" t="s">
        <v>74</v>
      </c>
      <c r="AY91" s="199" t="s">
        <v>185</v>
      </c>
    </row>
    <row r="92" spans="2:65" s="13" customFormat="1">
      <c r="B92" s="204"/>
      <c r="C92" s="353"/>
      <c r="D92" s="348" t="s">
        <v>193</v>
      </c>
      <c r="E92" s="354" t="s">
        <v>5</v>
      </c>
      <c r="F92" s="355" t="s">
        <v>1500</v>
      </c>
      <c r="G92" s="353"/>
      <c r="H92" s="356">
        <v>11.25</v>
      </c>
      <c r="I92" s="357"/>
      <c r="J92" s="353"/>
      <c r="K92" s="353"/>
      <c r="L92" s="204"/>
      <c r="M92" s="209"/>
      <c r="N92" s="210"/>
      <c r="O92" s="210"/>
      <c r="P92" s="210"/>
      <c r="Q92" s="210"/>
      <c r="R92" s="210"/>
      <c r="S92" s="210"/>
      <c r="T92" s="211"/>
      <c r="AT92" s="205" t="s">
        <v>193</v>
      </c>
      <c r="AU92" s="205" t="s">
        <v>83</v>
      </c>
      <c r="AV92" s="13" t="s">
        <v>83</v>
      </c>
      <c r="AW92" s="13" t="s">
        <v>38</v>
      </c>
      <c r="AX92" s="13" t="s">
        <v>74</v>
      </c>
      <c r="AY92" s="205" t="s">
        <v>185</v>
      </c>
    </row>
    <row r="93" spans="2:65" s="12" customFormat="1">
      <c r="B93" s="195"/>
      <c r="C93" s="347"/>
      <c r="D93" s="348" t="s">
        <v>193</v>
      </c>
      <c r="E93" s="349" t="s">
        <v>5</v>
      </c>
      <c r="F93" s="350" t="s">
        <v>1501</v>
      </c>
      <c r="G93" s="347"/>
      <c r="H93" s="351" t="s">
        <v>5</v>
      </c>
      <c r="I93" s="352"/>
      <c r="J93" s="347"/>
      <c r="K93" s="347"/>
      <c r="L93" s="195"/>
      <c r="M93" s="201"/>
      <c r="N93" s="202"/>
      <c r="O93" s="202"/>
      <c r="P93" s="202"/>
      <c r="Q93" s="202"/>
      <c r="R93" s="202"/>
      <c r="S93" s="202"/>
      <c r="T93" s="203"/>
      <c r="AT93" s="199" t="s">
        <v>193</v>
      </c>
      <c r="AU93" s="199" t="s">
        <v>83</v>
      </c>
      <c r="AV93" s="12" t="s">
        <v>81</v>
      </c>
      <c r="AW93" s="12" t="s">
        <v>38</v>
      </c>
      <c r="AX93" s="12" t="s">
        <v>74</v>
      </c>
      <c r="AY93" s="199" t="s">
        <v>185</v>
      </c>
    </row>
    <row r="94" spans="2:65" s="13" customFormat="1">
      <c r="B94" s="204"/>
      <c r="C94" s="353"/>
      <c r="D94" s="348" t="s">
        <v>193</v>
      </c>
      <c r="E94" s="354" t="s">
        <v>5</v>
      </c>
      <c r="F94" s="355" t="s">
        <v>2176</v>
      </c>
      <c r="G94" s="353"/>
      <c r="H94" s="356">
        <v>25.5</v>
      </c>
      <c r="I94" s="357"/>
      <c r="J94" s="353"/>
      <c r="K94" s="353"/>
      <c r="L94" s="204"/>
      <c r="M94" s="209"/>
      <c r="N94" s="210"/>
      <c r="O94" s="210"/>
      <c r="P94" s="210"/>
      <c r="Q94" s="210"/>
      <c r="R94" s="210"/>
      <c r="S94" s="210"/>
      <c r="T94" s="211"/>
      <c r="AT94" s="205" t="s">
        <v>193</v>
      </c>
      <c r="AU94" s="205" t="s">
        <v>83</v>
      </c>
      <c r="AV94" s="13" t="s">
        <v>83</v>
      </c>
      <c r="AW94" s="13" t="s">
        <v>38</v>
      </c>
      <c r="AX94" s="13" t="s">
        <v>74</v>
      </c>
      <c r="AY94" s="205" t="s">
        <v>185</v>
      </c>
    </row>
    <row r="95" spans="2:65" s="14" customFormat="1">
      <c r="B95" s="212"/>
      <c r="C95" s="358"/>
      <c r="D95" s="359" t="s">
        <v>193</v>
      </c>
      <c r="E95" s="360" t="s">
        <v>5</v>
      </c>
      <c r="F95" s="361" t="s">
        <v>196</v>
      </c>
      <c r="G95" s="358"/>
      <c r="H95" s="362">
        <v>36.75</v>
      </c>
      <c r="I95" s="363"/>
      <c r="J95" s="358"/>
      <c r="K95" s="358"/>
      <c r="L95" s="212"/>
      <c r="M95" s="218"/>
      <c r="N95" s="219"/>
      <c r="O95" s="219"/>
      <c r="P95" s="219"/>
      <c r="Q95" s="219"/>
      <c r="R95" s="219"/>
      <c r="S95" s="219"/>
      <c r="T95" s="220"/>
      <c r="AT95" s="221" t="s">
        <v>193</v>
      </c>
      <c r="AU95" s="221" t="s">
        <v>83</v>
      </c>
      <c r="AV95" s="14" t="s">
        <v>191</v>
      </c>
      <c r="AW95" s="14" t="s">
        <v>38</v>
      </c>
      <c r="AX95" s="14" t="s">
        <v>81</v>
      </c>
      <c r="AY95" s="221" t="s">
        <v>185</v>
      </c>
    </row>
    <row r="96" spans="2:65" s="1" customFormat="1" ht="40.200000000000003" customHeight="1">
      <c r="B96" s="182"/>
      <c r="C96" s="341" t="s">
        <v>83</v>
      </c>
      <c r="D96" s="341" t="s">
        <v>187</v>
      </c>
      <c r="E96" s="342" t="s">
        <v>321</v>
      </c>
      <c r="F96" s="343" t="s">
        <v>1502</v>
      </c>
      <c r="G96" s="344" t="s">
        <v>283</v>
      </c>
      <c r="H96" s="345">
        <v>18.375</v>
      </c>
      <c r="I96" s="346"/>
      <c r="J96" s="346">
        <f>ROUND(I96*H96,2)</f>
        <v>0</v>
      </c>
      <c r="K96" s="343" t="s">
        <v>198</v>
      </c>
      <c r="L96" s="42"/>
      <c r="M96" s="190" t="s">
        <v>5</v>
      </c>
      <c r="N96" s="191" t="s">
        <v>45</v>
      </c>
      <c r="O96" s="43"/>
      <c r="P96" s="192">
        <f>O96*H96</f>
        <v>0</v>
      </c>
      <c r="Q96" s="192">
        <v>0</v>
      </c>
      <c r="R96" s="192">
        <f>Q96*H96</f>
        <v>0</v>
      </c>
      <c r="S96" s="192">
        <v>0</v>
      </c>
      <c r="T96" s="193">
        <f>S96*H96</f>
        <v>0</v>
      </c>
      <c r="AR96" s="25" t="s">
        <v>191</v>
      </c>
      <c r="AT96" s="25" t="s">
        <v>187</v>
      </c>
      <c r="AU96" s="25" t="s">
        <v>83</v>
      </c>
      <c r="AY96" s="25" t="s">
        <v>185</v>
      </c>
      <c r="BE96" s="194">
        <f>IF(N96="základní",J96,0)</f>
        <v>0</v>
      </c>
      <c r="BF96" s="194">
        <f>IF(N96="snížená",J96,0)</f>
        <v>0</v>
      </c>
      <c r="BG96" s="194">
        <f>IF(N96="zákl. přenesená",J96,0)</f>
        <v>0</v>
      </c>
      <c r="BH96" s="194">
        <f>IF(N96="sníž. přenesená",J96,0)</f>
        <v>0</v>
      </c>
      <c r="BI96" s="194">
        <f>IF(N96="nulová",J96,0)</f>
        <v>0</v>
      </c>
      <c r="BJ96" s="25" t="s">
        <v>81</v>
      </c>
      <c r="BK96" s="194">
        <f>ROUND(I96*H96,2)</f>
        <v>0</v>
      </c>
      <c r="BL96" s="25" t="s">
        <v>191</v>
      </c>
      <c r="BM96" s="25" t="s">
        <v>1503</v>
      </c>
    </row>
    <row r="97" spans="2:65" s="13" customFormat="1">
      <c r="B97" s="204"/>
      <c r="C97" s="353"/>
      <c r="D97" s="348" t="s">
        <v>193</v>
      </c>
      <c r="E97" s="354" t="s">
        <v>5</v>
      </c>
      <c r="F97" s="355" t="s">
        <v>1504</v>
      </c>
      <c r="G97" s="353"/>
      <c r="H97" s="356">
        <v>18.375</v>
      </c>
      <c r="I97" s="357"/>
      <c r="J97" s="353"/>
      <c r="K97" s="353"/>
      <c r="L97" s="204"/>
      <c r="M97" s="209"/>
      <c r="N97" s="210"/>
      <c r="O97" s="210"/>
      <c r="P97" s="210"/>
      <c r="Q97" s="210"/>
      <c r="R97" s="210"/>
      <c r="S97" s="210"/>
      <c r="T97" s="211"/>
      <c r="AT97" s="205" t="s">
        <v>193</v>
      </c>
      <c r="AU97" s="205" t="s">
        <v>83</v>
      </c>
      <c r="AV97" s="13" t="s">
        <v>83</v>
      </c>
      <c r="AW97" s="13" t="s">
        <v>38</v>
      </c>
      <c r="AX97" s="13" t="s">
        <v>74</v>
      </c>
      <c r="AY97" s="205" t="s">
        <v>185</v>
      </c>
    </row>
    <row r="98" spans="2:65" s="14" customFormat="1">
      <c r="B98" s="212"/>
      <c r="C98" s="358"/>
      <c r="D98" s="359" t="s">
        <v>193</v>
      </c>
      <c r="E98" s="360" t="s">
        <v>5</v>
      </c>
      <c r="F98" s="361" t="s">
        <v>196</v>
      </c>
      <c r="G98" s="358"/>
      <c r="H98" s="362">
        <v>18.375</v>
      </c>
      <c r="I98" s="363"/>
      <c r="J98" s="358"/>
      <c r="K98" s="358"/>
      <c r="L98" s="212"/>
      <c r="M98" s="218"/>
      <c r="N98" s="219"/>
      <c r="O98" s="219"/>
      <c r="P98" s="219"/>
      <c r="Q98" s="219"/>
      <c r="R98" s="219"/>
      <c r="S98" s="219"/>
      <c r="T98" s="220"/>
      <c r="AT98" s="221" t="s">
        <v>193</v>
      </c>
      <c r="AU98" s="221" t="s">
        <v>83</v>
      </c>
      <c r="AV98" s="14" t="s">
        <v>191</v>
      </c>
      <c r="AW98" s="14" t="s">
        <v>38</v>
      </c>
      <c r="AX98" s="14" t="s">
        <v>81</v>
      </c>
      <c r="AY98" s="221" t="s">
        <v>185</v>
      </c>
    </row>
    <row r="99" spans="2:65" s="1" customFormat="1" ht="40.200000000000003" customHeight="1">
      <c r="B99" s="182"/>
      <c r="C99" s="341" t="s">
        <v>244</v>
      </c>
      <c r="D99" s="341" t="s">
        <v>187</v>
      </c>
      <c r="E99" s="342" t="s">
        <v>339</v>
      </c>
      <c r="F99" s="343" t="s">
        <v>340</v>
      </c>
      <c r="G99" s="344" t="s">
        <v>283</v>
      </c>
      <c r="H99" s="345">
        <v>36.75</v>
      </c>
      <c r="I99" s="346"/>
      <c r="J99" s="346">
        <f>ROUND(I99*H99,2)</f>
        <v>0</v>
      </c>
      <c r="K99" s="343" t="s">
        <v>198</v>
      </c>
      <c r="L99" s="42"/>
      <c r="M99" s="190" t="s">
        <v>5</v>
      </c>
      <c r="N99" s="191" t="s">
        <v>45</v>
      </c>
      <c r="O99" s="43"/>
      <c r="P99" s="192">
        <f>O99*H99</f>
        <v>0</v>
      </c>
      <c r="Q99" s="192">
        <v>0</v>
      </c>
      <c r="R99" s="192">
        <f>Q99*H99</f>
        <v>0</v>
      </c>
      <c r="S99" s="192">
        <v>0</v>
      </c>
      <c r="T99" s="193">
        <f>S99*H99</f>
        <v>0</v>
      </c>
      <c r="AR99" s="25" t="s">
        <v>191</v>
      </c>
      <c r="AT99" s="25" t="s">
        <v>187</v>
      </c>
      <c r="AU99" s="25" t="s">
        <v>83</v>
      </c>
      <c r="AY99" s="25" t="s">
        <v>185</v>
      </c>
      <c r="BE99" s="194">
        <f>IF(N99="základní",J99,0)</f>
        <v>0</v>
      </c>
      <c r="BF99" s="194">
        <f>IF(N99="snížená",J99,0)</f>
        <v>0</v>
      </c>
      <c r="BG99" s="194">
        <f>IF(N99="zákl. přenesená",J99,0)</f>
        <v>0</v>
      </c>
      <c r="BH99" s="194">
        <f>IF(N99="sníž. přenesená",J99,0)</f>
        <v>0</v>
      </c>
      <c r="BI99" s="194">
        <f>IF(N99="nulová",J99,0)</f>
        <v>0</v>
      </c>
      <c r="BJ99" s="25" t="s">
        <v>81</v>
      </c>
      <c r="BK99" s="194">
        <f>ROUND(I99*H99,2)</f>
        <v>0</v>
      </c>
      <c r="BL99" s="25" t="s">
        <v>191</v>
      </c>
      <c r="BM99" s="25" t="s">
        <v>1505</v>
      </c>
    </row>
    <row r="100" spans="2:65" s="12" customFormat="1">
      <c r="B100" s="195"/>
      <c r="C100" s="347"/>
      <c r="D100" s="348" t="s">
        <v>193</v>
      </c>
      <c r="E100" s="349" t="s">
        <v>5</v>
      </c>
      <c r="F100" s="350" t="s">
        <v>342</v>
      </c>
      <c r="G100" s="347"/>
      <c r="H100" s="351" t="s">
        <v>5</v>
      </c>
      <c r="I100" s="352"/>
      <c r="J100" s="347"/>
      <c r="K100" s="347"/>
      <c r="L100" s="195"/>
      <c r="M100" s="201"/>
      <c r="N100" s="202"/>
      <c r="O100" s="202"/>
      <c r="P100" s="202"/>
      <c r="Q100" s="202"/>
      <c r="R100" s="202"/>
      <c r="S100" s="202"/>
      <c r="T100" s="203"/>
      <c r="AT100" s="199" t="s">
        <v>193</v>
      </c>
      <c r="AU100" s="199" t="s">
        <v>83</v>
      </c>
      <c r="AV100" s="12" t="s">
        <v>81</v>
      </c>
      <c r="AW100" s="12" t="s">
        <v>38</v>
      </c>
      <c r="AX100" s="12" t="s">
        <v>74</v>
      </c>
      <c r="AY100" s="199" t="s">
        <v>185</v>
      </c>
    </row>
    <row r="101" spans="2:65" s="13" customFormat="1">
      <c r="B101" s="204"/>
      <c r="C101" s="353"/>
      <c r="D101" s="348" t="s">
        <v>193</v>
      </c>
      <c r="E101" s="354" t="s">
        <v>5</v>
      </c>
      <c r="F101" s="355" t="s">
        <v>338</v>
      </c>
      <c r="G101" s="353"/>
      <c r="H101" s="356">
        <v>36.75</v>
      </c>
      <c r="I101" s="357"/>
      <c r="J101" s="353"/>
      <c r="K101" s="353"/>
      <c r="L101" s="204"/>
      <c r="M101" s="209"/>
      <c r="N101" s="210"/>
      <c r="O101" s="210"/>
      <c r="P101" s="210"/>
      <c r="Q101" s="210"/>
      <c r="R101" s="210"/>
      <c r="S101" s="210"/>
      <c r="T101" s="211"/>
      <c r="AT101" s="205" t="s">
        <v>193</v>
      </c>
      <c r="AU101" s="205" t="s">
        <v>83</v>
      </c>
      <c r="AV101" s="13" t="s">
        <v>83</v>
      </c>
      <c r="AW101" s="13" t="s">
        <v>38</v>
      </c>
      <c r="AX101" s="13" t="s">
        <v>74</v>
      </c>
      <c r="AY101" s="205" t="s">
        <v>185</v>
      </c>
    </row>
    <row r="102" spans="2:65" s="14" customFormat="1">
      <c r="B102" s="212"/>
      <c r="C102" s="358"/>
      <c r="D102" s="359" t="s">
        <v>193</v>
      </c>
      <c r="E102" s="360" t="s">
        <v>5</v>
      </c>
      <c r="F102" s="361" t="s">
        <v>196</v>
      </c>
      <c r="G102" s="358"/>
      <c r="H102" s="362">
        <v>36.75</v>
      </c>
      <c r="I102" s="363"/>
      <c r="J102" s="358"/>
      <c r="K102" s="358"/>
      <c r="L102" s="212"/>
      <c r="M102" s="218"/>
      <c r="N102" s="219"/>
      <c r="O102" s="219"/>
      <c r="P102" s="219"/>
      <c r="Q102" s="219"/>
      <c r="R102" s="219"/>
      <c r="S102" s="219"/>
      <c r="T102" s="220"/>
      <c r="AT102" s="221" t="s">
        <v>193</v>
      </c>
      <c r="AU102" s="221" t="s">
        <v>83</v>
      </c>
      <c r="AV102" s="14" t="s">
        <v>191</v>
      </c>
      <c r="AW102" s="14" t="s">
        <v>38</v>
      </c>
      <c r="AX102" s="14" t="s">
        <v>81</v>
      </c>
      <c r="AY102" s="221" t="s">
        <v>185</v>
      </c>
    </row>
    <row r="103" spans="2:65" s="1" customFormat="1" ht="20.399999999999999" customHeight="1">
      <c r="B103" s="182"/>
      <c r="C103" s="341" t="s">
        <v>191</v>
      </c>
      <c r="D103" s="341" t="s">
        <v>187</v>
      </c>
      <c r="E103" s="342" t="s">
        <v>354</v>
      </c>
      <c r="F103" s="343" t="s">
        <v>1506</v>
      </c>
      <c r="G103" s="344" t="s">
        <v>356</v>
      </c>
      <c r="H103" s="345">
        <v>66.150000000000006</v>
      </c>
      <c r="I103" s="346"/>
      <c r="J103" s="346">
        <f>ROUND(I103*H103,2)</f>
        <v>0</v>
      </c>
      <c r="K103" s="343" t="s">
        <v>198</v>
      </c>
      <c r="L103" s="42"/>
      <c r="M103" s="190" t="s">
        <v>5</v>
      </c>
      <c r="N103" s="191" t="s">
        <v>45</v>
      </c>
      <c r="O103" s="43"/>
      <c r="P103" s="192">
        <f>O103*H103</f>
        <v>0</v>
      </c>
      <c r="Q103" s="192">
        <v>0</v>
      </c>
      <c r="R103" s="192">
        <f>Q103*H103</f>
        <v>0</v>
      </c>
      <c r="S103" s="192">
        <v>0</v>
      </c>
      <c r="T103" s="193">
        <f>S103*H103</f>
        <v>0</v>
      </c>
      <c r="AR103" s="25" t="s">
        <v>191</v>
      </c>
      <c r="AT103" s="25" t="s">
        <v>187</v>
      </c>
      <c r="AU103" s="25" t="s">
        <v>83</v>
      </c>
      <c r="AY103" s="25" t="s">
        <v>185</v>
      </c>
      <c r="BE103" s="194">
        <f>IF(N103="základní",J103,0)</f>
        <v>0</v>
      </c>
      <c r="BF103" s="194">
        <f>IF(N103="snížená",J103,0)</f>
        <v>0</v>
      </c>
      <c r="BG103" s="194">
        <f>IF(N103="zákl. přenesená",J103,0)</f>
        <v>0</v>
      </c>
      <c r="BH103" s="194">
        <f>IF(N103="sníž. přenesená",J103,0)</f>
        <v>0</v>
      </c>
      <c r="BI103" s="194">
        <f>IF(N103="nulová",J103,0)</f>
        <v>0</v>
      </c>
      <c r="BJ103" s="25" t="s">
        <v>81</v>
      </c>
      <c r="BK103" s="194">
        <f>ROUND(I103*H103,2)</f>
        <v>0</v>
      </c>
      <c r="BL103" s="25" t="s">
        <v>191</v>
      </c>
      <c r="BM103" s="25" t="s">
        <v>1507</v>
      </c>
    </row>
    <row r="104" spans="2:65" s="12" customFormat="1">
      <c r="B104" s="195"/>
      <c r="C104" s="347"/>
      <c r="D104" s="348" t="s">
        <v>193</v>
      </c>
      <c r="E104" s="349" t="s">
        <v>5</v>
      </c>
      <c r="F104" s="350" t="s">
        <v>342</v>
      </c>
      <c r="G104" s="347"/>
      <c r="H104" s="351" t="s">
        <v>5</v>
      </c>
      <c r="I104" s="352"/>
      <c r="J104" s="347"/>
      <c r="K104" s="347"/>
      <c r="L104" s="195"/>
      <c r="M104" s="201"/>
      <c r="N104" s="202"/>
      <c r="O104" s="202"/>
      <c r="P104" s="202"/>
      <c r="Q104" s="202"/>
      <c r="R104" s="202"/>
      <c r="S104" s="202"/>
      <c r="T104" s="203"/>
      <c r="AT104" s="199" t="s">
        <v>193</v>
      </c>
      <c r="AU104" s="199" t="s">
        <v>83</v>
      </c>
      <c r="AV104" s="12" t="s">
        <v>81</v>
      </c>
      <c r="AW104" s="12" t="s">
        <v>38</v>
      </c>
      <c r="AX104" s="12" t="s">
        <v>74</v>
      </c>
      <c r="AY104" s="199" t="s">
        <v>185</v>
      </c>
    </row>
    <row r="105" spans="2:65" s="13" customFormat="1">
      <c r="B105" s="204"/>
      <c r="C105" s="353"/>
      <c r="D105" s="348" t="s">
        <v>193</v>
      </c>
      <c r="E105" s="354" t="s">
        <v>5</v>
      </c>
      <c r="F105" s="355" t="s">
        <v>1508</v>
      </c>
      <c r="G105" s="353"/>
      <c r="H105" s="356">
        <v>66.150000000000006</v>
      </c>
      <c r="I105" s="357"/>
      <c r="J105" s="353"/>
      <c r="K105" s="353"/>
      <c r="L105" s="204"/>
      <c r="M105" s="209"/>
      <c r="N105" s="210"/>
      <c r="O105" s="210"/>
      <c r="P105" s="210"/>
      <c r="Q105" s="210"/>
      <c r="R105" s="210"/>
      <c r="S105" s="210"/>
      <c r="T105" s="211"/>
      <c r="AT105" s="205" t="s">
        <v>193</v>
      </c>
      <c r="AU105" s="205" t="s">
        <v>83</v>
      </c>
      <c r="AV105" s="13" t="s">
        <v>83</v>
      </c>
      <c r="AW105" s="13" t="s">
        <v>38</v>
      </c>
      <c r="AX105" s="13" t="s">
        <v>74</v>
      </c>
      <c r="AY105" s="205" t="s">
        <v>185</v>
      </c>
    </row>
    <row r="106" spans="2:65" s="14" customFormat="1">
      <c r="B106" s="212"/>
      <c r="C106" s="358"/>
      <c r="D106" s="348" t="s">
        <v>193</v>
      </c>
      <c r="E106" s="364" t="s">
        <v>5</v>
      </c>
      <c r="F106" s="365" t="s">
        <v>196</v>
      </c>
      <c r="G106" s="358"/>
      <c r="H106" s="366">
        <v>66.150000000000006</v>
      </c>
      <c r="I106" s="363"/>
      <c r="J106" s="358"/>
      <c r="K106" s="358"/>
      <c r="L106" s="212"/>
      <c r="M106" s="218"/>
      <c r="N106" s="219"/>
      <c r="O106" s="219"/>
      <c r="P106" s="219"/>
      <c r="Q106" s="219"/>
      <c r="R106" s="219"/>
      <c r="S106" s="219"/>
      <c r="T106" s="220"/>
      <c r="AT106" s="221" t="s">
        <v>193</v>
      </c>
      <c r="AU106" s="221" t="s">
        <v>83</v>
      </c>
      <c r="AV106" s="14" t="s">
        <v>191</v>
      </c>
      <c r="AW106" s="14" t="s">
        <v>38</v>
      </c>
      <c r="AX106" s="14" t="s">
        <v>81</v>
      </c>
      <c r="AY106" s="221" t="s">
        <v>185</v>
      </c>
    </row>
    <row r="107" spans="2:65" s="11" customFormat="1" ht="29.85" customHeight="1">
      <c r="B107" s="168"/>
      <c r="D107" s="179" t="s">
        <v>73</v>
      </c>
      <c r="E107" s="180" t="s">
        <v>83</v>
      </c>
      <c r="F107" s="180" t="s">
        <v>512</v>
      </c>
      <c r="I107" s="171"/>
      <c r="J107" s="181">
        <f>BK107</f>
        <v>0</v>
      </c>
      <c r="L107" s="168"/>
      <c r="M107" s="173"/>
      <c r="N107" s="174"/>
      <c r="O107" s="174"/>
      <c r="P107" s="175">
        <f>SUM(P108:P122)</f>
        <v>0</v>
      </c>
      <c r="Q107" s="174"/>
      <c r="R107" s="175">
        <f>SUM(R108:R122)</f>
        <v>7.1199999999999986E-2</v>
      </c>
      <c r="S107" s="174"/>
      <c r="T107" s="176">
        <f>SUM(T108:T122)</f>
        <v>0</v>
      </c>
      <c r="AR107" s="169" t="s">
        <v>81</v>
      </c>
      <c r="AT107" s="177" t="s">
        <v>73</v>
      </c>
      <c r="AU107" s="177" t="s">
        <v>81</v>
      </c>
      <c r="AY107" s="169" t="s">
        <v>185</v>
      </c>
      <c r="BK107" s="178">
        <f>SUM(BK108:BK122)</f>
        <v>0</v>
      </c>
    </row>
    <row r="108" spans="2:65" s="1" customFormat="1" ht="28.95" customHeight="1">
      <c r="B108" s="182"/>
      <c r="C108" s="183" t="s">
        <v>219</v>
      </c>
      <c r="D108" s="183" t="s">
        <v>187</v>
      </c>
      <c r="E108" s="184" t="s">
        <v>1509</v>
      </c>
      <c r="F108" s="185" t="s">
        <v>1510</v>
      </c>
      <c r="G108" s="186" t="s">
        <v>190</v>
      </c>
      <c r="H108" s="187">
        <v>160</v>
      </c>
      <c r="I108" s="188"/>
      <c r="J108" s="189">
        <f>ROUND(I108*H108,2)</f>
        <v>0</v>
      </c>
      <c r="K108" s="185" t="s">
        <v>198</v>
      </c>
      <c r="L108" s="42"/>
      <c r="M108" s="190" t="s">
        <v>5</v>
      </c>
      <c r="N108" s="191" t="s">
        <v>45</v>
      </c>
      <c r="O108" s="43"/>
      <c r="P108" s="192">
        <f>O108*H108</f>
        <v>0</v>
      </c>
      <c r="Q108" s="192">
        <v>1E-4</v>
      </c>
      <c r="R108" s="192">
        <f>Q108*H108</f>
        <v>1.6E-2</v>
      </c>
      <c r="S108" s="192">
        <v>0</v>
      </c>
      <c r="T108" s="193">
        <f>S108*H108</f>
        <v>0</v>
      </c>
      <c r="AR108" s="25" t="s">
        <v>191</v>
      </c>
      <c r="AT108" s="25" t="s">
        <v>187</v>
      </c>
      <c r="AU108" s="25" t="s">
        <v>83</v>
      </c>
      <c r="AY108" s="25" t="s">
        <v>185</v>
      </c>
      <c r="BE108" s="194">
        <f>IF(N108="základní",J108,0)</f>
        <v>0</v>
      </c>
      <c r="BF108" s="194">
        <f>IF(N108="snížená",J108,0)</f>
        <v>0</v>
      </c>
      <c r="BG108" s="194">
        <f>IF(N108="zákl. přenesená",J108,0)</f>
        <v>0</v>
      </c>
      <c r="BH108" s="194">
        <f>IF(N108="sníž. přenesená",J108,0)</f>
        <v>0</v>
      </c>
      <c r="BI108" s="194">
        <f>IF(N108="nulová",J108,0)</f>
        <v>0</v>
      </c>
      <c r="BJ108" s="25" t="s">
        <v>81</v>
      </c>
      <c r="BK108" s="194">
        <f>ROUND(I108*H108,2)</f>
        <v>0</v>
      </c>
      <c r="BL108" s="25" t="s">
        <v>191</v>
      </c>
      <c r="BM108" s="25" t="s">
        <v>1511</v>
      </c>
    </row>
    <row r="109" spans="2:65" s="12" customFormat="1">
      <c r="B109" s="195"/>
      <c r="D109" s="196" t="s">
        <v>193</v>
      </c>
      <c r="E109" s="197" t="s">
        <v>5</v>
      </c>
      <c r="F109" s="198" t="s">
        <v>1499</v>
      </c>
      <c r="H109" s="199" t="s">
        <v>5</v>
      </c>
      <c r="I109" s="200"/>
      <c r="L109" s="195"/>
      <c r="M109" s="201"/>
      <c r="N109" s="202"/>
      <c r="O109" s="202"/>
      <c r="P109" s="202"/>
      <c r="Q109" s="202"/>
      <c r="R109" s="202"/>
      <c r="S109" s="202"/>
      <c r="T109" s="203"/>
      <c r="AT109" s="199" t="s">
        <v>193</v>
      </c>
      <c r="AU109" s="199" t="s">
        <v>83</v>
      </c>
      <c r="AV109" s="12" t="s">
        <v>81</v>
      </c>
      <c r="AW109" s="12" t="s">
        <v>38</v>
      </c>
      <c r="AX109" s="12" t="s">
        <v>74</v>
      </c>
      <c r="AY109" s="199" t="s">
        <v>185</v>
      </c>
    </row>
    <row r="110" spans="2:65" s="13" customFormat="1">
      <c r="B110" s="204"/>
      <c r="D110" s="196" t="s">
        <v>193</v>
      </c>
      <c r="E110" s="205" t="s">
        <v>5</v>
      </c>
      <c r="F110" s="206" t="s">
        <v>1294</v>
      </c>
      <c r="H110" s="207">
        <v>75</v>
      </c>
      <c r="I110" s="208"/>
      <c r="L110" s="204"/>
      <c r="M110" s="209"/>
      <c r="N110" s="210"/>
      <c r="O110" s="210"/>
      <c r="P110" s="210"/>
      <c r="Q110" s="210"/>
      <c r="R110" s="210"/>
      <c r="S110" s="210"/>
      <c r="T110" s="211"/>
      <c r="AT110" s="205" t="s">
        <v>193</v>
      </c>
      <c r="AU110" s="205" t="s">
        <v>83</v>
      </c>
      <c r="AV110" s="13" t="s">
        <v>83</v>
      </c>
      <c r="AW110" s="13" t="s">
        <v>38</v>
      </c>
      <c r="AX110" s="13" t="s">
        <v>74</v>
      </c>
      <c r="AY110" s="205" t="s">
        <v>185</v>
      </c>
    </row>
    <row r="111" spans="2:65" s="12" customFormat="1">
      <c r="B111" s="195"/>
      <c r="D111" s="196" t="s">
        <v>193</v>
      </c>
      <c r="E111" s="197" t="s">
        <v>5</v>
      </c>
      <c r="F111" s="198" t="s">
        <v>1501</v>
      </c>
      <c r="H111" s="199" t="s">
        <v>5</v>
      </c>
      <c r="I111" s="200"/>
      <c r="L111" s="195"/>
      <c r="M111" s="201"/>
      <c r="N111" s="202"/>
      <c r="O111" s="202"/>
      <c r="P111" s="202"/>
      <c r="Q111" s="202"/>
      <c r="R111" s="202"/>
      <c r="S111" s="202"/>
      <c r="T111" s="203"/>
      <c r="AT111" s="199" t="s">
        <v>193</v>
      </c>
      <c r="AU111" s="199" t="s">
        <v>83</v>
      </c>
      <c r="AV111" s="12" t="s">
        <v>81</v>
      </c>
      <c r="AW111" s="12" t="s">
        <v>38</v>
      </c>
      <c r="AX111" s="12" t="s">
        <v>74</v>
      </c>
      <c r="AY111" s="199" t="s">
        <v>185</v>
      </c>
    </row>
    <row r="112" spans="2:65" s="13" customFormat="1">
      <c r="B112" s="204"/>
      <c r="D112" s="196" t="s">
        <v>193</v>
      </c>
      <c r="E112" s="205" t="s">
        <v>5</v>
      </c>
      <c r="F112" s="206" t="s">
        <v>1324</v>
      </c>
      <c r="H112" s="207">
        <v>85</v>
      </c>
      <c r="I112" s="208"/>
      <c r="L112" s="204"/>
      <c r="M112" s="209"/>
      <c r="N112" s="210"/>
      <c r="O112" s="210"/>
      <c r="P112" s="210"/>
      <c r="Q112" s="210"/>
      <c r="R112" s="210"/>
      <c r="S112" s="210"/>
      <c r="T112" s="211"/>
      <c r="AT112" s="205" t="s">
        <v>193</v>
      </c>
      <c r="AU112" s="205" t="s">
        <v>83</v>
      </c>
      <c r="AV112" s="13" t="s">
        <v>83</v>
      </c>
      <c r="AW112" s="13" t="s">
        <v>38</v>
      </c>
      <c r="AX112" s="13" t="s">
        <v>74</v>
      </c>
      <c r="AY112" s="205" t="s">
        <v>185</v>
      </c>
    </row>
    <row r="113" spans="2:65" s="14" customFormat="1">
      <c r="B113" s="212"/>
      <c r="D113" s="213" t="s">
        <v>193</v>
      </c>
      <c r="E113" s="214" t="s">
        <v>5</v>
      </c>
      <c r="F113" s="215" t="s">
        <v>196</v>
      </c>
      <c r="H113" s="216">
        <v>160</v>
      </c>
      <c r="I113" s="217"/>
      <c r="L113" s="212"/>
      <c r="M113" s="218"/>
      <c r="N113" s="219"/>
      <c r="O113" s="219"/>
      <c r="P113" s="219"/>
      <c r="Q113" s="219"/>
      <c r="R113" s="219"/>
      <c r="S113" s="219"/>
      <c r="T113" s="220"/>
      <c r="AT113" s="221" t="s">
        <v>193</v>
      </c>
      <c r="AU113" s="221" t="s">
        <v>83</v>
      </c>
      <c r="AV113" s="14" t="s">
        <v>191</v>
      </c>
      <c r="AW113" s="14" t="s">
        <v>38</v>
      </c>
      <c r="AX113" s="14" t="s">
        <v>81</v>
      </c>
      <c r="AY113" s="221" t="s">
        <v>185</v>
      </c>
    </row>
    <row r="114" spans="2:65" s="1" customFormat="1" ht="28.95" customHeight="1">
      <c r="B114" s="182"/>
      <c r="C114" s="236" t="s">
        <v>224</v>
      </c>
      <c r="D114" s="236" t="s">
        <v>480</v>
      </c>
      <c r="E114" s="237" t="s">
        <v>1512</v>
      </c>
      <c r="F114" s="238" t="s">
        <v>1513</v>
      </c>
      <c r="G114" s="239" t="s">
        <v>190</v>
      </c>
      <c r="H114" s="240">
        <v>184</v>
      </c>
      <c r="I114" s="241"/>
      <c r="J114" s="242">
        <f>ROUND(I114*H114,2)</f>
        <v>0</v>
      </c>
      <c r="K114" s="238" t="s">
        <v>198</v>
      </c>
      <c r="L114" s="243"/>
      <c r="M114" s="244" t="s">
        <v>5</v>
      </c>
      <c r="N114" s="245" t="s">
        <v>45</v>
      </c>
      <c r="O114" s="43"/>
      <c r="P114" s="192">
        <f>O114*H114</f>
        <v>0</v>
      </c>
      <c r="Q114" s="192">
        <v>2.9999999999999997E-4</v>
      </c>
      <c r="R114" s="192">
        <f>Q114*H114</f>
        <v>5.5199999999999992E-2</v>
      </c>
      <c r="S114" s="192">
        <v>0</v>
      </c>
      <c r="T114" s="193">
        <f>S114*H114</f>
        <v>0</v>
      </c>
      <c r="AR114" s="25" t="s">
        <v>228</v>
      </c>
      <c r="AT114" s="25" t="s">
        <v>480</v>
      </c>
      <c r="AU114" s="25" t="s">
        <v>83</v>
      </c>
      <c r="AY114" s="25" t="s">
        <v>185</v>
      </c>
      <c r="BE114" s="194">
        <f>IF(N114="základní",J114,0)</f>
        <v>0</v>
      </c>
      <c r="BF114" s="194">
        <f>IF(N114="snížená",J114,0)</f>
        <v>0</v>
      </c>
      <c r="BG114" s="194">
        <f>IF(N114="zákl. přenesená",J114,0)</f>
        <v>0</v>
      </c>
      <c r="BH114" s="194">
        <f>IF(N114="sníž. přenesená",J114,0)</f>
        <v>0</v>
      </c>
      <c r="BI114" s="194">
        <f>IF(N114="nulová",J114,0)</f>
        <v>0</v>
      </c>
      <c r="BJ114" s="25" t="s">
        <v>81</v>
      </c>
      <c r="BK114" s="194">
        <f>ROUND(I114*H114,2)</f>
        <v>0</v>
      </c>
      <c r="BL114" s="25" t="s">
        <v>191</v>
      </c>
      <c r="BM114" s="25" t="s">
        <v>1514</v>
      </c>
    </row>
    <row r="115" spans="2:65" s="1" customFormat="1" ht="48">
      <c r="B115" s="42"/>
      <c r="D115" s="196" t="s">
        <v>987</v>
      </c>
      <c r="F115" s="253" t="s">
        <v>1515</v>
      </c>
      <c r="I115" s="254"/>
      <c r="L115" s="42"/>
      <c r="M115" s="255"/>
      <c r="N115" s="43"/>
      <c r="O115" s="43"/>
      <c r="P115" s="43"/>
      <c r="Q115" s="43"/>
      <c r="R115" s="43"/>
      <c r="S115" s="43"/>
      <c r="T115" s="71"/>
      <c r="AT115" s="25" t="s">
        <v>987</v>
      </c>
      <c r="AU115" s="25" t="s">
        <v>83</v>
      </c>
    </row>
    <row r="116" spans="2:65" s="13" customFormat="1">
      <c r="B116" s="204"/>
      <c r="D116" s="213" t="s">
        <v>193</v>
      </c>
      <c r="F116" s="256" t="s">
        <v>1516</v>
      </c>
      <c r="H116" s="257">
        <v>184</v>
      </c>
      <c r="I116" s="208"/>
      <c r="L116" s="204"/>
      <c r="M116" s="209"/>
      <c r="N116" s="210"/>
      <c r="O116" s="210"/>
      <c r="P116" s="210"/>
      <c r="Q116" s="210"/>
      <c r="R116" s="210"/>
      <c r="S116" s="210"/>
      <c r="T116" s="211"/>
      <c r="AT116" s="205" t="s">
        <v>193</v>
      </c>
      <c r="AU116" s="205" t="s">
        <v>83</v>
      </c>
      <c r="AV116" s="13" t="s">
        <v>83</v>
      </c>
      <c r="AW116" s="13" t="s">
        <v>6</v>
      </c>
      <c r="AX116" s="13" t="s">
        <v>81</v>
      </c>
      <c r="AY116" s="205" t="s">
        <v>185</v>
      </c>
    </row>
    <row r="117" spans="2:65" s="1" customFormat="1" ht="28.95" customHeight="1">
      <c r="B117" s="182"/>
      <c r="C117" s="183" t="s">
        <v>215</v>
      </c>
      <c r="D117" s="183" t="s">
        <v>187</v>
      </c>
      <c r="E117" s="184" t="s">
        <v>513</v>
      </c>
      <c r="F117" s="185" t="s">
        <v>1517</v>
      </c>
      <c r="G117" s="186" t="s">
        <v>190</v>
      </c>
      <c r="H117" s="187">
        <v>160</v>
      </c>
      <c r="I117" s="188"/>
      <c r="J117" s="189">
        <f>ROUND(I117*H117,2)</f>
        <v>0</v>
      </c>
      <c r="K117" s="185" t="s">
        <v>198</v>
      </c>
      <c r="L117" s="42"/>
      <c r="M117" s="190" t="s">
        <v>5</v>
      </c>
      <c r="N117" s="191" t="s">
        <v>45</v>
      </c>
      <c r="O117" s="43"/>
      <c r="P117" s="192">
        <f>O117*H117</f>
        <v>0</v>
      </c>
      <c r="Q117" s="192">
        <v>0</v>
      </c>
      <c r="R117" s="192">
        <f>Q117*H117</f>
        <v>0</v>
      </c>
      <c r="S117" s="192">
        <v>0</v>
      </c>
      <c r="T117" s="193">
        <f>S117*H117</f>
        <v>0</v>
      </c>
      <c r="AR117" s="25" t="s">
        <v>191</v>
      </c>
      <c r="AT117" s="25" t="s">
        <v>187</v>
      </c>
      <c r="AU117" s="25" t="s">
        <v>83</v>
      </c>
      <c r="AY117" s="25" t="s">
        <v>185</v>
      </c>
      <c r="BE117" s="194">
        <f>IF(N117="základní",J117,0)</f>
        <v>0</v>
      </c>
      <c r="BF117" s="194">
        <f>IF(N117="snížená",J117,0)</f>
        <v>0</v>
      </c>
      <c r="BG117" s="194">
        <f>IF(N117="zákl. přenesená",J117,0)</f>
        <v>0</v>
      </c>
      <c r="BH117" s="194">
        <f>IF(N117="sníž. přenesená",J117,0)</f>
        <v>0</v>
      </c>
      <c r="BI117" s="194">
        <f>IF(N117="nulová",J117,0)</f>
        <v>0</v>
      </c>
      <c r="BJ117" s="25" t="s">
        <v>81</v>
      </c>
      <c r="BK117" s="194">
        <f>ROUND(I117*H117,2)</f>
        <v>0</v>
      </c>
      <c r="BL117" s="25" t="s">
        <v>191</v>
      </c>
      <c r="BM117" s="25" t="s">
        <v>1518</v>
      </c>
    </row>
    <row r="118" spans="2:65" s="12" customFormat="1">
      <c r="B118" s="195"/>
      <c r="D118" s="196" t="s">
        <v>193</v>
      </c>
      <c r="E118" s="197" t="s">
        <v>5</v>
      </c>
      <c r="F118" s="198" t="s">
        <v>1499</v>
      </c>
      <c r="H118" s="199" t="s">
        <v>5</v>
      </c>
      <c r="I118" s="200"/>
      <c r="L118" s="195"/>
      <c r="M118" s="201"/>
      <c r="N118" s="202"/>
      <c r="O118" s="202"/>
      <c r="P118" s="202"/>
      <c r="Q118" s="202"/>
      <c r="R118" s="202"/>
      <c r="S118" s="202"/>
      <c r="T118" s="203"/>
      <c r="AT118" s="199" t="s">
        <v>193</v>
      </c>
      <c r="AU118" s="199" t="s">
        <v>83</v>
      </c>
      <c r="AV118" s="12" t="s">
        <v>81</v>
      </c>
      <c r="AW118" s="12" t="s">
        <v>38</v>
      </c>
      <c r="AX118" s="12" t="s">
        <v>74</v>
      </c>
      <c r="AY118" s="199" t="s">
        <v>185</v>
      </c>
    </row>
    <row r="119" spans="2:65" s="13" customFormat="1">
      <c r="B119" s="204"/>
      <c r="D119" s="196" t="s">
        <v>193</v>
      </c>
      <c r="E119" s="205" t="s">
        <v>5</v>
      </c>
      <c r="F119" s="206" t="s">
        <v>1294</v>
      </c>
      <c r="H119" s="207">
        <v>75</v>
      </c>
      <c r="I119" s="208"/>
      <c r="L119" s="204"/>
      <c r="M119" s="209"/>
      <c r="N119" s="210"/>
      <c r="O119" s="210"/>
      <c r="P119" s="210"/>
      <c r="Q119" s="210"/>
      <c r="R119" s="210"/>
      <c r="S119" s="210"/>
      <c r="T119" s="211"/>
      <c r="AT119" s="205" t="s">
        <v>193</v>
      </c>
      <c r="AU119" s="205" t="s">
        <v>83</v>
      </c>
      <c r="AV119" s="13" t="s">
        <v>83</v>
      </c>
      <c r="AW119" s="13" t="s">
        <v>38</v>
      </c>
      <c r="AX119" s="13" t="s">
        <v>74</v>
      </c>
      <c r="AY119" s="205" t="s">
        <v>185</v>
      </c>
    </row>
    <row r="120" spans="2:65" s="12" customFormat="1">
      <c r="B120" s="195"/>
      <c r="D120" s="196" t="s">
        <v>193</v>
      </c>
      <c r="E120" s="197" t="s">
        <v>5</v>
      </c>
      <c r="F120" s="198" t="s">
        <v>1501</v>
      </c>
      <c r="H120" s="199" t="s">
        <v>5</v>
      </c>
      <c r="I120" s="200"/>
      <c r="L120" s="195"/>
      <c r="M120" s="201"/>
      <c r="N120" s="202"/>
      <c r="O120" s="202"/>
      <c r="P120" s="202"/>
      <c r="Q120" s="202"/>
      <c r="R120" s="202"/>
      <c r="S120" s="202"/>
      <c r="T120" s="203"/>
      <c r="AT120" s="199" t="s">
        <v>193</v>
      </c>
      <c r="AU120" s="199" t="s">
        <v>83</v>
      </c>
      <c r="AV120" s="12" t="s">
        <v>81</v>
      </c>
      <c r="AW120" s="12" t="s">
        <v>38</v>
      </c>
      <c r="AX120" s="12" t="s">
        <v>74</v>
      </c>
      <c r="AY120" s="199" t="s">
        <v>185</v>
      </c>
    </row>
    <row r="121" spans="2:65" s="13" customFormat="1">
      <c r="B121" s="204"/>
      <c r="D121" s="196" t="s">
        <v>193</v>
      </c>
      <c r="E121" s="205" t="s">
        <v>5</v>
      </c>
      <c r="F121" s="206" t="s">
        <v>1324</v>
      </c>
      <c r="H121" s="207">
        <v>85</v>
      </c>
      <c r="I121" s="208"/>
      <c r="L121" s="204"/>
      <c r="M121" s="209"/>
      <c r="N121" s="210"/>
      <c r="O121" s="210"/>
      <c r="P121" s="210"/>
      <c r="Q121" s="210"/>
      <c r="R121" s="210"/>
      <c r="S121" s="210"/>
      <c r="T121" s="211"/>
      <c r="AT121" s="205" t="s">
        <v>193</v>
      </c>
      <c r="AU121" s="205" t="s">
        <v>83</v>
      </c>
      <c r="AV121" s="13" t="s">
        <v>83</v>
      </c>
      <c r="AW121" s="13" t="s">
        <v>38</v>
      </c>
      <c r="AX121" s="13" t="s">
        <v>74</v>
      </c>
      <c r="AY121" s="205" t="s">
        <v>185</v>
      </c>
    </row>
    <row r="122" spans="2:65" s="14" customFormat="1">
      <c r="B122" s="212"/>
      <c r="D122" s="196" t="s">
        <v>193</v>
      </c>
      <c r="E122" s="230" t="s">
        <v>5</v>
      </c>
      <c r="F122" s="231" t="s">
        <v>196</v>
      </c>
      <c r="H122" s="232">
        <v>160</v>
      </c>
      <c r="I122" s="217"/>
      <c r="L122" s="212"/>
      <c r="M122" s="218"/>
      <c r="N122" s="219"/>
      <c r="O122" s="219"/>
      <c r="P122" s="219"/>
      <c r="Q122" s="219"/>
      <c r="R122" s="219"/>
      <c r="S122" s="219"/>
      <c r="T122" s="220"/>
      <c r="AT122" s="221" t="s">
        <v>193</v>
      </c>
      <c r="AU122" s="221" t="s">
        <v>83</v>
      </c>
      <c r="AV122" s="14" t="s">
        <v>191</v>
      </c>
      <c r="AW122" s="14" t="s">
        <v>38</v>
      </c>
      <c r="AX122" s="14" t="s">
        <v>81</v>
      </c>
      <c r="AY122" s="221" t="s">
        <v>185</v>
      </c>
    </row>
    <row r="123" spans="2:65" s="11" customFormat="1" ht="29.85" customHeight="1">
      <c r="B123" s="168"/>
      <c r="D123" s="179" t="s">
        <v>73</v>
      </c>
      <c r="E123" s="180" t="s">
        <v>232</v>
      </c>
      <c r="F123" s="180" t="s">
        <v>1519</v>
      </c>
      <c r="I123" s="171"/>
      <c r="J123" s="181">
        <f>BK123</f>
        <v>0</v>
      </c>
      <c r="L123" s="168"/>
      <c r="M123" s="173"/>
      <c r="N123" s="174"/>
      <c r="O123" s="174"/>
      <c r="P123" s="175">
        <f>SUM(P124:P132)</f>
        <v>0</v>
      </c>
      <c r="Q123" s="174"/>
      <c r="R123" s="175">
        <f>SUM(R124:R132)</f>
        <v>96.042599999999993</v>
      </c>
      <c r="S123" s="174"/>
      <c r="T123" s="176">
        <f>SUM(T124:T132)</f>
        <v>0</v>
      </c>
      <c r="AR123" s="169" t="s">
        <v>81</v>
      </c>
      <c r="AT123" s="177" t="s">
        <v>73</v>
      </c>
      <c r="AU123" s="177" t="s">
        <v>81</v>
      </c>
      <c r="AY123" s="169" t="s">
        <v>185</v>
      </c>
      <c r="BK123" s="178">
        <f>SUM(BK124:BK132)</f>
        <v>0</v>
      </c>
    </row>
    <row r="124" spans="2:65" s="1" customFormat="1" ht="20.399999999999999" customHeight="1">
      <c r="B124" s="182"/>
      <c r="C124" s="183" t="s">
        <v>232</v>
      </c>
      <c r="D124" s="183" t="s">
        <v>187</v>
      </c>
      <c r="E124" s="184" t="s">
        <v>1520</v>
      </c>
      <c r="F124" s="185" t="s">
        <v>1521</v>
      </c>
      <c r="G124" s="186" t="s">
        <v>190</v>
      </c>
      <c r="H124" s="187">
        <v>75</v>
      </c>
      <c r="I124" s="188"/>
      <c r="J124" s="189">
        <f>ROUND(I124*H124,2)</f>
        <v>0</v>
      </c>
      <c r="K124" s="185" t="s">
        <v>5</v>
      </c>
      <c r="L124" s="42"/>
      <c r="M124" s="190" t="s">
        <v>5</v>
      </c>
      <c r="N124" s="191" t="s">
        <v>45</v>
      </c>
      <c r="O124" s="43"/>
      <c r="P124" s="192">
        <f>O124*H124</f>
        <v>0</v>
      </c>
      <c r="Q124" s="192">
        <v>0.60023000000000004</v>
      </c>
      <c r="R124" s="192">
        <f>Q124*H124</f>
        <v>45.017250000000004</v>
      </c>
      <c r="S124" s="192">
        <v>0</v>
      </c>
      <c r="T124" s="193">
        <f>S124*H124</f>
        <v>0</v>
      </c>
      <c r="AR124" s="25" t="s">
        <v>191</v>
      </c>
      <c r="AT124" s="25" t="s">
        <v>187</v>
      </c>
      <c r="AU124" s="25" t="s">
        <v>83</v>
      </c>
      <c r="AY124" s="25" t="s">
        <v>185</v>
      </c>
      <c r="BE124" s="194">
        <f>IF(N124="základní",J124,0)</f>
        <v>0</v>
      </c>
      <c r="BF124" s="194">
        <f>IF(N124="snížená",J124,0)</f>
        <v>0</v>
      </c>
      <c r="BG124" s="194">
        <f>IF(N124="zákl. přenesená",J124,0)</f>
        <v>0</v>
      </c>
      <c r="BH124" s="194">
        <f>IF(N124="sníž. přenesená",J124,0)</f>
        <v>0</v>
      </c>
      <c r="BI124" s="194">
        <f>IF(N124="nulová",J124,0)</f>
        <v>0</v>
      </c>
      <c r="BJ124" s="25" t="s">
        <v>81</v>
      </c>
      <c r="BK124" s="194">
        <f>ROUND(I124*H124,2)</f>
        <v>0</v>
      </c>
      <c r="BL124" s="25" t="s">
        <v>191</v>
      </c>
      <c r="BM124" s="25" t="s">
        <v>1522</v>
      </c>
    </row>
    <row r="125" spans="2:65" s="12" customFormat="1">
      <c r="B125" s="195"/>
      <c r="D125" s="196" t="s">
        <v>193</v>
      </c>
      <c r="E125" s="197" t="s">
        <v>5</v>
      </c>
      <c r="F125" s="198" t="s">
        <v>1523</v>
      </c>
      <c r="H125" s="199" t="s">
        <v>5</v>
      </c>
      <c r="I125" s="200"/>
      <c r="L125" s="195"/>
      <c r="M125" s="201"/>
      <c r="N125" s="202"/>
      <c r="O125" s="202"/>
      <c r="P125" s="202"/>
      <c r="Q125" s="202"/>
      <c r="R125" s="202"/>
      <c r="S125" s="202"/>
      <c r="T125" s="203"/>
      <c r="AT125" s="199" t="s">
        <v>193</v>
      </c>
      <c r="AU125" s="199" t="s">
        <v>83</v>
      </c>
      <c r="AV125" s="12" t="s">
        <v>81</v>
      </c>
      <c r="AW125" s="12" t="s">
        <v>38</v>
      </c>
      <c r="AX125" s="12" t="s">
        <v>74</v>
      </c>
      <c r="AY125" s="199" t="s">
        <v>185</v>
      </c>
    </row>
    <row r="126" spans="2:65" s="13" customFormat="1">
      <c r="B126" s="204"/>
      <c r="D126" s="196" t="s">
        <v>193</v>
      </c>
      <c r="E126" s="205" t="s">
        <v>5</v>
      </c>
      <c r="F126" s="206" t="s">
        <v>1294</v>
      </c>
      <c r="H126" s="207">
        <v>75</v>
      </c>
      <c r="I126" s="208"/>
      <c r="L126" s="204"/>
      <c r="M126" s="209"/>
      <c r="N126" s="210"/>
      <c r="O126" s="210"/>
      <c r="P126" s="210"/>
      <c r="Q126" s="210"/>
      <c r="R126" s="210"/>
      <c r="S126" s="210"/>
      <c r="T126" s="211"/>
      <c r="AT126" s="205" t="s">
        <v>193</v>
      </c>
      <c r="AU126" s="205" t="s">
        <v>83</v>
      </c>
      <c r="AV126" s="13" t="s">
        <v>83</v>
      </c>
      <c r="AW126" s="13" t="s">
        <v>38</v>
      </c>
      <c r="AX126" s="13" t="s">
        <v>74</v>
      </c>
      <c r="AY126" s="205" t="s">
        <v>185</v>
      </c>
    </row>
    <row r="127" spans="2:65" s="14" customFormat="1">
      <c r="B127" s="212"/>
      <c r="D127" s="213" t="s">
        <v>193</v>
      </c>
      <c r="E127" s="214" t="s">
        <v>5</v>
      </c>
      <c r="F127" s="215" t="s">
        <v>196</v>
      </c>
      <c r="H127" s="216">
        <v>75</v>
      </c>
      <c r="I127" s="217"/>
      <c r="L127" s="212"/>
      <c r="M127" s="218"/>
      <c r="N127" s="219"/>
      <c r="O127" s="219"/>
      <c r="P127" s="219"/>
      <c r="Q127" s="219"/>
      <c r="R127" s="219"/>
      <c r="S127" s="219"/>
      <c r="T127" s="220"/>
      <c r="AT127" s="221" t="s">
        <v>193</v>
      </c>
      <c r="AU127" s="221" t="s">
        <v>83</v>
      </c>
      <c r="AV127" s="14" t="s">
        <v>191</v>
      </c>
      <c r="AW127" s="14" t="s">
        <v>38</v>
      </c>
      <c r="AX127" s="14" t="s">
        <v>81</v>
      </c>
      <c r="AY127" s="221" t="s">
        <v>185</v>
      </c>
    </row>
    <row r="128" spans="2:65" s="1" customFormat="1" ht="20.399999999999999" customHeight="1">
      <c r="B128" s="182"/>
      <c r="C128" s="183" t="s">
        <v>228</v>
      </c>
      <c r="D128" s="183" t="s">
        <v>187</v>
      </c>
      <c r="E128" s="184" t="s">
        <v>1524</v>
      </c>
      <c r="F128" s="185" t="s">
        <v>1521</v>
      </c>
      <c r="G128" s="186" t="s">
        <v>190</v>
      </c>
      <c r="H128" s="187">
        <v>85</v>
      </c>
      <c r="I128" s="188"/>
      <c r="J128" s="189">
        <f>ROUND(I128*H128,2)</f>
        <v>0</v>
      </c>
      <c r="K128" s="185" t="s">
        <v>198</v>
      </c>
      <c r="L128" s="42"/>
      <c r="M128" s="190" t="s">
        <v>5</v>
      </c>
      <c r="N128" s="191" t="s">
        <v>45</v>
      </c>
      <c r="O128" s="43"/>
      <c r="P128" s="192">
        <f>O128*H128</f>
        <v>0</v>
      </c>
      <c r="Q128" s="192">
        <v>0.60023000000000004</v>
      </c>
      <c r="R128" s="192">
        <f>Q128*H128</f>
        <v>51.019550000000002</v>
      </c>
      <c r="S128" s="192">
        <v>0</v>
      </c>
      <c r="T128" s="193">
        <f>S128*H128</f>
        <v>0</v>
      </c>
      <c r="AR128" s="25" t="s">
        <v>191</v>
      </c>
      <c r="AT128" s="25" t="s">
        <v>187</v>
      </c>
      <c r="AU128" s="25" t="s">
        <v>83</v>
      </c>
      <c r="AY128" s="25" t="s">
        <v>185</v>
      </c>
      <c r="BE128" s="194">
        <f>IF(N128="základní",J128,0)</f>
        <v>0</v>
      </c>
      <c r="BF128" s="194">
        <f>IF(N128="snížená",J128,0)</f>
        <v>0</v>
      </c>
      <c r="BG128" s="194">
        <f>IF(N128="zákl. přenesená",J128,0)</f>
        <v>0</v>
      </c>
      <c r="BH128" s="194">
        <f>IF(N128="sníž. přenesená",J128,0)</f>
        <v>0</v>
      </c>
      <c r="BI128" s="194">
        <f>IF(N128="nulová",J128,0)</f>
        <v>0</v>
      </c>
      <c r="BJ128" s="25" t="s">
        <v>81</v>
      </c>
      <c r="BK128" s="194">
        <f>ROUND(I128*H128,2)</f>
        <v>0</v>
      </c>
      <c r="BL128" s="25" t="s">
        <v>191</v>
      </c>
      <c r="BM128" s="25" t="s">
        <v>1525</v>
      </c>
    </row>
    <row r="129" spans="2:65" s="12" customFormat="1">
      <c r="B129" s="195"/>
      <c r="D129" s="196" t="s">
        <v>193</v>
      </c>
      <c r="E129" s="197" t="s">
        <v>5</v>
      </c>
      <c r="F129" s="198" t="s">
        <v>1526</v>
      </c>
      <c r="H129" s="199" t="s">
        <v>5</v>
      </c>
      <c r="I129" s="200"/>
      <c r="L129" s="195"/>
      <c r="M129" s="201"/>
      <c r="N129" s="202"/>
      <c r="O129" s="202"/>
      <c r="P129" s="202"/>
      <c r="Q129" s="202"/>
      <c r="R129" s="202"/>
      <c r="S129" s="202"/>
      <c r="T129" s="203"/>
      <c r="AT129" s="199" t="s">
        <v>193</v>
      </c>
      <c r="AU129" s="199" t="s">
        <v>83</v>
      </c>
      <c r="AV129" s="12" t="s">
        <v>81</v>
      </c>
      <c r="AW129" s="12" t="s">
        <v>38</v>
      </c>
      <c r="AX129" s="12" t="s">
        <v>74</v>
      </c>
      <c r="AY129" s="199" t="s">
        <v>185</v>
      </c>
    </row>
    <row r="130" spans="2:65" s="13" customFormat="1">
      <c r="B130" s="204"/>
      <c r="D130" s="196" t="s">
        <v>193</v>
      </c>
      <c r="E130" s="205" t="s">
        <v>5</v>
      </c>
      <c r="F130" s="206" t="s">
        <v>1324</v>
      </c>
      <c r="H130" s="207">
        <v>85</v>
      </c>
      <c r="I130" s="208"/>
      <c r="L130" s="204"/>
      <c r="M130" s="209"/>
      <c r="N130" s="210"/>
      <c r="O130" s="210"/>
      <c r="P130" s="210"/>
      <c r="Q130" s="210"/>
      <c r="R130" s="210"/>
      <c r="S130" s="210"/>
      <c r="T130" s="211"/>
      <c r="AT130" s="205" t="s">
        <v>193</v>
      </c>
      <c r="AU130" s="205" t="s">
        <v>83</v>
      </c>
      <c r="AV130" s="13" t="s">
        <v>83</v>
      </c>
      <c r="AW130" s="13" t="s">
        <v>38</v>
      </c>
      <c r="AX130" s="13" t="s">
        <v>74</v>
      </c>
      <c r="AY130" s="205" t="s">
        <v>185</v>
      </c>
    </row>
    <row r="131" spans="2:65" s="14" customFormat="1">
      <c r="B131" s="212"/>
      <c r="D131" s="213" t="s">
        <v>193</v>
      </c>
      <c r="E131" s="214" t="s">
        <v>5</v>
      </c>
      <c r="F131" s="215" t="s">
        <v>196</v>
      </c>
      <c r="H131" s="216">
        <v>85</v>
      </c>
      <c r="I131" s="217"/>
      <c r="L131" s="212"/>
      <c r="M131" s="218"/>
      <c r="N131" s="219"/>
      <c r="O131" s="219"/>
      <c r="P131" s="219"/>
      <c r="Q131" s="219"/>
      <c r="R131" s="219"/>
      <c r="S131" s="219"/>
      <c r="T131" s="220"/>
      <c r="AT131" s="221" t="s">
        <v>193</v>
      </c>
      <c r="AU131" s="221" t="s">
        <v>83</v>
      </c>
      <c r="AV131" s="14" t="s">
        <v>191</v>
      </c>
      <c r="AW131" s="14" t="s">
        <v>38</v>
      </c>
      <c r="AX131" s="14" t="s">
        <v>81</v>
      </c>
      <c r="AY131" s="221" t="s">
        <v>185</v>
      </c>
    </row>
    <row r="132" spans="2:65" s="1" customFormat="1" ht="20.399999999999999" customHeight="1">
      <c r="B132" s="182"/>
      <c r="C132" s="183" t="s">
        <v>238</v>
      </c>
      <c r="D132" s="183" t="s">
        <v>187</v>
      </c>
      <c r="E132" s="184" t="s">
        <v>1527</v>
      </c>
      <c r="F132" s="185" t="s">
        <v>1528</v>
      </c>
      <c r="G132" s="186" t="s">
        <v>566</v>
      </c>
      <c r="H132" s="187">
        <v>5</v>
      </c>
      <c r="I132" s="188"/>
      <c r="J132" s="189">
        <f>ROUND(I132*H132,2)</f>
        <v>0</v>
      </c>
      <c r="K132" s="185" t="s">
        <v>5</v>
      </c>
      <c r="L132" s="42"/>
      <c r="M132" s="190" t="s">
        <v>5</v>
      </c>
      <c r="N132" s="191" t="s">
        <v>45</v>
      </c>
      <c r="O132" s="43"/>
      <c r="P132" s="192">
        <f>O132*H132</f>
        <v>0</v>
      </c>
      <c r="Q132" s="192">
        <v>1.16E-3</v>
      </c>
      <c r="R132" s="192">
        <f>Q132*H132</f>
        <v>5.7999999999999996E-3</v>
      </c>
      <c r="S132" s="192">
        <v>0</v>
      </c>
      <c r="T132" s="193">
        <f>S132*H132</f>
        <v>0</v>
      </c>
      <c r="AR132" s="25" t="s">
        <v>191</v>
      </c>
      <c r="AT132" s="25" t="s">
        <v>187</v>
      </c>
      <c r="AU132" s="25" t="s">
        <v>83</v>
      </c>
      <c r="AY132" s="25" t="s">
        <v>185</v>
      </c>
      <c r="BE132" s="194">
        <f>IF(N132="základní",J132,0)</f>
        <v>0</v>
      </c>
      <c r="BF132" s="194">
        <f>IF(N132="snížená",J132,0)</f>
        <v>0</v>
      </c>
      <c r="BG132" s="194">
        <f>IF(N132="zákl. přenesená",J132,0)</f>
        <v>0</v>
      </c>
      <c r="BH132" s="194">
        <f>IF(N132="sníž. přenesená",J132,0)</f>
        <v>0</v>
      </c>
      <c r="BI132" s="194">
        <f>IF(N132="nulová",J132,0)</f>
        <v>0</v>
      </c>
      <c r="BJ132" s="25" t="s">
        <v>81</v>
      </c>
      <c r="BK132" s="194">
        <f>ROUND(I132*H132,2)</f>
        <v>0</v>
      </c>
      <c r="BL132" s="25" t="s">
        <v>191</v>
      </c>
      <c r="BM132" s="25" t="s">
        <v>1529</v>
      </c>
    </row>
    <row r="133" spans="2:65" s="11" customFormat="1" ht="29.85" customHeight="1">
      <c r="B133" s="168"/>
      <c r="D133" s="179" t="s">
        <v>73</v>
      </c>
      <c r="E133" s="180" t="s">
        <v>665</v>
      </c>
      <c r="F133" s="180" t="s">
        <v>666</v>
      </c>
      <c r="I133" s="171"/>
      <c r="J133" s="181">
        <f>BK133</f>
        <v>0</v>
      </c>
      <c r="L133" s="168"/>
      <c r="M133" s="173"/>
      <c r="N133" s="174"/>
      <c r="O133" s="174"/>
      <c r="P133" s="175">
        <f>P134</f>
        <v>0</v>
      </c>
      <c r="Q133" s="174"/>
      <c r="R133" s="175">
        <f>R134</f>
        <v>0</v>
      </c>
      <c r="S133" s="174"/>
      <c r="T133" s="176">
        <f>T134</f>
        <v>0</v>
      </c>
      <c r="AR133" s="169" t="s">
        <v>81</v>
      </c>
      <c r="AT133" s="177" t="s">
        <v>73</v>
      </c>
      <c r="AU133" s="177" t="s">
        <v>81</v>
      </c>
      <c r="AY133" s="169" t="s">
        <v>185</v>
      </c>
      <c r="BK133" s="178">
        <f>BK134</f>
        <v>0</v>
      </c>
    </row>
    <row r="134" spans="2:65" s="1" customFormat="1" ht="28.95" customHeight="1">
      <c r="B134" s="182"/>
      <c r="C134" s="183" t="s">
        <v>250</v>
      </c>
      <c r="D134" s="183" t="s">
        <v>187</v>
      </c>
      <c r="E134" s="184" t="s">
        <v>1530</v>
      </c>
      <c r="F134" s="185" t="s">
        <v>1531</v>
      </c>
      <c r="G134" s="186" t="s">
        <v>356</v>
      </c>
      <c r="H134" s="187">
        <v>96.114000000000004</v>
      </c>
      <c r="I134" s="188"/>
      <c r="J134" s="189">
        <f>ROUND(I134*H134,2)</f>
        <v>0</v>
      </c>
      <c r="K134" s="185" t="s">
        <v>198</v>
      </c>
      <c r="L134" s="42"/>
      <c r="M134" s="190" t="s">
        <v>5</v>
      </c>
      <c r="N134" s="246" t="s">
        <v>45</v>
      </c>
      <c r="O134" s="247"/>
      <c r="P134" s="248">
        <f>O134*H134</f>
        <v>0</v>
      </c>
      <c r="Q134" s="248">
        <v>0</v>
      </c>
      <c r="R134" s="248">
        <f>Q134*H134</f>
        <v>0</v>
      </c>
      <c r="S134" s="248">
        <v>0</v>
      </c>
      <c r="T134" s="249">
        <f>S134*H134</f>
        <v>0</v>
      </c>
      <c r="AR134" s="25" t="s">
        <v>191</v>
      </c>
      <c r="AT134" s="25" t="s">
        <v>187</v>
      </c>
      <c r="AU134" s="25" t="s">
        <v>83</v>
      </c>
      <c r="AY134" s="25" t="s">
        <v>185</v>
      </c>
      <c r="BE134" s="194">
        <f>IF(N134="základní",J134,0)</f>
        <v>0</v>
      </c>
      <c r="BF134" s="194">
        <f>IF(N134="snížená",J134,0)</f>
        <v>0</v>
      </c>
      <c r="BG134" s="194">
        <f>IF(N134="zákl. přenesená",J134,0)</f>
        <v>0</v>
      </c>
      <c r="BH134" s="194">
        <f>IF(N134="sníž. přenesená",J134,0)</f>
        <v>0</v>
      </c>
      <c r="BI134" s="194">
        <f>IF(N134="nulová",J134,0)</f>
        <v>0</v>
      </c>
      <c r="BJ134" s="25" t="s">
        <v>81</v>
      </c>
      <c r="BK134" s="194">
        <f>ROUND(I134*H134,2)</f>
        <v>0</v>
      </c>
      <c r="BL134" s="25" t="s">
        <v>191</v>
      </c>
      <c r="BM134" s="25" t="s">
        <v>1532</v>
      </c>
    </row>
    <row r="135" spans="2:65" s="1" customFormat="1" ht="6.9" customHeight="1">
      <c r="B135" s="57"/>
      <c r="C135" s="58"/>
      <c r="D135" s="58"/>
      <c r="E135" s="58"/>
      <c r="F135" s="58"/>
      <c r="G135" s="58"/>
      <c r="H135" s="58"/>
      <c r="I135" s="135"/>
      <c r="J135" s="58"/>
      <c r="K135" s="58"/>
      <c r="L135" s="42"/>
    </row>
  </sheetData>
  <autoFilter ref="C86:K134"/>
  <mergeCells count="12">
    <mergeCell ref="G1:H1"/>
    <mergeCell ref="L2:V2"/>
    <mergeCell ref="E49:H49"/>
    <mergeCell ref="E51:H51"/>
    <mergeCell ref="E75:H75"/>
    <mergeCell ref="E77:H77"/>
    <mergeCell ref="E79:H79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83"/>
  <sheetViews>
    <sheetView showGridLines="0" workbookViewId="0">
      <pane ySplit="1" topLeftCell="A226" activePane="bottomLeft" state="frozen"/>
      <selection pane="bottomLeft" activeCell="W93" sqref="W93"/>
    </sheetView>
  </sheetViews>
  <sheetFormatPr defaultRowHeight="12"/>
  <cols>
    <col min="1" max="1" width="7.140625" customWidth="1"/>
    <col min="2" max="2" width="1.42578125" customWidth="1"/>
    <col min="3" max="3" width="3.42578125" customWidth="1"/>
    <col min="4" max="4" width="3.7109375" customWidth="1"/>
    <col min="5" max="5" width="14.7109375" customWidth="1"/>
    <col min="6" max="6" width="64.28515625" customWidth="1"/>
    <col min="7" max="7" width="7.42578125" customWidth="1"/>
    <col min="8" max="8" width="9.42578125" customWidth="1"/>
    <col min="9" max="9" width="10.85546875" style="107" customWidth="1"/>
    <col min="10" max="10" width="20.140625" customWidth="1"/>
    <col min="11" max="11" width="13.28515625" customWidth="1"/>
    <col min="13" max="18" width="9.140625" hidden="1"/>
    <col min="19" max="19" width="7" hidden="1" customWidth="1"/>
    <col min="20" max="20" width="25.42578125" hidden="1" customWidth="1"/>
    <col min="21" max="21" width="14" hidden="1" customWidth="1"/>
    <col min="22" max="22" width="10.42578125" customWidth="1"/>
    <col min="23" max="23" width="14" customWidth="1"/>
    <col min="24" max="24" width="10.42578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149</v>
      </c>
      <c r="G1" s="420" t="s">
        <v>150</v>
      </c>
      <c r="H1" s="420"/>
      <c r="I1" s="111"/>
      <c r="J1" s="110" t="s">
        <v>151</v>
      </c>
      <c r="K1" s="109" t="s">
        <v>152</v>
      </c>
      <c r="L1" s="110" t="s">
        <v>153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" customHeight="1">
      <c r="L2" s="412" t="s">
        <v>8</v>
      </c>
      <c r="M2" s="413"/>
      <c r="N2" s="413"/>
      <c r="O2" s="413"/>
      <c r="P2" s="413"/>
      <c r="Q2" s="413"/>
      <c r="R2" s="413"/>
      <c r="S2" s="413"/>
      <c r="T2" s="413"/>
      <c r="U2" s="413"/>
      <c r="V2" s="413"/>
      <c r="AT2" s="25" t="s">
        <v>130</v>
      </c>
    </row>
    <row r="3" spans="1:70" ht="6.9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83</v>
      </c>
    </row>
    <row r="4" spans="1:70" ht="36.9" customHeight="1">
      <c r="B4" s="29"/>
      <c r="C4" s="30"/>
      <c r="D4" s="31" t="s">
        <v>154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3.2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399999999999999" customHeight="1">
      <c r="B7" s="29"/>
      <c r="C7" s="30"/>
      <c r="D7" s="30"/>
      <c r="E7" s="416" t="str">
        <f>'Rekapitulace stavby'!K6</f>
        <v>Regenerace panelového sídliště Prievidzská, Šumperk - 5. etapa, II. část - díl 1</v>
      </c>
      <c r="F7" s="417"/>
      <c r="G7" s="417"/>
      <c r="H7" s="417"/>
      <c r="I7" s="113"/>
      <c r="J7" s="30"/>
      <c r="K7" s="32"/>
    </row>
    <row r="8" spans="1:70" ht="13.2">
      <c r="B8" s="29"/>
      <c r="C8" s="30"/>
      <c r="D8" s="38" t="s">
        <v>155</v>
      </c>
      <c r="E8" s="30"/>
      <c r="F8" s="30"/>
      <c r="G8" s="30"/>
      <c r="H8" s="30"/>
      <c r="I8" s="113"/>
      <c r="J8" s="30"/>
      <c r="K8" s="32"/>
    </row>
    <row r="9" spans="1:70" s="1" customFormat="1" ht="20.399999999999999" customHeight="1">
      <c r="B9" s="42"/>
      <c r="C9" s="43"/>
      <c r="D9" s="43"/>
      <c r="E9" s="416" t="s">
        <v>1494</v>
      </c>
      <c r="F9" s="418"/>
      <c r="G9" s="418"/>
      <c r="H9" s="418"/>
      <c r="I9" s="114"/>
      <c r="J9" s="43"/>
      <c r="K9" s="46"/>
    </row>
    <row r="10" spans="1:70" s="1" customFormat="1" ht="13.2">
      <c r="B10" s="42"/>
      <c r="C10" s="43"/>
      <c r="D10" s="38" t="s">
        <v>157</v>
      </c>
      <c r="E10" s="43"/>
      <c r="F10" s="43"/>
      <c r="G10" s="43"/>
      <c r="H10" s="43"/>
      <c r="I10" s="114"/>
      <c r="J10" s="43"/>
      <c r="K10" s="46"/>
    </row>
    <row r="11" spans="1:70" s="1" customFormat="1" ht="36.9" customHeight="1">
      <c r="B11" s="42"/>
      <c r="C11" s="43"/>
      <c r="D11" s="43"/>
      <c r="E11" s="419" t="s">
        <v>1533</v>
      </c>
      <c r="F11" s="418"/>
      <c r="G11" s="418"/>
      <c r="H11" s="418"/>
      <c r="I11" s="114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" customHeight="1">
      <c r="B13" s="42"/>
      <c r="C13" s="43"/>
      <c r="D13" s="38" t="s">
        <v>21</v>
      </c>
      <c r="E13" s="43"/>
      <c r="F13" s="36" t="s">
        <v>5</v>
      </c>
      <c r="G13" s="43"/>
      <c r="H13" s="43"/>
      <c r="I13" s="115" t="s">
        <v>22</v>
      </c>
      <c r="J13" s="36" t="s">
        <v>5</v>
      </c>
      <c r="K13" s="46"/>
    </row>
    <row r="14" spans="1:70" s="1" customFormat="1" ht="14.4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15" t="s">
        <v>25</v>
      </c>
      <c r="J14" s="116" t="str">
        <f>'Rekapitulace stavby'!AN8</f>
        <v>24. 3. 2017</v>
      </c>
      <c r="K14" s="46"/>
    </row>
    <row r="15" spans="1:70" s="1" customFormat="1" ht="10.95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" customHeight="1">
      <c r="B16" s="42"/>
      <c r="C16" s="43"/>
      <c r="D16" s="38" t="s">
        <v>27</v>
      </c>
      <c r="E16" s="43"/>
      <c r="F16" s="43"/>
      <c r="G16" s="43"/>
      <c r="H16" s="43"/>
      <c r="I16" s="115" t="s">
        <v>28</v>
      </c>
      <c r="J16" s="36" t="str">
        <f>IF('Rekapitulace stavby'!AN10="","",'Rekapitulace stavby'!AN10)</f>
        <v/>
      </c>
      <c r="K16" s="46"/>
    </row>
    <row r="17" spans="2:11" s="1" customFormat="1" ht="18" customHeight="1">
      <c r="B17" s="42"/>
      <c r="C17" s="43"/>
      <c r="D17" s="43"/>
      <c r="E17" s="36" t="str">
        <f>IF('Rekapitulace stavby'!E11="","",'Rekapitulace stavby'!E11)</f>
        <v xml:space="preserve"> </v>
      </c>
      <c r="F17" s="43"/>
      <c r="G17" s="43"/>
      <c r="H17" s="43"/>
      <c r="I17" s="115" t="s">
        <v>31</v>
      </c>
      <c r="J17" s="36" t="str">
        <f>IF('Rekapitulace stavby'!AN11="","",'Rekapitulace stavby'!AN11)</f>
        <v/>
      </c>
      <c r="K17" s="46"/>
    </row>
    <row r="18" spans="2:11" s="1" customFormat="1" ht="6.9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" customHeight="1">
      <c r="B19" s="42"/>
      <c r="C19" s="43"/>
      <c r="D19" s="38" t="s">
        <v>32</v>
      </c>
      <c r="E19" s="43"/>
      <c r="F19" s="43"/>
      <c r="G19" s="43"/>
      <c r="H19" s="43"/>
      <c r="I19" s="115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31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" customHeight="1">
      <c r="B22" s="42"/>
      <c r="C22" s="43"/>
      <c r="D22" s="38" t="s">
        <v>34</v>
      </c>
      <c r="E22" s="43"/>
      <c r="F22" s="43"/>
      <c r="G22" s="43"/>
      <c r="H22" s="43"/>
      <c r="I22" s="115" t="s">
        <v>28</v>
      </c>
      <c r="J22" s="36" t="s">
        <v>35</v>
      </c>
      <c r="K22" s="46"/>
    </row>
    <row r="23" spans="2:11" s="1" customFormat="1" ht="18" customHeight="1">
      <c r="B23" s="42"/>
      <c r="C23" s="43"/>
      <c r="D23" s="43"/>
      <c r="E23" s="36" t="s">
        <v>36</v>
      </c>
      <c r="F23" s="43"/>
      <c r="G23" s="43"/>
      <c r="H23" s="43"/>
      <c r="I23" s="115" t="s">
        <v>31</v>
      </c>
      <c r="J23" s="36" t="s">
        <v>37</v>
      </c>
      <c r="K23" s="46"/>
    </row>
    <row r="24" spans="2:11" s="1" customFormat="1" ht="6.9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" customHeight="1">
      <c r="B25" s="42"/>
      <c r="C25" s="43"/>
      <c r="D25" s="38" t="s">
        <v>39</v>
      </c>
      <c r="E25" s="43"/>
      <c r="F25" s="43"/>
      <c r="G25" s="43"/>
      <c r="H25" s="43"/>
      <c r="I25" s="114"/>
      <c r="J25" s="43"/>
      <c r="K25" s="46"/>
    </row>
    <row r="26" spans="2:11" s="7" customFormat="1" ht="20.399999999999999" customHeight="1">
      <c r="B26" s="117"/>
      <c r="C26" s="118"/>
      <c r="D26" s="118"/>
      <c r="E26" s="380" t="s">
        <v>5</v>
      </c>
      <c r="F26" s="380"/>
      <c r="G26" s="380"/>
      <c r="H26" s="380"/>
      <c r="I26" s="119"/>
      <c r="J26" s="118"/>
      <c r="K26" s="120"/>
    </row>
    <row r="27" spans="2:11" s="1" customFormat="1" ht="6.9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40</v>
      </c>
      <c r="E29" s="43"/>
      <c r="F29" s="43"/>
      <c r="G29" s="43"/>
      <c r="H29" s="43"/>
      <c r="I29" s="114"/>
      <c r="J29" s="124">
        <f>ROUND(J92,2)</f>
        <v>0</v>
      </c>
      <c r="K29" s="46"/>
    </row>
    <row r="30" spans="2:11" s="1" customFormat="1" ht="6.9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" customHeight="1">
      <c r="B31" s="42"/>
      <c r="C31" s="43"/>
      <c r="D31" s="43"/>
      <c r="E31" s="43"/>
      <c r="F31" s="47" t="s">
        <v>42</v>
      </c>
      <c r="G31" s="43"/>
      <c r="H31" s="43"/>
      <c r="I31" s="125" t="s">
        <v>41</v>
      </c>
      <c r="J31" s="47" t="s">
        <v>43</v>
      </c>
      <c r="K31" s="46"/>
    </row>
    <row r="32" spans="2:11" s="1" customFormat="1" ht="14.4" customHeight="1">
      <c r="B32" s="42"/>
      <c r="C32" s="43"/>
      <c r="D32" s="50" t="s">
        <v>44</v>
      </c>
      <c r="E32" s="50" t="s">
        <v>45</v>
      </c>
      <c r="F32" s="126">
        <f>ROUND(SUM(BE92:BE282), 2)</f>
        <v>0</v>
      </c>
      <c r="G32" s="43"/>
      <c r="H32" s="43"/>
      <c r="I32" s="127">
        <v>0.21</v>
      </c>
      <c r="J32" s="126">
        <f>ROUND(ROUND((SUM(BE92:BE282)), 2)*I32, 2)</f>
        <v>0</v>
      </c>
      <c r="K32" s="46"/>
    </row>
    <row r="33" spans="2:11" s="1" customFormat="1" ht="14.4" customHeight="1">
      <c r="B33" s="42"/>
      <c r="C33" s="43"/>
      <c r="D33" s="43"/>
      <c r="E33" s="50" t="s">
        <v>46</v>
      </c>
      <c r="F33" s="126">
        <f>ROUND(SUM(BF92:BF282), 2)</f>
        <v>0</v>
      </c>
      <c r="G33" s="43"/>
      <c r="H33" s="43"/>
      <c r="I33" s="127">
        <v>0.15</v>
      </c>
      <c r="J33" s="126">
        <f>ROUND(ROUND((SUM(BF92:BF282)), 2)*I33, 2)</f>
        <v>0</v>
      </c>
      <c r="K33" s="46"/>
    </row>
    <row r="34" spans="2:11" s="1" customFormat="1" ht="14.4" hidden="1" customHeight="1">
      <c r="B34" s="42"/>
      <c r="C34" s="43"/>
      <c r="D34" s="43"/>
      <c r="E34" s="50" t="s">
        <v>47</v>
      </c>
      <c r="F34" s="126">
        <f>ROUND(SUM(BG92:BG282),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" hidden="1" customHeight="1">
      <c r="B35" s="42"/>
      <c r="C35" s="43"/>
      <c r="D35" s="43"/>
      <c r="E35" s="50" t="s">
        <v>48</v>
      </c>
      <c r="F35" s="126">
        <f>ROUND(SUM(BH92:BH282),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" hidden="1" customHeight="1">
      <c r="B36" s="42"/>
      <c r="C36" s="43"/>
      <c r="D36" s="43"/>
      <c r="E36" s="50" t="s">
        <v>49</v>
      </c>
      <c r="F36" s="126">
        <f>ROUND(SUM(BI92:BI282),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50</v>
      </c>
      <c r="E38" s="72"/>
      <c r="F38" s="72"/>
      <c r="G38" s="130" t="s">
        <v>51</v>
      </c>
      <c r="H38" s="131" t="s">
        <v>52</v>
      </c>
      <c r="I38" s="132"/>
      <c r="J38" s="133">
        <f>SUM(J29:J36)</f>
        <v>0</v>
      </c>
      <c r="K38" s="134"/>
    </row>
    <row r="39" spans="2:11" s="1" customFormat="1" ht="14.4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" customHeight="1">
      <c r="B44" s="42"/>
      <c r="C44" s="31" t="s">
        <v>159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" customHeight="1">
      <c r="B46" s="42"/>
      <c r="C46" s="38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0.399999999999999" customHeight="1">
      <c r="B47" s="42"/>
      <c r="C47" s="43"/>
      <c r="D47" s="43"/>
      <c r="E47" s="416" t="str">
        <f>E7</f>
        <v>Regenerace panelového sídliště Prievidzská, Šumperk - 5. etapa, II. část - díl 1</v>
      </c>
      <c r="F47" s="417"/>
      <c r="G47" s="417"/>
      <c r="H47" s="417"/>
      <c r="I47" s="114"/>
      <c r="J47" s="43"/>
      <c r="K47" s="46"/>
    </row>
    <row r="48" spans="2:11" ht="13.2">
      <c r="B48" s="29"/>
      <c r="C48" s="38" t="s">
        <v>155</v>
      </c>
      <c r="D48" s="30"/>
      <c r="E48" s="30"/>
      <c r="F48" s="30"/>
      <c r="G48" s="30"/>
      <c r="H48" s="30"/>
      <c r="I48" s="113"/>
      <c r="J48" s="30"/>
      <c r="K48" s="32"/>
    </row>
    <row r="49" spans="2:47" s="1" customFormat="1" ht="20.399999999999999" customHeight="1">
      <c r="B49" s="42"/>
      <c r="C49" s="43"/>
      <c r="D49" s="43"/>
      <c r="E49" s="416" t="s">
        <v>1494</v>
      </c>
      <c r="F49" s="418"/>
      <c r="G49" s="418"/>
      <c r="H49" s="418"/>
      <c r="I49" s="114"/>
      <c r="J49" s="43"/>
      <c r="K49" s="46"/>
    </row>
    <row r="50" spans="2:47" s="1" customFormat="1" ht="14.4" customHeight="1">
      <c r="B50" s="42"/>
      <c r="C50" s="38" t="s">
        <v>157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22.2" customHeight="1">
      <c r="B51" s="42"/>
      <c r="C51" s="43"/>
      <c r="D51" s="43"/>
      <c r="E51" s="419" t="str">
        <f>E11</f>
        <v>SO 702 - Hřiště - rekonstrukce oplocení a povrchu</v>
      </c>
      <c r="F51" s="418"/>
      <c r="G51" s="418"/>
      <c r="H51" s="418"/>
      <c r="I51" s="114"/>
      <c r="J51" s="43"/>
      <c r="K51" s="46"/>
    </row>
    <row r="52" spans="2:47" s="1" customFormat="1" ht="6.9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>Šumperk</v>
      </c>
      <c r="G53" s="43"/>
      <c r="H53" s="43"/>
      <c r="I53" s="115" t="s">
        <v>25</v>
      </c>
      <c r="J53" s="116" t="str">
        <f>IF(J14="","",J14)</f>
        <v>24. 3. 2017</v>
      </c>
      <c r="K53" s="46"/>
    </row>
    <row r="54" spans="2:47" s="1" customFormat="1" ht="6.9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 ht="13.2">
      <c r="B55" s="42"/>
      <c r="C55" s="38" t="s">
        <v>27</v>
      </c>
      <c r="D55" s="43"/>
      <c r="E55" s="43"/>
      <c r="F55" s="36" t="str">
        <f>E17</f>
        <v xml:space="preserve"> </v>
      </c>
      <c r="G55" s="43"/>
      <c r="H55" s="43"/>
      <c r="I55" s="115" t="s">
        <v>34</v>
      </c>
      <c r="J55" s="36" t="str">
        <f>E23</f>
        <v>Cekr CZ s.r.o., Mazalova 57/2, Šumperk</v>
      </c>
      <c r="K55" s="46"/>
    </row>
    <row r="56" spans="2:47" s="1" customFormat="1" ht="14.4" customHeight="1">
      <c r="B56" s="42"/>
      <c r="C56" s="38" t="s">
        <v>32</v>
      </c>
      <c r="D56" s="43"/>
      <c r="E56" s="43"/>
      <c r="F56" s="36" t="str">
        <f>IF(E20="","",E20)</f>
        <v/>
      </c>
      <c r="G56" s="43"/>
      <c r="H56" s="43"/>
      <c r="I56" s="114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160</v>
      </c>
      <c r="D58" s="128"/>
      <c r="E58" s="128"/>
      <c r="F58" s="128"/>
      <c r="G58" s="128"/>
      <c r="H58" s="128"/>
      <c r="I58" s="139"/>
      <c r="J58" s="140" t="s">
        <v>161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162</v>
      </c>
      <c r="D60" s="43"/>
      <c r="E60" s="43"/>
      <c r="F60" s="43"/>
      <c r="G60" s="43"/>
      <c r="H60" s="43"/>
      <c r="I60" s="114"/>
      <c r="J60" s="124">
        <f>J92</f>
        <v>0</v>
      </c>
      <c r="K60" s="46"/>
      <c r="AU60" s="25" t="s">
        <v>163</v>
      </c>
    </row>
    <row r="61" spans="2:47" s="8" customFormat="1" ht="24.9" customHeight="1">
      <c r="B61" s="143"/>
      <c r="C61" s="144"/>
      <c r="D61" s="145" t="s">
        <v>164</v>
      </c>
      <c r="E61" s="146"/>
      <c r="F61" s="146"/>
      <c r="G61" s="146"/>
      <c r="H61" s="146"/>
      <c r="I61" s="147"/>
      <c r="J61" s="148">
        <f>J93</f>
        <v>0</v>
      </c>
      <c r="K61" s="149"/>
    </row>
    <row r="62" spans="2:47" s="9" customFormat="1" ht="19.95" customHeight="1">
      <c r="B62" s="150"/>
      <c r="C62" s="151"/>
      <c r="D62" s="152" t="s">
        <v>165</v>
      </c>
      <c r="E62" s="153"/>
      <c r="F62" s="153"/>
      <c r="G62" s="153"/>
      <c r="H62" s="153"/>
      <c r="I62" s="154"/>
      <c r="J62" s="155">
        <f>J94</f>
        <v>0</v>
      </c>
      <c r="K62" s="156"/>
    </row>
    <row r="63" spans="2:47" s="9" customFormat="1" ht="19.95" customHeight="1">
      <c r="B63" s="150"/>
      <c r="C63" s="151"/>
      <c r="D63" s="152" t="s">
        <v>1534</v>
      </c>
      <c r="E63" s="153"/>
      <c r="F63" s="153"/>
      <c r="G63" s="153"/>
      <c r="H63" s="153"/>
      <c r="I63" s="154"/>
      <c r="J63" s="155">
        <f>J163</f>
        <v>0</v>
      </c>
      <c r="K63" s="156"/>
    </row>
    <row r="64" spans="2:47" s="9" customFormat="1" ht="19.95" customHeight="1">
      <c r="B64" s="150"/>
      <c r="C64" s="151"/>
      <c r="D64" s="152" t="s">
        <v>450</v>
      </c>
      <c r="E64" s="153"/>
      <c r="F64" s="153"/>
      <c r="G64" s="153"/>
      <c r="H64" s="153"/>
      <c r="I64" s="154"/>
      <c r="J64" s="155">
        <f>J176</f>
        <v>0</v>
      </c>
      <c r="K64" s="156"/>
    </row>
    <row r="65" spans="2:12" s="9" customFormat="1" ht="19.95" customHeight="1">
      <c r="B65" s="150"/>
      <c r="C65" s="151"/>
      <c r="D65" s="152" t="s">
        <v>740</v>
      </c>
      <c r="E65" s="153"/>
      <c r="F65" s="153"/>
      <c r="G65" s="153"/>
      <c r="H65" s="153"/>
      <c r="I65" s="154"/>
      <c r="J65" s="155">
        <f>J203</f>
        <v>0</v>
      </c>
      <c r="K65" s="156"/>
    </row>
    <row r="66" spans="2:12" s="9" customFormat="1" ht="19.95" customHeight="1">
      <c r="B66" s="150"/>
      <c r="C66" s="151"/>
      <c r="D66" s="152" t="s">
        <v>452</v>
      </c>
      <c r="E66" s="153"/>
      <c r="F66" s="153"/>
      <c r="G66" s="153"/>
      <c r="H66" s="153"/>
      <c r="I66" s="154"/>
      <c r="J66" s="155">
        <f>J221</f>
        <v>0</v>
      </c>
      <c r="K66" s="156"/>
    </row>
    <row r="67" spans="2:12" s="9" customFormat="1" ht="19.95" customHeight="1">
      <c r="B67" s="150"/>
      <c r="C67" s="151"/>
      <c r="D67" s="152" t="s">
        <v>1535</v>
      </c>
      <c r="E67" s="153"/>
      <c r="F67" s="153"/>
      <c r="G67" s="153"/>
      <c r="H67" s="153"/>
      <c r="I67" s="154"/>
      <c r="J67" s="155">
        <f>J244</f>
        <v>0</v>
      </c>
      <c r="K67" s="156"/>
    </row>
    <row r="68" spans="2:12" s="9" customFormat="1" ht="19.95" customHeight="1">
      <c r="B68" s="150"/>
      <c r="C68" s="151"/>
      <c r="D68" s="152" t="s">
        <v>1496</v>
      </c>
      <c r="E68" s="153"/>
      <c r="F68" s="153"/>
      <c r="G68" s="153"/>
      <c r="H68" s="153"/>
      <c r="I68" s="154"/>
      <c r="J68" s="155">
        <f>J250</f>
        <v>0</v>
      </c>
      <c r="K68" s="156"/>
    </row>
    <row r="69" spans="2:12" s="9" customFormat="1" ht="19.95" customHeight="1">
      <c r="B69" s="150"/>
      <c r="C69" s="151"/>
      <c r="D69" s="152" t="s">
        <v>168</v>
      </c>
      <c r="E69" s="153"/>
      <c r="F69" s="153"/>
      <c r="G69" s="153"/>
      <c r="H69" s="153"/>
      <c r="I69" s="154"/>
      <c r="J69" s="155">
        <f>J275</f>
        <v>0</v>
      </c>
      <c r="K69" s="156"/>
    </row>
    <row r="70" spans="2:12" s="9" customFormat="1" ht="19.95" customHeight="1">
      <c r="B70" s="150"/>
      <c r="C70" s="151"/>
      <c r="D70" s="152" t="s">
        <v>453</v>
      </c>
      <c r="E70" s="153"/>
      <c r="F70" s="153"/>
      <c r="G70" s="153"/>
      <c r="H70" s="153"/>
      <c r="I70" s="154"/>
      <c r="J70" s="155">
        <f>J281</f>
        <v>0</v>
      </c>
      <c r="K70" s="156"/>
    </row>
    <row r="71" spans="2:12" s="1" customFormat="1" ht="21.75" customHeight="1">
      <c r="B71" s="42"/>
      <c r="C71" s="43"/>
      <c r="D71" s="43"/>
      <c r="E71" s="43"/>
      <c r="F71" s="43"/>
      <c r="G71" s="43"/>
      <c r="H71" s="43"/>
      <c r="I71" s="114"/>
      <c r="J71" s="43"/>
      <c r="K71" s="46"/>
    </row>
    <row r="72" spans="2:12" s="1" customFormat="1" ht="6.9" customHeight="1">
      <c r="B72" s="57"/>
      <c r="C72" s="58"/>
      <c r="D72" s="58"/>
      <c r="E72" s="58"/>
      <c r="F72" s="58"/>
      <c r="G72" s="58"/>
      <c r="H72" s="58"/>
      <c r="I72" s="135"/>
      <c r="J72" s="58"/>
      <c r="K72" s="59"/>
    </row>
    <row r="76" spans="2:12" s="1" customFormat="1" ht="6.9" customHeight="1">
      <c r="B76" s="60"/>
      <c r="C76" s="61"/>
      <c r="D76" s="61"/>
      <c r="E76" s="61"/>
      <c r="F76" s="61"/>
      <c r="G76" s="61"/>
      <c r="H76" s="61"/>
      <c r="I76" s="136"/>
      <c r="J76" s="61"/>
      <c r="K76" s="61"/>
      <c r="L76" s="42"/>
    </row>
    <row r="77" spans="2:12" s="1" customFormat="1" ht="36.9" customHeight="1">
      <c r="B77" s="42"/>
      <c r="C77" s="62" t="s">
        <v>169</v>
      </c>
      <c r="L77" s="42"/>
    </row>
    <row r="78" spans="2:12" s="1" customFormat="1" ht="6.9" customHeight="1">
      <c r="B78" s="42"/>
      <c r="L78" s="42"/>
    </row>
    <row r="79" spans="2:12" s="1" customFormat="1" ht="14.4" customHeight="1">
      <c r="B79" s="42"/>
      <c r="C79" s="64" t="s">
        <v>19</v>
      </c>
      <c r="L79" s="42"/>
    </row>
    <row r="80" spans="2:12" s="1" customFormat="1" ht="20.399999999999999" customHeight="1">
      <c r="B80" s="42"/>
      <c r="E80" s="414" t="str">
        <f>E7</f>
        <v>Regenerace panelového sídliště Prievidzská, Šumperk - 5. etapa, II. část - díl 1</v>
      </c>
      <c r="F80" s="421"/>
      <c r="G80" s="421"/>
      <c r="H80" s="421"/>
      <c r="L80" s="42"/>
    </row>
    <row r="81" spans="2:65" ht="13.2">
      <c r="B81" s="29"/>
      <c r="C81" s="64" t="s">
        <v>155</v>
      </c>
      <c r="L81" s="29"/>
    </row>
    <row r="82" spans="2:65" s="1" customFormat="1" ht="20.399999999999999" customHeight="1">
      <c r="B82" s="42"/>
      <c r="E82" s="414" t="s">
        <v>1494</v>
      </c>
      <c r="F82" s="415"/>
      <c r="G82" s="415"/>
      <c r="H82" s="415"/>
      <c r="L82" s="42"/>
    </row>
    <row r="83" spans="2:65" s="1" customFormat="1" ht="14.4" customHeight="1">
      <c r="B83" s="42"/>
      <c r="C83" s="64" t="s">
        <v>157</v>
      </c>
      <c r="L83" s="42"/>
    </row>
    <row r="84" spans="2:65" s="1" customFormat="1" ht="22.2" customHeight="1">
      <c r="B84" s="42"/>
      <c r="E84" s="391" t="str">
        <f>E11</f>
        <v>SO 702 - Hřiště - rekonstrukce oplocení a povrchu</v>
      </c>
      <c r="F84" s="415"/>
      <c r="G84" s="415"/>
      <c r="H84" s="415"/>
      <c r="L84" s="42"/>
    </row>
    <row r="85" spans="2:65" s="1" customFormat="1" ht="6.9" customHeight="1">
      <c r="B85" s="42"/>
      <c r="L85" s="42"/>
    </row>
    <row r="86" spans="2:65" s="1" customFormat="1" ht="18" customHeight="1">
      <c r="B86" s="42"/>
      <c r="C86" s="64" t="s">
        <v>23</v>
      </c>
      <c r="F86" s="157" t="str">
        <f>F14</f>
        <v>Šumperk</v>
      </c>
      <c r="I86" s="158" t="s">
        <v>25</v>
      </c>
      <c r="J86" s="68" t="str">
        <f>IF(J14="","",J14)</f>
        <v>24. 3. 2017</v>
      </c>
      <c r="L86" s="42"/>
    </row>
    <row r="87" spans="2:65" s="1" customFormat="1" ht="6.9" customHeight="1">
      <c r="B87" s="42"/>
      <c r="L87" s="42"/>
    </row>
    <row r="88" spans="2:65" s="1" customFormat="1" ht="13.2">
      <c r="B88" s="42"/>
      <c r="C88" s="64" t="s">
        <v>27</v>
      </c>
      <c r="F88" s="157" t="str">
        <f>E17</f>
        <v xml:space="preserve"> </v>
      </c>
      <c r="I88" s="158" t="s">
        <v>34</v>
      </c>
      <c r="J88" s="157" t="str">
        <f>E23</f>
        <v>Cekr CZ s.r.o., Mazalova 57/2, Šumperk</v>
      </c>
      <c r="L88" s="42"/>
    </row>
    <row r="89" spans="2:65" s="1" customFormat="1" ht="14.4" customHeight="1">
      <c r="B89" s="42"/>
      <c r="C89" s="64" t="s">
        <v>32</v>
      </c>
      <c r="F89" s="157" t="str">
        <f>IF(E20="","",E20)</f>
        <v/>
      </c>
      <c r="L89" s="42"/>
    </row>
    <row r="90" spans="2:65" s="1" customFormat="1" ht="10.35" customHeight="1">
      <c r="B90" s="42"/>
      <c r="L90" s="42"/>
    </row>
    <row r="91" spans="2:65" s="10" customFormat="1" ht="29.25" customHeight="1">
      <c r="B91" s="159"/>
      <c r="C91" s="160" t="s">
        <v>170</v>
      </c>
      <c r="D91" s="161" t="s">
        <v>59</v>
      </c>
      <c r="E91" s="161" t="s">
        <v>55</v>
      </c>
      <c r="F91" s="161" t="s">
        <v>171</v>
      </c>
      <c r="G91" s="161" t="s">
        <v>172</v>
      </c>
      <c r="H91" s="161" t="s">
        <v>173</v>
      </c>
      <c r="I91" s="162" t="s">
        <v>174</v>
      </c>
      <c r="J91" s="161" t="s">
        <v>161</v>
      </c>
      <c r="K91" s="163" t="s">
        <v>175</v>
      </c>
      <c r="L91" s="159"/>
      <c r="M91" s="74" t="s">
        <v>176</v>
      </c>
      <c r="N91" s="75" t="s">
        <v>44</v>
      </c>
      <c r="O91" s="75" t="s">
        <v>177</v>
      </c>
      <c r="P91" s="75" t="s">
        <v>178</v>
      </c>
      <c r="Q91" s="75" t="s">
        <v>179</v>
      </c>
      <c r="R91" s="75" t="s">
        <v>180</v>
      </c>
      <c r="S91" s="75" t="s">
        <v>181</v>
      </c>
      <c r="T91" s="76" t="s">
        <v>182</v>
      </c>
    </row>
    <row r="92" spans="2:65" s="1" customFormat="1" ht="29.25" customHeight="1">
      <c r="B92" s="42"/>
      <c r="C92" s="78" t="s">
        <v>162</v>
      </c>
      <c r="J92" s="164">
        <f>BK92</f>
        <v>0</v>
      </c>
      <c r="L92" s="42"/>
      <c r="M92" s="77"/>
      <c r="N92" s="69"/>
      <c r="O92" s="69"/>
      <c r="P92" s="165">
        <f>P93</f>
        <v>0</v>
      </c>
      <c r="Q92" s="69"/>
      <c r="R92" s="165">
        <f>R93</f>
        <v>71.939282880000007</v>
      </c>
      <c r="S92" s="69"/>
      <c r="T92" s="166">
        <f>T93</f>
        <v>47.508300000000006</v>
      </c>
      <c r="AT92" s="25" t="s">
        <v>73</v>
      </c>
      <c r="AU92" s="25" t="s">
        <v>163</v>
      </c>
      <c r="BK92" s="167">
        <f>BK93</f>
        <v>0</v>
      </c>
    </row>
    <row r="93" spans="2:65" s="11" customFormat="1" ht="37.35" customHeight="1">
      <c r="B93" s="168"/>
      <c r="D93" s="169" t="s">
        <v>73</v>
      </c>
      <c r="E93" s="170" t="s">
        <v>183</v>
      </c>
      <c r="F93" s="170" t="s">
        <v>184</v>
      </c>
      <c r="I93" s="171"/>
      <c r="J93" s="172">
        <f>BK93</f>
        <v>0</v>
      </c>
      <c r="L93" s="168"/>
      <c r="M93" s="173"/>
      <c r="N93" s="174"/>
      <c r="O93" s="174"/>
      <c r="P93" s="175">
        <f>P94+P163+P176+P203+P221+P244+P250+P275+P281</f>
        <v>0</v>
      </c>
      <c r="Q93" s="174"/>
      <c r="R93" s="175">
        <f>R94+R163+R176+R203+R221+R244+R250+R275+R281</f>
        <v>71.939282880000007</v>
      </c>
      <c r="S93" s="174"/>
      <c r="T93" s="176">
        <f>T94+T163+T176+T203+T221+T244+T250+T275+T281</f>
        <v>47.508300000000006</v>
      </c>
      <c r="AR93" s="169" t="s">
        <v>81</v>
      </c>
      <c r="AT93" s="177" t="s">
        <v>73</v>
      </c>
      <c r="AU93" s="177" t="s">
        <v>74</v>
      </c>
      <c r="AY93" s="169" t="s">
        <v>185</v>
      </c>
      <c r="BK93" s="178">
        <f>BK94+BK163+BK176+BK203+BK221+BK244+BK250+BK275+BK281</f>
        <v>0</v>
      </c>
    </row>
    <row r="94" spans="2:65" s="11" customFormat="1" ht="19.95" customHeight="1">
      <c r="B94" s="168"/>
      <c r="D94" s="179" t="s">
        <v>73</v>
      </c>
      <c r="E94" s="180" t="s">
        <v>81</v>
      </c>
      <c r="F94" s="180" t="s">
        <v>186</v>
      </c>
      <c r="I94" s="171"/>
      <c r="J94" s="181">
        <f>BK94</f>
        <v>0</v>
      </c>
      <c r="L94" s="168"/>
      <c r="M94" s="173"/>
      <c r="N94" s="174"/>
      <c r="O94" s="174"/>
      <c r="P94" s="175">
        <f>SUM(P95:P162)</f>
        <v>0</v>
      </c>
      <c r="Q94" s="174"/>
      <c r="R94" s="175">
        <f>SUM(R95:R162)</f>
        <v>0</v>
      </c>
      <c r="S94" s="174"/>
      <c r="T94" s="176">
        <f>SUM(T95:T162)</f>
        <v>35.980000000000004</v>
      </c>
      <c r="AR94" s="169" t="s">
        <v>81</v>
      </c>
      <c r="AT94" s="177" t="s">
        <v>73</v>
      </c>
      <c r="AU94" s="177" t="s">
        <v>81</v>
      </c>
      <c r="AY94" s="169" t="s">
        <v>185</v>
      </c>
      <c r="BK94" s="178">
        <f>SUM(BK95:BK162)</f>
        <v>0</v>
      </c>
    </row>
    <row r="95" spans="2:65" s="1" customFormat="1" ht="28.95" customHeight="1">
      <c r="B95" s="182"/>
      <c r="C95" s="183" t="s">
        <v>81</v>
      </c>
      <c r="D95" s="183" t="s">
        <v>187</v>
      </c>
      <c r="E95" s="184" t="s">
        <v>1536</v>
      </c>
      <c r="F95" s="185" t="s">
        <v>1537</v>
      </c>
      <c r="G95" s="186" t="s">
        <v>190</v>
      </c>
      <c r="H95" s="187">
        <v>254</v>
      </c>
      <c r="I95" s="188"/>
      <c r="J95" s="189">
        <f>ROUND(I95*H95,2)</f>
        <v>0</v>
      </c>
      <c r="K95" s="185" t="s">
        <v>5</v>
      </c>
      <c r="L95" s="42"/>
      <c r="M95" s="190" t="s">
        <v>5</v>
      </c>
      <c r="N95" s="191" t="s">
        <v>45</v>
      </c>
      <c r="O95" s="43"/>
      <c r="P95" s="192">
        <f>O95*H95</f>
        <v>0</v>
      </c>
      <c r="Q95" s="192">
        <v>0</v>
      </c>
      <c r="R95" s="192">
        <f>Q95*H95</f>
        <v>0</v>
      </c>
      <c r="S95" s="192">
        <v>0.13</v>
      </c>
      <c r="T95" s="193">
        <f>S95*H95</f>
        <v>33.020000000000003</v>
      </c>
      <c r="AR95" s="25" t="s">
        <v>191</v>
      </c>
      <c r="AT95" s="25" t="s">
        <v>187</v>
      </c>
      <c r="AU95" s="25" t="s">
        <v>83</v>
      </c>
      <c r="AY95" s="25" t="s">
        <v>185</v>
      </c>
      <c r="BE95" s="194">
        <f>IF(N95="základní",J95,0)</f>
        <v>0</v>
      </c>
      <c r="BF95" s="194">
        <f>IF(N95="snížená",J95,0)</f>
        <v>0</v>
      </c>
      <c r="BG95" s="194">
        <f>IF(N95="zákl. přenesená",J95,0)</f>
        <v>0</v>
      </c>
      <c r="BH95" s="194">
        <f>IF(N95="sníž. přenesená",J95,0)</f>
        <v>0</v>
      </c>
      <c r="BI95" s="194">
        <f>IF(N95="nulová",J95,0)</f>
        <v>0</v>
      </c>
      <c r="BJ95" s="25" t="s">
        <v>81</v>
      </c>
      <c r="BK95" s="194">
        <f>ROUND(I95*H95,2)</f>
        <v>0</v>
      </c>
      <c r="BL95" s="25" t="s">
        <v>191</v>
      </c>
      <c r="BM95" s="25" t="s">
        <v>1538</v>
      </c>
    </row>
    <row r="96" spans="2:65" s="12" customFormat="1">
      <c r="B96" s="195"/>
      <c r="D96" s="196" t="s">
        <v>193</v>
      </c>
      <c r="E96" s="197" t="s">
        <v>5</v>
      </c>
      <c r="F96" s="198" t="s">
        <v>1539</v>
      </c>
      <c r="H96" s="199" t="s">
        <v>5</v>
      </c>
      <c r="I96" s="200"/>
      <c r="L96" s="195"/>
      <c r="M96" s="201"/>
      <c r="N96" s="202"/>
      <c r="O96" s="202"/>
      <c r="P96" s="202"/>
      <c r="Q96" s="202"/>
      <c r="R96" s="202"/>
      <c r="S96" s="202"/>
      <c r="T96" s="203"/>
      <c r="AT96" s="199" t="s">
        <v>193</v>
      </c>
      <c r="AU96" s="199" t="s">
        <v>83</v>
      </c>
      <c r="AV96" s="12" t="s">
        <v>81</v>
      </c>
      <c r="AW96" s="12" t="s">
        <v>38</v>
      </c>
      <c r="AX96" s="12" t="s">
        <v>74</v>
      </c>
      <c r="AY96" s="199" t="s">
        <v>185</v>
      </c>
    </row>
    <row r="97" spans="2:65" s="13" customFormat="1">
      <c r="B97" s="204"/>
      <c r="D97" s="196" t="s">
        <v>193</v>
      </c>
      <c r="E97" s="205" t="s">
        <v>5</v>
      </c>
      <c r="F97" s="206" t="s">
        <v>1540</v>
      </c>
      <c r="H97" s="207">
        <v>254</v>
      </c>
      <c r="I97" s="208"/>
      <c r="L97" s="204"/>
      <c r="M97" s="209"/>
      <c r="N97" s="210"/>
      <c r="O97" s="210"/>
      <c r="P97" s="210"/>
      <c r="Q97" s="210"/>
      <c r="R97" s="210"/>
      <c r="S97" s="210"/>
      <c r="T97" s="211"/>
      <c r="AT97" s="205" t="s">
        <v>193</v>
      </c>
      <c r="AU97" s="205" t="s">
        <v>83</v>
      </c>
      <c r="AV97" s="13" t="s">
        <v>83</v>
      </c>
      <c r="AW97" s="13" t="s">
        <v>38</v>
      </c>
      <c r="AX97" s="13" t="s">
        <v>74</v>
      </c>
      <c r="AY97" s="205" t="s">
        <v>185</v>
      </c>
    </row>
    <row r="98" spans="2:65" s="14" customFormat="1">
      <c r="B98" s="212"/>
      <c r="D98" s="213" t="s">
        <v>193</v>
      </c>
      <c r="E98" s="214" t="s">
        <v>5</v>
      </c>
      <c r="F98" s="215" t="s">
        <v>196</v>
      </c>
      <c r="H98" s="216">
        <v>254</v>
      </c>
      <c r="I98" s="217"/>
      <c r="L98" s="212"/>
      <c r="M98" s="218"/>
      <c r="N98" s="219"/>
      <c r="O98" s="219"/>
      <c r="P98" s="219"/>
      <c r="Q98" s="219"/>
      <c r="R98" s="219"/>
      <c r="S98" s="219"/>
      <c r="T98" s="220"/>
      <c r="AT98" s="221" t="s">
        <v>193</v>
      </c>
      <c r="AU98" s="221" t="s">
        <v>83</v>
      </c>
      <c r="AV98" s="14" t="s">
        <v>191</v>
      </c>
      <c r="AW98" s="14" t="s">
        <v>38</v>
      </c>
      <c r="AX98" s="14" t="s">
        <v>81</v>
      </c>
      <c r="AY98" s="221" t="s">
        <v>185</v>
      </c>
    </row>
    <row r="99" spans="2:65" s="1" customFormat="1" ht="28.95" customHeight="1">
      <c r="B99" s="182"/>
      <c r="C99" s="183" t="s">
        <v>83</v>
      </c>
      <c r="D99" s="183" t="s">
        <v>187</v>
      </c>
      <c r="E99" s="184" t="s">
        <v>1541</v>
      </c>
      <c r="F99" s="185" t="s">
        <v>1542</v>
      </c>
      <c r="G99" s="186" t="s">
        <v>275</v>
      </c>
      <c r="H99" s="187">
        <v>74</v>
      </c>
      <c r="I99" s="188"/>
      <c r="J99" s="189">
        <f>ROUND(I99*H99,2)</f>
        <v>0</v>
      </c>
      <c r="K99" s="185" t="s">
        <v>198</v>
      </c>
      <c r="L99" s="42"/>
      <c r="M99" s="190" t="s">
        <v>5</v>
      </c>
      <c r="N99" s="191" t="s">
        <v>45</v>
      </c>
      <c r="O99" s="43"/>
      <c r="P99" s="192">
        <f>O99*H99</f>
        <v>0</v>
      </c>
      <c r="Q99" s="192">
        <v>0</v>
      </c>
      <c r="R99" s="192">
        <f>Q99*H99</f>
        <v>0</v>
      </c>
      <c r="S99" s="192">
        <v>0.04</v>
      </c>
      <c r="T99" s="193">
        <f>S99*H99</f>
        <v>2.96</v>
      </c>
      <c r="AR99" s="25" t="s">
        <v>191</v>
      </c>
      <c r="AT99" s="25" t="s">
        <v>187</v>
      </c>
      <c r="AU99" s="25" t="s">
        <v>83</v>
      </c>
      <c r="AY99" s="25" t="s">
        <v>185</v>
      </c>
      <c r="BE99" s="194">
        <f>IF(N99="základní",J99,0)</f>
        <v>0</v>
      </c>
      <c r="BF99" s="194">
        <f>IF(N99="snížená",J99,0)</f>
        <v>0</v>
      </c>
      <c r="BG99" s="194">
        <f>IF(N99="zákl. přenesená",J99,0)</f>
        <v>0</v>
      </c>
      <c r="BH99" s="194">
        <f>IF(N99="sníž. přenesená",J99,0)</f>
        <v>0</v>
      </c>
      <c r="BI99" s="194">
        <f>IF(N99="nulová",J99,0)</f>
        <v>0</v>
      </c>
      <c r="BJ99" s="25" t="s">
        <v>81</v>
      </c>
      <c r="BK99" s="194">
        <f>ROUND(I99*H99,2)</f>
        <v>0</v>
      </c>
      <c r="BL99" s="25" t="s">
        <v>191</v>
      </c>
      <c r="BM99" s="25" t="s">
        <v>1543</v>
      </c>
    </row>
    <row r="100" spans="2:65" s="13" customFormat="1">
      <c r="B100" s="204"/>
      <c r="D100" s="196" t="s">
        <v>193</v>
      </c>
      <c r="E100" s="205" t="s">
        <v>5</v>
      </c>
      <c r="F100" s="206" t="s">
        <v>1290</v>
      </c>
      <c r="H100" s="207">
        <v>74</v>
      </c>
      <c r="I100" s="208"/>
      <c r="L100" s="204"/>
      <c r="M100" s="209"/>
      <c r="N100" s="210"/>
      <c r="O100" s="210"/>
      <c r="P100" s="210"/>
      <c r="Q100" s="210"/>
      <c r="R100" s="210"/>
      <c r="S100" s="210"/>
      <c r="T100" s="211"/>
      <c r="AT100" s="205" t="s">
        <v>193</v>
      </c>
      <c r="AU100" s="205" t="s">
        <v>83</v>
      </c>
      <c r="AV100" s="13" t="s">
        <v>83</v>
      </c>
      <c r="AW100" s="13" t="s">
        <v>38</v>
      </c>
      <c r="AX100" s="13" t="s">
        <v>74</v>
      </c>
      <c r="AY100" s="205" t="s">
        <v>185</v>
      </c>
    </row>
    <row r="101" spans="2:65" s="14" customFormat="1">
      <c r="B101" s="212"/>
      <c r="D101" s="213" t="s">
        <v>193</v>
      </c>
      <c r="E101" s="214" t="s">
        <v>5</v>
      </c>
      <c r="F101" s="215" t="s">
        <v>196</v>
      </c>
      <c r="H101" s="216">
        <v>74</v>
      </c>
      <c r="I101" s="217"/>
      <c r="L101" s="212"/>
      <c r="M101" s="218"/>
      <c r="N101" s="219"/>
      <c r="O101" s="219"/>
      <c r="P101" s="219"/>
      <c r="Q101" s="219"/>
      <c r="R101" s="219"/>
      <c r="S101" s="219"/>
      <c r="T101" s="220"/>
      <c r="AT101" s="221" t="s">
        <v>193</v>
      </c>
      <c r="AU101" s="221" t="s">
        <v>83</v>
      </c>
      <c r="AV101" s="14" t="s">
        <v>191</v>
      </c>
      <c r="AW101" s="14" t="s">
        <v>38</v>
      </c>
      <c r="AX101" s="14" t="s">
        <v>81</v>
      </c>
      <c r="AY101" s="221" t="s">
        <v>185</v>
      </c>
    </row>
    <row r="102" spans="2:65" s="1" customFormat="1" ht="20.399999999999999" customHeight="1">
      <c r="B102" s="182"/>
      <c r="C102" s="341" t="s">
        <v>202</v>
      </c>
      <c r="D102" s="341" t="s">
        <v>187</v>
      </c>
      <c r="E102" s="342" t="s">
        <v>1544</v>
      </c>
      <c r="F102" s="343" t="s">
        <v>1545</v>
      </c>
      <c r="G102" s="344" t="s">
        <v>275</v>
      </c>
      <c r="H102" s="345">
        <v>50.4</v>
      </c>
      <c r="I102" s="346"/>
      <c r="J102" s="346">
        <f>ROUND(I102*H102,2)</f>
        <v>0</v>
      </c>
      <c r="K102" s="343" t="s">
        <v>198</v>
      </c>
      <c r="L102" s="42"/>
      <c r="M102" s="190" t="s">
        <v>5</v>
      </c>
      <c r="N102" s="191" t="s">
        <v>45</v>
      </c>
      <c r="O102" s="43"/>
      <c r="P102" s="192">
        <f>O102*H102</f>
        <v>0</v>
      </c>
      <c r="Q102" s="192">
        <v>0</v>
      </c>
      <c r="R102" s="192">
        <f>Q102*H102</f>
        <v>0</v>
      </c>
      <c r="S102" s="192">
        <v>0</v>
      </c>
      <c r="T102" s="193">
        <f>S102*H102</f>
        <v>0</v>
      </c>
      <c r="AR102" s="25" t="s">
        <v>191</v>
      </c>
      <c r="AT102" s="25" t="s">
        <v>187</v>
      </c>
      <c r="AU102" s="25" t="s">
        <v>83</v>
      </c>
      <c r="AY102" s="25" t="s">
        <v>185</v>
      </c>
      <c r="BE102" s="194">
        <f>IF(N102="základní",J102,0)</f>
        <v>0</v>
      </c>
      <c r="BF102" s="194">
        <f>IF(N102="snížená",J102,0)</f>
        <v>0</v>
      </c>
      <c r="BG102" s="194">
        <f>IF(N102="zákl. přenesená",J102,0)</f>
        <v>0</v>
      </c>
      <c r="BH102" s="194">
        <f>IF(N102="sníž. přenesená",J102,0)</f>
        <v>0</v>
      </c>
      <c r="BI102" s="194">
        <f>IF(N102="nulová",J102,0)</f>
        <v>0</v>
      </c>
      <c r="BJ102" s="25" t="s">
        <v>81</v>
      </c>
      <c r="BK102" s="194">
        <f>ROUND(I102*H102,2)</f>
        <v>0</v>
      </c>
      <c r="BL102" s="25" t="s">
        <v>191</v>
      </c>
      <c r="BM102" s="25" t="s">
        <v>1546</v>
      </c>
    </row>
    <row r="103" spans="2:65" s="12" customFormat="1">
      <c r="B103" s="195"/>
      <c r="C103" s="347"/>
      <c r="D103" s="348" t="s">
        <v>193</v>
      </c>
      <c r="E103" s="349" t="s">
        <v>5</v>
      </c>
      <c r="F103" s="350" t="s">
        <v>1547</v>
      </c>
      <c r="G103" s="347"/>
      <c r="H103" s="351" t="s">
        <v>5</v>
      </c>
      <c r="I103" s="352"/>
      <c r="J103" s="347"/>
      <c r="K103" s="347"/>
      <c r="L103" s="195"/>
      <c r="M103" s="201"/>
      <c r="N103" s="202"/>
      <c r="O103" s="202"/>
      <c r="P103" s="202"/>
      <c r="Q103" s="202"/>
      <c r="R103" s="202"/>
      <c r="S103" s="202"/>
      <c r="T103" s="203"/>
      <c r="AT103" s="199" t="s">
        <v>193</v>
      </c>
      <c r="AU103" s="199" t="s">
        <v>83</v>
      </c>
      <c r="AV103" s="12" t="s">
        <v>81</v>
      </c>
      <c r="AW103" s="12" t="s">
        <v>38</v>
      </c>
      <c r="AX103" s="12" t="s">
        <v>74</v>
      </c>
      <c r="AY103" s="199" t="s">
        <v>185</v>
      </c>
    </row>
    <row r="104" spans="2:65" s="12" customFormat="1">
      <c r="B104" s="195"/>
      <c r="C104" s="347"/>
      <c r="D104" s="348" t="s">
        <v>193</v>
      </c>
      <c r="E104" s="349" t="s">
        <v>5</v>
      </c>
      <c r="F104" s="350" t="s">
        <v>1548</v>
      </c>
      <c r="G104" s="347"/>
      <c r="H104" s="351" t="s">
        <v>5</v>
      </c>
      <c r="I104" s="352"/>
      <c r="J104" s="347"/>
      <c r="K104" s="347"/>
      <c r="L104" s="195"/>
      <c r="M104" s="201"/>
      <c r="N104" s="202"/>
      <c r="O104" s="202"/>
      <c r="P104" s="202"/>
      <c r="Q104" s="202"/>
      <c r="R104" s="202"/>
      <c r="S104" s="202"/>
      <c r="T104" s="203"/>
      <c r="AT104" s="199" t="s">
        <v>193</v>
      </c>
      <c r="AU104" s="199" t="s">
        <v>83</v>
      </c>
      <c r="AV104" s="12" t="s">
        <v>81</v>
      </c>
      <c r="AW104" s="12" t="s">
        <v>38</v>
      </c>
      <c r="AX104" s="12" t="s">
        <v>74</v>
      </c>
      <c r="AY104" s="199" t="s">
        <v>185</v>
      </c>
    </row>
    <row r="105" spans="2:65" s="13" customFormat="1">
      <c r="B105" s="204"/>
      <c r="C105" s="353"/>
      <c r="D105" s="348" t="s">
        <v>193</v>
      </c>
      <c r="E105" s="354" t="s">
        <v>5</v>
      </c>
      <c r="F105" s="355" t="s">
        <v>1549</v>
      </c>
      <c r="G105" s="353"/>
      <c r="H105" s="356">
        <v>25.2</v>
      </c>
      <c r="I105" s="357"/>
      <c r="J105" s="353"/>
      <c r="K105" s="353"/>
      <c r="L105" s="204"/>
      <c r="M105" s="209"/>
      <c r="N105" s="210"/>
      <c r="O105" s="210"/>
      <c r="P105" s="210"/>
      <c r="Q105" s="210"/>
      <c r="R105" s="210"/>
      <c r="S105" s="210"/>
      <c r="T105" s="211"/>
      <c r="AT105" s="205" t="s">
        <v>193</v>
      </c>
      <c r="AU105" s="205" t="s">
        <v>83</v>
      </c>
      <c r="AV105" s="13" t="s">
        <v>83</v>
      </c>
      <c r="AW105" s="13" t="s">
        <v>38</v>
      </c>
      <c r="AX105" s="13" t="s">
        <v>74</v>
      </c>
      <c r="AY105" s="205" t="s">
        <v>185</v>
      </c>
    </row>
    <row r="106" spans="2:65" s="12" customFormat="1">
      <c r="B106" s="195"/>
      <c r="C106" s="347"/>
      <c r="D106" s="348" t="s">
        <v>193</v>
      </c>
      <c r="E106" s="349" t="s">
        <v>5</v>
      </c>
      <c r="F106" s="350" t="s">
        <v>1550</v>
      </c>
      <c r="G106" s="347"/>
      <c r="H106" s="351" t="s">
        <v>5</v>
      </c>
      <c r="I106" s="352"/>
      <c r="J106" s="347"/>
      <c r="K106" s="347"/>
      <c r="L106" s="195"/>
      <c r="M106" s="201"/>
      <c r="N106" s="202"/>
      <c r="O106" s="202"/>
      <c r="P106" s="202"/>
      <c r="Q106" s="202"/>
      <c r="R106" s="202"/>
      <c r="S106" s="202"/>
      <c r="T106" s="203"/>
      <c r="AT106" s="199" t="s">
        <v>193</v>
      </c>
      <c r="AU106" s="199" t="s">
        <v>83</v>
      </c>
      <c r="AV106" s="12" t="s">
        <v>81</v>
      </c>
      <c r="AW106" s="12" t="s">
        <v>38</v>
      </c>
      <c r="AX106" s="12" t="s">
        <v>74</v>
      </c>
      <c r="AY106" s="199" t="s">
        <v>185</v>
      </c>
    </row>
    <row r="107" spans="2:65" s="13" customFormat="1">
      <c r="B107" s="204"/>
      <c r="C107" s="353"/>
      <c r="D107" s="348" t="s">
        <v>193</v>
      </c>
      <c r="E107" s="354" t="s">
        <v>5</v>
      </c>
      <c r="F107" s="355" t="s">
        <v>1549</v>
      </c>
      <c r="G107" s="353"/>
      <c r="H107" s="356">
        <v>25.2</v>
      </c>
      <c r="I107" s="357"/>
      <c r="J107" s="353"/>
      <c r="K107" s="353"/>
      <c r="L107" s="204"/>
      <c r="M107" s="209"/>
      <c r="N107" s="210"/>
      <c r="O107" s="210"/>
      <c r="P107" s="210"/>
      <c r="Q107" s="210"/>
      <c r="R107" s="210"/>
      <c r="S107" s="210"/>
      <c r="T107" s="211"/>
      <c r="AT107" s="205" t="s">
        <v>193</v>
      </c>
      <c r="AU107" s="205" t="s">
        <v>83</v>
      </c>
      <c r="AV107" s="13" t="s">
        <v>83</v>
      </c>
      <c r="AW107" s="13" t="s">
        <v>38</v>
      </c>
      <c r="AX107" s="13" t="s">
        <v>74</v>
      </c>
      <c r="AY107" s="205" t="s">
        <v>185</v>
      </c>
    </row>
    <row r="108" spans="2:65" s="14" customFormat="1">
      <c r="B108" s="212"/>
      <c r="C108" s="358"/>
      <c r="D108" s="359" t="s">
        <v>193</v>
      </c>
      <c r="E108" s="360" t="s">
        <v>5</v>
      </c>
      <c r="F108" s="361" t="s">
        <v>196</v>
      </c>
      <c r="G108" s="358"/>
      <c r="H108" s="362">
        <v>50.4</v>
      </c>
      <c r="I108" s="363"/>
      <c r="J108" s="358"/>
      <c r="K108" s="358"/>
      <c r="L108" s="212"/>
      <c r="M108" s="218"/>
      <c r="N108" s="219"/>
      <c r="O108" s="219"/>
      <c r="P108" s="219"/>
      <c r="Q108" s="219"/>
      <c r="R108" s="219"/>
      <c r="S108" s="219"/>
      <c r="T108" s="220"/>
      <c r="AT108" s="221" t="s">
        <v>193</v>
      </c>
      <c r="AU108" s="221" t="s">
        <v>83</v>
      </c>
      <c r="AV108" s="14" t="s">
        <v>191</v>
      </c>
      <c r="AW108" s="14" t="s">
        <v>38</v>
      </c>
      <c r="AX108" s="14" t="s">
        <v>81</v>
      </c>
      <c r="AY108" s="221" t="s">
        <v>185</v>
      </c>
    </row>
    <row r="109" spans="2:65" s="1" customFormat="1" ht="40.200000000000003" customHeight="1">
      <c r="B109" s="182"/>
      <c r="C109" s="183" t="s">
        <v>191</v>
      </c>
      <c r="D109" s="183" t="s">
        <v>187</v>
      </c>
      <c r="E109" s="184" t="s">
        <v>281</v>
      </c>
      <c r="F109" s="185" t="s">
        <v>1551</v>
      </c>
      <c r="G109" s="186" t="s">
        <v>283</v>
      </c>
      <c r="H109" s="187">
        <v>0.42</v>
      </c>
      <c r="I109" s="188"/>
      <c r="J109" s="189">
        <f>ROUND(I109*H109,2)</f>
        <v>0</v>
      </c>
      <c r="K109" s="185" t="s">
        <v>198</v>
      </c>
      <c r="L109" s="42"/>
      <c r="M109" s="190" t="s">
        <v>5</v>
      </c>
      <c r="N109" s="191" t="s">
        <v>45</v>
      </c>
      <c r="O109" s="43"/>
      <c r="P109" s="192">
        <f>O109*H109</f>
        <v>0</v>
      </c>
      <c r="Q109" s="192">
        <v>0</v>
      </c>
      <c r="R109" s="192">
        <f>Q109*H109</f>
        <v>0</v>
      </c>
      <c r="S109" s="192">
        <v>0</v>
      </c>
      <c r="T109" s="193">
        <f>S109*H109</f>
        <v>0</v>
      </c>
      <c r="AR109" s="25" t="s">
        <v>191</v>
      </c>
      <c r="AT109" s="25" t="s">
        <v>187</v>
      </c>
      <c r="AU109" s="25" t="s">
        <v>83</v>
      </c>
      <c r="AY109" s="25" t="s">
        <v>185</v>
      </c>
      <c r="BE109" s="194">
        <f>IF(N109="základní",J109,0)</f>
        <v>0</v>
      </c>
      <c r="BF109" s="194">
        <f>IF(N109="snížená",J109,0)</f>
        <v>0</v>
      </c>
      <c r="BG109" s="194">
        <f>IF(N109="zákl. přenesená",J109,0)</f>
        <v>0</v>
      </c>
      <c r="BH109" s="194">
        <f>IF(N109="sníž. přenesená",J109,0)</f>
        <v>0</v>
      </c>
      <c r="BI109" s="194">
        <f>IF(N109="nulová",J109,0)</f>
        <v>0</v>
      </c>
      <c r="BJ109" s="25" t="s">
        <v>81</v>
      </c>
      <c r="BK109" s="194">
        <f>ROUND(I109*H109,2)</f>
        <v>0</v>
      </c>
      <c r="BL109" s="25" t="s">
        <v>191</v>
      </c>
      <c r="BM109" s="25" t="s">
        <v>1552</v>
      </c>
    </row>
    <row r="110" spans="2:65" s="12" customFormat="1">
      <c r="B110" s="195"/>
      <c r="D110" s="196" t="s">
        <v>193</v>
      </c>
      <c r="E110" s="197" t="s">
        <v>5</v>
      </c>
      <c r="F110" s="198" t="s">
        <v>1553</v>
      </c>
      <c r="H110" s="199" t="s">
        <v>5</v>
      </c>
      <c r="I110" s="200"/>
      <c r="L110" s="195"/>
      <c r="M110" s="201"/>
      <c r="N110" s="202"/>
      <c r="O110" s="202"/>
      <c r="P110" s="202"/>
      <c r="Q110" s="202"/>
      <c r="R110" s="202"/>
      <c r="S110" s="202"/>
      <c r="T110" s="203"/>
      <c r="AT110" s="199" t="s">
        <v>193</v>
      </c>
      <c r="AU110" s="199" t="s">
        <v>83</v>
      </c>
      <c r="AV110" s="12" t="s">
        <v>81</v>
      </c>
      <c r="AW110" s="12" t="s">
        <v>38</v>
      </c>
      <c r="AX110" s="12" t="s">
        <v>74</v>
      </c>
      <c r="AY110" s="199" t="s">
        <v>185</v>
      </c>
    </row>
    <row r="111" spans="2:65" s="13" customFormat="1">
      <c r="B111" s="204"/>
      <c r="D111" s="196" t="s">
        <v>193</v>
      </c>
      <c r="E111" s="205" t="s">
        <v>5</v>
      </c>
      <c r="F111" s="206" t="s">
        <v>1554</v>
      </c>
      <c r="H111" s="207">
        <v>0.42</v>
      </c>
      <c r="I111" s="208"/>
      <c r="L111" s="204"/>
      <c r="M111" s="209"/>
      <c r="N111" s="210"/>
      <c r="O111" s="210"/>
      <c r="P111" s="210"/>
      <c r="Q111" s="210"/>
      <c r="R111" s="210"/>
      <c r="S111" s="210"/>
      <c r="T111" s="211"/>
      <c r="AT111" s="205" t="s">
        <v>193</v>
      </c>
      <c r="AU111" s="205" t="s">
        <v>83</v>
      </c>
      <c r="AV111" s="13" t="s">
        <v>83</v>
      </c>
      <c r="AW111" s="13" t="s">
        <v>38</v>
      </c>
      <c r="AX111" s="13" t="s">
        <v>74</v>
      </c>
      <c r="AY111" s="205" t="s">
        <v>185</v>
      </c>
    </row>
    <row r="112" spans="2:65" s="14" customFormat="1">
      <c r="B112" s="212"/>
      <c r="D112" s="213" t="s">
        <v>193</v>
      </c>
      <c r="E112" s="214" t="s">
        <v>5</v>
      </c>
      <c r="F112" s="215" t="s">
        <v>196</v>
      </c>
      <c r="H112" s="216">
        <v>0.42</v>
      </c>
      <c r="I112" s="217"/>
      <c r="L112" s="212"/>
      <c r="M112" s="218"/>
      <c r="N112" s="219"/>
      <c r="O112" s="219"/>
      <c r="P112" s="219"/>
      <c r="Q112" s="219"/>
      <c r="R112" s="219"/>
      <c r="S112" s="219"/>
      <c r="T112" s="220"/>
      <c r="AT112" s="221" t="s">
        <v>193</v>
      </c>
      <c r="AU112" s="221" t="s">
        <v>83</v>
      </c>
      <c r="AV112" s="14" t="s">
        <v>191</v>
      </c>
      <c r="AW112" s="14" t="s">
        <v>38</v>
      </c>
      <c r="AX112" s="14" t="s">
        <v>81</v>
      </c>
      <c r="AY112" s="221" t="s">
        <v>185</v>
      </c>
    </row>
    <row r="113" spans="2:65" s="1" customFormat="1" ht="28.95" customHeight="1">
      <c r="B113" s="182"/>
      <c r="C113" s="183" t="s">
        <v>215</v>
      </c>
      <c r="D113" s="183" t="s">
        <v>187</v>
      </c>
      <c r="E113" s="184" t="s">
        <v>291</v>
      </c>
      <c r="F113" s="185" t="s">
        <v>1497</v>
      </c>
      <c r="G113" s="186" t="s">
        <v>283</v>
      </c>
      <c r="H113" s="187">
        <v>0.29399999999999998</v>
      </c>
      <c r="I113" s="188"/>
      <c r="J113" s="189">
        <f>ROUND(I113*H113,2)</f>
        <v>0</v>
      </c>
      <c r="K113" s="185" t="s">
        <v>198</v>
      </c>
      <c r="L113" s="42"/>
      <c r="M113" s="190" t="s">
        <v>5</v>
      </c>
      <c r="N113" s="191" t="s">
        <v>45</v>
      </c>
      <c r="O113" s="43"/>
      <c r="P113" s="192">
        <f>O113*H113</f>
        <v>0</v>
      </c>
      <c r="Q113" s="192">
        <v>0</v>
      </c>
      <c r="R113" s="192">
        <f>Q113*H113</f>
        <v>0</v>
      </c>
      <c r="S113" s="192">
        <v>0</v>
      </c>
      <c r="T113" s="193">
        <f>S113*H113</f>
        <v>0</v>
      </c>
      <c r="AR113" s="25" t="s">
        <v>191</v>
      </c>
      <c r="AT113" s="25" t="s">
        <v>187</v>
      </c>
      <c r="AU113" s="25" t="s">
        <v>83</v>
      </c>
      <c r="AY113" s="25" t="s">
        <v>185</v>
      </c>
      <c r="BE113" s="194">
        <f>IF(N113="základní",J113,0)</f>
        <v>0</v>
      </c>
      <c r="BF113" s="194">
        <f>IF(N113="snížená",J113,0)</f>
        <v>0</v>
      </c>
      <c r="BG113" s="194">
        <f>IF(N113="zákl. přenesená",J113,0)</f>
        <v>0</v>
      </c>
      <c r="BH113" s="194">
        <f>IF(N113="sníž. přenesená",J113,0)</f>
        <v>0</v>
      </c>
      <c r="BI113" s="194">
        <f>IF(N113="nulová",J113,0)</f>
        <v>0</v>
      </c>
      <c r="BJ113" s="25" t="s">
        <v>81</v>
      </c>
      <c r="BK113" s="194">
        <f>ROUND(I113*H113,2)</f>
        <v>0</v>
      </c>
      <c r="BL113" s="25" t="s">
        <v>191</v>
      </c>
      <c r="BM113" s="25" t="s">
        <v>1555</v>
      </c>
    </row>
    <row r="114" spans="2:65" s="12" customFormat="1">
      <c r="B114" s="195"/>
      <c r="D114" s="196" t="s">
        <v>193</v>
      </c>
      <c r="E114" s="197" t="s">
        <v>5</v>
      </c>
      <c r="F114" s="198" t="s">
        <v>1556</v>
      </c>
      <c r="H114" s="199" t="s">
        <v>5</v>
      </c>
      <c r="I114" s="200"/>
      <c r="L114" s="195"/>
      <c r="M114" s="201"/>
      <c r="N114" s="202"/>
      <c r="O114" s="202"/>
      <c r="P114" s="202"/>
      <c r="Q114" s="202"/>
      <c r="R114" s="202"/>
      <c r="S114" s="202"/>
      <c r="T114" s="203"/>
      <c r="AT114" s="199" t="s">
        <v>193</v>
      </c>
      <c r="AU114" s="199" t="s">
        <v>83</v>
      </c>
      <c r="AV114" s="12" t="s">
        <v>81</v>
      </c>
      <c r="AW114" s="12" t="s">
        <v>38</v>
      </c>
      <c r="AX114" s="12" t="s">
        <v>74</v>
      </c>
      <c r="AY114" s="199" t="s">
        <v>185</v>
      </c>
    </row>
    <row r="115" spans="2:65" s="13" customFormat="1">
      <c r="B115" s="204"/>
      <c r="D115" s="196" t="s">
        <v>193</v>
      </c>
      <c r="E115" s="205" t="s">
        <v>5</v>
      </c>
      <c r="F115" s="206" t="s">
        <v>1557</v>
      </c>
      <c r="H115" s="207">
        <v>0.29399999999999998</v>
      </c>
      <c r="I115" s="208"/>
      <c r="L115" s="204"/>
      <c r="M115" s="209"/>
      <c r="N115" s="210"/>
      <c r="O115" s="210"/>
      <c r="P115" s="210"/>
      <c r="Q115" s="210"/>
      <c r="R115" s="210"/>
      <c r="S115" s="210"/>
      <c r="T115" s="211"/>
      <c r="AT115" s="205" t="s">
        <v>193</v>
      </c>
      <c r="AU115" s="205" t="s">
        <v>83</v>
      </c>
      <c r="AV115" s="13" t="s">
        <v>83</v>
      </c>
      <c r="AW115" s="13" t="s">
        <v>38</v>
      </c>
      <c r="AX115" s="13" t="s">
        <v>74</v>
      </c>
      <c r="AY115" s="205" t="s">
        <v>185</v>
      </c>
    </row>
    <row r="116" spans="2:65" s="14" customFormat="1">
      <c r="B116" s="212"/>
      <c r="D116" s="213" t="s">
        <v>193</v>
      </c>
      <c r="E116" s="214" t="s">
        <v>5</v>
      </c>
      <c r="F116" s="215" t="s">
        <v>196</v>
      </c>
      <c r="H116" s="216">
        <v>0.29399999999999998</v>
      </c>
      <c r="I116" s="217"/>
      <c r="L116" s="212"/>
      <c r="M116" s="218"/>
      <c r="N116" s="219"/>
      <c r="O116" s="219"/>
      <c r="P116" s="219"/>
      <c r="Q116" s="219"/>
      <c r="R116" s="219"/>
      <c r="S116" s="219"/>
      <c r="T116" s="220"/>
      <c r="AT116" s="221" t="s">
        <v>193</v>
      </c>
      <c r="AU116" s="221" t="s">
        <v>83</v>
      </c>
      <c r="AV116" s="14" t="s">
        <v>191</v>
      </c>
      <c r="AW116" s="14" t="s">
        <v>38</v>
      </c>
      <c r="AX116" s="14" t="s">
        <v>81</v>
      </c>
      <c r="AY116" s="221" t="s">
        <v>185</v>
      </c>
    </row>
    <row r="117" spans="2:65" s="1" customFormat="1" ht="40.200000000000003" customHeight="1">
      <c r="B117" s="182"/>
      <c r="C117" s="183" t="s">
        <v>219</v>
      </c>
      <c r="D117" s="183" t="s">
        <v>187</v>
      </c>
      <c r="E117" s="184" t="s">
        <v>321</v>
      </c>
      <c r="F117" s="185" t="s">
        <v>1502</v>
      </c>
      <c r="G117" s="186" t="s">
        <v>283</v>
      </c>
      <c r="H117" s="187">
        <v>0.14699999999999999</v>
      </c>
      <c r="I117" s="188"/>
      <c r="J117" s="189">
        <f>ROUND(I117*H117,2)</f>
        <v>0</v>
      </c>
      <c r="K117" s="185" t="s">
        <v>198</v>
      </c>
      <c r="L117" s="42"/>
      <c r="M117" s="190" t="s">
        <v>5</v>
      </c>
      <c r="N117" s="191" t="s">
        <v>45</v>
      </c>
      <c r="O117" s="43"/>
      <c r="P117" s="192">
        <f>O117*H117</f>
        <v>0</v>
      </c>
      <c r="Q117" s="192">
        <v>0</v>
      </c>
      <c r="R117" s="192">
        <f>Q117*H117</f>
        <v>0</v>
      </c>
      <c r="S117" s="192">
        <v>0</v>
      </c>
      <c r="T117" s="193">
        <f>S117*H117</f>
        <v>0</v>
      </c>
      <c r="AR117" s="25" t="s">
        <v>191</v>
      </c>
      <c r="AT117" s="25" t="s">
        <v>187</v>
      </c>
      <c r="AU117" s="25" t="s">
        <v>83</v>
      </c>
      <c r="AY117" s="25" t="s">
        <v>185</v>
      </c>
      <c r="BE117" s="194">
        <f>IF(N117="základní",J117,0)</f>
        <v>0</v>
      </c>
      <c r="BF117" s="194">
        <f>IF(N117="snížená",J117,0)</f>
        <v>0</v>
      </c>
      <c r="BG117" s="194">
        <f>IF(N117="zákl. přenesená",J117,0)</f>
        <v>0</v>
      </c>
      <c r="BH117" s="194">
        <f>IF(N117="sníž. přenesená",J117,0)</f>
        <v>0</v>
      </c>
      <c r="BI117" s="194">
        <f>IF(N117="nulová",J117,0)</f>
        <v>0</v>
      </c>
      <c r="BJ117" s="25" t="s">
        <v>81</v>
      </c>
      <c r="BK117" s="194">
        <f>ROUND(I117*H117,2)</f>
        <v>0</v>
      </c>
      <c r="BL117" s="25" t="s">
        <v>191</v>
      </c>
      <c r="BM117" s="25" t="s">
        <v>1558</v>
      </c>
    </row>
    <row r="118" spans="2:65" s="13" customFormat="1">
      <c r="B118" s="204"/>
      <c r="D118" s="196" t="s">
        <v>193</v>
      </c>
      <c r="E118" s="205" t="s">
        <v>5</v>
      </c>
      <c r="F118" s="206" t="s">
        <v>1559</v>
      </c>
      <c r="H118" s="207">
        <v>0.14699999999999999</v>
      </c>
      <c r="I118" s="208"/>
      <c r="L118" s="204"/>
      <c r="M118" s="209"/>
      <c r="N118" s="210"/>
      <c r="O118" s="210"/>
      <c r="P118" s="210"/>
      <c r="Q118" s="210"/>
      <c r="R118" s="210"/>
      <c r="S118" s="210"/>
      <c r="T118" s="211"/>
      <c r="AT118" s="205" t="s">
        <v>193</v>
      </c>
      <c r="AU118" s="205" t="s">
        <v>83</v>
      </c>
      <c r="AV118" s="13" t="s">
        <v>83</v>
      </c>
      <c r="AW118" s="13" t="s">
        <v>38</v>
      </c>
      <c r="AX118" s="13" t="s">
        <v>74</v>
      </c>
      <c r="AY118" s="205" t="s">
        <v>185</v>
      </c>
    </row>
    <row r="119" spans="2:65" s="14" customFormat="1">
      <c r="B119" s="212"/>
      <c r="D119" s="213" t="s">
        <v>193</v>
      </c>
      <c r="E119" s="214" t="s">
        <v>5</v>
      </c>
      <c r="F119" s="215" t="s">
        <v>196</v>
      </c>
      <c r="H119" s="216">
        <v>0.14699999999999999</v>
      </c>
      <c r="I119" s="217"/>
      <c r="L119" s="212"/>
      <c r="M119" s="218"/>
      <c r="N119" s="219"/>
      <c r="O119" s="219"/>
      <c r="P119" s="219"/>
      <c r="Q119" s="219"/>
      <c r="R119" s="219"/>
      <c r="S119" s="219"/>
      <c r="T119" s="220"/>
      <c r="AT119" s="221" t="s">
        <v>193</v>
      </c>
      <c r="AU119" s="221" t="s">
        <v>83</v>
      </c>
      <c r="AV119" s="14" t="s">
        <v>191</v>
      </c>
      <c r="AW119" s="14" t="s">
        <v>38</v>
      </c>
      <c r="AX119" s="14" t="s">
        <v>81</v>
      </c>
      <c r="AY119" s="221" t="s">
        <v>185</v>
      </c>
    </row>
    <row r="120" spans="2:65" s="1" customFormat="1" ht="40.200000000000003" customHeight="1">
      <c r="B120" s="182"/>
      <c r="C120" s="183" t="s">
        <v>224</v>
      </c>
      <c r="D120" s="183" t="s">
        <v>187</v>
      </c>
      <c r="E120" s="184" t="s">
        <v>1560</v>
      </c>
      <c r="F120" s="185" t="s">
        <v>1561</v>
      </c>
      <c r="G120" s="186" t="s">
        <v>283</v>
      </c>
      <c r="H120" s="187">
        <v>2.88</v>
      </c>
      <c r="I120" s="188"/>
      <c r="J120" s="189">
        <f>ROUND(I120*H120,2)</f>
        <v>0</v>
      </c>
      <c r="K120" s="185" t="s">
        <v>198</v>
      </c>
      <c r="L120" s="42"/>
      <c r="M120" s="190" t="s">
        <v>5</v>
      </c>
      <c r="N120" s="191" t="s">
        <v>45</v>
      </c>
      <c r="O120" s="43"/>
      <c r="P120" s="192">
        <f>O120*H120</f>
        <v>0</v>
      </c>
      <c r="Q120" s="192">
        <v>0</v>
      </c>
      <c r="R120" s="192">
        <f>Q120*H120</f>
        <v>0</v>
      </c>
      <c r="S120" s="192">
        <v>0</v>
      </c>
      <c r="T120" s="193">
        <f>S120*H120</f>
        <v>0</v>
      </c>
      <c r="AR120" s="25" t="s">
        <v>191</v>
      </c>
      <c r="AT120" s="25" t="s">
        <v>187</v>
      </c>
      <c r="AU120" s="25" t="s">
        <v>83</v>
      </c>
      <c r="AY120" s="25" t="s">
        <v>185</v>
      </c>
      <c r="BE120" s="194">
        <f>IF(N120="základní",J120,0)</f>
        <v>0</v>
      </c>
      <c r="BF120" s="194">
        <f>IF(N120="snížená",J120,0)</f>
        <v>0</v>
      </c>
      <c r="BG120" s="194">
        <f>IF(N120="zákl. přenesená",J120,0)</f>
        <v>0</v>
      </c>
      <c r="BH120" s="194">
        <f>IF(N120="sníž. přenesená",J120,0)</f>
        <v>0</v>
      </c>
      <c r="BI120" s="194">
        <f>IF(N120="nulová",J120,0)</f>
        <v>0</v>
      </c>
      <c r="BJ120" s="25" t="s">
        <v>81</v>
      </c>
      <c r="BK120" s="194">
        <f>ROUND(I120*H120,2)</f>
        <v>0</v>
      </c>
      <c r="BL120" s="25" t="s">
        <v>191</v>
      </c>
      <c r="BM120" s="25" t="s">
        <v>1562</v>
      </c>
    </row>
    <row r="121" spans="2:65" s="12" customFormat="1">
      <c r="B121" s="195"/>
      <c r="D121" s="196" t="s">
        <v>193</v>
      </c>
      <c r="E121" s="197" t="s">
        <v>5</v>
      </c>
      <c r="F121" s="198" t="s">
        <v>1563</v>
      </c>
      <c r="H121" s="199" t="s">
        <v>5</v>
      </c>
      <c r="I121" s="200"/>
      <c r="L121" s="195"/>
      <c r="M121" s="201"/>
      <c r="N121" s="202"/>
      <c r="O121" s="202"/>
      <c r="P121" s="202"/>
      <c r="Q121" s="202"/>
      <c r="R121" s="202"/>
      <c r="S121" s="202"/>
      <c r="T121" s="203"/>
      <c r="AT121" s="199" t="s">
        <v>193</v>
      </c>
      <c r="AU121" s="199" t="s">
        <v>83</v>
      </c>
      <c r="AV121" s="12" t="s">
        <v>81</v>
      </c>
      <c r="AW121" s="12" t="s">
        <v>38</v>
      </c>
      <c r="AX121" s="12" t="s">
        <v>74</v>
      </c>
      <c r="AY121" s="199" t="s">
        <v>185</v>
      </c>
    </row>
    <row r="122" spans="2:65" s="12" customFormat="1">
      <c r="B122" s="195"/>
      <c r="D122" s="196" t="s">
        <v>193</v>
      </c>
      <c r="E122" s="197" t="s">
        <v>5</v>
      </c>
      <c r="F122" s="198" t="s">
        <v>1564</v>
      </c>
      <c r="H122" s="199" t="s">
        <v>5</v>
      </c>
      <c r="I122" s="200"/>
      <c r="L122" s="195"/>
      <c r="M122" s="201"/>
      <c r="N122" s="202"/>
      <c r="O122" s="202"/>
      <c r="P122" s="202"/>
      <c r="Q122" s="202"/>
      <c r="R122" s="202"/>
      <c r="S122" s="202"/>
      <c r="T122" s="203"/>
      <c r="AT122" s="199" t="s">
        <v>193</v>
      </c>
      <c r="AU122" s="199" t="s">
        <v>83</v>
      </c>
      <c r="AV122" s="12" t="s">
        <v>81</v>
      </c>
      <c r="AW122" s="12" t="s">
        <v>38</v>
      </c>
      <c r="AX122" s="12" t="s">
        <v>74</v>
      </c>
      <c r="AY122" s="199" t="s">
        <v>185</v>
      </c>
    </row>
    <row r="123" spans="2:65" s="13" customFormat="1">
      <c r="B123" s="204"/>
      <c r="D123" s="196" t="s">
        <v>193</v>
      </c>
      <c r="E123" s="205" t="s">
        <v>5</v>
      </c>
      <c r="F123" s="206" t="s">
        <v>1565</v>
      </c>
      <c r="H123" s="207">
        <v>0.72</v>
      </c>
      <c r="I123" s="208"/>
      <c r="L123" s="204"/>
      <c r="M123" s="209"/>
      <c r="N123" s="210"/>
      <c r="O123" s="210"/>
      <c r="P123" s="210"/>
      <c r="Q123" s="210"/>
      <c r="R123" s="210"/>
      <c r="S123" s="210"/>
      <c r="T123" s="211"/>
      <c r="AT123" s="205" t="s">
        <v>193</v>
      </c>
      <c r="AU123" s="205" t="s">
        <v>83</v>
      </c>
      <c r="AV123" s="13" t="s">
        <v>83</v>
      </c>
      <c r="AW123" s="13" t="s">
        <v>38</v>
      </c>
      <c r="AX123" s="13" t="s">
        <v>74</v>
      </c>
      <c r="AY123" s="205" t="s">
        <v>185</v>
      </c>
    </row>
    <row r="124" spans="2:65" s="12" customFormat="1">
      <c r="B124" s="195"/>
      <c r="D124" s="196" t="s">
        <v>193</v>
      </c>
      <c r="E124" s="197" t="s">
        <v>5</v>
      </c>
      <c r="F124" s="198" t="s">
        <v>1566</v>
      </c>
      <c r="H124" s="199" t="s">
        <v>5</v>
      </c>
      <c r="I124" s="200"/>
      <c r="L124" s="195"/>
      <c r="M124" s="201"/>
      <c r="N124" s="202"/>
      <c r="O124" s="202"/>
      <c r="P124" s="202"/>
      <c r="Q124" s="202"/>
      <c r="R124" s="202"/>
      <c r="S124" s="202"/>
      <c r="T124" s="203"/>
      <c r="AT124" s="199" t="s">
        <v>193</v>
      </c>
      <c r="AU124" s="199" t="s">
        <v>83</v>
      </c>
      <c r="AV124" s="12" t="s">
        <v>81</v>
      </c>
      <c r="AW124" s="12" t="s">
        <v>38</v>
      </c>
      <c r="AX124" s="12" t="s">
        <v>74</v>
      </c>
      <c r="AY124" s="199" t="s">
        <v>185</v>
      </c>
    </row>
    <row r="125" spans="2:65" s="13" customFormat="1">
      <c r="B125" s="204"/>
      <c r="D125" s="196" t="s">
        <v>193</v>
      </c>
      <c r="E125" s="205" t="s">
        <v>5</v>
      </c>
      <c r="F125" s="206" t="s">
        <v>1565</v>
      </c>
      <c r="H125" s="207">
        <v>0.72</v>
      </c>
      <c r="I125" s="208"/>
      <c r="L125" s="204"/>
      <c r="M125" s="209"/>
      <c r="N125" s="210"/>
      <c r="O125" s="210"/>
      <c r="P125" s="210"/>
      <c r="Q125" s="210"/>
      <c r="R125" s="210"/>
      <c r="S125" s="210"/>
      <c r="T125" s="211"/>
      <c r="AT125" s="205" t="s">
        <v>193</v>
      </c>
      <c r="AU125" s="205" t="s">
        <v>83</v>
      </c>
      <c r="AV125" s="13" t="s">
        <v>83</v>
      </c>
      <c r="AW125" s="13" t="s">
        <v>38</v>
      </c>
      <c r="AX125" s="13" t="s">
        <v>74</v>
      </c>
      <c r="AY125" s="205" t="s">
        <v>185</v>
      </c>
    </row>
    <row r="126" spans="2:65" s="12" customFormat="1">
      <c r="B126" s="195"/>
      <c r="D126" s="196" t="s">
        <v>193</v>
      </c>
      <c r="E126" s="197" t="s">
        <v>5</v>
      </c>
      <c r="F126" s="198" t="s">
        <v>1567</v>
      </c>
      <c r="H126" s="199" t="s">
        <v>5</v>
      </c>
      <c r="I126" s="200"/>
      <c r="L126" s="195"/>
      <c r="M126" s="201"/>
      <c r="N126" s="202"/>
      <c r="O126" s="202"/>
      <c r="P126" s="202"/>
      <c r="Q126" s="202"/>
      <c r="R126" s="202"/>
      <c r="S126" s="202"/>
      <c r="T126" s="203"/>
      <c r="AT126" s="199" t="s">
        <v>193</v>
      </c>
      <c r="AU126" s="199" t="s">
        <v>83</v>
      </c>
      <c r="AV126" s="12" t="s">
        <v>81</v>
      </c>
      <c r="AW126" s="12" t="s">
        <v>38</v>
      </c>
      <c r="AX126" s="12" t="s">
        <v>74</v>
      </c>
      <c r="AY126" s="199" t="s">
        <v>185</v>
      </c>
    </row>
    <row r="127" spans="2:65" s="13" customFormat="1">
      <c r="B127" s="204"/>
      <c r="D127" s="196" t="s">
        <v>193</v>
      </c>
      <c r="E127" s="205" t="s">
        <v>5</v>
      </c>
      <c r="F127" s="206" t="s">
        <v>1568</v>
      </c>
      <c r="H127" s="207">
        <v>1.44</v>
      </c>
      <c r="I127" s="208"/>
      <c r="L127" s="204"/>
      <c r="M127" s="209"/>
      <c r="N127" s="210"/>
      <c r="O127" s="210"/>
      <c r="P127" s="210"/>
      <c r="Q127" s="210"/>
      <c r="R127" s="210"/>
      <c r="S127" s="210"/>
      <c r="T127" s="211"/>
      <c r="AT127" s="205" t="s">
        <v>193</v>
      </c>
      <c r="AU127" s="205" t="s">
        <v>83</v>
      </c>
      <c r="AV127" s="13" t="s">
        <v>83</v>
      </c>
      <c r="AW127" s="13" t="s">
        <v>38</v>
      </c>
      <c r="AX127" s="13" t="s">
        <v>74</v>
      </c>
      <c r="AY127" s="205" t="s">
        <v>185</v>
      </c>
    </row>
    <row r="128" spans="2:65" s="14" customFormat="1">
      <c r="B128" s="212"/>
      <c r="D128" s="213" t="s">
        <v>193</v>
      </c>
      <c r="E128" s="214" t="s">
        <v>5</v>
      </c>
      <c r="F128" s="215" t="s">
        <v>196</v>
      </c>
      <c r="H128" s="216">
        <v>2.88</v>
      </c>
      <c r="I128" s="217"/>
      <c r="L128" s="212"/>
      <c r="M128" s="218"/>
      <c r="N128" s="219"/>
      <c r="O128" s="219"/>
      <c r="P128" s="219"/>
      <c r="Q128" s="219"/>
      <c r="R128" s="219"/>
      <c r="S128" s="219"/>
      <c r="T128" s="220"/>
      <c r="AT128" s="221" t="s">
        <v>193</v>
      </c>
      <c r="AU128" s="221" t="s">
        <v>83</v>
      </c>
      <c r="AV128" s="14" t="s">
        <v>191</v>
      </c>
      <c r="AW128" s="14" t="s">
        <v>38</v>
      </c>
      <c r="AX128" s="14" t="s">
        <v>81</v>
      </c>
      <c r="AY128" s="221" t="s">
        <v>185</v>
      </c>
    </row>
    <row r="129" spans="2:65" s="1" customFormat="1" ht="40.200000000000003" customHeight="1">
      <c r="B129" s="182"/>
      <c r="C129" s="183" t="s">
        <v>228</v>
      </c>
      <c r="D129" s="183" t="s">
        <v>187</v>
      </c>
      <c r="E129" s="184" t="s">
        <v>1569</v>
      </c>
      <c r="F129" s="185" t="s">
        <v>1570</v>
      </c>
      <c r="G129" s="186" t="s">
        <v>283</v>
      </c>
      <c r="H129" s="187">
        <v>1.44</v>
      </c>
      <c r="I129" s="188"/>
      <c r="J129" s="189">
        <f>ROUND(I129*H129,2)</f>
        <v>0</v>
      </c>
      <c r="K129" s="185" t="s">
        <v>198</v>
      </c>
      <c r="L129" s="42"/>
      <c r="M129" s="190" t="s">
        <v>5</v>
      </c>
      <c r="N129" s="191" t="s">
        <v>45</v>
      </c>
      <c r="O129" s="43"/>
      <c r="P129" s="192">
        <f>O129*H129</f>
        <v>0</v>
      </c>
      <c r="Q129" s="192">
        <v>0</v>
      </c>
      <c r="R129" s="192">
        <f>Q129*H129</f>
        <v>0</v>
      </c>
      <c r="S129" s="192">
        <v>0</v>
      </c>
      <c r="T129" s="193">
        <f>S129*H129</f>
        <v>0</v>
      </c>
      <c r="AR129" s="25" t="s">
        <v>191</v>
      </c>
      <c r="AT129" s="25" t="s">
        <v>187</v>
      </c>
      <c r="AU129" s="25" t="s">
        <v>83</v>
      </c>
      <c r="AY129" s="25" t="s">
        <v>185</v>
      </c>
      <c r="BE129" s="194">
        <f>IF(N129="základní",J129,0)</f>
        <v>0</v>
      </c>
      <c r="BF129" s="194">
        <f>IF(N129="snížená",J129,0)</f>
        <v>0</v>
      </c>
      <c r="BG129" s="194">
        <f>IF(N129="zákl. přenesená",J129,0)</f>
        <v>0</v>
      </c>
      <c r="BH129" s="194">
        <f>IF(N129="sníž. přenesená",J129,0)</f>
        <v>0</v>
      </c>
      <c r="BI129" s="194">
        <f>IF(N129="nulová",J129,0)</f>
        <v>0</v>
      </c>
      <c r="BJ129" s="25" t="s">
        <v>81</v>
      </c>
      <c r="BK129" s="194">
        <f>ROUND(I129*H129,2)</f>
        <v>0</v>
      </c>
      <c r="BL129" s="25" t="s">
        <v>191</v>
      </c>
      <c r="BM129" s="25" t="s">
        <v>1571</v>
      </c>
    </row>
    <row r="130" spans="2:65" s="13" customFormat="1">
      <c r="B130" s="204"/>
      <c r="D130" s="196" t="s">
        <v>193</v>
      </c>
      <c r="E130" s="205" t="s">
        <v>5</v>
      </c>
      <c r="F130" s="206" t="s">
        <v>1572</v>
      </c>
      <c r="H130" s="207">
        <v>1.44</v>
      </c>
      <c r="I130" s="208"/>
      <c r="L130" s="204"/>
      <c r="M130" s="209"/>
      <c r="N130" s="210"/>
      <c r="O130" s="210"/>
      <c r="P130" s="210"/>
      <c r="Q130" s="210"/>
      <c r="R130" s="210"/>
      <c r="S130" s="210"/>
      <c r="T130" s="211"/>
      <c r="AT130" s="205" t="s">
        <v>193</v>
      </c>
      <c r="AU130" s="205" t="s">
        <v>83</v>
      </c>
      <c r="AV130" s="13" t="s">
        <v>83</v>
      </c>
      <c r="AW130" s="13" t="s">
        <v>38</v>
      </c>
      <c r="AX130" s="13" t="s">
        <v>74</v>
      </c>
      <c r="AY130" s="205" t="s">
        <v>185</v>
      </c>
    </row>
    <row r="131" spans="2:65" s="14" customFormat="1">
      <c r="B131" s="212"/>
      <c r="D131" s="213" t="s">
        <v>193</v>
      </c>
      <c r="E131" s="214" t="s">
        <v>5</v>
      </c>
      <c r="F131" s="215" t="s">
        <v>196</v>
      </c>
      <c r="H131" s="216">
        <v>1.44</v>
      </c>
      <c r="I131" s="217"/>
      <c r="L131" s="212"/>
      <c r="M131" s="218"/>
      <c r="N131" s="219"/>
      <c r="O131" s="219"/>
      <c r="P131" s="219"/>
      <c r="Q131" s="219"/>
      <c r="R131" s="219"/>
      <c r="S131" s="219"/>
      <c r="T131" s="220"/>
      <c r="AT131" s="221" t="s">
        <v>193</v>
      </c>
      <c r="AU131" s="221" t="s">
        <v>83</v>
      </c>
      <c r="AV131" s="14" t="s">
        <v>191</v>
      </c>
      <c r="AW131" s="14" t="s">
        <v>38</v>
      </c>
      <c r="AX131" s="14" t="s">
        <v>81</v>
      </c>
      <c r="AY131" s="221" t="s">
        <v>185</v>
      </c>
    </row>
    <row r="132" spans="2:65" s="1" customFormat="1" ht="40.200000000000003" customHeight="1">
      <c r="B132" s="182"/>
      <c r="C132" s="183" t="s">
        <v>232</v>
      </c>
      <c r="D132" s="183" t="s">
        <v>187</v>
      </c>
      <c r="E132" s="184" t="s">
        <v>1573</v>
      </c>
      <c r="F132" s="185" t="s">
        <v>1574</v>
      </c>
      <c r="G132" s="186" t="s">
        <v>283</v>
      </c>
      <c r="H132" s="187">
        <v>98</v>
      </c>
      <c r="I132" s="188"/>
      <c r="J132" s="189">
        <f>ROUND(I132*H132,2)</f>
        <v>0</v>
      </c>
      <c r="K132" s="185" t="s">
        <v>198</v>
      </c>
      <c r="L132" s="42"/>
      <c r="M132" s="190" t="s">
        <v>5</v>
      </c>
      <c r="N132" s="191" t="s">
        <v>45</v>
      </c>
      <c r="O132" s="43"/>
      <c r="P132" s="192">
        <f>O132*H132</f>
        <v>0</v>
      </c>
      <c r="Q132" s="192">
        <v>0</v>
      </c>
      <c r="R132" s="192">
        <f>Q132*H132</f>
        <v>0</v>
      </c>
      <c r="S132" s="192">
        <v>0</v>
      </c>
      <c r="T132" s="193">
        <f>S132*H132</f>
        <v>0</v>
      </c>
      <c r="AR132" s="25" t="s">
        <v>191</v>
      </c>
      <c r="AT132" s="25" t="s">
        <v>187</v>
      </c>
      <c r="AU132" s="25" t="s">
        <v>83</v>
      </c>
      <c r="AY132" s="25" t="s">
        <v>185</v>
      </c>
      <c r="BE132" s="194">
        <f>IF(N132="základní",J132,0)</f>
        <v>0</v>
      </c>
      <c r="BF132" s="194">
        <f>IF(N132="snížená",J132,0)</f>
        <v>0</v>
      </c>
      <c r="BG132" s="194">
        <f>IF(N132="zákl. přenesená",J132,0)</f>
        <v>0</v>
      </c>
      <c r="BH132" s="194">
        <f>IF(N132="sníž. přenesená",J132,0)</f>
        <v>0</v>
      </c>
      <c r="BI132" s="194">
        <f>IF(N132="nulová",J132,0)</f>
        <v>0</v>
      </c>
      <c r="BJ132" s="25" t="s">
        <v>81</v>
      </c>
      <c r="BK132" s="194">
        <f>ROUND(I132*H132,2)</f>
        <v>0</v>
      </c>
      <c r="BL132" s="25" t="s">
        <v>191</v>
      </c>
      <c r="BM132" s="25" t="s">
        <v>1575</v>
      </c>
    </row>
    <row r="133" spans="2:65" s="12" customFormat="1">
      <c r="B133" s="195"/>
      <c r="D133" s="196" t="s">
        <v>193</v>
      </c>
      <c r="E133" s="197" t="s">
        <v>5</v>
      </c>
      <c r="F133" s="198" t="s">
        <v>1576</v>
      </c>
      <c r="H133" s="199" t="s">
        <v>5</v>
      </c>
      <c r="I133" s="200"/>
      <c r="L133" s="195"/>
      <c r="M133" s="201"/>
      <c r="N133" s="202"/>
      <c r="O133" s="202"/>
      <c r="P133" s="202"/>
      <c r="Q133" s="202"/>
      <c r="R133" s="202"/>
      <c r="S133" s="202"/>
      <c r="T133" s="203"/>
      <c r="AT133" s="199" t="s">
        <v>193</v>
      </c>
      <c r="AU133" s="199" t="s">
        <v>83</v>
      </c>
      <c r="AV133" s="12" t="s">
        <v>81</v>
      </c>
      <c r="AW133" s="12" t="s">
        <v>38</v>
      </c>
      <c r="AX133" s="12" t="s">
        <v>74</v>
      </c>
      <c r="AY133" s="199" t="s">
        <v>185</v>
      </c>
    </row>
    <row r="134" spans="2:65" s="13" customFormat="1">
      <c r="B134" s="204"/>
      <c r="D134" s="196" t="s">
        <v>193</v>
      </c>
      <c r="E134" s="205" t="s">
        <v>5</v>
      </c>
      <c r="F134" s="206" t="s">
        <v>1577</v>
      </c>
      <c r="H134" s="207">
        <v>70</v>
      </c>
      <c r="I134" s="208"/>
      <c r="L134" s="204"/>
      <c r="M134" s="209"/>
      <c r="N134" s="210"/>
      <c r="O134" s="210"/>
      <c r="P134" s="210"/>
      <c r="Q134" s="210"/>
      <c r="R134" s="210"/>
      <c r="S134" s="210"/>
      <c r="T134" s="211"/>
      <c r="AT134" s="205" t="s">
        <v>193</v>
      </c>
      <c r="AU134" s="205" t="s">
        <v>83</v>
      </c>
      <c r="AV134" s="13" t="s">
        <v>83</v>
      </c>
      <c r="AW134" s="13" t="s">
        <v>38</v>
      </c>
      <c r="AX134" s="13" t="s">
        <v>74</v>
      </c>
      <c r="AY134" s="205" t="s">
        <v>185</v>
      </c>
    </row>
    <row r="135" spans="2:65" s="15" customFormat="1">
      <c r="B135" s="222"/>
      <c r="D135" s="196" t="s">
        <v>193</v>
      </c>
      <c r="E135" s="223" t="s">
        <v>5</v>
      </c>
      <c r="F135" s="224" t="s">
        <v>302</v>
      </c>
      <c r="H135" s="225">
        <v>70</v>
      </c>
      <c r="I135" s="226"/>
      <c r="L135" s="222"/>
      <c r="M135" s="227"/>
      <c r="N135" s="228"/>
      <c r="O135" s="228"/>
      <c r="P135" s="228"/>
      <c r="Q135" s="228"/>
      <c r="R135" s="228"/>
      <c r="S135" s="228"/>
      <c r="T135" s="229"/>
      <c r="AT135" s="223" t="s">
        <v>193</v>
      </c>
      <c r="AU135" s="223" t="s">
        <v>83</v>
      </c>
      <c r="AV135" s="15" t="s">
        <v>202</v>
      </c>
      <c r="AW135" s="15" t="s">
        <v>38</v>
      </c>
      <c r="AX135" s="15" t="s">
        <v>74</v>
      </c>
      <c r="AY135" s="223" t="s">
        <v>185</v>
      </c>
    </row>
    <row r="136" spans="2:65" s="12" customFormat="1">
      <c r="B136" s="195"/>
      <c r="D136" s="196" t="s">
        <v>193</v>
      </c>
      <c r="E136" s="197" t="s">
        <v>5</v>
      </c>
      <c r="F136" s="198" t="s">
        <v>1578</v>
      </c>
      <c r="H136" s="199" t="s">
        <v>5</v>
      </c>
      <c r="I136" s="200"/>
      <c r="L136" s="195"/>
      <c r="M136" s="201"/>
      <c r="N136" s="202"/>
      <c r="O136" s="202"/>
      <c r="P136" s="202"/>
      <c r="Q136" s="202"/>
      <c r="R136" s="202"/>
      <c r="S136" s="202"/>
      <c r="T136" s="203"/>
      <c r="AT136" s="199" t="s">
        <v>193</v>
      </c>
      <c r="AU136" s="199" t="s">
        <v>83</v>
      </c>
      <c r="AV136" s="12" t="s">
        <v>81</v>
      </c>
      <c r="AW136" s="12" t="s">
        <v>38</v>
      </c>
      <c r="AX136" s="12" t="s">
        <v>74</v>
      </c>
      <c r="AY136" s="199" t="s">
        <v>185</v>
      </c>
    </row>
    <row r="137" spans="2:65" s="13" customFormat="1">
      <c r="B137" s="204"/>
      <c r="D137" s="196" t="s">
        <v>193</v>
      </c>
      <c r="E137" s="205" t="s">
        <v>5</v>
      </c>
      <c r="F137" s="206" t="s">
        <v>1579</v>
      </c>
      <c r="H137" s="207">
        <v>28</v>
      </c>
      <c r="I137" s="208"/>
      <c r="L137" s="204"/>
      <c r="M137" s="209"/>
      <c r="N137" s="210"/>
      <c r="O137" s="210"/>
      <c r="P137" s="210"/>
      <c r="Q137" s="210"/>
      <c r="R137" s="210"/>
      <c r="S137" s="210"/>
      <c r="T137" s="211"/>
      <c r="AT137" s="205" t="s">
        <v>193</v>
      </c>
      <c r="AU137" s="205" t="s">
        <v>83</v>
      </c>
      <c r="AV137" s="13" t="s">
        <v>83</v>
      </c>
      <c r="AW137" s="13" t="s">
        <v>38</v>
      </c>
      <c r="AX137" s="13" t="s">
        <v>74</v>
      </c>
      <c r="AY137" s="205" t="s">
        <v>185</v>
      </c>
    </row>
    <row r="138" spans="2:65" s="15" customFormat="1">
      <c r="B138" s="222"/>
      <c r="D138" s="196" t="s">
        <v>193</v>
      </c>
      <c r="E138" s="223" t="s">
        <v>5</v>
      </c>
      <c r="F138" s="224" t="s">
        <v>302</v>
      </c>
      <c r="H138" s="225">
        <v>28</v>
      </c>
      <c r="I138" s="226"/>
      <c r="L138" s="222"/>
      <c r="M138" s="227"/>
      <c r="N138" s="228"/>
      <c r="O138" s="228"/>
      <c r="P138" s="228"/>
      <c r="Q138" s="228"/>
      <c r="R138" s="228"/>
      <c r="S138" s="228"/>
      <c r="T138" s="229"/>
      <c r="AT138" s="223" t="s">
        <v>193</v>
      </c>
      <c r="AU138" s="223" t="s">
        <v>83</v>
      </c>
      <c r="AV138" s="15" t="s">
        <v>202</v>
      </c>
      <c r="AW138" s="15" t="s">
        <v>38</v>
      </c>
      <c r="AX138" s="15" t="s">
        <v>74</v>
      </c>
      <c r="AY138" s="223" t="s">
        <v>185</v>
      </c>
    </row>
    <row r="139" spans="2:65" s="14" customFormat="1">
      <c r="B139" s="212"/>
      <c r="D139" s="213" t="s">
        <v>193</v>
      </c>
      <c r="E139" s="214" t="s">
        <v>5</v>
      </c>
      <c r="F139" s="215" t="s">
        <v>196</v>
      </c>
      <c r="H139" s="216">
        <v>98</v>
      </c>
      <c r="I139" s="217"/>
      <c r="L139" s="212"/>
      <c r="M139" s="218"/>
      <c r="N139" s="219"/>
      <c r="O139" s="219"/>
      <c r="P139" s="219"/>
      <c r="Q139" s="219"/>
      <c r="R139" s="219"/>
      <c r="S139" s="219"/>
      <c r="T139" s="220"/>
      <c r="AT139" s="221" t="s">
        <v>193</v>
      </c>
      <c r="AU139" s="221" t="s">
        <v>83</v>
      </c>
      <c r="AV139" s="14" t="s">
        <v>191</v>
      </c>
      <c r="AW139" s="14" t="s">
        <v>38</v>
      </c>
      <c r="AX139" s="14" t="s">
        <v>81</v>
      </c>
      <c r="AY139" s="221" t="s">
        <v>185</v>
      </c>
    </row>
    <row r="140" spans="2:65" s="1" customFormat="1" ht="40.200000000000003" customHeight="1">
      <c r="B140" s="182"/>
      <c r="C140" s="183" t="s">
        <v>238</v>
      </c>
      <c r="D140" s="183" t="s">
        <v>187</v>
      </c>
      <c r="E140" s="184" t="s">
        <v>339</v>
      </c>
      <c r="F140" s="185" t="s">
        <v>340</v>
      </c>
      <c r="G140" s="186" t="s">
        <v>283</v>
      </c>
      <c r="H140" s="187">
        <v>1</v>
      </c>
      <c r="I140" s="188"/>
      <c r="J140" s="189">
        <f>ROUND(I140*H140,2)</f>
        <v>0</v>
      </c>
      <c r="K140" s="185" t="s">
        <v>198</v>
      </c>
      <c r="L140" s="42"/>
      <c r="M140" s="190" t="s">
        <v>5</v>
      </c>
      <c r="N140" s="191" t="s">
        <v>45</v>
      </c>
      <c r="O140" s="43"/>
      <c r="P140" s="192">
        <f>O140*H140</f>
        <v>0</v>
      </c>
      <c r="Q140" s="192">
        <v>0</v>
      </c>
      <c r="R140" s="192">
        <f>Q140*H140</f>
        <v>0</v>
      </c>
      <c r="S140" s="192">
        <v>0</v>
      </c>
      <c r="T140" s="193">
        <f>S140*H140</f>
        <v>0</v>
      </c>
      <c r="AR140" s="25" t="s">
        <v>191</v>
      </c>
      <c r="AT140" s="25" t="s">
        <v>187</v>
      </c>
      <c r="AU140" s="25" t="s">
        <v>83</v>
      </c>
      <c r="AY140" s="25" t="s">
        <v>185</v>
      </c>
      <c r="BE140" s="194">
        <f>IF(N140="základní",J140,0)</f>
        <v>0</v>
      </c>
      <c r="BF140" s="194">
        <f>IF(N140="snížená",J140,0)</f>
        <v>0</v>
      </c>
      <c r="BG140" s="194">
        <f>IF(N140="zákl. přenesená",J140,0)</f>
        <v>0</v>
      </c>
      <c r="BH140" s="194">
        <f>IF(N140="sníž. přenesená",J140,0)</f>
        <v>0</v>
      </c>
      <c r="BI140" s="194">
        <f>IF(N140="nulová",J140,0)</f>
        <v>0</v>
      </c>
      <c r="BJ140" s="25" t="s">
        <v>81</v>
      </c>
      <c r="BK140" s="194">
        <f>ROUND(I140*H140,2)</f>
        <v>0</v>
      </c>
      <c r="BL140" s="25" t="s">
        <v>191</v>
      </c>
      <c r="BM140" s="25" t="s">
        <v>1580</v>
      </c>
    </row>
    <row r="141" spans="2:65" s="12" customFormat="1">
      <c r="B141" s="195"/>
      <c r="D141" s="196" t="s">
        <v>193</v>
      </c>
      <c r="E141" s="197" t="s">
        <v>5</v>
      </c>
      <c r="F141" s="198" t="s">
        <v>342</v>
      </c>
      <c r="H141" s="199" t="s">
        <v>5</v>
      </c>
      <c r="I141" s="200"/>
      <c r="L141" s="195"/>
      <c r="M141" s="201"/>
      <c r="N141" s="202"/>
      <c r="O141" s="202"/>
      <c r="P141" s="202"/>
      <c r="Q141" s="202"/>
      <c r="R141" s="202"/>
      <c r="S141" s="202"/>
      <c r="T141" s="203"/>
      <c r="AT141" s="199" t="s">
        <v>193</v>
      </c>
      <c r="AU141" s="199" t="s">
        <v>83</v>
      </c>
      <c r="AV141" s="12" t="s">
        <v>81</v>
      </c>
      <c r="AW141" s="12" t="s">
        <v>38</v>
      </c>
      <c r="AX141" s="12" t="s">
        <v>74</v>
      </c>
      <c r="AY141" s="199" t="s">
        <v>185</v>
      </c>
    </row>
    <row r="142" spans="2:65" s="13" customFormat="1">
      <c r="B142" s="204"/>
      <c r="D142" s="196" t="s">
        <v>193</v>
      </c>
      <c r="E142" s="205" t="s">
        <v>5</v>
      </c>
      <c r="F142" s="206" t="s">
        <v>81</v>
      </c>
      <c r="H142" s="207">
        <v>1</v>
      </c>
      <c r="I142" s="208"/>
      <c r="L142" s="204"/>
      <c r="M142" s="209"/>
      <c r="N142" s="210"/>
      <c r="O142" s="210"/>
      <c r="P142" s="210"/>
      <c r="Q142" s="210"/>
      <c r="R142" s="210"/>
      <c r="S142" s="210"/>
      <c r="T142" s="211"/>
      <c r="AT142" s="205" t="s">
        <v>193</v>
      </c>
      <c r="AU142" s="205" t="s">
        <v>83</v>
      </c>
      <c r="AV142" s="13" t="s">
        <v>83</v>
      </c>
      <c r="AW142" s="13" t="s">
        <v>38</v>
      </c>
      <c r="AX142" s="13" t="s">
        <v>74</v>
      </c>
      <c r="AY142" s="205" t="s">
        <v>185</v>
      </c>
    </row>
    <row r="143" spans="2:65" s="14" customFormat="1">
      <c r="B143" s="212"/>
      <c r="D143" s="213" t="s">
        <v>193</v>
      </c>
      <c r="E143" s="214" t="s">
        <v>5</v>
      </c>
      <c r="F143" s="215" t="s">
        <v>196</v>
      </c>
      <c r="H143" s="216">
        <v>1</v>
      </c>
      <c r="I143" s="217"/>
      <c r="L143" s="212"/>
      <c r="M143" s="218"/>
      <c r="N143" s="219"/>
      <c r="O143" s="219"/>
      <c r="P143" s="219"/>
      <c r="Q143" s="219"/>
      <c r="R143" s="219"/>
      <c r="S143" s="219"/>
      <c r="T143" s="220"/>
      <c r="AT143" s="221" t="s">
        <v>193</v>
      </c>
      <c r="AU143" s="221" t="s">
        <v>83</v>
      </c>
      <c r="AV143" s="14" t="s">
        <v>191</v>
      </c>
      <c r="AW143" s="14" t="s">
        <v>38</v>
      </c>
      <c r="AX143" s="14" t="s">
        <v>81</v>
      </c>
      <c r="AY143" s="221" t="s">
        <v>185</v>
      </c>
    </row>
    <row r="144" spans="2:65" s="1" customFormat="1" ht="28.95" customHeight="1">
      <c r="B144" s="182"/>
      <c r="C144" s="183" t="s">
        <v>244</v>
      </c>
      <c r="D144" s="183" t="s">
        <v>187</v>
      </c>
      <c r="E144" s="184" t="s">
        <v>850</v>
      </c>
      <c r="F144" s="185" t="s">
        <v>1581</v>
      </c>
      <c r="G144" s="186" t="s">
        <v>283</v>
      </c>
      <c r="H144" s="187">
        <v>70</v>
      </c>
      <c r="I144" s="188"/>
      <c r="J144" s="189">
        <f>ROUND(I144*H144,2)</f>
        <v>0</v>
      </c>
      <c r="K144" s="185" t="s">
        <v>198</v>
      </c>
      <c r="L144" s="42"/>
      <c r="M144" s="190" t="s">
        <v>5</v>
      </c>
      <c r="N144" s="191" t="s">
        <v>45</v>
      </c>
      <c r="O144" s="43"/>
      <c r="P144" s="192">
        <f>O144*H144</f>
        <v>0</v>
      </c>
      <c r="Q144" s="192">
        <v>0</v>
      </c>
      <c r="R144" s="192">
        <f>Q144*H144</f>
        <v>0</v>
      </c>
      <c r="S144" s="192">
        <v>0</v>
      </c>
      <c r="T144" s="193">
        <f>S144*H144</f>
        <v>0</v>
      </c>
      <c r="AR144" s="25" t="s">
        <v>191</v>
      </c>
      <c r="AT144" s="25" t="s">
        <v>187</v>
      </c>
      <c r="AU144" s="25" t="s">
        <v>83</v>
      </c>
      <c r="AY144" s="25" t="s">
        <v>185</v>
      </c>
      <c r="BE144" s="194">
        <f>IF(N144="základní",J144,0)</f>
        <v>0</v>
      </c>
      <c r="BF144" s="194">
        <f>IF(N144="snížená",J144,0)</f>
        <v>0</v>
      </c>
      <c r="BG144" s="194">
        <f>IF(N144="zákl. přenesená",J144,0)</f>
        <v>0</v>
      </c>
      <c r="BH144" s="194">
        <f>IF(N144="sníž. přenesená",J144,0)</f>
        <v>0</v>
      </c>
      <c r="BI144" s="194">
        <f>IF(N144="nulová",J144,0)</f>
        <v>0</v>
      </c>
      <c r="BJ144" s="25" t="s">
        <v>81</v>
      </c>
      <c r="BK144" s="194">
        <f>ROUND(I144*H144,2)</f>
        <v>0</v>
      </c>
      <c r="BL144" s="25" t="s">
        <v>191</v>
      </c>
      <c r="BM144" s="25" t="s">
        <v>1582</v>
      </c>
    </row>
    <row r="145" spans="2:65" s="12" customFormat="1">
      <c r="B145" s="195"/>
      <c r="D145" s="196" t="s">
        <v>193</v>
      </c>
      <c r="E145" s="197" t="s">
        <v>5</v>
      </c>
      <c r="F145" s="198" t="s">
        <v>1583</v>
      </c>
      <c r="H145" s="199" t="s">
        <v>5</v>
      </c>
      <c r="I145" s="200"/>
      <c r="L145" s="195"/>
      <c r="M145" s="201"/>
      <c r="N145" s="202"/>
      <c r="O145" s="202"/>
      <c r="P145" s="202"/>
      <c r="Q145" s="202"/>
      <c r="R145" s="202"/>
      <c r="S145" s="202"/>
      <c r="T145" s="203"/>
      <c r="AT145" s="199" t="s">
        <v>193</v>
      </c>
      <c r="AU145" s="199" t="s">
        <v>83</v>
      </c>
      <c r="AV145" s="12" t="s">
        <v>81</v>
      </c>
      <c r="AW145" s="12" t="s">
        <v>38</v>
      </c>
      <c r="AX145" s="12" t="s">
        <v>74</v>
      </c>
      <c r="AY145" s="199" t="s">
        <v>185</v>
      </c>
    </row>
    <row r="146" spans="2:65" s="13" customFormat="1">
      <c r="B146" s="204"/>
      <c r="D146" s="196" t="s">
        <v>193</v>
      </c>
      <c r="E146" s="205" t="s">
        <v>5</v>
      </c>
      <c r="F146" s="206" t="s">
        <v>1577</v>
      </c>
      <c r="H146" s="207">
        <v>70</v>
      </c>
      <c r="I146" s="208"/>
      <c r="L146" s="204"/>
      <c r="M146" s="209"/>
      <c r="N146" s="210"/>
      <c r="O146" s="210"/>
      <c r="P146" s="210"/>
      <c r="Q146" s="210"/>
      <c r="R146" s="210"/>
      <c r="S146" s="210"/>
      <c r="T146" s="211"/>
      <c r="AT146" s="205" t="s">
        <v>193</v>
      </c>
      <c r="AU146" s="205" t="s">
        <v>83</v>
      </c>
      <c r="AV146" s="13" t="s">
        <v>83</v>
      </c>
      <c r="AW146" s="13" t="s">
        <v>38</v>
      </c>
      <c r="AX146" s="13" t="s">
        <v>74</v>
      </c>
      <c r="AY146" s="205" t="s">
        <v>185</v>
      </c>
    </row>
    <row r="147" spans="2:65" s="14" customFormat="1">
      <c r="B147" s="212"/>
      <c r="D147" s="213" t="s">
        <v>193</v>
      </c>
      <c r="E147" s="214" t="s">
        <v>5</v>
      </c>
      <c r="F147" s="215" t="s">
        <v>196</v>
      </c>
      <c r="H147" s="216">
        <v>70</v>
      </c>
      <c r="I147" s="217"/>
      <c r="L147" s="212"/>
      <c r="M147" s="218"/>
      <c r="N147" s="219"/>
      <c r="O147" s="219"/>
      <c r="P147" s="219"/>
      <c r="Q147" s="219"/>
      <c r="R147" s="219"/>
      <c r="S147" s="219"/>
      <c r="T147" s="220"/>
      <c r="AT147" s="221" t="s">
        <v>193</v>
      </c>
      <c r="AU147" s="221" t="s">
        <v>83</v>
      </c>
      <c r="AV147" s="14" t="s">
        <v>191</v>
      </c>
      <c r="AW147" s="14" t="s">
        <v>38</v>
      </c>
      <c r="AX147" s="14" t="s">
        <v>81</v>
      </c>
      <c r="AY147" s="221" t="s">
        <v>185</v>
      </c>
    </row>
    <row r="148" spans="2:65" s="1" customFormat="1" ht="51.6" customHeight="1">
      <c r="B148" s="182"/>
      <c r="C148" s="183" t="s">
        <v>250</v>
      </c>
      <c r="D148" s="183" t="s">
        <v>187</v>
      </c>
      <c r="E148" s="184" t="s">
        <v>1584</v>
      </c>
      <c r="F148" s="185" t="s">
        <v>1585</v>
      </c>
      <c r="G148" s="186" t="s">
        <v>283</v>
      </c>
      <c r="H148" s="187">
        <v>70</v>
      </c>
      <c r="I148" s="188"/>
      <c r="J148" s="189">
        <f>ROUND(I148*H148,2)</f>
        <v>0</v>
      </c>
      <c r="K148" s="185" t="s">
        <v>198</v>
      </c>
      <c r="L148" s="42"/>
      <c r="M148" s="190" t="s">
        <v>5</v>
      </c>
      <c r="N148" s="191" t="s">
        <v>45</v>
      </c>
      <c r="O148" s="43"/>
      <c r="P148" s="192">
        <f>O148*H148</f>
        <v>0</v>
      </c>
      <c r="Q148" s="192">
        <v>0</v>
      </c>
      <c r="R148" s="192">
        <f>Q148*H148</f>
        <v>0</v>
      </c>
      <c r="S148" s="192">
        <v>0</v>
      </c>
      <c r="T148" s="193">
        <f>S148*H148</f>
        <v>0</v>
      </c>
      <c r="AR148" s="25" t="s">
        <v>191</v>
      </c>
      <c r="AT148" s="25" t="s">
        <v>187</v>
      </c>
      <c r="AU148" s="25" t="s">
        <v>83</v>
      </c>
      <c r="AY148" s="25" t="s">
        <v>185</v>
      </c>
      <c r="BE148" s="194">
        <f>IF(N148="základní",J148,0)</f>
        <v>0</v>
      </c>
      <c r="BF148" s="194">
        <f>IF(N148="snížená",J148,0)</f>
        <v>0</v>
      </c>
      <c r="BG148" s="194">
        <f>IF(N148="zákl. přenesená",J148,0)</f>
        <v>0</v>
      </c>
      <c r="BH148" s="194">
        <f>IF(N148="sníž. přenesená",J148,0)</f>
        <v>0</v>
      </c>
      <c r="BI148" s="194">
        <f>IF(N148="nulová",J148,0)</f>
        <v>0</v>
      </c>
      <c r="BJ148" s="25" t="s">
        <v>81</v>
      </c>
      <c r="BK148" s="194">
        <f>ROUND(I148*H148,2)</f>
        <v>0</v>
      </c>
      <c r="BL148" s="25" t="s">
        <v>191</v>
      </c>
      <c r="BM148" s="25" t="s">
        <v>1586</v>
      </c>
    </row>
    <row r="149" spans="2:65" s="12" customFormat="1">
      <c r="B149" s="195"/>
      <c r="D149" s="196" t="s">
        <v>193</v>
      </c>
      <c r="E149" s="197" t="s">
        <v>5</v>
      </c>
      <c r="F149" s="198" t="s">
        <v>1583</v>
      </c>
      <c r="H149" s="199" t="s">
        <v>5</v>
      </c>
      <c r="I149" s="200"/>
      <c r="L149" s="195"/>
      <c r="M149" s="201"/>
      <c r="N149" s="202"/>
      <c r="O149" s="202"/>
      <c r="P149" s="202"/>
      <c r="Q149" s="202"/>
      <c r="R149" s="202"/>
      <c r="S149" s="202"/>
      <c r="T149" s="203"/>
      <c r="AT149" s="199" t="s">
        <v>193</v>
      </c>
      <c r="AU149" s="199" t="s">
        <v>83</v>
      </c>
      <c r="AV149" s="12" t="s">
        <v>81</v>
      </c>
      <c r="AW149" s="12" t="s">
        <v>38</v>
      </c>
      <c r="AX149" s="12" t="s">
        <v>74</v>
      </c>
      <c r="AY149" s="199" t="s">
        <v>185</v>
      </c>
    </row>
    <row r="150" spans="2:65" s="13" customFormat="1">
      <c r="B150" s="204"/>
      <c r="D150" s="196" t="s">
        <v>193</v>
      </c>
      <c r="E150" s="205" t="s">
        <v>5</v>
      </c>
      <c r="F150" s="206" t="s">
        <v>1577</v>
      </c>
      <c r="H150" s="207">
        <v>70</v>
      </c>
      <c r="I150" s="208"/>
      <c r="L150" s="204"/>
      <c r="M150" s="209"/>
      <c r="N150" s="210"/>
      <c r="O150" s="210"/>
      <c r="P150" s="210"/>
      <c r="Q150" s="210"/>
      <c r="R150" s="210"/>
      <c r="S150" s="210"/>
      <c r="T150" s="211"/>
      <c r="AT150" s="205" t="s">
        <v>193</v>
      </c>
      <c r="AU150" s="205" t="s">
        <v>83</v>
      </c>
      <c r="AV150" s="13" t="s">
        <v>83</v>
      </c>
      <c r="AW150" s="13" t="s">
        <v>38</v>
      </c>
      <c r="AX150" s="13" t="s">
        <v>74</v>
      </c>
      <c r="AY150" s="205" t="s">
        <v>185</v>
      </c>
    </row>
    <row r="151" spans="2:65" s="14" customFormat="1">
      <c r="B151" s="212"/>
      <c r="D151" s="213" t="s">
        <v>193</v>
      </c>
      <c r="E151" s="214" t="s">
        <v>5</v>
      </c>
      <c r="F151" s="215" t="s">
        <v>196</v>
      </c>
      <c r="H151" s="216">
        <v>70</v>
      </c>
      <c r="I151" s="217"/>
      <c r="L151" s="212"/>
      <c r="M151" s="218"/>
      <c r="N151" s="219"/>
      <c r="O151" s="219"/>
      <c r="P151" s="219"/>
      <c r="Q151" s="219"/>
      <c r="R151" s="219"/>
      <c r="S151" s="219"/>
      <c r="T151" s="220"/>
      <c r="AT151" s="221" t="s">
        <v>193</v>
      </c>
      <c r="AU151" s="221" t="s">
        <v>83</v>
      </c>
      <c r="AV151" s="14" t="s">
        <v>191</v>
      </c>
      <c r="AW151" s="14" t="s">
        <v>38</v>
      </c>
      <c r="AX151" s="14" t="s">
        <v>81</v>
      </c>
      <c r="AY151" s="221" t="s">
        <v>185</v>
      </c>
    </row>
    <row r="152" spans="2:65" s="1" customFormat="1" ht="20.399999999999999" customHeight="1">
      <c r="B152" s="182"/>
      <c r="C152" s="183" t="s">
        <v>255</v>
      </c>
      <c r="D152" s="183" t="s">
        <v>187</v>
      </c>
      <c r="E152" s="184" t="s">
        <v>349</v>
      </c>
      <c r="F152" s="185" t="s">
        <v>350</v>
      </c>
      <c r="G152" s="186" t="s">
        <v>283</v>
      </c>
      <c r="H152" s="187">
        <v>0.42</v>
      </c>
      <c r="I152" s="188"/>
      <c r="J152" s="189">
        <f>ROUND(I152*H152,2)</f>
        <v>0</v>
      </c>
      <c r="K152" s="185" t="s">
        <v>198</v>
      </c>
      <c r="L152" s="42"/>
      <c r="M152" s="190" t="s">
        <v>5</v>
      </c>
      <c r="N152" s="191" t="s">
        <v>45</v>
      </c>
      <c r="O152" s="43"/>
      <c r="P152" s="192">
        <f>O152*H152</f>
        <v>0</v>
      </c>
      <c r="Q152" s="192">
        <v>0</v>
      </c>
      <c r="R152" s="192">
        <f>Q152*H152</f>
        <v>0</v>
      </c>
      <c r="S152" s="192">
        <v>0</v>
      </c>
      <c r="T152" s="193">
        <f>S152*H152</f>
        <v>0</v>
      </c>
      <c r="AR152" s="25" t="s">
        <v>191</v>
      </c>
      <c r="AT152" s="25" t="s">
        <v>187</v>
      </c>
      <c r="AU152" s="25" t="s">
        <v>83</v>
      </c>
      <c r="AY152" s="25" t="s">
        <v>185</v>
      </c>
      <c r="BE152" s="194">
        <f>IF(N152="základní",J152,0)</f>
        <v>0</v>
      </c>
      <c r="BF152" s="194">
        <f>IF(N152="snížená",J152,0)</f>
        <v>0</v>
      </c>
      <c r="BG152" s="194">
        <f>IF(N152="zákl. přenesená",J152,0)</f>
        <v>0</v>
      </c>
      <c r="BH152" s="194">
        <f>IF(N152="sníž. přenesená",J152,0)</f>
        <v>0</v>
      </c>
      <c r="BI152" s="194">
        <f>IF(N152="nulová",J152,0)</f>
        <v>0</v>
      </c>
      <c r="BJ152" s="25" t="s">
        <v>81</v>
      </c>
      <c r="BK152" s="194">
        <f>ROUND(I152*H152,2)</f>
        <v>0</v>
      </c>
      <c r="BL152" s="25" t="s">
        <v>191</v>
      </c>
      <c r="BM152" s="25" t="s">
        <v>1587</v>
      </c>
    </row>
    <row r="153" spans="2:65" s="12" customFormat="1">
      <c r="B153" s="195"/>
      <c r="D153" s="196" t="s">
        <v>193</v>
      </c>
      <c r="E153" s="197" t="s">
        <v>5</v>
      </c>
      <c r="F153" s="198" t="s">
        <v>352</v>
      </c>
      <c r="H153" s="199" t="s">
        <v>5</v>
      </c>
      <c r="I153" s="200"/>
      <c r="L153" s="195"/>
      <c r="M153" s="201"/>
      <c r="N153" s="202"/>
      <c r="O153" s="202"/>
      <c r="P153" s="202"/>
      <c r="Q153" s="202"/>
      <c r="R153" s="202"/>
      <c r="S153" s="202"/>
      <c r="T153" s="203"/>
      <c r="AT153" s="199" t="s">
        <v>193</v>
      </c>
      <c r="AU153" s="199" t="s">
        <v>83</v>
      </c>
      <c r="AV153" s="12" t="s">
        <v>81</v>
      </c>
      <c r="AW153" s="12" t="s">
        <v>38</v>
      </c>
      <c r="AX153" s="12" t="s">
        <v>74</v>
      </c>
      <c r="AY153" s="199" t="s">
        <v>185</v>
      </c>
    </row>
    <row r="154" spans="2:65" s="13" customFormat="1">
      <c r="B154" s="204"/>
      <c r="D154" s="196" t="s">
        <v>193</v>
      </c>
      <c r="E154" s="205" t="s">
        <v>5</v>
      </c>
      <c r="F154" s="206" t="s">
        <v>1554</v>
      </c>
      <c r="H154" s="207">
        <v>0.42</v>
      </c>
      <c r="I154" s="208"/>
      <c r="L154" s="204"/>
      <c r="M154" s="209"/>
      <c r="N154" s="210"/>
      <c r="O154" s="210"/>
      <c r="P154" s="210"/>
      <c r="Q154" s="210"/>
      <c r="R154" s="210"/>
      <c r="S154" s="210"/>
      <c r="T154" s="211"/>
      <c r="AT154" s="205" t="s">
        <v>193</v>
      </c>
      <c r="AU154" s="205" t="s">
        <v>83</v>
      </c>
      <c r="AV154" s="13" t="s">
        <v>83</v>
      </c>
      <c r="AW154" s="13" t="s">
        <v>38</v>
      </c>
      <c r="AX154" s="13" t="s">
        <v>74</v>
      </c>
      <c r="AY154" s="205" t="s">
        <v>185</v>
      </c>
    </row>
    <row r="155" spans="2:65" s="14" customFormat="1">
      <c r="B155" s="212"/>
      <c r="D155" s="213" t="s">
        <v>193</v>
      </c>
      <c r="E155" s="214" t="s">
        <v>5</v>
      </c>
      <c r="F155" s="215" t="s">
        <v>196</v>
      </c>
      <c r="H155" s="216">
        <v>0.42</v>
      </c>
      <c r="I155" s="217"/>
      <c r="L155" s="212"/>
      <c r="M155" s="218"/>
      <c r="N155" s="219"/>
      <c r="O155" s="219"/>
      <c r="P155" s="219"/>
      <c r="Q155" s="219"/>
      <c r="R155" s="219"/>
      <c r="S155" s="219"/>
      <c r="T155" s="220"/>
      <c r="AT155" s="221" t="s">
        <v>193</v>
      </c>
      <c r="AU155" s="221" t="s">
        <v>83</v>
      </c>
      <c r="AV155" s="14" t="s">
        <v>191</v>
      </c>
      <c r="AW155" s="14" t="s">
        <v>38</v>
      </c>
      <c r="AX155" s="14" t="s">
        <v>81</v>
      </c>
      <c r="AY155" s="221" t="s">
        <v>185</v>
      </c>
    </row>
    <row r="156" spans="2:65" s="1" customFormat="1" ht="28.95" customHeight="1">
      <c r="B156" s="182"/>
      <c r="C156" s="183" t="s">
        <v>259</v>
      </c>
      <c r="D156" s="183" t="s">
        <v>187</v>
      </c>
      <c r="E156" s="184" t="s">
        <v>1588</v>
      </c>
      <c r="F156" s="185" t="s">
        <v>1589</v>
      </c>
      <c r="G156" s="186" t="s">
        <v>190</v>
      </c>
      <c r="H156" s="187">
        <v>140</v>
      </c>
      <c r="I156" s="188"/>
      <c r="J156" s="189">
        <f>ROUND(I156*H156,2)</f>
        <v>0</v>
      </c>
      <c r="K156" s="185" t="s">
        <v>198</v>
      </c>
      <c r="L156" s="42"/>
      <c r="M156" s="190" t="s">
        <v>5</v>
      </c>
      <c r="N156" s="191" t="s">
        <v>45</v>
      </c>
      <c r="O156" s="43"/>
      <c r="P156" s="192">
        <f>O156*H156</f>
        <v>0</v>
      </c>
      <c r="Q156" s="192">
        <v>0</v>
      </c>
      <c r="R156" s="192">
        <f>Q156*H156</f>
        <v>0</v>
      </c>
      <c r="S156" s="192">
        <v>0</v>
      </c>
      <c r="T156" s="193">
        <f>S156*H156</f>
        <v>0</v>
      </c>
      <c r="AR156" s="25" t="s">
        <v>191</v>
      </c>
      <c r="AT156" s="25" t="s">
        <v>187</v>
      </c>
      <c r="AU156" s="25" t="s">
        <v>83</v>
      </c>
      <c r="AY156" s="25" t="s">
        <v>185</v>
      </c>
      <c r="BE156" s="194">
        <f>IF(N156="základní",J156,0)</f>
        <v>0</v>
      </c>
      <c r="BF156" s="194">
        <f>IF(N156="snížená",J156,0)</f>
        <v>0</v>
      </c>
      <c r="BG156" s="194">
        <f>IF(N156="zákl. přenesená",J156,0)</f>
        <v>0</v>
      </c>
      <c r="BH156" s="194">
        <f>IF(N156="sníž. přenesená",J156,0)</f>
        <v>0</v>
      </c>
      <c r="BI156" s="194">
        <f>IF(N156="nulová",J156,0)</f>
        <v>0</v>
      </c>
      <c r="BJ156" s="25" t="s">
        <v>81</v>
      </c>
      <c r="BK156" s="194">
        <f>ROUND(I156*H156,2)</f>
        <v>0</v>
      </c>
      <c r="BL156" s="25" t="s">
        <v>191</v>
      </c>
      <c r="BM156" s="25" t="s">
        <v>1590</v>
      </c>
    </row>
    <row r="157" spans="2:65" s="12" customFormat="1">
      <c r="B157" s="195"/>
      <c r="D157" s="196" t="s">
        <v>193</v>
      </c>
      <c r="E157" s="197" t="s">
        <v>5</v>
      </c>
      <c r="F157" s="198" t="s">
        <v>1591</v>
      </c>
      <c r="H157" s="199" t="s">
        <v>5</v>
      </c>
      <c r="I157" s="200"/>
      <c r="L157" s="195"/>
      <c r="M157" s="201"/>
      <c r="N157" s="202"/>
      <c r="O157" s="202"/>
      <c r="P157" s="202"/>
      <c r="Q157" s="202"/>
      <c r="R157" s="202"/>
      <c r="S157" s="202"/>
      <c r="T157" s="203"/>
      <c r="AT157" s="199" t="s">
        <v>193</v>
      </c>
      <c r="AU157" s="199" t="s">
        <v>83</v>
      </c>
      <c r="AV157" s="12" t="s">
        <v>81</v>
      </c>
      <c r="AW157" s="12" t="s">
        <v>38</v>
      </c>
      <c r="AX157" s="12" t="s">
        <v>74</v>
      </c>
      <c r="AY157" s="199" t="s">
        <v>185</v>
      </c>
    </row>
    <row r="158" spans="2:65" s="13" customFormat="1">
      <c r="B158" s="204"/>
      <c r="D158" s="196" t="s">
        <v>193</v>
      </c>
      <c r="E158" s="205" t="s">
        <v>5</v>
      </c>
      <c r="F158" s="206" t="s">
        <v>1491</v>
      </c>
      <c r="H158" s="207">
        <v>140</v>
      </c>
      <c r="I158" s="208"/>
      <c r="L158" s="204"/>
      <c r="M158" s="209"/>
      <c r="N158" s="210"/>
      <c r="O158" s="210"/>
      <c r="P158" s="210"/>
      <c r="Q158" s="210"/>
      <c r="R158" s="210"/>
      <c r="S158" s="210"/>
      <c r="T158" s="211"/>
      <c r="AT158" s="205" t="s">
        <v>193</v>
      </c>
      <c r="AU158" s="205" t="s">
        <v>83</v>
      </c>
      <c r="AV158" s="13" t="s">
        <v>83</v>
      </c>
      <c r="AW158" s="13" t="s">
        <v>38</v>
      </c>
      <c r="AX158" s="13" t="s">
        <v>74</v>
      </c>
      <c r="AY158" s="205" t="s">
        <v>185</v>
      </c>
    </row>
    <row r="159" spans="2:65" s="14" customFormat="1">
      <c r="B159" s="212"/>
      <c r="D159" s="213" t="s">
        <v>193</v>
      </c>
      <c r="E159" s="214" t="s">
        <v>5</v>
      </c>
      <c r="F159" s="215" t="s">
        <v>196</v>
      </c>
      <c r="H159" s="216">
        <v>140</v>
      </c>
      <c r="I159" s="217"/>
      <c r="L159" s="212"/>
      <c r="M159" s="218"/>
      <c r="N159" s="219"/>
      <c r="O159" s="219"/>
      <c r="P159" s="219"/>
      <c r="Q159" s="219"/>
      <c r="R159" s="219"/>
      <c r="S159" s="219"/>
      <c r="T159" s="220"/>
      <c r="AT159" s="221" t="s">
        <v>193</v>
      </c>
      <c r="AU159" s="221" t="s">
        <v>83</v>
      </c>
      <c r="AV159" s="14" t="s">
        <v>191</v>
      </c>
      <c r="AW159" s="14" t="s">
        <v>38</v>
      </c>
      <c r="AX159" s="14" t="s">
        <v>81</v>
      </c>
      <c r="AY159" s="221" t="s">
        <v>185</v>
      </c>
    </row>
    <row r="160" spans="2:65" s="1" customFormat="1" ht="28.95" customHeight="1">
      <c r="B160" s="182"/>
      <c r="C160" s="183" t="s">
        <v>11</v>
      </c>
      <c r="D160" s="183" t="s">
        <v>187</v>
      </c>
      <c r="E160" s="184" t="s">
        <v>1592</v>
      </c>
      <c r="F160" s="185" t="s">
        <v>1593</v>
      </c>
      <c r="G160" s="186" t="s">
        <v>190</v>
      </c>
      <c r="H160" s="187">
        <v>140</v>
      </c>
      <c r="I160" s="188"/>
      <c r="J160" s="189">
        <f>ROUND(I160*H160,2)</f>
        <v>0</v>
      </c>
      <c r="K160" s="185" t="s">
        <v>198</v>
      </c>
      <c r="L160" s="42"/>
      <c r="M160" s="190" t="s">
        <v>5</v>
      </c>
      <c r="N160" s="191" t="s">
        <v>45</v>
      </c>
      <c r="O160" s="43"/>
      <c r="P160" s="192">
        <f>O160*H160</f>
        <v>0</v>
      </c>
      <c r="Q160" s="192">
        <v>0</v>
      </c>
      <c r="R160" s="192">
        <f>Q160*H160</f>
        <v>0</v>
      </c>
      <c r="S160" s="192">
        <v>0</v>
      </c>
      <c r="T160" s="193">
        <f>S160*H160</f>
        <v>0</v>
      </c>
      <c r="AR160" s="25" t="s">
        <v>191</v>
      </c>
      <c r="AT160" s="25" t="s">
        <v>187</v>
      </c>
      <c r="AU160" s="25" t="s">
        <v>83</v>
      </c>
      <c r="AY160" s="25" t="s">
        <v>185</v>
      </c>
      <c r="BE160" s="194">
        <f>IF(N160="základní",J160,0)</f>
        <v>0</v>
      </c>
      <c r="BF160" s="194">
        <f>IF(N160="snížená",J160,0)</f>
        <v>0</v>
      </c>
      <c r="BG160" s="194">
        <f>IF(N160="zákl. přenesená",J160,0)</f>
        <v>0</v>
      </c>
      <c r="BH160" s="194">
        <f>IF(N160="sníž. přenesená",J160,0)</f>
        <v>0</v>
      </c>
      <c r="BI160" s="194">
        <f>IF(N160="nulová",J160,0)</f>
        <v>0</v>
      </c>
      <c r="BJ160" s="25" t="s">
        <v>81</v>
      </c>
      <c r="BK160" s="194">
        <f>ROUND(I160*H160,2)</f>
        <v>0</v>
      </c>
      <c r="BL160" s="25" t="s">
        <v>191</v>
      </c>
      <c r="BM160" s="25" t="s">
        <v>1594</v>
      </c>
    </row>
    <row r="161" spans="2:65" s="13" customFormat="1">
      <c r="B161" s="204"/>
      <c r="D161" s="196" t="s">
        <v>193</v>
      </c>
      <c r="E161" s="205" t="s">
        <v>5</v>
      </c>
      <c r="F161" s="206" t="s">
        <v>1491</v>
      </c>
      <c r="H161" s="207">
        <v>140</v>
      </c>
      <c r="I161" s="208"/>
      <c r="L161" s="204"/>
      <c r="M161" s="209"/>
      <c r="N161" s="210"/>
      <c r="O161" s="210"/>
      <c r="P161" s="210"/>
      <c r="Q161" s="210"/>
      <c r="R161" s="210"/>
      <c r="S161" s="210"/>
      <c r="T161" s="211"/>
      <c r="AT161" s="205" t="s">
        <v>193</v>
      </c>
      <c r="AU161" s="205" t="s">
        <v>83</v>
      </c>
      <c r="AV161" s="13" t="s">
        <v>83</v>
      </c>
      <c r="AW161" s="13" t="s">
        <v>38</v>
      </c>
      <c r="AX161" s="13" t="s">
        <v>74</v>
      </c>
      <c r="AY161" s="205" t="s">
        <v>185</v>
      </c>
    </row>
    <row r="162" spans="2:65" s="14" customFormat="1">
      <c r="B162" s="212"/>
      <c r="D162" s="196" t="s">
        <v>193</v>
      </c>
      <c r="E162" s="230" t="s">
        <v>5</v>
      </c>
      <c r="F162" s="231" t="s">
        <v>196</v>
      </c>
      <c r="H162" s="232">
        <v>140</v>
      </c>
      <c r="I162" s="217"/>
      <c r="L162" s="212"/>
      <c r="M162" s="218"/>
      <c r="N162" s="219"/>
      <c r="O162" s="219"/>
      <c r="P162" s="219"/>
      <c r="Q162" s="219"/>
      <c r="R162" s="219"/>
      <c r="S162" s="219"/>
      <c r="T162" s="220"/>
      <c r="AT162" s="221" t="s">
        <v>193</v>
      </c>
      <c r="AU162" s="221" t="s">
        <v>83</v>
      </c>
      <c r="AV162" s="14" t="s">
        <v>191</v>
      </c>
      <c r="AW162" s="14" t="s">
        <v>38</v>
      </c>
      <c r="AX162" s="14" t="s">
        <v>81</v>
      </c>
      <c r="AY162" s="221" t="s">
        <v>185</v>
      </c>
    </row>
    <row r="163" spans="2:65" s="11" customFormat="1" ht="29.85" customHeight="1">
      <c r="B163" s="168"/>
      <c r="D163" s="179" t="s">
        <v>73</v>
      </c>
      <c r="E163" s="180" t="s">
        <v>214</v>
      </c>
      <c r="F163" s="180" t="s">
        <v>1595</v>
      </c>
      <c r="I163" s="171"/>
      <c r="J163" s="181">
        <f>BK163</f>
        <v>0</v>
      </c>
      <c r="L163" s="168"/>
      <c r="M163" s="173"/>
      <c r="N163" s="174"/>
      <c r="O163" s="174"/>
      <c r="P163" s="175">
        <f>SUM(P164:P175)</f>
        <v>0</v>
      </c>
      <c r="Q163" s="174"/>
      <c r="R163" s="175">
        <f>SUM(R164:R175)</f>
        <v>7.0000000000000001E-3</v>
      </c>
      <c r="S163" s="174"/>
      <c r="T163" s="176">
        <f>SUM(T164:T175)</f>
        <v>0</v>
      </c>
      <c r="AR163" s="169" t="s">
        <v>81</v>
      </c>
      <c r="AT163" s="177" t="s">
        <v>73</v>
      </c>
      <c r="AU163" s="177" t="s">
        <v>81</v>
      </c>
      <c r="AY163" s="169" t="s">
        <v>185</v>
      </c>
      <c r="BK163" s="178">
        <f>SUM(BK164:BK175)</f>
        <v>0</v>
      </c>
    </row>
    <row r="164" spans="2:65" s="1" customFormat="1" ht="20.399999999999999" customHeight="1">
      <c r="B164" s="182"/>
      <c r="C164" s="183" t="s">
        <v>267</v>
      </c>
      <c r="D164" s="183" t="s">
        <v>187</v>
      </c>
      <c r="E164" s="184" t="s">
        <v>1596</v>
      </c>
      <c r="F164" s="185" t="s">
        <v>1597</v>
      </c>
      <c r="G164" s="186" t="s">
        <v>283</v>
      </c>
      <c r="H164" s="187">
        <v>28</v>
      </c>
      <c r="I164" s="188"/>
      <c r="J164" s="189">
        <f>ROUND(I164*H164,2)</f>
        <v>0</v>
      </c>
      <c r="K164" s="185" t="s">
        <v>5</v>
      </c>
      <c r="L164" s="42"/>
      <c r="M164" s="190" t="s">
        <v>5</v>
      </c>
      <c r="N164" s="191" t="s">
        <v>45</v>
      </c>
      <c r="O164" s="43"/>
      <c r="P164" s="192">
        <f>O164*H164</f>
        <v>0</v>
      </c>
      <c r="Q164" s="192">
        <v>0</v>
      </c>
      <c r="R164" s="192">
        <f>Q164*H164</f>
        <v>0</v>
      </c>
      <c r="S164" s="192">
        <v>0</v>
      </c>
      <c r="T164" s="193">
        <f>S164*H164</f>
        <v>0</v>
      </c>
      <c r="AR164" s="25" t="s">
        <v>191</v>
      </c>
      <c r="AT164" s="25" t="s">
        <v>187</v>
      </c>
      <c r="AU164" s="25" t="s">
        <v>83</v>
      </c>
      <c r="AY164" s="25" t="s">
        <v>185</v>
      </c>
      <c r="BE164" s="194">
        <f>IF(N164="základní",J164,0)</f>
        <v>0</v>
      </c>
      <c r="BF164" s="194">
        <f>IF(N164="snížená",J164,0)</f>
        <v>0</v>
      </c>
      <c r="BG164" s="194">
        <f>IF(N164="zákl. přenesená",J164,0)</f>
        <v>0</v>
      </c>
      <c r="BH164" s="194">
        <f>IF(N164="sníž. přenesená",J164,0)</f>
        <v>0</v>
      </c>
      <c r="BI164" s="194">
        <f>IF(N164="nulová",J164,0)</f>
        <v>0</v>
      </c>
      <c r="BJ164" s="25" t="s">
        <v>81</v>
      </c>
      <c r="BK164" s="194">
        <f>ROUND(I164*H164,2)</f>
        <v>0</v>
      </c>
      <c r="BL164" s="25" t="s">
        <v>191</v>
      </c>
      <c r="BM164" s="25" t="s">
        <v>1598</v>
      </c>
    </row>
    <row r="165" spans="2:65" s="12" customFormat="1">
      <c r="B165" s="195"/>
      <c r="D165" s="196" t="s">
        <v>193</v>
      </c>
      <c r="E165" s="197" t="s">
        <v>5</v>
      </c>
      <c r="F165" s="198" t="s">
        <v>1599</v>
      </c>
      <c r="H165" s="199" t="s">
        <v>5</v>
      </c>
      <c r="I165" s="200"/>
      <c r="L165" s="195"/>
      <c r="M165" s="201"/>
      <c r="N165" s="202"/>
      <c r="O165" s="202"/>
      <c r="P165" s="202"/>
      <c r="Q165" s="202"/>
      <c r="R165" s="202"/>
      <c r="S165" s="202"/>
      <c r="T165" s="203"/>
      <c r="AT165" s="199" t="s">
        <v>193</v>
      </c>
      <c r="AU165" s="199" t="s">
        <v>83</v>
      </c>
      <c r="AV165" s="12" t="s">
        <v>81</v>
      </c>
      <c r="AW165" s="12" t="s">
        <v>38</v>
      </c>
      <c r="AX165" s="12" t="s">
        <v>74</v>
      </c>
      <c r="AY165" s="199" t="s">
        <v>185</v>
      </c>
    </row>
    <row r="166" spans="2:65" s="13" customFormat="1">
      <c r="B166" s="204"/>
      <c r="D166" s="196" t="s">
        <v>193</v>
      </c>
      <c r="E166" s="205" t="s">
        <v>5</v>
      </c>
      <c r="F166" s="206" t="s">
        <v>1579</v>
      </c>
      <c r="H166" s="207">
        <v>28</v>
      </c>
      <c r="I166" s="208"/>
      <c r="L166" s="204"/>
      <c r="M166" s="209"/>
      <c r="N166" s="210"/>
      <c r="O166" s="210"/>
      <c r="P166" s="210"/>
      <c r="Q166" s="210"/>
      <c r="R166" s="210"/>
      <c r="S166" s="210"/>
      <c r="T166" s="211"/>
      <c r="AT166" s="205" t="s">
        <v>193</v>
      </c>
      <c r="AU166" s="205" t="s">
        <v>83</v>
      </c>
      <c r="AV166" s="13" t="s">
        <v>83</v>
      </c>
      <c r="AW166" s="13" t="s">
        <v>38</v>
      </c>
      <c r="AX166" s="13" t="s">
        <v>74</v>
      </c>
      <c r="AY166" s="205" t="s">
        <v>185</v>
      </c>
    </row>
    <row r="167" spans="2:65" s="14" customFormat="1">
      <c r="B167" s="212"/>
      <c r="D167" s="213" t="s">
        <v>193</v>
      </c>
      <c r="E167" s="214" t="s">
        <v>5</v>
      </c>
      <c r="F167" s="215" t="s">
        <v>196</v>
      </c>
      <c r="H167" s="216">
        <v>28</v>
      </c>
      <c r="I167" s="217"/>
      <c r="L167" s="212"/>
      <c r="M167" s="218"/>
      <c r="N167" s="219"/>
      <c r="O167" s="219"/>
      <c r="P167" s="219"/>
      <c r="Q167" s="219"/>
      <c r="R167" s="219"/>
      <c r="S167" s="219"/>
      <c r="T167" s="220"/>
      <c r="AT167" s="221" t="s">
        <v>193</v>
      </c>
      <c r="AU167" s="221" t="s">
        <v>83</v>
      </c>
      <c r="AV167" s="14" t="s">
        <v>191</v>
      </c>
      <c r="AW167" s="14" t="s">
        <v>38</v>
      </c>
      <c r="AX167" s="14" t="s">
        <v>81</v>
      </c>
      <c r="AY167" s="221" t="s">
        <v>185</v>
      </c>
    </row>
    <row r="168" spans="2:65" s="1" customFormat="1" ht="28.95" customHeight="1">
      <c r="B168" s="182"/>
      <c r="C168" s="183" t="s">
        <v>272</v>
      </c>
      <c r="D168" s="183" t="s">
        <v>187</v>
      </c>
      <c r="E168" s="184" t="s">
        <v>1600</v>
      </c>
      <c r="F168" s="185" t="s">
        <v>1601</v>
      </c>
      <c r="G168" s="186" t="s">
        <v>190</v>
      </c>
      <c r="H168" s="187">
        <v>140</v>
      </c>
      <c r="I168" s="188"/>
      <c r="J168" s="189">
        <f>ROUND(I168*H168,2)</f>
        <v>0</v>
      </c>
      <c r="K168" s="185" t="s">
        <v>205</v>
      </c>
      <c r="L168" s="42"/>
      <c r="M168" s="190" t="s">
        <v>5</v>
      </c>
      <c r="N168" s="191" t="s">
        <v>45</v>
      </c>
      <c r="O168" s="43"/>
      <c r="P168" s="192">
        <f>O168*H168</f>
        <v>0</v>
      </c>
      <c r="Q168" s="192">
        <v>0</v>
      </c>
      <c r="R168" s="192">
        <f>Q168*H168</f>
        <v>0</v>
      </c>
      <c r="S168" s="192">
        <v>0</v>
      </c>
      <c r="T168" s="193">
        <f>S168*H168</f>
        <v>0</v>
      </c>
      <c r="AR168" s="25" t="s">
        <v>191</v>
      </c>
      <c r="AT168" s="25" t="s">
        <v>187</v>
      </c>
      <c r="AU168" s="25" t="s">
        <v>83</v>
      </c>
      <c r="AY168" s="25" t="s">
        <v>185</v>
      </c>
      <c r="BE168" s="194">
        <f>IF(N168="základní",J168,0)</f>
        <v>0</v>
      </c>
      <c r="BF168" s="194">
        <f>IF(N168="snížená",J168,0)</f>
        <v>0</v>
      </c>
      <c r="BG168" s="194">
        <f>IF(N168="zákl. přenesená",J168,0)</f>
        <v>0</v>
      </c>
      <c r="BH168" s="194">
        <f>IF(N168="sníž. přenesená",J168,0)</f>
        <v>0</v>
      </c>
      <c r="BI168" s="194">
        <f>IF(N168="nulová",J168,0)</f>
        <v>0</v>
      </c>
      <c r="BJ168" s="25" t="s">
        <v>81</v>
      </c>
      <c r="BK168" s="194">
        <f>ROUND(I168*H168,2)</f>
        <v>0</v>
      </c>
      <c r="BL168" s="25" t="s">
        <v>191</v>
      </c>
      <c r="BM168" s="25" t="s">
        <v>1602</v>
      </c>
    </row>
    <row r="169" spans="2:65" s="12" customFormat="1">
      <c r="B169" s="195"/>
      <c r="D169" s="196" t="s">
        <v>193</v>
      </c>
      <c r="E169" s="197" t="s">
        <v>5</v>
      </c>
      <c r="F169" s="198" t="s">
        <v>1603</v>
      </c>
      <c r="H169" s="199" t="s">
        <v>5</v>
      </c>
      <c r="I169" s="200"/>
      <c r="L169" s="195"/>
      <c r="M169" s="201"/>
      <c r="N169" s="202"/>
      <c r="O169" s="202"/>
      <c r="P169" s="202"/>
      <c r="Q169" s="202"/>
      <c r="R169" s="202"/>
      <c r="S169" s="202"/>
      <c r="T169" s="203"/>
      <c r="AT169" s="199" t="s">
        <v>193</v>
      </c>
      <c r="AU169" s="199" t="s">
        <v>83</v>
      </c>
      <c r="AV169" s="12" t="s">
        <v>81</v>
      </c>
      <c r="AW169" s="12" t="s">
        <v>38</v>
      </c>
      <c r="AX169" s="12" t="s">
        <v>74</v>
      </c>
      <c r="AY169" s="199" t="s">
        <v>185</v>
      </c>
    </row>
    <row r="170" spans="2:65" s="13" customFormat="1">
      <c r="B170" s="204"/>
      <c r="D170" s="196" t="s">
        <v>193</v>
      </c>
      <c r="E170" s="205" t="s">
        <v>5</v>
      </c>
      <c r="F170" s="206" t="s">
        <v>1491</v>
      </c>
      <c r="H170" s="207">
        <v>140</v>
      </c>
      <c r="I170" s="208"/>
      <c r="L170" s="204"/>
      <c r="M170" s="209"/>
      <c r="N170" s="210"/>
      <c r="O170" s="210"/>
      <c r="P170" s="210"/>
      <c r="Q170" s="210"/>
      <c r="R170" s="210"/>
      <c r="S170" s="210"/>
      <c r="T170" s="211"/>
      <c r="AT170" s="205" t="s">
        <v>193</v>
      </c>
      <c r="AU170" s="205" t="s">
        <v>83</v>
      </c>
      <c r="AV170" s="13" t="s">
        <v>83</v>
      </c>
      <c r="AW170" s="13" t="s">
        <v>38</v>
      </c>
      <c r="AX170" s="13" t="s">
        <v>74</v>
      </c>
      <c r="AY170" s="205" t="s">
        <v>185</v>
      </c>
    </row>
    <row r="171" spans="2:65" s="14" customFormat="1">
      <c r="B171" s="212"/>
      <c r="D171" s="213" t="s">
        <v>193</v>
      </c>
      <c r="E171" s="214" t="s">
        <v>5</v>
      </c>
      <c r="F171" s="215" t="s">
        <v>196</v>
      </c>
      <c r="H171" s="216">
        <v>140</v>
      </c>
      <c r="I171" s="217"/>
      <c r="L171" s="212"/>
      <c r="M171" s="218"/>
      <c r="N171" s="219"/>
      <c r="O171" s="219"/>
      <c r="P171" s="219"/>
      <c r="Q171" s="219"/>
      <c r="R171" s="219"/>
      <c r="S171" s="219"/>
      <c r="T171" s="220"/>
      <c r="AT171" s="221" t="s">
        <v>193</v>
      </c>
      <c r="AU171" s="221" t="s">
        <v>83</v>
      </c>
      <c r="AV171" s="14" t="s">
        <v>191</v>
      </c>
      <c r="AW171" s="14" t="s">
        <v>38</v>
      </c>
      <c r="AX171" s="14" t="s">
        <v>81</v>
      </c>
      <c r="AY171" s="221" t="s">
        <v>185</v>
      </c>
    </row>
    <row r="172" spans="2:65" s="1" customFormat="1" ht="20.399999999999999" customHeight="1">
      <c r="B172" s="182"/>
      <c r="C172" s="236" t="s">
        <v>214</v>
      </c>
      <c r="D172" s="236" t="s">
        <v>480</v>
      </c>
      <c r="E172" s="237" t="s">
        <v>1604</v>
      </c>
      <c r="F172" s="238" t="s">
        <v>1605</v>
      </c>
      <c r="G172" s="239" t="s">
        <v>863</v>
      </c>
      <c r="H172" s="240">
        <v>7</v>
      </c>
      <c r="I172" s="241"/>
      <c r="J172" s="242">
        <f>ROUND(I172*H172,2)</f>
        <v>0</v>
      </c>
      <c r="K172" s="238" t="s">
        <v>205</v>
      </c>
      <c r="L172" s="243"/>
      <c r="M172" s="244" t="s">
        <v>5</v>
      </c>
      <c r="N172" s="245" t="s">
        <v>45</v>
      </c>
      <c r="O172" s="43"/>
      <c r="P172" s="192">
        <f>O172*H172</f>
        <v>0</v>
      </c>
      <c r="Q172" s="192">
        <v>1E-3</v>
      </c>
      <c r="R172" s="192">
        <f>Q172*H172</f>
        <v>7.0000000000000001E-3</v>
      </c>
      <c r="S172" s="192">
        <v>0</v>
      </c>
      <c r="T172" s="193">
        <f>S172*H172</f>
        <v>0</v>
      </c>
      <c r="AR172" s="25" t="s">
        <v>228</v>
      </c>
      <c r="AT172" s="25" t="s">
        <v>480</v>
      </c>
      <c r="AU172" s="25" t="s">
        <v>83</v>
      </c>
      <c r="AY172" s="25" t="s">
        <v>185</v>
      </c>
      <c r="BE172" s="194">
        <f>IF(N172="základní",J172,0)</f>
        <v>0</v>
      </c>
      <c r="BF172" s="194">
        <f>IF(N172="snížená",J172,0)</f>
        <v>0</v>
      </c>
      <c r="BG172" s="194">
        <f>IF(N172="zákl. přenesená",J172,0)</f>
        <v>0</v>
      </c>
      <c r="BH172" s="194">
        <f>IF(N172="sníž. přenesená",J172,0)</f>
        <v>0</v>
      </c>
      <c r="BI172" s="194">
        <f>IF(N172="nulová",J172,0)</f>
        <v>0</v>
      </c>
      <c r="BJ172" s="25" t="s">
        <v>81</v>
      </c>
      <c r="BK172" s="194">
        <f>ROUND(I172*H172,2)</f>
        <v>0</v>
      </c>
      <c r="BL172" s="25" t="s">
        <v>191</v>
      </c>
      <c r="BM172" s="25" t="s">
        <v>1606</v>
      </c>
    </row>
    <row r="173" spans="2:65" s="12" customFormat="1">
      <c r="B173" s="195"/>
      <c r="D173" s="196" t="s">
        <v>193</v>
      </c>
      <c r="E173" s="197" t="s">
        <v>5</v>
      </c>
      <c r="F173" s="198" t="s">
        <v>1603</v>
      </c>
      <c r="H173" s="199" t="s">
        <v>5</v>
      </c>
      <c r="I173" s="200"/>
      <c r="L173" s="195"/>
      <c r="M173" s="201"/>
      <c r="N173" s="202"/>
      <c r="O173" s="202"/>
      <c r="P173" s="202"/>
      <c r="Q173" s="202"/>
      <c r="R173" s="202"/>
      <c r="S173" s="202"/>
      <c r="T173" s="203"/>
      <c r="AT173" s="199" t="s">
        <v>193</v>
      </c>
      <c r="AU173" s="199" t="s">
        <v>83</v>
      </c>
      <c r="AV173" s="12" t="s">
        <v>81</v>
      </c>
      <c r="AW173" s="12" t="s">
        <v>38</v>
      </c>
      <c r="AX173" s="12" t="s">
        <v>74</v>
      </c>
      <c r="AY173" s="199" t="s">
        <v>185</v>
      </c>
    </row>
    <row r="174" spans="2:65" s="13" customFormat="1">
      <c r="B174" s="204"/>
      <c r="D174" s="196" t="s">
        <v>193</v>
      </c>
      <c r="E174" s="205" t="s">
        <v>5</v>
      </c>
      <c r="F174" s="206" t="s">
        <v>1607</v>
      </c>
      <c r="H174" s="207">
        <v>7</v>
      </c>
      <c r="I174" s="208"/>
      <c r="L174" s="204"/>
      <c r="M174" s="209"/>
      <c r="N174" s="210"/>
      <c r="O174" s="210"/>
      <c r="P174" s="210"/>
      <c r="Q174" s="210"/>
      <c r="R174" s="210"/>
      <c r="S174" s="210"/>
      <c r="T174" s="211"/>
      <c r="AT174" s="205" t="s">
        <v>193</v>
      </c>
      <c r="AU174" s="205" t="s">
        <v>83</v>
      </c>
      <c r="AV174" s="13" t="s">
        <v>83</v>
      </c>
      <c r="AW174" s="13" t="s">
        <v>38</v>
      </c>
      <c r="AX174" s="13" t="s">
        <v>74</v>
      </c>
      <c r="AY174" s="205" t="s">
        <v>185</v>
      </c>
    </row>
    <row r="175" spans="2:65" s="14" customFormat="1">
      <c r="B175" s="212"/>
      <c r="D175" s="196" t="s">
        <v>193</v>
      </c>
      <c r="E175" s="230" t="s">
        <v>5</v>
      </c>
      <c r="F175" s="231" t="s">
        <v>196</v>
      </c>
      <c r="H175" s="232">
        <v>7</v>
      </c>
      <c r="I175" s="217"/>
      <c r="L175" s="212"/>
      <c r="M175" s="218"/>
      <c r="N175" s="219"/>
      <c r="O175" s="219"/>
      <c r="P175" s="219"/>
      <c r="Q175" s="219"/>
      <c r="R175" s="219"/>
      <c r="S175" s="219"/>
      <c r="T175" s="220"/>
      <c r="AT175" s="221" t="s">
        <v>193</v>
      </c>
      <c r="AU175" s="221" t="s">
        <v>83</v>
      </c>
      <c r="AV175" s="14" t="s">
        <v>191</v>
      </c>
      <c r="AW175" s="14" t="s">
        <v>38</v>
      </c>
      <c r="AX175" s="14" t="s">
        <v>81</v>
      </c>
      <c r="AY175" s="221" t="s">
        <v>185</v>
      </c>
    </row>
    <row r="176" spans="2:65" s="11" customFormat="1" ht="29.85" customHeight="1">
      <c r="B176" s="168"/>
      <c r="D176" s="179" t="s">
        <v>73</v>
      </c>
      <c r="E176" s="180" t="s">
        <v>83</v>
      </c>
      <c r="F176" s="180" t="s">
        <v>512</v>
      </c>
      <c r="I176" s="171"/>
      <c r="J176" s="181">
        <f>BK176</f>
        <v>0</v>
      </c>
      <c r="L176" s="168"/>
      <c r="M176" s="173"/>
      <c r="N176" s="174"/>
      <c r="O176" s="174"/>
      <c r="P176" s="175">
        <f>SUM(P177:P202)</f>
        <v>0</v>
      </c>
      <c r="Q176" s="174"/>
      <c r="R176" s="175">
        <f>SUM(R177:R202)</f>
        <v>6.9291676799999999</v>
      </c>
      <c r="S176" s="174"/>
      <c r="T176" s="176">
        <f>SUM(T177:T202)</f>
        <v>0</v>
      </c>
      <c r="AR176" s="169" t="s">
        <v>81</v>
      </c>
      <c r="AT176" s="177" t="s">
        <v>73</v>
      </c>
      <c r="AU176" s="177" t="s">
        <v>81</v>
      </c>
      <c r="AY176" s="169" t="s">
        <v>185</v>
      </c>
      <c r="BK176" s="178">
        <f>SUM(BK177:BK202)</f>
        <v>0</v>
      </c>
    </row>
    <row r="177" spans="2:65" s="1" customFormat="1" ht="42.75" customHeight="1">
      <c r="B177" s="182"/>
      <c r="C177" s="183" t="s">
        <v>290</v>
      </c>
      <c r="D177" s="183" t="s">
        <v>187</v>
      </c>
      <c r="E177" s="184" t="s">
        <v>513</v>
      </c>
      <c r="F177" s="185" t="s">
        <v>1517</v>
      </c>
      <c r="G177" s="186" t="s">
        <v>190</v>
      </c>
      <c r="H177" s="187">
        <v>256.10000000000002</v>
      </c>
      <c r="I177" s="188"/>
      <c r="J177" s="189">
        <f>ROUND(I177*H177,2)</f>
        <v>0</v>
      </c>
      <c r="K177" s="185" t="s">
        <v>198</v>
      </c>
      <c r="L177" s="42"/>
      <c r="M177" s="190" t="s">
        <v>5</v>
      </c>
      <c r="N177" s="191" t="s">
        <v>45</v>
      </c>
      <c r="O177" s="43"/>
      <c r="P177" s="192">
        <f>O177*H177</f>
        <v>0</v>
      </c>
      <c r="Q177" s="192">
        <v>0</v>
      </c>
      <c r="R177" s="192">
        <f>Q177*H177</f>
        <v>0</v>
      </c>
      <c r="S177" s="192">
        <v>0</v>
      </c>
      <c r="T177" s="193">
        <f>S177*H177</f>
        <v>0</v>
      </c>
      <c r="AR177" s="25" t="s">
        <v>191</v>
      </c>
      <c r="AT177" s="25" t="s">
        <v>187</v>
      </c>
      <c r="AU177" s="25" t="s">
        <v>83</v>
      </c>
      <c r="AY177" s="25" t="s">
        <v>185</v>
      </c>
      <c r="BE177" s="194">
        <f>IF(N177="základní",J177,0)</f>
        <v>0</v>
      </c>
      <c r="BF177" s="194">
        <f>IF(N177="snížená",J177,0)</f>
        <v>0</v>
      </c>
      <c r="BG177" s="194">
        <f>IF(N177="zákl. přenesená",J177,0)</f>
        <v>0</v>
      </c>
      <c r="BH177" s="194">
        <f>IF(N177="sníž. přenesená",J177,0)</f>
        <v>0</v>
      </c>
      <c r="BI177" s="194">
        <f>IF(N177="nulová",J177,0)</f>
        <v>0</v>
      </c>
      <c r="BJ177" s="25" t="s">
        <v>81</v>
      </c>
      <c r="BK177" s="194">
        <f>ROUND(I177*H177,2)</f>
        <v>0</v>
      </c>
      <c r="BL177" s="25" t="s">
        <v>191</v>
      </c>
      <c r="BM177" s="25" t="s">
        <v>1608</v>
      </c>
    </row>
    <row r="178" spans="2:65" s="12" customFormat="1">
      <c r="B178" s="195"/>
      <c r="D178" s="196" t="s">
        <v>193</v>
      </c>
      <c r="E178" s="197" t="s">
        <v>5</v>
      </c>
      <c r="F178" s="198" t="s">
        <v>1539</v>
      </c>
      <c r="H178" s="199" t="s">
        <v>5</v>
      </c>
      <c r="I178" s="200"/>
      <c r="L178" s="195"/>
      <c r="M178" s="201"/>
      <c r="N178" s="202"/>
      <c r="O178" s="202"/>
      <c r="P178" s="202"/>
      <c r="Q178" s="202"/>
      <c r="R178" s="202"/>
      <c r="S178" s="202"/>
      <c r="T178" s="203"/>
      <c r="AT178" s="199" t="s">
        <v>193</v>
      </c>
      <c r="AU178" s="199" t="s">
        <v>83</v>
      </c>
      <c r="AV178" s="12" t="s">
        <v>81</v>
      </c>
      <c r="AW178" s="12" t="s">
        <v>38</v>
      </c>
      <c r="AX178" s="12" t="s">
        <v>74</v>
      </c>
      <c r="AY178" s="199" t="s">
        <v>185</v>
      </c>
    </row>
    <row r="179" spans="2:65" s="13" customFormat="1">
      <c r="B179" s="204"/>
      <c r="D179" s="196" t="s">
        <v>193</v>
      </c>
      <c r="E179" s="205" t="s">
        <v>5</v>
      </c>
      <c r="F179" s="206" t="s">
        <v>1540</v>
      </c>
      <c r="H179" s="207">
        <v>254</v>
      </c>
      <c r="I179" s="208"/>
      <c r="L179" s="204"/>
      <c r="M179" s="209"/>
      <c r="N179" s="210"/>
      <c r="O179" s="210"/>
      <c r="P179" s="210"/>
      <c r="Q179" s="210"/>
      <c r="R179" s="210"/>
      <c r="S179" s="210"/>
      <c r="T179" s="211"/>
      <c r="AT179" s="205" t="s">
        <v>193</v>
      </c>
      <c r="AU179" s="205" t="s">
        <v>83</v>
      </c>
      <c r="AV179" s="13" t="s">
        <v>83</v>
      </c>
      <c r="AW179" s="13" t="s">
        <v>38</v>
      </c>
      <c r="AX179" s="13" t="s">
        <v>74</v>
      </c>
      <c r="AY179" s="205" t="s">
        <v>185</v>
      </c>
    </row>
    <row r="180" spans="2:65" s="15" customFormat="1">
      <c r="B180" s="222"/>
      <c r="D180" s="196" t="s">
        <v>193</v>
      </c>
      <c r="E180" s="223" t="s">
        <v>5</v>
      </c>
      <c r="F180" s="224" t="s">
        <v>302</v>
      </c>
      <c r="H180" s="225">
        <v>254</v>
      </c>
      <c r="I180" s="226"/>
      <c r="L180" s="222"/>
      <c r="M180" s="227"/>
      <c r="N180" s="228"/>
      <c r="O180" s="228"/>
      <c r="P180" s="228"/>
      <c r="Q180" s="228"/>
      <c r="R180" s="228"/>
      <c r="S180" s="228"/>
      <c r="T180" s="229"/>
      <c r="AT180" s="223" t="s">
        <v>193</v>
      </c>
      <c r="AU180" s="223" t="s">
        <v>83</v>
      </c>
      <c r="AV180" s="15" t="s">
        <v>202</v>
      </c>
      <c r="AW180" s="15" t="s">
        <v>38</v>
      </c>
      <c r="AX180" s="15" t="s">
        <v>74</v>
      </c>
      <c r="AY180" s="223" t="s">
        <v>185</v>
      </c>
    </row>
    <row r="181" spans="2:65" s="12" customFormat="1">
      <c r="B181" s="195"/>
      <c r="D181" s="196" t="s">
        <v>193</v>
      </c>
      <c r="E181" s="197" t="s">
        <v>5</v>
      </c>
      <c r="F181" s="198" t="s">
        <v>1609</v>
      </c>
      <c r="H181" s="199" t="s">
        <v>5</v>
      </c>
      <c r="I181" s="200"/>
      <c r="L181" s="195"/>
      <c r="M181" s="201"/>
      <c r="N181" s="202"/>
      <c r="O181" s="202"/>
      <c r="P181" s="202"/>
      <c r="Q181" s="202"/>
      <c r="R181" s="202"/>
      <c r="S181" s="202"/>
      <c r="T181" s="203"/>
      <c r="AT181" s="199" t="s">
        <v>193</v>
      </c>
      <c r="AU181" s="199" t="s">
        <v>83</v>
      </c>
      <c r="AV181" s="12" t="s">
        <v>81</v>
      </c>
      <c r="AW181" s="12" t="s">
        <v>38</v>
      </c>
      <c r="AX181" s="12" t="s">
        <v>74</v>
      </c>
      <c r="AY181" s="199" t="s">
        <v>185</v>
      </c>
    </row>
    <row r="182" spans="2:65" s="13" customFormat="1">
      <c r="B182" s="204"/>
      <c r="D182" s="196" t="s">
        <v>193</v>
      </c>
      <c r="E182" s="205" t="s">
        <v>5</v>
      </c>
      <c r="F182" s="206" t="s">
        <v>1610</v>
      </c>
      <c r="H182" s="207">
        <v>2.1</v>
      </c>
      <c r="I182" s="208"/>
      <c r="L182" s="204"/>
      <c r="M182" s="209"/>
      <c r="N182" s="210"/>
      <c r="O182" s="210"/>
      <c r="P182" s="210"/>
      <c r="Q182" s="210"/>
      <c r="R182" s="210"/>
      <c r="S182" s="210"/>
      <c r="T182" s="211"/>
      <c r="AT182" s="205" t="s">
        <v>193</v>
      </c>
      <c r="AU182" s="205" t="s">
        <v>83</v>
      </c>
      <c r="AV182" s="13" t="s">
        <v>83</v>
      </c>
      <c r="AW182" s="13" t="s">
        <v>38</v>
      </c>
      <c r="AX182" s="13" t="s">
        <v>74</v>
      </c>
      <c r="AY182" s="205" t="s">
        <v>185</v>
      </c>
    </row>
    <row r="183" spans="2:65" s="15" customFormat="1">
      <c r="B183" s="222"/>
      <c r="D183" s="196" t="s">
        <v>193</v>
      </c>
      <c r="E183" s="223" t="s">
        <v>5</v>
      </c>
      <c r="F183" s="224" t="s">
        <v>302</v>
      </c>
      <c r="H183" s="225">
        <v>2.1</v>
      </c>
      <c r="I183" s="226"/>
      <c r="L183" s="222"/>
      <c r="M183" s="227"/>
      <c r="N183" s="228"/>
      <c r="O183" s="228"/>
      <c r="P183" s="228"/>
      <c r="Q183" s="228"/>
      <c r="R183" s="228"/>
      <c r="S183" s="228"/>
      <c r="T183" s="229"/>
      <c r="AT183" s="223" t="s">
        <v>193</v>
      </c>
      <c r="AU183" s="223" t="s">
        <v>83</v>
      </c>
      <c r="AV183" s="15" t="s">
        <v>202</v>
      </c>
      <c r="AW183" s="15" t="s">
        <v>38</v>
      </c>
      <c r="AX183" s="15" t="s">
        <v>74</v>
      </c>
      <c r="AY183" s="223" t="s">
        <v>185</v>
      </c>
    </row>
    <row r="184" spans="2:65" s="14" customFormat="1">
      <c r="B184" s="212"/>
      <c r="D184" s="213" t="s">
        <v>193</v>
      </c>
      <c r="E184" s="214" t="s">
        <v>5</v>
      </c>
      <c r="F184" s="215" t="s">
        <v>196</v>
      </c>
      <c r="H184" s="216">
        <v>256.10000000000002</v>
      </c>
      <c r="I184" s="217"/>
      <c r="L184" s="212"/>
      <c r="M184" s="218"/>
      <c r="N184" s="219"/>
      <c r="O184" s="219"/>
      <c r="P184" s="219"/>
      <c r="Q184" s="219"/>
      <c r="R184" s="219"/>
      <c r="S184" s="219"/>
      <c r="T184" s="220"/>
      <c r="AT184" s="221" t="s">
        <v>193</v>
      </c>
      <c r="AU184" s="221" t="s">
        <v>83</v>
      </c>
      <c r="AV184" s="14" t="s">
        <v>191</v>
      </c>
      <c r="AW184" s="14" t="s">
        <v>38</v>
      </c>
      <c r="AX184" s="14" t="s">
        <v>81</v>
      </c>
      <c r="AY184" s="221" t="s">
        <v>185</v>
      </c>
    </row>
    <row r="185" spans="2:65" s="1" customFormat="1" ht="28.95" customHeight="1">
      <c r="B185" s="182"/>
      <c r="C185" s="183" t="s">
        <v>311</v>
      </c>
      <c r="D185" s="183" t="s">
        <v>187</v>
      </c>
      <c r="E185" s="184" t="s">
        <v>1611</v>
      </c>
      <c r="F185" s="185" t="s">
        <v>1612</v>
      </c>
      <c r="G185" s="186" t="s">
        <v>283</v>
      </c>
      <c r="H185" s="187">
        <v>0.28799999999999998</v>
      </c>
      <c r="I185" s="188"/>
      <c r="J185" s="189">
        <f>ROUND(I185*H185,2)</f>
        <v>0</v>
      </c>
      <c r="K185" s="185" t="s">
        <v>198</v>
      </c>
      <c r="L185" s="42"/>
      <c r="M185" s="190" t="s">
        <v>5</v>
      </c>
      <c r="N185" s="191" t="s">
        <v>45</v>
      </c>
      <c r="O185" s="43"/>
      <c r="P185" s="192">
        <f>O185*H185</f>
        <v>0</v>
      </c>
      <c r="Q185" s="192">
        <v>1.98</v>
      </c>
      <c r="R185" s="192">
        <f>Q185*H185</f>
        <v>0.57023999999999997</v>
      </c>
      <c r="S185" s="192">
        <v>0</v>
      </c>
      <c r="T185" s="193">
        <f>S185*H185</f>
        <v>0</v>
      </c>
      <c r="AR185" s="25" t="s">
        <v>191</v>
      </c>
      <c r="AT185" s="25" t="s">
        <v>187</v>
      </c>
      <c r="AU185" s="25" t="s">
        <v>83</v>
      </c>
      <c r="AY185" s="25" t="s">
        <v>185</v>
      </c>
      <c r="BE185" s="194">
        <f>IF(N185="základní",J185,0)</f>
        <v>0</v>
      </c>
      <c r="BF185" s="194">
        <f>IF(N185="snížená",J185,0)</f>
        <v>0</v>
      </c>
      <c r="BG185" s="194">
        <f>IF(N185="zákl. přenesená",J185,0)</f>
        <v>0</v>
      </c>
      <c r="BH185" s="194">
        <f>IF(N185="sníž. přenesená",J185,0)</f>
        <v>0</v>
      </c>
      <c r="BI185" s="194">
        <f>IF(N185="nulová",J185,0)</f>
        <v>0</v>
      </c>
      <c r="BJ185" s="25" t="s">
        <v>81</v>
      </c>
      <c r="BK185" s="194">
        <f>ROUND(I185*H185,2)</f>
        <v>0</v>
      </c>
      <c r="BL185" s="25" t="s">
        <v>191</v>
      </c>
      <c r="BM185" s="25" t="s">
        <v>1613</v>
      </c>
    </row>
    <row r="186" spans="2:65" s="12" customFormat="1">
      <c r="B186" s="195"/>
      <c r="D186" s="196" t="s">
        <v>193</v>
      </c>
      <c r="E186" s="197" t="s">
        <v>5</v>
      </c>
      <c r="F186" s="198" t="s">
        <v>1614</v>
      </c>
      <c r="H186" s="199" t="s">
        <v>5</v>
      </c>
      <c r="I186" s="200"/>
      <c r="L186" s="195"/>
      <c r="M186" s="201"/>
      <c r="N186" s="202"/>
      <c r="O186" s="202"/>
      <c r="P186" s="202"/>
      <c r="Q186" s="202"/>
      <c r="R186" s="202"/>
      <c r="S186" s="202"/>
      <c r="T186" s="203"/>
      <c r="AT186" s="199" t="s">
        <v>193</v>
      </c>
      <c r="AU186" s="199" t="s">
        <v>83</v>
      </c>
      <c r="AV186" s="12" t="s">
        <v>81</v>
      </c>
      <c r="AW186" s="12" t="s">
        <v>38</v>
      </c>
      <c r="AX186" s="12" t="s">
        <v>74</v>
      </c>
      <c r="AY186" s="199" t="s">
        <v>185</v>
      </c>
    </row>
    <row r="187" spans="2:65" s="12" customFormat="1">
      <c r="B187" s="195"/>
      <c r="D187" s="196" t="s">
        <v>193</v>
      </c>
      <c r="E187" s="197" t="s">
        <v>5</v>
      </c>
      <c r="F187" s="198" t="s">
        <v>1564</v>
      </c>
      <c r="H187" s="199" t="s">
        <v>5</v>
      </c>
      <c r="I187" s="200"/>
      <c r="L187" s="195"/>
      <c r="M187" s="201"/>
      <c r="N187" s="202"/>
      <c r="O187" s="202"/>
      <c r="P187" s="202"/>
      <c r="Q187" s="202"/>
      <c r="R187" s="202"/>
      <c r="S187" s="202"/>
      <c r="T187" s="203"/>
      <c r="AT187" s="199" t="s">
        <v>193</v>
      </c>
      <c r="AU187" s="199" t="s">
        <v>83</v>
      </c>
      <c r="AV187" s="12" t="s">
        <v>81</v>
      </c>
      <c r="AW187" s="12" t="s">
        <v>38</v>
      </c>
      <c r="AX187" s="12" t="s">
        <v>74</v>
      </c>
      <c r="AY187" s="199" t="s">
        <v>185</v>
      </c>
    </row>
    <row r="188" spans="2:65" s="13" customFormat="1">
      <c r="B188" s="204"/>
      <c r="D188" s="196" t="s">
        <v>193</v>
      </c>
      <c r="E188" s="205" t="s">
        <v>5</v>
      </c>
      <c r="F188" s="206" t="s">
        <v>1615</v>
      </c>
      <c r="H188" s="207">
        <v>7.1999999999999995E-2</v>
      </c>
      <c r="I188" s="208"/>
      <c r="L188" s="204"/>
      <c r="M188" s="209"/>
      <c r="N188" s="210"/>
      <c r="O188" s="210"/>
      <c r="P188" s="210"/>
      <c r="Q188" s="210"/>
      <c r="R188" s="210"/>
      <c r="S188" s="210"/>
      <c r="T188" s="211"/>
      <c r="AT188" s="205" t="s">
        <v>193</v>
      </c>
      <c r="AU188" s="205" t="s">
        <v>83</v>
      </c>
      <c r="AV188" s="13" t="s">
        <v>83</v>
      </c>
      <c r="AW188" s="13" t="s">
        <v>38</v>
      </c>
      <c r="AX188" s="13" t="s">
        <v>74</v>
      </c>
      <c r="AY188" s="205" t="s">
        <v>185</v>
      </c>
    </row>
    <row r="189" spans="2:65" s="12" customFormat="1">
      <c r="B189" s="195"/>
      <c r="D189" s="196" t="s">
        <v>193</v>
      </c>
      <c r="E189" s="197" t="s">
        <v>5</v>
      </c>
      <c r="F189" s="198" t="s">
        <v>1566</v>
      </c>
      <c r="H189" s="199" t="s">
        <v>5</v>
      </c>
      <c r="I189" s="200"/>
      <c r="L189" s="195"/>
      <c r="M189" s="201"/>
      <c r="N189" s="202"/>
      <c r="O189" s="202"/>
      <c r="P189" s="202"/>
      <c r="Q189" s="202"/>
      <c r="R189" s="202"/>
      <c r="S189" s="202"/>
      <c r="T189" s="203"/>
      <c r="AT189" s="199" t="s">
        <v>193</v>
      </c>
      <c r="AU189" s="199" t="s">
        <v>83</v>
      </c>
      <c r="AV189" s="12" t="s">
        <v>81</v>
      </c>
      <c r="AW189" s="12" t="s">
        <v>38</v>
      </c>
      <c r="AX189" s="12" t="s">
        <v>74</v>
      </c>
      <c r="AY189" s="199" t="s">
        <v>185</v>
      </c>
    </row>
    <row r="190" spans="2:65" s="13" customFormat="1">
      <c r="B190" s="204"/>
      <c r="D190" s="196" t="s">
        <v>193</v>
      </c>
      <c r="E190" s="205" t="s">
        <v>5</v>
      </c>
      <c r="F190" s="206" t="s">
        <v>1615</v>
      </c>
      <c r="H190" s="207">
        <v>7.1999999999999995E-2</v>
      </c>
      <c r="I190" s="208"/>
      <c r="L190" s="204"/>
      <c r="M190" s="209"/>
      <c r="N190" s="210"/>
      <c r="O190" s="210"/>
      <c r="P190" s="210"/>
      <c r="Q190" s="210"/>
      <c r="R190" s="210"/>
      <c r="S190" s="210"/>
      <c r="T190" s="211"/>
      <c r="AT190" s="205" t="s">
        <v>193</v>
      </c>
      <c r="AU190" s="205" t="s">
        <v>83</v>
      </c>
      <c r="AV190" s="13" t="s">
        <v>83</v>
      </c>
      <c r="AW190" s="13" t="s">
        <v>38</v>
      </c>
      <c r="AX190" s="13" t="s">
        <v>74</v>
      </c>
      <c r="AY190" s="205" t="s">
        <v>185</v>
      </c>
    </row>
    <row r="191" spans="2:65" s="12" customFormat="1">
      <c r="B191" s="195"/>
      <c r="D191" s="196" t="s">
        <v>193</v>
      </c>
      <c r="E191" s="197" t="s">
        <v>5</v>
      </c>
      <c r="F191" s="198" t="s">
        <v>1567</v>
      </c>
      <c r="H191" s="199" t="s">
        <v>5</v>
      </c>
      <c r="I191" s="200"/>
      <c r="L191" s="195"/>
      <c r="M191" s="201"/>
      <c r="N191" s="202"/>
      <c r="O191" s="202"/>
      <c r="P191" s="202"/>
      <c r="Q191" s="202"/>
      <c r="R191" s="202"/>
      <c r="S191" s="202"/>
      <c r="T191" s="203"/>
      <c r="AT191" s="199" t="s">
        <v>193</v>
      </c>
      <c r="AU191" s="199" t="s">
        <v>83</v>
      </c>
      <c r="AV191" s="12" t="s">
        <v>81</v>
      </c>
      <c r="AW191" s="12" t="s">
        <v>38</v>
      </c>
      <c r="AX191" s="12" t="s">
        <v>74</v>
      </c>
      <c r="AY191" s="199" t="s">
        <v>185</v>
      </c>
    </row>
    <row r="192" spans="2:65" s="13" customFormat="1">
      <c r="B192" s="204"/>
      <c r="D192" s="196" t="s">
        <v>193</v>
      </c>
      <c r="E192" s="205" t="s">
        <v>5</v>
      </c>
      <c r="F192" s="206" t="s">
        <v>1616</v>
      </c>
      <c r="H192" s="207">
        <v>0.14399999999999999</v>
      </c>
      <c r="I192" s="208"/>
      <c r="L192" s="204"/>
      <c r="M192" s="209"/>
      <c r="N192" s="210"/>
      <c r="O192" s="210"/>
      <c r="P192" s="210"/>
      <c r="Q192" s="210"/>
      <c r="R192" s="210"/>
      <c r="S192" s="210"/>
      <c r="T192" s="211"/>
      <c r="AT192" s="205" t="s">
        <v>193</v>
      </c>
      <c r="AU192" s="205" t="s">
        <v>83</v>
      </c>
      <c r="AV192" s="13" t="s">
        <v>83</v>
      </c>
      <c r="AW192" s="13" t="s">
        <v>38</v>
      </c>
      <c r="AX192" s="13" t="s">
        <v>74</v>
      </c>
      <c r="AY192" s="205" t="s">
        <v>185</v>
      </c>
    </row>
    <row r="193" spans="2:65" s="14" customFormat="1">
      <c r="B193" s="212"/>
      <c r="D193" s="213" t="s">
        <v>193</v>
      </c>
      <c r="E193" s="214" t="s">
        <v>5</v>
      </c>
      <c r="F193" s="215" t="s">
        <v>196</v>
      </c>
      <c r="H193" s="216">
        <v>0.28799999999999998</v>
      </c>
      <c r="I193" s="217"/>
      <c r="L193" s="212"/>
      <c r="M193" s="218"/>
      <c r="N193" s="219"/>
      <c r="O193" s="219"/>
      <c r="P193" s="219"/>
      <c r="Q193" s="219"/>
      <c r="R193" s="219"/>
      <c r="S193" s="219"/>
      <c r="T193" s="220"/>
      <c r="AT193" s="221" t="s">
        <v>193</v>
      </c>
      <c r="AU193" s="221" t="s">
        <v>83</v>
      </c>
      <c r="AV193" s="14" t="s">
        <v>191</v>
      </c>
      <c r="AW193" s="14" t="s">
        <v>38</v>
      </c>
      <c r="AX193" s="14" t="s">
        <v>81</v>
      </c>
      <c r="AY193" s="221" t="s">
        <v>185</v>
      </c>
    </row>
    <row r="194" spans="2:65" s="1" customFormat="1" ht="28.95" customHeight="1">
      <c r="B194" s="182"/>
      <c r="C194" s="183" t="s">
        <v>10</v>
      </c>
      <c r="D194" s="183" t="s">
        <v>187</v>
      </c>
      <c r="E194" s="184" t="s">
        <v>1617</v>
      </c>
      <c r="F194" s="185" t="s">
        <v>1618</v>
      </c>
      <c r="G194" s="186" t="s">
        <v>283</v>
      </c>
      <c r="H194" s="187">
        <v>2.5920000000000001</v>
      </c>
      <c r="I194" s="188"/>
      <c r="J194" s="189">
        <f>ROUND(I194*H194,2)</f>
        <v>0</v>
      </c>
      <c r="K194" s="185" t="s">
        <v>198</v>
      </c>
      <c r="L194" s="42"/>
      <c r="M194" s="190" t="s">
        <v>5</v>
      </c>
      <c r="N194" s="191" t="s">
        <v>45</v>
      </c>
      <c r="O194" s="43"/>
      <c r="P194" s="192">
        <f>O194*H194</f>
        <v>0</v>
      </c>
      <c r="Q194" s="192">
        <v>2.45329</v>
      </c>
      <c r="R194" s="192">
        <f>Q194*H194</f>
        <v>6.3589276799999999</v>
      </c>
      <c r="S194" s="192">
        <v>0</v>
      </c>
      <c r="T194" s="193">
        <f>S194*H194</f>
        <v>0</v>
      </c>
      <c r="AR194" s="25" t="s">
        <v>191</v>
      </c>
      <c r="AT194" s="25" t="s">
        <v>187</v>
      </c>
      <c r="AU194" s="25" t="s">
        <v>83</v>
      </c>
      <c r="AY194" s="25" t="s">
        <v>185</v>
      </c>
      <c r="BE194" s="194">
        <f>IF(N194="základní",J194,0)</f>
        <v>0</v>
      </c>
      <c r="BF194" s="194">
        <f>IF(N194="snížená",J194,0)</f>
        <v>0</v>
      </c>
      <c r="BG194" s="194">
        <f>IF(N194="zákl. přenesená",J194,0)</f>
        <v>0</v>
      </c>
      <c r="BH194" s="194">
        <f>IF(N194="sníž. přenesená",J194,0)</f>
        <v>0</v>
      </c>
      <c r="BI194" s="194">
        <f>IF(N194="nulová",J194,0)</f>
        <v>0</v>
      </c>
      <c r="BJ194" s="25" t="s">
        <v>81</v>
      </c>
      <c r="BK194" s="194">
        <f>ROUND(I194*H194,2)</f>
        <v>0</v>
      </c>
      <c r="BL194" s="25" t="s">
        <v>191</v>
      </c>
      <c r="BM194" s="25" t="s">
        <v>1619</v>
      </c>
    </row>
    <row r="195" spans="2:65" s="12" customFormat="1">
      <c r="B195" s="195"/>
      <c r="D195" s="196" t="s">
        <v>193</v>
      </c>
      <c r="E195" s="197" t="s">
        <v>5</v>
      </c>
      <c r="F195" s="198" t="s">
        <v>1614</v>
      </c>
      <c r="H195" s="199" t="s">
        <v>5</v>
      </c>
      <c r="I195" s="200"/>
      <c r="L195" s="195"/>
      <c r="M195" s="201"/>
      <c r="N195" s="202"/>
      <c r="O195" s="202"/>
      <c r="P195" s="202"/>
      <c r="Q195" s="202"/>
      <c r="R195" s="202"/>
      <c r="S195" s="202"/>
      <c r="T195" s="203"/>
      <c r="AT195" s="199" t="s">
        <v>193</v>
      </c>
      <c r="AU195" s="199" t="s">
        <v>83</v>
      </c>
      <c r="AV195" s="12" t="s">
        <v>81</v>
      </c>
      <c r="AW195" s="12" t="s">
        <v>38</v>
      </c>
      <c r="AX195" s="12" t="s">
        <v>74</v>
      </c>
      <c r="AY195" s="199" t="s">
        <v>185</v>
      </c>
    </row>
    <row r="196" spans="2:65" s="12" customFormat="1">
      <c r="B196" s="195"/>
      <c r="D196" s="196" t="s">
        <v>193</v>
      </c>
      <c r="E196" s="197" t="s">
        <v>5</v>
      </c>
      <c r="F196" s="198" t="s">
        <v>1564</v>
      </c>
      <c r="H196" s="199" t="s">
        <v>5</v>
      </c>
      <c r="I196" s="200"/>
      <c r="L196" s="195"/>
      <c r="M196" s="201"/>
      <c r="N196" s="202"/>
      <c r="O196" s="202"/>
      <c r="P196" s="202"/>
      <c r="Q196" s="202"/>
      <c r="R196" s="202"/>
      <c r="S196" s="202"/>
      <c r="T196" s="203"/>
      <c r="AT196" s="199" t="s">
        <v>193</v>
      </c>
      <c r="AU196" s="199" t="s">
        <v>83</v>
      </c>
      <c r="AV196" s="12" t="s">
        <v>81</v>
      </c>
      <c r="AW196" s="12" t="s">
        <v>38</v>
      </c>
      <c r="AX196" s="12" t="s">
        <v>74</v>
      </c>
      <c r="AY196" s="199" t="s">
        <v>185</v>
      </c>
    </row>
    <row r="197" spans="2:65" s="13" customFormat="1">
      <c r="B197" s="204"/>
      <c r="D197" s="196" t="s">
        <v>193</v>
      </c>
      <c r="E197" s="205" t="s">
        <v>5</v>
      </c>
      <c r="F197" s="206" t="s">
        <v>1620</v>
      </c>
      <c r="H197" s="207">
        <v>0.64800000000000002</v>
      </c>
      <c r="I197" s="208"/>
      <c r="L197" s="204"/>
      <c r="M197" s="209"/>
      <c r="N197" s="210"/>
      <c r="O197" s="210"/>
      <c r="P197" s="210"/>
      <c r="Q197" s="210"/>
      <c r="R197" s="210"/>
      <c r="S197" s="210"/>
      <c r="T197" s="211"/>
      <c r="AT197" s="205" t="s">
        <v>193</v>
      </c>
      <c r="AU197" s="205" t="s">
        <v>83</v>
      </c>
      <c r="AV197" s="13" t="s">
        <v>83</v>
      </c>
      <c r="AW197" s="13" t="s">
        <v>38</v>
      </c>
      <c r="AX197" s="13" t="s">
        <v>74</v>
      </c>
      <c r="AY197" s="205" t="s">
        <v>185</v>
      </c>
    </row>
    <row r="198" spans="2:65" s="12" customFormat="1">
      <c r="B198" s="195"/>
      <c r="D198" s="196" t="s">
        <v>193</v>
      </c>
      <c r="E198" s="197" t="s">
        <v>5</v>
      </c>
      <c r="F198" s="198" t="s">
        <v>1566</v>
      </c>
      <c r="H198" s="199" t="s">
        <v>5</v>
      </c>
      <c r="I198" s="200"/>
      <c r="L198" s="195"/>
      <c r="M198" s="201"/>
      <c r="N198" s="202"/>
      <c r="O198" s="202"/>
      <c r="P198" s="202"/>
      <c r="Q198" s="202"/>
      <c r="R198" s="202"/>
      <c r="S198" s="202"/>
      <c r="T198" s="203"/>
      <c r="AT198" s="199" t="s">
        <v>193</v>
      </c>
      <c r="AU198" s="199" t="s">
        <v>83</v>
      </c>
      <c r="AV198" s="12" t="s">
        <v>81</v>
      </c>
      <c r="AW198" s="12" t="s">
        <v>38</v>
      </c>
      <c r="AX198" s="12" t="s">
        <v>74</v>
      </c>
      <c r="AY198" s="199" t="s">
        <v>185</v>
      </c>
    </row>
    <row r="199" spans="2:65" s="13" customFormat="1">
      <c r="B199" s="204"/>
      <c r="D199" s="196" t="s">
        <v>193</v>
      </c>
      <c r="E199" s="205" t="s">
        <v>5</v>
      </c>
      <c r="F199" s="206" t="s">
        <v>1620</v>
      </c>
      <c r="H199" s="207">
        <v>0.64800000000000002</v>
      </c>
      <c r="I199" s="208"/>
      <c r="L199" s="204"/>
      <c r="M199" s="209"/>
      <c r="N199" s="210"/>
      <c r="O199" s="210"/>
      <c r="P199" s="210"/>
      <c r="Q199" s="210"/>
      <c r="R199" s="210"/>
      <c r="S199" s="210"/>
      <c r="T199" s="211"/>
      <c r="AT199" s="205" t="s">
        <v>193</v>
      </c>
      <c r="AU199" s="205" t="s">
        <v>83</v>
      </c>
      <c r="AV199" s="13" t="s">
        <v>83</v>
      </c>
      <c r="AW199" s="13" t="s">
        <v>38</v>
      </c>
      <c r="AX199" s="13" t="s">
        <v>74</v>
      </c>
      <c r="AY199" s="205" t="s">
        <v>185</v>
      </c>
    </row>
    <row r="200" spans="2:65" s="12" customFormat="1">
      <c r="B200" s="195"/>
      <c r="D200" s="196" t="s">
        <v>193</v>
      </c>
      <c r="E200" s="197" t="s">
        <v>5</v>
      </c>
      <c r="F200" s="198" t="s">
        <v>1567</v>
      </c>
      <c r="H200" s="199" t="s">
        <v>5</v>
      </c>
      <c r="I200" s="200"/>
      <c r="L200" s="195"/>
      <c r="M200" s="201"/>
      <c r="N200" s="202"/>
      <c r="O200" s="202"/>
      <c r="P200" s="202"/>
      <c r="Q200" s="202"/>
      <c r="R200" s="202"/>
      <c r="S200" s="202"/>
      <c r="T200" s="203"/>
      <c r="AT200" s="199" t="s">
        <v>193</v>
      </c>
      <c r="AU200" s="199" t="s">
        <v>83</v>
      </c>
      <c r="AV200" s="12" t="s">
        <v>81</v>
      </c>
      <c r="AW200" s="12" t="s">
        <v>38</v>
      </c>
      <c r="AX200" s="12" t="s">
        <v>74</v>
      </c>
      <c r="AY200" s="199" t="s">
        <v>185</v>
      </c>
    </row>
    <row r="201" spans="2:65" s="13" customFormat="1">
      <c r="B201" s="204"/>
      <c r="D201" s="196" t="s">
        <v>193</v>
      </c>
      <c r="E201" s="205" t="s">
        <v>5</v>
      </c>
      <c r="F201" s="206" t="s">
        <v>1621</v>
      </c>
      <c r="H201" s="207">
        <v>1.296</v>
      </c>
      <c r="I201" s="208"/>
      <c r="L201" s="204"/>
      <c r="M201" s="209"/>
      <c r="N201" s="210"/>
      <c r="O201" s="210"/>
      <c r="P201" s="210"/>
      <c r="Q201" s="210"/>
      <c r="R201" s="210"/>
      <c r="S201" s="210"/>
      <c r="T201" s="211"/>
      <c r="AT201" s="205" t="s">
        <v>193</v>
      </c>
      <c r="AU201" s="205" t="s">
        <v>83</v>
      </c>
      <c r="AV201" s="13" t="s">
        <v>83</v>
      </c>
      <c r="AW201" s="13" t="s">
        <v>38</v>
      </c>
      <c r="AX201" s="13" t="s">
        <v>74</v>
      </c>
      <c r="AY201" s="205" t="s">
        <v>185</v>
      </c>
    </row>
    <row r="202" spans="2:65" s="14" customFormat="1">
      <c r="B202" s="212"/>
      <c r="D202" s="196" t="s">
        <v>193</v>
      </c>
      <c r="E202" s="230" t="s">
        <v>5</v>
      </c>
      <c r="F202" s="231" t="s">
        <v>196</v>
      </c>
      <c r="H202" s="232">
        <v>2.5920000000000001</v>
      </c>
      <c r="I202" s="217"/>
      <c r="L202" s="212"/>
      <c r="M202" s="218"/>
      <c r="N202" s="219"/>
      <c r="O202" s="219"/>
      <c r="P202" s="219"/>
      <c r="Q202" s="219"/>
      <c r="R202" s="219"/>
      <c r="S202" s="219"/>
      <c r="T202" s="220"/>
      <c r="AT202" s="221" t="s">
        <v>193</v>
      </c>
      <c r="AU202" s="221" t="s">
        <v>83</v>
      </c>
      <c r="AV202" s="14" t="s">
        <v>191</v>
      </c>
      <c r="AW202" s="14" t="s">
        <v>38</v>
      </c>
      <c r="AX202" s="14" t="s">
        <v>81</v>
      </c>
      <c r="AY202" s="221" t="s">
        <v>185</v>
      </c>
    </row>
    <row r="203" spans="2:65" s="11" customFormat="1" ht="29.85" customHeight="1">
      <c r="B203" s="168"/>
      <c r="D203" s="179" t="s">
        <v>73</v>
      </c>
      <c r="E203" s="180" t="s">
        <v>202</v>
      </c>
      <c r="F203" s="180" t="s">
        <v>777</v>
      </c>
      <c r="I203" s="171"/>
      <c r="J203" s="181">
        <f>BK203</f>
        <v>0</v>
      </c>
      <c r="L203" s="168"/>
      <c r="M203" s="173"/>
      <c r="N203" s="174"/>
      <c r="O203" s="174"/>
      <c r="P203" s="175">
        <f>SUM(P204:P220)</f>
        <v>0</v>
      </c>
      <c r="Q203" s="174"/>
      <c r="R203" s="175">
        <f>SUM(R204:R220)</f>
        <v>0.80640000000000001</v>
      </c>
      <c r="S203" s="174"/>
      <c r="T203" s="176">
        <f>SUM(T204:T220)</f>
        <v>0</v>
      </c>
      <c r="AR203" s="169" t="s">
        <v>81</v>
      </c>
      <c r="AT203" s="177" t="s">
        <v>73</v>
      </c>
      <c r="AU203" s="177" t="s">
        <v>81</v>
      </c>
      <c r="AY203" s="169" t="s">
        <v>185</v>
      </c>
      <c r="BK203" s="178">
        <f>SUM(BK204:BK220)</f>
        <v>0</v>
      </c>
    </row>
    <row r="204" spans="2:65" s="1" customFormat="1" ht="20.399999999999999" customHeight="1">
      <c r="B204" s="182"/>
      <c r="C204" s="183" t="s">
        <v>325</v>
      </c>
      <c r="D204" s="183" t="s">
        <v>187</v>
      </c>
      <c r="E204" s="184" t="s">
        <v>1622</v>
      </c>
      <c r="F204" s="185" t="s">
        <v>1623</v>
      </c>
      <c r="G204" s="186" t="s">
        <v>566</v>
      </c>
      <c r="H204" s="187">
        <v>56</v>
      </c>
      <c r="I204" s="188"/>
      <c r="J204" s="189">
        <f>ROUND(I204*H204,2)</f>
        <v>0</v>
      </c>
      <c r="K204" s="185" t="s">
        <v>5</v>
      </c>
      <c r="L204" s="42"/>
      <c r="M204" s="190" t="s">
        <v>5</v>
      </c>
      <c r="N204" s="191" t="s">
        <v>45</v>
      </c>
      <c r="O204" s="43"/>
      <c r="P204" s="192">
        <f>O204*H204</f>
        <v>0</v>
      </c>
      <c r="Q204" s="192">
        <v>1E-3</v>
      </c>
      <c r="R204" s="192">
        <f>Q204*H204</f>
        <v>5.6000000000000001E-2</v>
      </c>
      <c r="S204" s="192">
        <v>0</v>
      </c>
      <c r="T204" s="193">
        <f>S204*H204</f>
        <v>0</v>
      </c>
      <c r="AR204" s="25" t="s">
        <v>191</v>
      </c>
      <c r="AT204" s="25" t="s">
        <v>187</v>
      </c>
      <c r="AU204" s="25" t="s">
        <v>83</v>
      </c>
      <c r="AY204" s="25" t="s">
        <v>185</v>
      </c>
      <c r="BE204" s="194">
        <f>IF(N204="základní",J204,0)</f>
        <v>0</v>
      </c>
      <c r="BF204" s="194">
        <f>IF(N204="snížená",J204,0)</f>
        <v>0</v>
      </c>
      <c r="BG204" s="194">
        <f>IF(N204="zákl. přenesená",J204,0)</f>
        <v>0</v>
      </c>
      <c r="BH204" s="194">
        <f>IF(N204="sníž. přenesená",J204,0)</f>
        <v>0</v>
      </c>
      <c r="BI204" s="194">
        <f>IF(N204="nulová",J204,0)</f>
        <v>0</v>
      </c>
      <c r="BJ204" s="25" t="s">
        <v>81</v>
      </c>
      <c r="BK204" s="194">
        <f>ROUND(I204*H204,2)</f>
        <v>0</v>
      </c>
      <c r="BL204" s="25" t="s">
        <v>191</v>
      </c>
      <c r="BM204" s="25" t="s">
        <v>1624</v>
      </c>
    </row>
    <row r="205" spans="2:65" s="1" customFormat="1" ht="20.399999999999999" customHeight="1">
      <c r="B205" s="182"/>
      <c r="C205" s="236" t="s">
        <v>333</v>
      </c>
      <c r="D205" s="236" t="s">
        <v>480</v>
      </c>
      <c r="E205" s="237" t="s">
        <v>1625</v>
      </c>
      <c r="F205" s="238" t="s">
        <v>1626</v>
      </c>
      <c r="G205" s="239" t="s">
        <v>566</v>
      </c>
      <c r="H205" s="240">
        <v>28</v>
      </c>
      <c r="I205" s="241"/>
      <c r="J205" s="242">
        <f>ROUND(I205*H205,2)</f>
        <v>0</v>
      </c>
      <c r="K205" s="238" t="s">
        <v>5</v>
      </c>
      <c r="L205" s="243"/>
      <c r="M205" s="244" t="s">
        <v>5</v>
      </c>
      <c r="N205" s="245" t="s">
        <v>45</v>
      </c>
      <c r="O205" s="43"/>
      <c r="P205" s="192">
        <f>O205*H205</f>
        <v>0</v>
      </c>
      <c r="Q205" s="192">
        <v>5.1999999999999998E-3</v>
      </c>
      <c r="R205" s="192">
        <f>Q205*H205</f>
        <v>0.14560000000000001</v>
      </c>
      <c r="S205" s="192">
        <v>0</v>
      </c>
      <c r="T205" s="193">
        <f>S205*H205</f>
        <v>0</v>
      </c>
      <c r="AR205" s="25" t="s">
        <v>228</v>
      </c>
      <c r="AT205" s="25" t="s">
        <v>480</v>
      </c>
      <c r="AU205" s="25" t="s">
        <v>83</v>
      </c>
      <c r="AY205" s="25" t="s">
        <v>185</v>
      </c>
      <c r="BE205" s="194">
        <f>IF(N205="základní",J205,0)</f>
        <v>0</v>
      </c>
      <c r="BF205" s="194">
        <f>IF(N205="snížená",J205,0)</f>
        <v>0</v>
      </c>
      <c r="BG205" s="194">
        <f>IF(N205="zákl. přenesená",J205,0)</f>
        <v>0</v>
      </c>
      <c r="BH205" s="194">
        <f>IF(N205="sníž. přenesená",J205,0)</f>
        <v>0</v>
      </c>
      <c r="BI205" s="194">
        <f>IF(N205="nulová",J205,0)</f>
        <v>0</v>
      </c>
      <c r="BJ205" s="25" t="s">
        <v>81</v>
      </c>
      <c r="BK205" s="194">
        <f>ROUND(I205*H205,2)</f>
        <v>0</v>
      </c>
      <c r="BL205" s="25" t="s">
        <v>191</v>
      </c>
      <c r="BM205" s="25" t="s">
        <v>1627</v>
      </c>
    </row>
    <row r="206" spans="2:65" s="13" customFormat="1">
      <c r="B206" s="204"/>
      <c r="D206" s="213" t="s">
        <v>193</v>
      </c>
      <c r="E206" s="258" t="s">
        <v>5</v>
      </c>
      <c r="F206" s="256" t="s">
        <v>369</v>
      </c>
      <c r="H206" s="257">
        <v>28</v>
      </c>
      <c r="I206" s="208"/>
      <c r="L206" s="204"/>
      <c r="M206" s="209"/>
      <c r="N206" s="210"/>
      <c r="O206" s="210"/>
      <c r="P206" s="210"/>
      <c r="Q206" s="210"/>
      <c r="R206" s="210"/>
      <c r="S206" s="210"/>
      <c r="T206" s="211"/>
      <c r="AT206" s="205" t="s">
        <v>193</v>
      </c>
      <c r="AU206" s="205" t="s">
        <v>83</v>
      </c>
      <c r="AV206" s="13" t="s">
        <v>83</v>
      </c>
      <c r="AW206" s="13" t="s">
        <v>38</v>
      </c>
      <c r="AX206" s="13" t="s">
        <v>81</v>
      </c>
      <c r="AY206" s="205" t="s">
        <v>185</v>
      </c>
    </row>
    <row r="207" spans="2:65" s="1" customFormat="1" ht="20.399999999999999" customHeight="1">
      <c r="B207" s="182"/>
      <c r="C207" s="236" t="s">
        <v>338</v>
      </c>
      <c r="D207" s="236" t="s">
        <v>480</v>
      </c>
      <c r="E207" s="237" t="s">
        <v>1628</v>
      </c>
      <c r="F207" s="238" t="s">
        <v>1629</v>
      </c>
      <c r="G207" s="239" t="s">
        <v>566</v>
      </c>
      <c r="H207" s="240">
        <v>28</v>
      </c>
      <c r="I207" s="241"/>
      <c r="J207" s="242">
        <f>ROUND(I207*H207,2)</f>
        <v>0</v>
      </c>
      <c r="K207" s="238" t="s">
        <v>5</v>
      </c>
      <c r="L207" s="243"/>
      <c r="M207" s="244" t="s">
        <v>5</v>
      </c>
      <c r="N207" s="245" t="s">
        <v>45</v>
      </c>
      <c r="O207" s="43"/>
      <c r="P207" s="192">
        <f>O207*H207</f>
        <v>0</v>
      </c>
      <c r="Q207" s="192">
        <v>4.0000000000000001E-3</v>
      </c>
      <c r="R207" s="192">
        <f>Q207*H207</f>
        <v>0.112</v>
      </c>
      <c r="S207" s="192">
        <v>0</v>
      </c>
      <c r="T207" s="193">
        <f>S207*H207</f>
        <v>0</v>
      </c>
      <c r="AR207" s="25" t="s">
        <v>228</v>
      </c>
      <c r="AT207" s="25" t="s">
        <v>480</v>
      </c>
      <c r="AU207" s="25" t="s">
        <v>83</v>
      </c>
      <c r="AY207" s="25" t="s">
        <v>185</v>
      </c>
      <c r="BE207" s="194">
        <f>IF(N207="základní",J207,0)</f>
        <v>0</v>
      </c>
      <c r="BF207" s="194">
        <f>IF(N207="snížená",J207,0)</f>
        <v>0</v>
      </c>
      <c r="BG207" s="194">
        <f>IF(N207="zákl. přenesená",J207,0)</f>
        <v>0</v>
      </c>
      <c r="BH207" s="194">
        <f>IF(N207="sníž. přenesená",J207,0)</f>
        <v>0</v>
      </c>
      <c r="BI207" s="194">
        <f>IF(N207="nulová",J207,0)</f>
        <v>0</v>
      </c>
      <c r="BJ207" s="25" t="s">
        <v>81</v>
      </c>
      <c r="BK207" s="194">
        <f>ROUND(I207*H207,2)</f>
        <v>0</v>
      </c>
      <c r="BL207" s="25" t="s">
        <v>191</v>
      </c>
      <c r="BM207" s="25" t="s">
        <v>1630</v>
      </c>
    </row>
    <row r="208" spans="2:65" s="1" customFormat="1" ht="28.95" customHeight="1">
      <c r="B208" s="182"/>
      <c r="C208" s="183" t="s">
        <v>348</v>
      </c>
      <c r="D208" s="183" t="s">
        <v>187</v>
      </c>
      <c r="E208" s="184" t="s">
        <v>1631</v>
      </c>
      <c r="F208" s="185" t="s">
        <v>1632</v>
      </c>
      <c r="G208" s="186" t="s">
        <v>566</v>
      </c>
      <c r="H208" s="187">
        <v>1</v>
      </c>
      <c r="I208" s="188"/>
      <c r="J208" s="189">
        <f>ROUND(I208*H208,2)</f>
        <v>0</v>
      </c>
      <c r="K208" s="185" t="s">
        <v>5</v>
      </c>
      <c r="L208" s="42"/>
      <c r="M208" s="190" t="s">
        <v>5</v>
      </c>
      <c r="N208" s="191" t="s">
        <v>45</v>
      </c>
      <c r="O208" s="43"/>
      <c r="P208" s="192">
        <f>O208*H208</f>
        <v>0</v>
      </c>
      <c r="Q208" s="192">
        <v>0</v>
      </c>
      <c r="R208" s="192">
        <f>Q208*H208</f>
        <v>0</v>
      </c>
      <c r="S208" s="192">
        <v>0</v>
      </c>
      <c r="T208" s="193">
        <f>S208*H208</f>
        <v>0</v>
      </c>
      <c r="AR208" s="25" t="s">
        <v>191</v>
      </c>
      <c r="AT208" s="25" t="s">
        <v>187</v>
      </c>
      <c r="AU208" s="25" t="s">
        <v>83</v>
      </c>
      <c r="AY208" s="25" t="s">
        <v>185</v>
      </c>
      <c r="BE208" s="194">
        <f>IF(N208="základní",J208,0)</f>
        <v>0</v>
      </c>
      <c r="BF208" s="194">
        <f>IF(N208="snížená",J208,0)</f>
        <v>0</v>
      </c>
      <c r="BG208" s="194">
        <f>IF(N208="zákl. přenesená",J208,0)</f>
        <v>0</v>
      </c>
      <c r="BH208" s="194">
        <f>IF(N208="sníž. přenesená",J208,0)</f>
        <v>0</v>
      </c>
      <c r="BI208" s="194">
        <f>IF(N208="nulová",J208,0)</f>
        <v>0</v>
      </c>
      <c r="BJ208" s="25" t="s">
        <v>81</v>
      </c>
      <c r="BK208" s="194">
        <f>ROUND(I208*H208,2)</f>
        <v>0</v>
      </c>
      <c r="BL208" s="25" t="s">
        <v>191</v>
      </c>
      <c r="BM208" s="25" t="s">
        <v>1633</v>
      </c>
    </row>
    <row r="209" spans="2:65" s="1" customFormat="1" ht="28.95" customHeight="1">
      <c r="B209" s="182"/>
      <c r="C209" s="183" t="s">
        <v>353</v>
      </c>
      <c r="D209" s="183" t="s">
        <v>187</v>
      </c>
      <c r="E209" s="184" t="s">
        <v>1634</v>
      </c>
      <c r="F209" s="185" t="s">
        <v>1635</v>
      </c>
      <c r="G209" s="186" t="s">
        <v>275</v>
      </c>
      <c r="H209" s="187">
        <v>280</v>
      </c>
      <c r="I209" s="188"/>
      <c r="J209" s="189">
        <f>ROUND(I209*H209,2)</f>
        <v>0</v>
      </c>
      <c r="K209" s="185" t="s">
        <v>198</v>
      </c>
      <c r="L209" s="42"/>
      <c r="M209" s="190" t="s">
        <v>5</v>
      </c>
      <c r="N209" s="191" t="s">
        <v>45</v>
      </c>
      <c r="O209" s="43"/>
      <c r="P209" s="192">
        <f>O209*H209</f>
        <v>0</v>
      </c>
      <c r="Q209" s="192">
        <v>0</v>
      </c>
      <c r="R209" s="192">
        <f>Q209*H209</f>
        <v>0</v>
      </c>
      <c r="S209" s="192">
        <v>0</v>
      </c>
      <c r="T209" s="193">
        <f>S209*H209</f>
        <v>0</v>
      </c>
      <c r="AR209" s="25" t="s">
        <v>191</v>
      </c>
      <c r="AT209" s="25" t="s">
        <v>187</v>
      </c>
      <c r="AU209" s="25" t="s">
        <v>83</v>
      </c>
      <c r="AY209" s="25" t="s">
        <v>185</v>
      </c>
      <c r="BE209" s="194">
        <f>IF(N209="základní",J209,0)</f>
        <v>0</v>
      </c>
      <c r="BF209" s="194">
        <f>IF(N209="snížená",J209,0)</f>
        <v>0</v>
      </c>
      <c r="BG209" s="194">
        <f>IF(N209="zákl. přenesená",J209,0)</f>
        <v>0</v>
      </c>
      <c r="BH209" s="194">
        <f>IF(N209="sníž. přenesená",J209,0)</f>
        <v>0</v>
      </c>
      <c r="BI209" s="194">
        <f>IF(N209="nulová",J209,0)</f>
        <v>0</v>
      </c>
      <c r="BJ209" s="25" t="s">
        <v>81</v>
      </c>
      <c r="BK209" s="194">
        <f>ROUND(I209*H209,2)</f>
        <v>0</v>
      </c>
      <c r="BL209" s="25" t="s">
        <v>191</v>
      </c>
      <c r="BM209" s="25" t="s">
        <v>1636</v>
      </c>
    </row>
    <row r="210" spans="2:65" s="13" customFormat="1">
      <c r="B210" s="204"/>
      <c r="D210" s="196" t="s">
        <v>193</v>
      </c>
      <c r="E210" s="205" t="s">
        <v>5</v>
      </c>
      <c r="F210" s="206" t="s">
        <v>1637</v>
      </c>
      <c r="H210" s="207">
        <v>280</v>
      </c>
      <c r="I210" s="208"/>
      <c r="L210" s="204"/>
      <c r="M210" s="209"/>
      <c r="N210" s="210"/>
      <c r="O210" s="210"/>
      <c r="P210" s="210"/>
      <c r="Q210" s="210"/>
      <c r="R210" s="210"/>
      <c r="S210" s="210"/>
      <c r="T210" s="211"/>
      <c r="AT210" s="205" t="s">
        <v>193</v>
      </c>
      <c r="AU210" s="205" t="s">
        <v>83</v>
      </c>
      <c r="AV210" s="13" t="s">
        <v>83</v>
      </c>
      <c r="AW210" s="13" t="s">
        <v>38</v>
      </c>
      <c r="AX210" s="13" t="s">
        <v>74</v>
      </c>
      <c r="AY210" s="205" t="s">
        <v>185</v>
      </c>
    </row>
    <row r="211" spans="2:65" s="14" customFormat="1">
      <c r="B211" s="212"/>
      <c r="D211" s="213" t="s">
        <v>193</v>
      </c>
      <c r="E211" s="214" t="s">
        <v>5</v>
      </c>
      <c r="F211" s="215" t="s">
        <v>196</v>
      </c>
      <c r="H211" s="216">
        <v>280</v>
      </c>
      <c r="I211" s="217"/>
      <c r="L211" s="212"/>
      <c r="M211" s="218"/>
      <c r="N211" s="219"/>
      <c r="O211" s="219"/>
      <c r="P211" s="219"/>
      <c r="Q211" s="219"/>
      <c r="R211" s="219"/>
      <c r="S211" s="219"/>
      <c r="T211" s="220"/>
      <c r="AT211" s="221" t="s">
        <v>193</v>
      </c>
      <c r="AU211" s="221" t="s">
        <v>83</v>
      </c>
      <c r="AV211" s="14" t="s">
        <v>191</v>
      </c>
      <c r="AW211" s="14" t="s">
        <v>38</v>
      </c>
      <c r="AX211" s="14" t="s">
        <v>81</v>
      </c>
      <c r="AY211" s="221" t="s">
        <v>185</v>
      </c>
    </row>
    <row r="212" spans="2:65" s="1" customFormat="1" ht="20.399999999999999" customHeight="1">
      <c r="B212" s="182"/>
      <c r="C212" s="236" t="s">
        <v>363</v>
      </c>
      <c r="D212" s="236" t="s">
        <v>480</v>
      </c>
      <c r="E212" s="237" t="s">
        <v>1638</v>
      </c>
      <c r="F212" s="238" t="s">
        <v>1639</v>
      </c>
      <c r="G212" s="239" t="s">
        <v>275</v>
      </c>
      <c r="H212" s="240">
        <v>280</v>
      </c>
      <c r="I212" s="241"/>
      <c r="J212" s="242">
        <f>ROUND(I212*H212,2)</f>
        <v>0</v>
      </c>
      <c r="K212" s="238" t="s">
        <v>198</v>
      </c>
      <c r="L212" s="243"/>
      <c r="M212" s="244" t="s">
        <v>5</v>
      </c>
      <c r="N212" s="245" t="s">
        <v>45</v>
      </c>
      <c r="O212" s="43"/>
      <c r="P212" s="192">
        <f>O212*H212</f>
        <v>0</v>
      </c>
      <c r="Q212" s="192">
        <v>4.0000000000000003E-5</v>
      </c>
      <c r="R212" s="192">
        <f>Q212*H212</f>
        <v>1.1200000000000002E-2</v>
      </c>
      <c r="S212" s="192">
        <v>0</v>
      </c>
      <c r="T212" s="193">
        <f>S212*H212</f>
        <v>0</v>
      </c>
      <c r="AR212" s="25" t="s">
        <v>228</v>
      </c>
      <c r="AT212" s="25" t="s">
        <v>480</v>
      </c>
      <c r="AU212" s="25" t="s">
        <v>83</v>
      </c>
      <c r="AY212" s="25" t="s">
        <v>185</v>
      </c>
      <c r="BE212" s="194">
        <f>IF(N212="základní",J212,0)</f>
        <v>0</v>
      </c>
      <c r="BF212" s="194">
        <f>IF(N212="snížená",J212,0)</f>
        <v>0</v>
      </c>
      <c r="BG212" s="194">
        <f>IF(N212="zákl. přenesená",J212,0)</f>
        <v>0</v>
      </c>
      <c r="BH212" s="194">
        <f>IF(N212="sníž. přenesená",J212,0)</f>
        <v>0</v>
      </c>
      <c r="BI212" s="194">
        <f>IF(N212="nulová",J212,0)</f>
        <v>0</v>
      </c>
      <c r="BJ212" s="25" t="s">
        <v>81</v>
      </c>
      <c r="BK212" s="194">
        <f>ROUND(I212*H212,2)</f>
        <v>0</v>
      </c>
      <c r="BL212" s="25" t="s">
        <v>191</v>
      </c>
      <c r="BM212" s="25" t="s">
        <v>1640</v>
      </c>
    </row>
    <row r="213" spans="2:65" s="13" customFormat="1">
      <c r="B213" s="204"/>
      <c r="D213" s="196" t="s">
        <v>193</v>
      </c>
      <c r="E213" s="205" t="s">
        <v>5</v>
      </c>
      <c r="F213" s="206" t="s">
        <v>1637</v>
      </c>
      <c r="H213" s="207">
        <v>280</v>
      </c>
      <c r="I213" s="208"/>
      <c r="L213" s="204"/>
      <c r="M213" s="209"/>
      <c r="N213" s="210"/>
      <c r="O213" s="210"/>
      <c r="P213" s="210"/>
      <c r="Q213" s="210"/>
      <c r="R213" s="210"/>
      <c r="S213" s="210"/>
      <c r="T213" s="211"/>
      <c r="AT213" s="205" t="s">
        <v>193</v>
      </c>
      <c r="AU213" s="205" t="s">
        <v>83</v>
      </c>
      <c r="AV213" s="13" t="s">
        <v>83</v>
      </c>
      <c r="AW213" s="13" t="s">
        <v>38</v>
      </c>
      <c r="AX213" s="13" t="s">
        <v>74</v>
      </c>
      <c r="AY213" s="205" t="s">
        <v>185</v>
      </c>
    </row>
    <row r="214" spans="2:65" s="14" customFormat="1">
      <c r="B214" s="212"/>
      <c r="D214" s="213" t="s">
        <v>193</v>
      </c>
      <c r="E214" s="214" t="s">
        <v>5</v>
      </c>
      <c r="F214" s="215" t="s">
        <v>196</v>
      </c>
      <c r="H214" s="216">
        <v>280</v>
      </c>
      <c r="I214" s="217"/>
      <c r="L214" s="212"/>
      <c r="M214" s="218"/>
      <c r="N214" s="219"/>
      <c r="O214" s="219"/>
      <c r="P214" s="219"/>
      <c r="Q214" s="219"/>
      <c r="R214" s="219"/>
      <c r="S214" s="219"/>
      <c r="T214" s="220"/>
      <c r="AT214" s="221" t="s">
        <v>193</v>
      </c>
      <c r="AU214" s="221" t="s">
        <v>83</v>
      </c>
      <c r="AV214" s="14" t="s">
        <v>191</v>
      </c>
      <c r="AW214" s="14" t="s">
        <v>38</v>
      </c>
      <c r="AX214" s="14" t="s">
        <v>81</v>
      </c>
      <c r="AY214" s="221" t="s">
        <v>185</v>
      </c>
    </row>
    <row r="215" spans="2:65" s="1" customFormat="1" ht="20.399999999999999" customHeight="1">
      <c r="B215" s="182"/>
      <c r="C215" s="183" t="s">
        <v>369</v>
      </c>
      <c r="D215" s="183" t="s">
        <v>187</v>
      </c>
      <c r="E215" s="184" t="s">
        <v>1641</v>
      </c>
      <c r="F215" s="185" t="s">
        <v>1642</v>
      </c>
      <c r="G215" s="186" t="s">
        <v>275</v>
      </c>
      <c r="H215" s="187">
        <v>70</v>
      </c>
      <c r="I215" s="188"/>
      <c r="J215" s="189">
        <f>ROUND(I215*H215,2)</f>
        <v>0</v>
      </c>
      <c r="K215" s="185" t="s">
        <v>5</v>
      </c>
      <c r="L215" s="42"/>
      <c r="M215" s="190" t="s">
        <v>5</v>
      </c>
      <c r="N215" s="191" t="s">
        <v>45</v>
      </c>
      <c r="O215" s="43"/>
      <c r="P215" s="192">
        <f>O215*H215</f>
        <v>0</v>
      </c>
      <c r="Q215" s="192">
        <v>0</v>
      </c>
      <c r="R215" s="192">
        <f>Q215*H215</f>
        <v>0</v>
      </c>
      <c r="S215" s="192">
        <v>0</v>
      </c>
      <c r="T215" s="193">
        <f>S215*H215</f>
        <v>0</v>
      </c>
      <c r="AR215" s="25" t="s">
        <v>191</v>
      </c>
      <c r="AT215" s="25" t="s">
        <v>187</v>
      </c>
      <c r="AU215" s="25" t="s">
        <v>83</v>
      </c>
      <c r="AY215" s="25" t="s">
        <v>185</v>
      </c>
      <c r="BE215" s="194">
        <f>IF(N215="základní",J215,0)</f>
        <v>0</v>
      </c>
      <c r="BF215" s="194">
        <f>IF(N215="snížená",J215,0)</f>
        <v>0</v>
      </c>
      <c r="BG215" s="194">
        <f>IF(N215="zákl. přenesená",J215,0)</f>
        <v>0</v>
      </c>
      <c r="BH215" s="194">
        <f>IF(N215="sníž. přenesená",J215,0)</f>
        <v>0</v>
      </c>
      <c r="BI215" s="194">
        <f>IF(N215="nulová",J215,0)</f>
        <v>0</v>
      </c>
      <c r="BJ215" s="25" t="s">
        <v>81</v>
      </c>
      <c r="BK215" s="194">
        <f>ROUND(I215*H215,2)</f>
        <v>0</v>
      </c>
      <c r="BL215" s="25" t="s">
        <v>191</v>
      </c>
      <c r="BM215" s="25" t="s">
        <v>1643</v>
      </c>
    </row>
    <row r="216" spans="2:65" s="1" customFormat="1" ht="20.399999999999999" customHeight="1">
      <c r="B216" s="182"/>
      <c r="C216" s="236" t="s">
        <v>374</v>
      </c>
      <c r="D216" s="236" t="s">
        <v>480</v>
      </c>
      <c r="E216" s="237" t="s">
        <v>1644</v>
      </c>
      <c r="F216" s="238" t="s">
        <v>1645</v>
      </c>
      <c r="G216" s="239" t="s">
        <v>190</v>
      </c>
      <c r="H216" s="240">
        <v>280</v>
      </c>
      <c r="I216" s="241"/>
      <c r="J216" s="242">
        <f>ROUND(I216*H216,2)</f>
        <v>0</v>
      </c>
      <c r="K216" s="238" t="s">
        <v>5</v>
      </c>
      <c r="L216" s="243"/>
      <c r="M216" s="244" t="s">
        <v>5</v>
      </c>
      <c r="N216" s="245" t="s">
        <v>45</v>
      </c>
      <c r="O216" s="43"/>
      <c r="P216" s="192">
        <f>O216*H216</f>
        <v>0</v>
      </c>
      <c r="Q216" s="192">
        <v>1.72E-3</v>
      </c>
      <c r="R216" s="192">
        <f>Q216*H216</f>
        <v>0.48159999999999997</v>
      </c>
      <c r="S216" s="192">
        <v>0</v>
      </c>
      <c r="T216" s="193">
        <f>S216*H216</f>
        <v>0</v>
      </c>
      <c r="AR216" s="25" t="s">
        <v>228</v>
      </c>
      <c r="AT216" s="25" t="s">
        <v>480</v>
      </c>
      <c r="AU216" s="25" t="s">
        <v>83</v>
      </c>
      <c r="AY216" s="25" t="s">
        <v>185</v>
      </c>
      <c r="BE216" s="194">
        <f>IF(N216="základní",J216,0)</f>
        <v>0</v>
      </c>
      <c r="BF216" s="194">
        <f>IF(N216="snížená",J216,0)</f>
        <v>0</v>
      </c>
      <c r="BG216" s="194">
        <f>IF(N216="zákl. přenesená",J216,0)</f>
        <v>0</v>
      </c>
      <c r="BH216" s="194">
        <f>IF(N216="sníž. přenesená",J216,0)</f>
        <v>0</v>
      </c>
      <c r="BI216" s="194">
        <f>IF(N216="nulová",J216,0)</f>
        <v>0</v>
      </c>
      <c r="BJ216" s="25" t="s">
        <v>81</v>
      </c>
      <c r="BK216" s="194">
        <f>ROUND(I216*H216,2)</f>
        <v>0</v>
      </c>
      <c r="BL216" s="25" t="s">
        <v>191</v>
      </c>
      <c r="BM216" s="25" t="s">
        <v>1646</v>
      </c>
    </row>
    <row r="217" spans="2:65" s="13" customFormat="1">
      <c r="B217" s="204"/>
      <c r="D217" s="213" t="s">
        <v>193</v>
      </c>
      <c r="E217" s="258" t="s">
        <v>5</v>
      </c>
      <c r="F217" s="256" t="s">
        <v>1637</v>
      </c>
      <c r="H217" s="257">
        <v>280</v>
      </c>
      <c r="I217" s="208"/>
      <c r="L217" s="204"/>
      <c r="M217" s="209"/>
      <c r="N217" s="210"/>
      <c r="O217" s="210"/>
      <c r="P217" s="210"/>
      <c r="Q217" s="210"/>
      <c r="R217" s="210"/>
      <c r="S217" s="210"/>
      <c r="T217" s="211"/>
      <c r="AT217" s="205" t="s">
        <v>193</v>
      </c>
      <c r="AU217" s="205" t="s">
        <v>83</v>
      </c>
      <c r="AV217" s="13" t="s">
        <v>83</v>
      </c>
      <c r="AW217" s="13" t="s">
        <v>38</v>
      </c>
      <c r="AX217" s="13" t="s">
        <v>81</v>
      </c>
      <c r="AY217" s="205" t="s">
        <v>185</v>
      </c>
    </row>
    <row r="218" spans="2:65" s="1" customFormat="1" ht="28.95" customHeight="1">
      <c r="B218" s="182"/>
      <c r="C218" s="183" t="s">
        <v>209</v>
      </c>
      <c r="D218" s="183" t="s">
        <v>187</v>
      </c>
      <c r="E218" s="184" t="s">
        <v>1647</v>
      </c>
      <c r="F218" s="185" t="s">
        <v>1648</v>
      </c>
      <c r="G218" s="186" t="s">
        <v>275</v>
      </c>
      <c r="H218" s="187">
        <v>280</v>
      </c>
      <c r="I218" s="188"/>
      <c r="J218" s="189">
        <f>ROUND(I218*H218,2)</f>
        <v>0</v>
      </c>
      <c r="K218" s="185" t="s">
        <v>5</v>
      </c>
      <c r="L218" s="42"/>
      <c r="M218" s="190" t="s">
        <v>5</v>
      </c>
      <c r="N218" s="191" t="s">
        <v>45</v>
      </c>
      <c r="O218" s="43"/>
      <c r="P218" s="192">
        <f>O218*H218</f>
        <v>0</v>
      </c>
      <c r="Q218" s="192">
        <v>0</v>
      </c>
      <c r="R218" s="192">
        <f>Q218*H218</f>
        <v>0</v>
      </c>
      <c r="S218" s="192">
        <v>0</v>
      </c>
      <c r="T218" s="193">
        <f>S218*H218</f>
        <v>0</v>
      </c>
      <c r="AR218" s="25" t="s">
        <v>191</v>
      </c>
      <c r="AT218" s="25" t="s">
        <v>187</v>
      </c>
      <c r="AU218" s="25" t="s">
        <v>83</v>
      </c>
      <c r="AY218" s="25" t="s">
        <v>185</v>
      </c>
      <c r="BE218" s="194">
        <f>IF(N218="základní",J218,0)</f>
        <v>0</v>
      </c>
      <c r="BF218" s="194">
        <f>IF(N218="snížená",J218,0)</f>
        <v>0</v>
      </c>
      <c r="BG218" s="194">
        <f>IF(N218="zákl. přenesená",J218,0)</f>
        <v>0</v>
      </c>
      <c r="BH218" s="194">
        <f>IF(N218="sníž. přenesená",J218,0)</f>
        <v>0</v>
      </c>
      <c r="BI218" s="194">
        <f>IF(N218="nulová",J218,0)</f>
        <v>0</v>
      </c>
      <c r="BJ218" s="25" t="s">
        <v>81</v>
      </c>
      <c r="BK218" s="194">
        <f>ROUND(I218*H218,2)</f>
        <v>0</v>
      </c>
      <c r="BL218" s="25" t="s">
        <v>191</v>
      </c>
      <c r="BM218" s="25" t="s">
        <v>1649</v>
      </c>
    </row>
    <row r="219" spans="2:65" s="13" customFormat="1">
      <c r="B219" s="204"/>
      <c r="D219" s="196" t="s">
        <v>193</v>
      </c>
      <c r="E219" s="205" t="s">
        <v>5</v>
      </c>
      <c r="F219" s="206" t="s">
        <v>1637</v>
      </c>
      <c r="H219" s="207">
        <v>280</v>
      </c>
      <c r="I219" s="208"/>
      <c r="L219" s="204"/>
      <c r="M219" s="209"/>
      <c r="N219" s="210"/>
      <c r="O219" s="210"/>
      <c r="P219" s="210"/>
      <c r="Q219" s="210"/>
      <c r="R219" s="210"/>
      <c r="S219" s="210"/>
      <c r="T219" s="211"/>
      <c r="AT219" s="205" t="s">
        <v>193</v>
      </c>
      <c r="AU219" s="205" t="s">
        <v>83</v>
      </c>
      <c r="AV219" s="13" t="s">
        <v>83</v>
      </c>
      <c r="AW219" s="13" t="s">
        <v>38</v>
      </c>
      <c r="AX219" s="13" t="s">
        <v>74</v>
      </c>
      <c r="AY219" s="205" t="s">
        <v>185</v>
      </c>
    </row>
    <row r="220" spans="2:65" s="14" customFormat="1">
      <c r="B220" s="212"/>
      <c r="D220" s="196" t="s">
        <v>193</v>
      </c>
      <c r="E220" s="230" t="s">
        <v>5</v>
      </c>
      <c r="F220" s="231" t="s">
        <v>196</v>
      </c>
      <c r="H220" s="232">
        <v>280</v>
      </c>
      <c r="I220" s="217"/>
      <c r="L220" s="212"/>
      <c r="M220" s="218"/>
      <c r="N220" s="219"/>
      <c r="O220" s="219"/>
      <c r="P220" s="219"/>
      <c r="Q220" s="219"/>
      <c r="R220" s="219"/>
      <c r="S220" s="219"/>
      <c r="T220" s="220"/>
      <c r="AT220" s="221" t="s">
        <v>193</v>
      </c>
      <c r="AU220" s="221" t="s">
        <v>83</v>
      </c>
      <c r="AV220" s="14" t="s">
        <v>191</v>
      </c>
      <c r="AW220" s="14" t="s">
        <v>38</v>
      </c>
      <c r="AX220" s="14" t="s">
        <v>81</v>
      </c>
      <c r="AY220" s="221" t="s">
        <v>185</v>
      </c>
    </row>
    <row r="221" spans="2:65" s="11" customFormat="1" ht="29.85" customHeight="1">
      <c r="B221" s="168"/>
      <c r="D221" s="179" t="s">
        <v>73</v>
      </c>
      <c r="E221" s="180" t="s">
        <v>215</v>
      </c>
      <c r="F221" s="180" t="s">
        <v>90</v>
      </c>
      <c r="I221" s="171"/>
      <c r="J221" s="181">
        <f>BK221</f>
        <v>0</v>
      </c>
      <c r="L221" s="168"/>
      <c r="M221" s="173"/>
      <c r="N221" s="174"/>
      <c r="O221" s="174"/>
      <c r="P221" s="175">
        <f>SUM(P222:P243)</f>
        <v>0</v>
      </c>
      <c r="Q221" s="174"/>
      <c r="R221" s="175">
        <f>SUM(R222:R243)</f>
        <v>39.63653</v>
      </c>
      <c r="S221" s="174"/>
      <c r="T221" s="176">
        <f>SUM(T222:T243)</f>
        <v>0</v>
      </c>
      <c r="AR221" s="169" t="s">
        <v>81</v>
      </c>
      <c r="AT221" s="177" t="s">
        <v>73</v>
      </c>
      <c r="AU221" s="177" t="s">
        <v>81</v>
      </c>
      <c r="AY221" s="169" t="s">
        <v>185</v>
      </c>
      <c r="BK221" s="178">
        <f>SUM(BK222:BK243)</f>
        <v>0</v>
      </c>
    </row>
    <row r="222" spans="2:65" s="1" customFormat="1" ht="28.95" customHeight="1">
      <c r="B222" s="182"/>
      <c r="C222" s="183" t="s">
        <v>385</v>
      </c>
      <c r="D222" s="183" t="s">
        <v>187</v>
      </c>
      <c r="E222" s="184" t="s">
        <v>690</v>
      </c>
      <c r="F222" s="185" t="s">
        <v>981</v>
      </c>
      <c r="G222" s="186" t="s">
        <v>190</v>
      </c>
      <c r="H222" s="187">
        <v>2.1</v>
      </c>
      <c r="I222" s="188"/>
      <c r="J222" s="189">
        <f>ROUND(I222*H222,2)</f>
        <v>0</v>
      </c>
      <c r="K222" s="185" t="s">
        <v>198</v>
      </c>
      <c r="L222" s="42"/>
      <c r="M222" s="190" t="s">
        <v>5</v>
      </c>
      <c r="N222" s="191" t="s">
        <v>45</v>
      </c>
      <c r="O222" s="43"/>
      <c r="P222" s="192">
        <f>O222*H222</f>
        <v>0</v>
      </c>
      <c r="Q222" s="192">
        <v>0</v>
      </c>
      <c r="R222" s="192">
        <f>Q222*H222</f>
        <v>0</v>
      </c>
      <c r="S222" s="192">
        <v>0</v>
      </c>
      <c r="T222" s="193">
        <f>S222*H222</f>
        <v>0</v>
      </c>
      <c r="AR222" s="25" t="s">
        <v>191</v>
      </c>
      <c r="AT222" s="25" t="s">
        <v>187</v>
      </c>
      <c r="AU222" s="25" t="s">
        <v>83</v>
      </c>
      <c r="AY222" s="25" t="s">
        <v>185</v>
      </c>
      <c r="BE222" s="194">
        <f>IF(N222="základní",J222,0)</f>
        <v>0</v>
      </c>
      <c r="BF222" s="194">
        <f>IF(N222="snížená",J222,0)</f>
        <v>0</v>
      </c>
      <c r="BG222" s="194">
        <f>IF(N222="zákl. přenesená",J222,0)</f>
        <v>0</v>
      </c>
      <c r="BH222" s="194">
        <f>IF(N222="sníž. přenesená",J222,0)</f>
        <v>0</v>
      </c>
      <c r="BI222" s="194">
        <f>IF(N222="nulová",J222,0)</f>
        <v>0</v>
      </c>
      <c r="BJ222" s="25" t="s">
        <v>81</v>
      </c>
      <c r="BK222" s="194">
        <f>ROUND(I222*H222,2)</f>
        <v>0</v>
      </c>
      <c r="BL222" s="25" t="s">
        <v>191</v>
      </c>
      <c r="BM222" s="25" t="s">
        <v>1650</v>
      </c>
    </row>
    <row r="223" spans="2:65" s="12" customFormat="1">
      <c r="B223" s="195"/>
      <c r="D223" s="196" t="s">
        <v>193</v>
      </c>
      <c r="E223" s="197" t="s">
        <v>5</v>
      </c>
      <c r="F223" s="198" t="s">
        <v>1651</v>
      </c>
      <c r="H223" s="199" t="s">
        <v>5</v>
      </c>
      <c r="I223" s="200"/>
      <c r="L223" s="195"/>
      <c r="M223" s="201"/>
      <c r="N223" s="202"/>
      <c r="O223" s="202"/>
      <c r="P223" s="202"/>
      <c r="Q223" s="202"/>
      <c r="R223" s="202"/>
      <c r="S223" s="202"/>
      <c r="T223" s="203"/>
      <c r="AT223" s="199" t="s">
        <v>193</v>
      </c>
      <c r="AU223" s="199" t="s">
        <v>83</v>
      </c>
      <c r="AV223" s="12" t="s">
        <v>81</v>
      </c>
      <c r="AW223" s="12" t="s">
        <v>38</v>
      </c>
      <c r="AX223" s="12" t="s">
        <v>74</v>
      </c>
      <c r="AY223" s="199" t="s">
        <v>185</v>
      </c>
    </row>
    <row r="224" spans="2:65" s="13" customFormat="1">
      <c r="B224" s="204"/>
      <c r="D224" s="196" t="s">
        <v>193</v>
      </c>
      <c r="E224" s="205" t="s">
        <v>5</v>
      </c>
      <c r="F224" s="206" t="s">
        <v>1610</v>
      </c>
      <c r="H224" s="207">
        <v>2.1</v>
      </c>
      <c r="I224" s="208"/>
      <c r="L224" s="204"/>
      <c r="M224" s="209"/>
      <c r="N224" s="210"/>
      <c r="O224" s="210"/>
      <c r="P224" s="210"/>
      <c r="Q224" s="210"/>
      <c r="R224" s="210"/>
      <c r="S224" s="210"/>
      <c r="T224" s="211"/>
      <c r="AT224" s="205" t="s">
        <v>193</v>
      </c>
      <c r="AU224" s="205" t="s">
        <v>83</v>
      </c>
      <c r="AV224" s="13" t="s">
        <v>83</v>
      </c>
      <c r="AW224" s="13" t="s">
        <v>38</v>
      </c>
      <c r="AX224" s="13" t="s">
        <v>74</v>
      </c>
      <c r="AY224" s="205" t="s">
        <v>185</v>
      </c>
    </row>
    <row r="225" spans="2:65" s="14" customFormat="1">
      <c r="B225" s="212"/>
      <c r="D225" s="213" t="s">
        <v>193</v>
      </c>
      <c r="E225" s="214" t="s">
        <v>5</v>
      </c>
      <c r="F225" s="215" t="s">
        <v>196</v>
      </c>
      <c r="H225" s="216">
        <v>2.1</v>
      </c>
      <c r="I225" s="217"/>
      <c r="L225" s="212"/>
      <c r="M225" s="218"/>
      <c r="N225" s="219"/>
      <c r="O225" s="219"/>
      <c r="P225" s="219"/>
      <c r="Q225" s="219"/>
      <c r="R225" s="219"/>
      <c r="S225" s="219"/>
      <c r="T225" s="220"/>
      <c r="AT225" s="221" t="s">
        <v>193</v>
      </c>
      <c r="AU225" s="221" t="s">
        <v>83</v>
      </c>
      <c r="AV225" s="14" t="s">
        <v>191</v>
      </c>
      <c r="AW225" s="14" t="s">
        <v>38</v>
      </c>
      <c r="AX225" s="14" t="s">
        <v>81</v>
      </c>
      <c r="AY225" s="221" t="s">
        <v>185</v>
      </c>
    </row>
    <row r="226" spans="2:65" s="1" customFormat="1" ht="20.399999999999999" customHeight="1">
      <c r="B226" s="182"/>
      <c r="C226" s="183" t="s">
        <v>393</v>
      </c>
      <c r="D226" s="183" t="s">
        <v>187</v>
      </c>
      <c r="E226" s="184" t="s">
        <v>1652</v>
      </c>
      <c r="F226" s="185" t="s">
        <v>1653</v>
      </c>
      <c r="G226" s="186" t="s">
        <v>275</v>
      </c>
      <c r="H226" s="187">
        <v>293</v>
      </c>
      <c r="I226" s="188"/>
      <c r="J226" s="189">
        <f>ROUND(I226*H226,2)</f>
        <v>0</v>
      </c>
      <c r="K226" s="185" t="s">
        <v>5</v>
      </c>
      <c r="L226" s="42"/>
      <c r="M226" s="190" t="s">
        <v>5</v>
      </c>
      <c r="N226" s="191" t="s">
        <v>45</v>
      </c>
      <c r="O226" s="43"/>
      <c r="P226" s="192">
        <f>O226*H226</f>
        <v>0</v>
      </c>
      <c r="Q226" s="192">
        <v>1.0000000000000001E-5</v>
      </c>
      <c r="R226" s="192">
        <f>Q226*H226</f>
        <v>2.9300000000000003E-3</v>
      </c>
      <c r="S226" s="192">
        <v>0</v>
      </c>
      <c r="T226" s="193">
        <f>S226*H226</f>
        <v>0</v>
      </c>
      <c r="AR226" s="25" t="s">
        <v>191</v>
      </c>
      <c r="AT226" s="25" t="s">
        <v>187</v>
      </c>
      <c r="AU226" s="25" t="s">
        <v>83</v>
      </c>
      <c r="AY226" s="25" t="s">
        <v>185</v>
      </c>
      <c r="BE226" s="194">
        <f>IF(N226="základní",J226,0)</f>
        <v>0</v>
      </c>
      <c r="BF226" s="194">
        <f>IF(N226="snížená",J226,0)</f>
        <v>0</v>
      </c>
      <c r="BG226" s="194">
        <f>IF(N226="zákl. přenesená",J226,0)</f>
        <v>0</v>
      </c>
      <c r="BH226" s="194">
        <f>IF(N226="sníž. přenesená",J226,0)</f>
        <v>0</v>
      </c>
      <c r="BI226" s="194">
        <f>IF(N226="nulová",J226,0)</f>
        <v>0</v>
      </c>
      <c r="BJ226" s="25" t="s">
        <v>81</v>
      </c>
      <c r="BK226" s="194">
        <f>ROUND(I226*H226,2)</f>
        <v>0</v>
      </c>
      <c r="BL226" s="25" t="s">
        <v>191</v>
      </c>
      <c r="BM226" s="25" t="s">
        <v>1654</v>
      </c>
    </row>
    <row r="227" spans="2:65" s="13" customFormat="1">
      <c r="B227" s="204"/>
      <c r="D227" s="196" t="s">
        <v>193</v>
      </c>
      <c r="E227" s="205" t="s">
        <v>5</v>
      </c>
      <c r="F227" s="206" t="s">
        <v>1655</v>
      </c>
      <c r="H227" s="207">
        <v>293</v>
      </c>
      <c r="I227" s="208"/>
      <c r="L227" s="204"/>
      <c r="M227" s="209"/>
      <c r="N227" s="210"/>
      <c r="O227" s="210"/>
      <c r="P227" s="210"/>
      <c r="Q227" s="210"/>
      <c r="R227" s="210"/>
      <c r="S227" s="210"/>
      <c r="T227" s="211"/>
      <c r="AT227" s="205" t="s">
        <v>193</v>
      </c>
      <c r="AU227" s="205" t="s">
        <v>83</v>
      </c>
      <c r="AV227" s="13" t="s">
        <v>83</v>
      </c>
      <c r="AW227" s="13" t="s">
        <v>38</v>
      </c>
      <c r="AX227" s="13" t="s">
        <v>74</v>
      </c>
      <c r="AY227" s="205" t="s">
        <v>185</v>
      </c>
    </row>
    <row r="228" spans="2:65" s="14" customFormat="1">
      <c r="B228" s="212"/>
      <c r="D228" s="213" t="s">
        <v>193</v>
      </c>
      <c r="E228" s="214" t="s">
        <v>5</v>
      </c>
      <c r="F228" s="215" t="s">
        <v>196</v>
      </c>
      <c r="H228" s="216">
        <v>293</v>
      </c>
      <c r="I228" s="217"/>
      <c r="L228" s="212"/>
      <c r="M228" s="218"/>
      <c r="N228" s="219"/>
      <c r="O228" s="219"/>
      <c r="P228" s="219"/>
      <c r="Q228" s="219"/>
      <c r="R228" s="219"/>
      <c r="S228" s="219"/>
      <c r="T228" s="220"/>
      <c r="AT228" s="221" t="s">
        <v>193</v>
      </c>
      <c r="AU228" s="221" t="s">
        <v>83</v>
      </c>
      <c r="AV228" s="14" t="s">
        <v>191</v>
      </c>
      <c r="AW228" s="14" t="s">
        <v>38</v>
      </c>
      <c r="AX228" s="14" t="s">
        <v>81</v>
      </c>
      <c r="AY228" s="221" t="s">
        <v>185</v>
      </c>
    </row>
    <row r="229" spans="2:65" s="1" customFormat="1" ht="20.399999999999999" customHeight="1">
      <c r="B229" s="182"/>
      <c r="C229" s="183" t="s">
        <v>208</v>
      </c>
      <c r="D229" s="183" t="s">
        <v>187</v>
      </c>
      <c r="E229" s="184" t="s">
        <v>1656</v>
      </c>
      <c r="F229" s="185" t="s">
        <v>1657</v>
      </c>
      <c r="G229" s="186" t="s">
        <v>190</v>
      </c>
      <c r="H229" s="187">
        <v>254</v>
      </c>
      <c r="I229" s="188"/>
      <c r="J229" s="189">
        <f>ROUND(I229*H229,2)</f>
        <v>0</v>
      </c>
      <c r="K229" s="185" t="s">
        <v>5</v>
      </c>
      <c r="L229" s="42"/>
      <c r="M229" s="190" t="s">
        <v>5</v>
      </c>
      <c r="N229" s="191" t="s">
        <v>45</v>
      </c>
      <c r="O229" s="43"/>
      <c r="P229" s="192">
        <f>O229*H229</f>
        <v>0</v>
      </c>
      <c r="Q229" s="192">
        <v>0.15425</v>
      </c>
      <c r="R229" s="192">
        <f>Q229*H229</f>
        <v>39.179499999999997</v>
      </c>
      <c r="S229" s="192">
        <v>0</v>
      </c>
      <c r="T229" s="193">
        <f>S229*H229</f>
        <v>0</v>
      </c>
      <c r="AR229" s="25" t="s">
        <v>191</v>
      </c>
      <c r="AT229" s="25" t="s">
        <v>187</v>
      </c>
      <c r="AU229" s="25" t="s">
        <v>83</v>
      </c>
      <c r="AY229" s="25" t="s">
        <v>185</v>
      </c>
      <c r="BE229" s="194">
        <f>IF(N229="základní",J229,0)</f>
        <v>0</v>
      </c>
      <c r="BF229" s="194">
        <f>IF(N229="snížená",J229,0)</f>
        <v>0</v>
      </c>
      <c r="BG229" s="194">
        <f>IF(N229="zákl. přenesená",J229,0)</f>
        <v>0</v>
      </c>
      <c r="BH229" s="194">
        <f>IF(N229="sníž. přenesená",J229,0)</f>
        <v>0</v>
      </c>
      <c r="BI229" s="194">
        <f>IF(N229="nulová",J229,0)</f>
        <v>0</v>
      </c>
      <c r="BJ229" s="25" t="s">
        <v>81</v>
      </c>
      <c r="BK229" s="194">
        <f>ROUND(I229*H229,2)</f>
        <v>0</v>
      </c>
      <c r="BL229" s="25" t="s">
        <v>191</v>
      </c>
      <c r="BM229" s="25" t="s">
        <v>1658</v>
      </c>
    </row>
    <row r="230" spans="2:65" s="12" customFormat="1">
      <c r="B230" s="195"/>
      <c r="D230" s="196" t="s">
        <v>193</v>
      </c>
      <c r="E230" s="197" t="s">
        <v>5</v>
      </c>
      <c r="F230" s="198" t="s">
        <v>1659</v>
      </c>
      <c r="H230" s="199" t="s">
        <v>5</v>
      </c>
      <c r="I230" s="200"/>
      <c r="L230" s="195"/>
      <c r="M230" s="201"/>
      <c r="N230" s="202"/>
      <c r="O230" s="202"/>
      <c r="P230" s="202"/>
      <c r="Q230" s="202"/>
      <c r="R230" s="202"/>
      <c r="S230" s="202"/>
      <c r="T230" s="203"/>
      <c r="AT230" s="199" t="s">
        <v>193</v>
      </c>
      <c r="AU230" s="199" t="s">
        <v>83</v>
      </c>
      <c r="AV230" s="12" t="s">
        <v>81</v>
      </c>
      <c r="AW230" s="12" t="s">
        <v>38</v>
      </c>
      <c r="AX230" s="12" t="s">
        <v>74</v>
      </c>
      <c r="AY230" s="199" t="s">
        <v>185</v>
      </c>
    </row>
    <row r="231" spans="2:65" s="12" customFormat="1">
      <c r="B231" s="195"/>
      <c r="D231" s="196" t="s">
        <v>193</v>
      </c>
      <c r="E231" s="197" t="s">
        <v>5</v>
      </c>
      <c r="F231" s="198" t="s">
        <v>1660</v>
      </c>
      <c r="H231" s="199" t="s">
        <v>5</v>
      </c>
      <c r="I231" s="200"/>
      <c r="L231" s="195"/>
      <c r="M231" s="201"/>
      <c r="N231" s="202"/>
      <c r="O231" s="202"/>
      <c r="P231" s="202"/>
      <c r="Q231" s="202"/>
      <c r="R231" s="202"/>
      <c r="S231" s="202"/>
      <c r="T231" s="203"/>
      <c r="AT231" s="199" t="s">
        <v>193</v>
      </c>
      <c r="AU231" s="199" t="s">
        <v>83</v>
      </c>
      <c r="AV231" s="12" t="s">
        <v>81</v>
      </c>
      <c r="AW231" s="12" t="s">
        <v>38</v>
      </c>
      <c r="AX231" s="12" t="s">
        <v>74</v>
      </c>
      <c r="AY231" s="199" t="s">
        <v>185</v>
      </c>
    </row>
    <row r="232" spans="2:65" s="12" customFormat="1">
      <c r="B232" s="195"/>
      <c r="D232" s="196" t="s">
        <v>193</v>
      </c>
      <c r="E232" s="197" t="s">
        <v>5</v>
      </c>
      <c r="F232" s="198" t="s">
        <v>1661</v>
      </c>
      <c r="H232" s="199" t="s">
        <v>5</v>
      </c>
      <c r="I232" s="200"/>
      <c r="L232" s="195"/>
      <c r="M232" s="201"/>
      <c r="N232" s="202"/>
      <c r="O232" s="202"/>
      <c r="P232" s="202"/>
      <c r="Q232" s="202"/>
      <c r="R232" s="202"/>
      <c r="S232" s="202"/>
      <c r="T232" s="203"/>
      <c r="AT232" s="199" t="s">
        <v>193</v>
      </c>
      <c r="AU232" s="199" t="s">
        <v>83</v>
      </c>
      <c r="AV232" s="12" t="s">
        <v>81</v>
      </c>
      <c r="AW232" s="12" t="s">
        <v>38</v>
      </c>
      <c r="AX232" s="12" t="s">
        <v>74</v>
      </c>
      <c r="AY232" s="199" t="s">
        <v>185</v>
      </c>
    </row>
    <row r="233" spans="2:65" s="13" customFormat="1">
      <c r="B233" s="204"/>
      <c r="D233" s="196" t="s">
        <v>193</v>
      </c>
      <c r="E233" s="205" t="s">
        <v>5</v>
      </c>
      <c r="F233" s="206" t="s">
        <v>1540</v>
      </c>
      <c r="H233" s="207">
        <v>254</v>
      </c>
      <c r="I233" s="208"/>
      <c r="L233" s="204"/>
      <c r="M233" s="209"/>
      <c r="N233" s="210"/>
      <c r="O233" s="210"/>
      <c r="P233" s="210"/>
      <c r="Q233" s="210"/>
      <c r="R233" s="210"/>
      <c r="S233" s="210"/>
      <c r="T233" s="211"/>
      <c r="AT233" s="205" t="s">
        <v>193</v>
      </c>
      <c r="AU233" s="205" t="s">
        <v>83</v>
      </c>
      <c r="AV233" s="13" t="s">
        <v>83</v>
      </c>
      <c r="AW233" s="13" t="s">
        <v>38</v>
      </c>
      <c r="AX233" s="13" t="s">
        <v>74</v>
      </c>
      <c r="AY233" s="205" t="s">
        <v>185</v>
      </c>
    </row>
    <row r="234" spans="2:65" s="14" customFormat="1">
      <c r="B234" s="212"/>
      <c r="D234" s="213" t="s">
        <v>193</v>
      </c>
      <c r="E234" s="214" t="s">
        <v>5</v>
      </c>
      <c r="F234" s="215" t="s">
        <v>196</v>
      </c>
      <c r="H234" s="216">
        <v>254</v>
      </c>
      <c r="I234" s="217"/>
      <c r="L234" s="212"/>
      <c r="M234" s="218"/>
      <c r="N234" s="219"/>
      <c r="O234" s="219"/>
      <c r="P234" s="219"/>
      <c r="Q234" s="219"/>
      <c r="R234" s="219"/>
      <c r="S234" s="219"/>
      <c r="T234" s="220"/>
      <c r="AT234" s="221" t="s">
        <v>193</v>
      </c>
      <c r="AU234" s="221" t="s">
        <v>83</v>
      </c>
      <c r="AV234" s="14" t="s">
        <v>191</v>
      </c>
      <c r="AW234" s="14" t="s">
        <v>38</v>
      </c>
      <c r="AX234" s="14" t="s">
        <v>81</v>
      </c>
      <c r="AY234" s="221" t="s">
        <v>185</v>
      </c>
    </row>
    <row r="235" spans="2:65" s="1" customFormat="1" ht="51.6" customHeight="1">
      <c r="B235" s="182"/>
      <c r="C235" s="183" t="s">
        <v>405</v>
      </c>
      <c r="D235" s="183" t="s">
        <v>187</v>
      </c>
      <c r="E235" s="184" t="s">
        <v>695</v>
      </c>
      <c r="F235" s="185" t="s">
        <v>1662</v>
      </c>
      <c r="G235" s="186" t="s">
        <v>190</v>
      </c>
      <c r="H235" s="187">
        <v>2</v>
      </c>
      <c r="I235" s="188"/>
      <c r="J235" s="189">
        <f>ROUND(I235*H235,2)</f>
        <v>0</v>
      </c>
      <c r="K235" s="185" t="s">
        <v>198</v>
      </c>
      <c r="L235" s="42"/>
      <c r="M235" s="190" t="s">
        <v>5</v>
      </c>
      <c r="N235" s="191" t="s">
        <v>45</v>
      </c>
      <c r="O235" s="43"/>
      <c r="P235" s="192">
        <f>O235*H235</f>
        <v>0</v>
      </c>
      <c r="Q235" s="192">
        <v>8.4250000000000005E-2</v>
      </c>
      <c r="R235" s="192">
        <f>Q235*H235</f>
        <v>0.16850000000000001</v>
      </c>
      <c r="S235" s="192">
        <v>0</v>
      </c>
      <c r="T235" s="193">
        <f>S235*H235</f>
        <v>0</v>
      </c>
      <c r="AR235" s="25" t="s">
        <v>191</v>
      </c>
      <c r="AT235" s="25" t="s">
        <v>187</v>
      </c>
      <c r="AU235" s="25" t="s">
        <v>83</v>
      </c>
      <c r="AY235" s="25" t="s">
        <v>185</v>
      </c>
      <c r="BE235" s="194">
        <f>IF(N235="základní",J235,0)</f>
        <v>0</v>
      </c>
      <c r="BF235" s="194">
        <f>IF(N235="snížená",J235,0)</f>
        <v>0</v>
      </c>
      <c r="BG235" s="194">
        <f>IF(N235="zákl. přenesená",J235,0)</f>
        <v>0</v>
      </c>
      <c r="BH235" s="194">
        <f>IF(N235="sníž. přenesená",J235,0)</f>
        <v>0</v>
      </c>
      <c r="BI235" s="194">
        <f>IF(N235="nulová",J235,0)</f>
        <v>0</v>
      </c>
      <c r="BJ235" s="25" t="s">
        <v>81</v>
      </c>
      <c r="BK235" s="194">
        <f>ROUND(I235*H235,2)</f>
        <v>0</v>
      </c>
      <c r="BL235" s="25" t="s">
        <v>191</v>
      </c>
      <c r="BM235" s="25" t="s">
        <v>1663</v>
      </c>
    </row>
    <row r="236" spans="2:65" s="12" customFormat="1">
      <c r="B236" s="195"/>
      <c r="D236" s="196" t="s">
        <v>193</v>
      </c>
      <c r="E236" s="197" t="s">
        <v>5</v>
      </c>
      <c r="F236" s="198" t="s">
        <v>1651</v>
      </c>
      <c r="H236" s="199" t="s">
        <v>5</v>
      </c>
      <c r="I236" s="200"/>
      <c r="L236" s="195"/>
      <c r="M236" s="201"/>
      <c r="N236" s="202"/>
      <c r="O236" s="202"/>
      <c r="P236" s="202"/>
      <c r="Q236" s="202"/>
      <c r="R236" s="202"/>
      <c r="S236" s="202"/>
      <c r="T236" s="203"/>
      <c r="AT236" s="199" t="s">
        <v>193</v>
      </c>
      <c r="AU236" s="199" t="s">
        <v>83</v>
      </c>
      <c r="AV236" s="12" t="s">
        <v>81</v>
      </c>
      <c r="AW236" s="12" t="s">
        <v>38</v>
      </c>
      <c r="AX236" s="12" t="s">
        <v>74</v>
      </c>
      <c r="AY236" s="199" t="s">
        <v>185</v>
      </c>
    </row>
    <row r="237" spans="2:65" s="13" customFormat="1">
      <c r="B237" s="204"/>
      <c r="D237" s="196" t="s">
        <v>193</v>
      </c>
      <c r="E237" s="205" t="s">
        <v>5</v>
      </c>
      <c r="F237" s="206" t="s">
        <v>83</v>
      </c>
      <c r="H237" s="207">
        <v>2</v>
      </c>
      <c r="I237" s="208"/>
      <c r="L237" s="204"/>
      <c r="M237" s="209"/>
      <c r="N237" s="210"/>
      <c r="O237" s="210"/>
      <c r="P237" s="210"/>
      <c r="Q237" s="210"/>
      <c r="R237" s="210"/>
      <c r="S237" s="210"/>
      <c r="T237" s="211"/>
      <c r="AT237" s="205" t="s">
        <v>193</v>
      </c>
      <c r="AU237" s="205" t="s">
        <v>83</v>
      </c>
      <c r="AV237" s="13" t="s">
        <v>83</v>
      </c>
      <c r="AW237" s="13" t="s">
        <v>38</v>
      </c>
      <c r="AX237" s="13" t="s">
        <v>74</v>
      </c>
      <c r="AY237" s="205" t="s">
        <v>185</v>
      </c>
    </row>
    <row r="238" spans="2:65" s="14" customFormat="1">
      <c r="B238" s="212"/>
      <c r="D238" s="213" t="s">
        <v>193</v>
      </c>
      <c r="E238" s="214" t="s">
        <v>5</v>
      </c>
      <c r="F238" s="215" t="s">
        <v>196</v>
      </c>
      <c r="H238" s="216">
        <v>2</v>
      </c>
      <c r="I238" s="217"/>
      <c r="L238" s="212"/>
      <c r="M238" s="218"/>
      <c r="N238" s="219"/>
      <c r="O238" s="219"/>
      <c r="P238" s="219"/>
      <c r="Q238" s="219"/>
      <c r="R238" s="219"/>
      <c r="S238" s="219"/>
      <c r="T238" s="220"/>
      <c r="AT238" s="221" t="s">
        <v>193</v>
      </c>
      <c r="AU238" s="221" t="s">
        <v>83</v>
      </c>
      <c r="AV238" s="14" t="s">
        <v>191</v>
      </c>
      <c r="AW238" s="14" t="s">
        <v>38</v>
      </c>
      <c r="AX238" s="14" t="s">
        <v>81</v>
      </c>
      <c r="AY238" s="221" t="s">
        <v>185</v>
      </c>
    </row>
    <row r="239" spans="2:65" s="1" customFormat="1" ht="28.95" customHeight="1">
      <c r="B239" s="182"/>
      <c r="C239" s="236" t="s">
        <v>419</v>
      </c>
      <c r="D239" s="236" t="s">
        <v>480</v>
      </c>
      <c r="E239" s="237" t="s">
        <v>707</v>
      </c>
      <c r="F239" s="238" t="s">
        <v>985</v>
      </c>
      <c r="G239" s="239" t="s">
        <v>190</v>
      </c>
      <c r="H239" s="240">
        <v>2.04</v>
      </c>
      <c r="I239" s="241"/>
      <c r="J239" s="242">
        <f>ROUND(I239*H239,2)</f>
        <v>0</v>
      </c>
      <c r="K239" s="238" t="s">
        <v>198</v>
      </c>
      <c r="L239" s="243"/>
      <c r="M239" s="244" t="s">
        <v>5</v>
      </c>
      <c r="N239" s="245" t="s">
        <v>45</v>
      </c>
      <c r="O239" s="43"/>
      <c r="P239" s="192">
        <f>O239*H239</f>
        <v>0</v>
      </c>
      <c r="Q239" s="192">
        <v>0.14000000000000001</v>
      </c>
      <c r="R239" s="192">
        <f>Q239*H239</f>
        <v>0.28560000000000002</v>
      </c>
      <c r="S239" s="192">
        <v>0</v>
      </c>
      <c r="T239" s="193">
        <f>S239*H239</f>
        <v>0</v>
      </c>
      <c r="AR239" s="25" t="s">
        <v>228</v>
      </c>
      <c r="AT239" s="25" t="s">
        <v>480</v>
      </c>
      <c r="AU239" s="25" t="s">
        <v>83</v>
      </c>
      <c r="AY239" s="25" t="s">
        <v>185</v>
      </c>
      <c r="BE239" s="194">
        <f>IF(N239="základní",J239,0)</f>
        <v>0</v>
      </c>
      <c r="BF239" s="194">
        <f>IF(N239="snížená",J239,0)</f>
        <v>0</v>
      </c>
      <c r="BG239" s="194">
        <f>IF(N239="zákl. přenesená",J239,0)</f>
        <v>0</v>
      </c>
      <c r="BH239" s="194">
        <f>IF(N239="sníž. přenesená",J239,0)</f>
        <v>0</v>
      </c>
      <c r="BI239" s="194">
        <f>IF(N239="nulová",J239,0)</f>
        <v>0</v>
      </c>
      <c r="BJ239" s="25" t="s">
        <v>81</v>
      </c>
      <c r="BK239" s="194">
        <f>ROUND(I239*H239,2)</f>
        <v>0</v>
      </c>
      <c r="BL239" s="25" t="s">
        <v>191</v>
      </c>
      <c r="BM239" s="25" t="s">
        <v>1664</v>
      </c>
    </row>
    <row r="240" spans="2:65" s="1" customFormat="1" ht="24">
      <c r="B240" s="42"/>
      <c r="D240" s="196" t="s">
        <v>987</v>
      </c>
      <c r="F240" s="253" t="s">
        <v>988</v>
      </c>
      <c r="I240" s="254"/>
      <c r="L240" s="42"/>
      <c r="M240" s="255"/>
      <c r="N240" s="43"/>
      <c r="O240" s="43"/>
      <c r="P240" s="43"/>
      <c r="Q240" s="43"/>
      <c r="R240" s="43"/>
      <c r="S240" s="43"/>
      <c r="T240" s="71"/>
      <c r="AT240" s="25" t="s">
        <v>987</v>
      </c>
      <c r="AU240" s="25" t="s">
        <v>83</v>
      </c>
    </row>
    <row r="241" spans="2:65" s="12" customFormat="1">
      <c r="B241" s="195"/>
      <c r="D241" s="196" t="s">
        <v>193</v>
      </c>
      <c r="E241" s="197" t="s">
        <v>5</v>
      </c>
      <c r="F241" s="198" t="s">
        <v>1665</v>
      </c>
      <c r="H241" s="199" t="s">
        <v>5</v>
      </c>
      <c r="I241" s="200"/>
      <c r="L241" s="195"/>
      <c r="M241" s="201"/>
      <c r="N241" s="202"/>
      <c r="O241" s="202"/>
      <c r="P241" s="202"/>
      <c r="Q241" s="202"/>
      <c r="R241" s="202"/>
      <c r="S241" s="202"/>
      <c r="T241" s="203"/>
      <c r="AT241" s="199" t="s">
        <v>193</v>
      </c>
      <c r="AU241" s="199" t="s">
        <v>83</v>
      </c>
      <c r="AV241" s="12" t="s">
        <v>81</v>
      </c>
      <c r="AW241" s="12" t="s">
        <v>38</v>
      </c>
      <c r="AX241" s="12" t="s">
        <v>74</v>
      </c>
      <c r="AY241" s="199" t="s">
        <v>185</v>
      </c>
    </row>
    <row r="242" spans="2:65" s="13" customFormat="1">
      <c r="B242" s="204"/>
      <c r="D242" s="196" t="s">
        <v>193</v>
      </c>
      <c r="E242" s="205" t="s">
        <v>5</v>
      </c>
      <c r="F242" s="206" t="s">
        <v>1666</v>
      </c>
      <c r="H242" s="207">
        <v>2.04</v>
      </c>
      <c r="I242" s="208"/>
      <c r="L242" s="204"/>
      <c r="M242" s="209"/>
      <c r="N242" s="210"/>
      <c r="O242" s="210"/>
      <c r="P242" s="210"/>
      <c r="Q242" s="210"/>
      <c r="R242" s="210"/>
      <c r="S242" s="210"/>
      <c r="T242" s="211"/>
      <c r="AT242" s="205" t="s">
        <v>193</v>
      </c>
      <c r="AU242" s="205" t="s">
        <v>83</v>
      </c>
      <c r="AV242" s="13" t="s">
        <v>83</v>
      </c>
      <c r="AW242" s="13" t="s">
        <v>38</v>
      </c>
      <c r="AX242" s="13" t="s">
        <v>74</v>
      </c>
      <c r="AY242" s="205" t="s">
        <v>185</v>
      </c>
    </row>
    <row r="243" spans="2:65" s="14" customFormat="1">
      <c r="B243" s="212"/>
      <c r="D243" s="196" t="s">
        <v>193</v>
      </c>
      <c r="E243" s="230" t="s">
        <v>5</v>
      </c>
      <c r="F243" s="231" t="s">
        <v>196</v>
      </c>
      <c r="H243" s="232">
        <v>2.04</v>
      </c>
      <c r="I243" s="217"/>
      <c r="L243" s="212"/>
      <c r="M243" s="218"/>
      <c r="N243" s="219"/>
      <c r="O243" s="219"/>
      <c r="P243" s="219"/>
      <c r="Q243" s="219"/>
      <c r="R243" s="219"/>
      <c r="S243" s="219"/>
      <c r="T243" s="220"/>
      <c r="AT243" s="221" t="s">
        <v>193</v>
      </c>
      <c r="AU243" s="221" t="s">
        <v>83</v>
      </c>
      <c r="AV243" s="14" t="s">
        <v>191</v>
      </c>
      <c r="AW243" s="14" t="s">
        <v>38</v>
      </c>
      <c r="AX243" s="14" t="s">
        <v>81</v>
      </c>
      <c r="AY243" s="221" t="s">
        <v>185</v>
      </c>
    </row>
    <row r="244" spans="2:65" s="11" customFormat="1" ht="29.85" customHeight="1">
      <c r="B244" s="168"/>
      <c r="D244" s="179" t="s">
        <v>73</v>
      </c>
      <c r="E244" s="180" t="s">
        <v>219</v>
      </c>
      <c r="F244" s="180" t="s">
        <v>1667</v>
      </c>
      <c r="I244" s="171"/>
      <c r="J244" s="181">
        <f>BK244</f>
        <v>0</v>
      </c>
      <c r="L244" s="168"/>
      <c r="M244" s="173"/>
      <c r="N244" s="174"/>
      <c r="O244" s="174"/>
      <c r="P244" s="175">
        <f>SUM(P245:P249)</f>
        <v>0</v>
      </c>
      <c r="Q244" s="174"/>
      <c r="R244" s="175">
        <f>SUM(R245:R249)</f>
        <v>9.1185999999999989</v>
      </c>
      <c r="S244" s="174"/>
      <c r="T244" s="176">
        <f>SUM(T245:T249)</f>
        <v>7.3660000000000005</v>
      </c>
      <c r="AR244" s="169" t="s">
        <v>81</v>
      </c>
      <c r="AT244" s="177" t="s">
        <v>73</v>
      </c>
      <c r="AU244" s="177" t="s">
        <v>81</v>
      </c>
      <c r="AY244" s="169" t="s">
        <v>185</v>
      </c>
      <c r="BK244" s="178">
        <f>SUM(BK245:BK249)</f>
        <v>0</v>
      </c>
    </row>
    <row r="245" spans="2:65" s="1" customFormat="1" ht="20.399999999999999" customHeight="1">
      <c r="B245" s="182"/>
      <c r="C245" s="183" t="s">
        <v>424</v>
      </c>
      <c r="D245" s="183" t="s">
        <v>187</v>
      </c>
      <c r="E245" s="184" t="s">
        <v>1668</v>
      </c>
      <c r="F245" s="185" t="s">
        <v>1669</v>
      </c>
      <c r="G245" s="186" t="s">
        <v>190</v>
      </c>
      <c r="H245" s="187">
        <v>254</v>
      </c>
      <c r="I245" s="188"/>
      <c r="J245" s="189">
        <f>ROUND(I245*H245,2)</f>
        <v>0</v>
      </c>
      <c r="K245" s="185" t="s">
        <v>5</v>
      </c>
      <c r="L245" s="42"/>
      <c r="M245" s="190" t="s">
        <v>5</v>
      </c>
      <c r="N245" s="191" t="s">
        <v>45</v>
      </c>
      <c r="O245" s="43"/>
      <c r="P245" s="192">
        <f>O245*H245</f>
        <v>0</v>
      </c>
      <c r="Q245" s="192">
        <v>0</v>
      </c>
      <c r="R245" s="192">
        <f>Q245*H245</f>
        <v>0</v>
      </c>
      <c r="S245" s="192">
        <v>2.9000000000000001E-2</v>
      </c>
      <c r="T245" s="193">
        <f>S245*H245</f>
        <v>7.3660000000000005</v>
      </c>
      <c r="AR245" s="25" t="s">
        <v>191</v>
      </c>
      <c r="AT245" s="25" t="s">
        <v>187</v>
      </c>
      <c r="AU245" s="25" t="s">
        <v>83</v>
      </c>
      <c r="AY245" s="25" t="s">
        <v>185</v>
      </c>
      <c r="BE245" s="194">
        <f>IF(N245="základní",J245,0)</f>
        <v>0</v>
      </c>
      <c r="BF245" s="194">
        <f>IF(N245="snížená",J245,0)</f>
        <v>0</v>
      </c>
      <c r="BG245" s="194">
        <f>IF(N245="zákl. přenesená",J245,0)</f>
        <v>0</v>
      </c>
      <c r="BH245" s="194">
        <f>IF(N245="sníž. přenesená",J245,0)</f>
        <v>0</v>
      </c>
      <c r="BI245" s="194">
        <f>IF(N245="nulová",J245,0)</f>
        <v>0</v>
      </c>
      <c r="BJ245" s="25" t="s">
        <v>81</v>
      </c>
      <c r="BK245" s="194">
        <f>ROUND(I245*H245,2)</f>
        <v>0</v>
      </c>
      <c r="BL245" s="25" t="s">
        <v>191</v>
      </c>
      <c r="BM245" s="25" t="s">
        <v>1670</v>
      </c>
    </row>
    <row r="246" spans="2:65" s="1" customFormat="1" ht="28.95" customHeight="1">
      <c r="B246" s="182"/>
      <c r="C246" s="183" t="s">
        <v>428</v>
      </c>
      <c r="D246" s="183" t="s">
        <v>187</v>
      </c>
      <c r="E246" s="184" t="s">
        <v>1671</v>
      </c>
      <c r="F246" s="185" t="s">
        <v>1672</v>
      </c>
      <c r="G246" s="186" t="s">
        <v>190</v>
      </c>
      <c r="H246" s="187">
        <v>254</v>
      </c>
      <c r="I246" s="188"/>
      <c r="J246" s="189">
        <f>ROUND(I246*H246,2)</f>
        <v>0</v>
      </c>
      <c r="K246" s="185" t="s">
        <v>5</v>
      </c>
      <c r="L246" s="42"/>
      <c r="M246" s="190" t="s">
        <v>5</v>
      </c>
      <c r="N246" s="191" t="s">
        <v>45</v>
      </c>
      <c r="O246" s="43"/>
      <c r="P246" s="192">
        <f>O246*H246</f>
        <v>0</v>
      </c>
      <c r="Q246" s="192">
        <v>3.49E-2</v>
      </c>
      <c r="R246" s="192">
        <f>Q246*H246</f>
        <v>8.8645999999999994</v>
      </c>
      <c r="S246" s="192">
        <v>0</v>
      </c>
      <c r="T246" s="193">
        <f>S246*H246</f>
        <v>0</v>
      </c>
      <c r="AR246" s="25" t="s">
        <v>191</v>
      </c>
      <c r="AT246" s="25" t="s">
        <v>187</v>
      </c>
      <c r="AU246" s="25" t="s">
        <v>83</v>
      </c>
      <c r="AY246" s="25" t="s">
        <v>185</v>
      </c>
      <c r="BE246" s="194">
        <f>IF(N246="základní",J246,0)</f>
        <v>0</v>
      </c>
      <c r="BF246" s="194">
        <f>IF(N246="snížená",J246,0)</f>
        <v>0</v>
      </c>
      <c r="BG246" s="194">
        <f>IF(N246="zákl. přenesená",J246,0)</f>
        <v>0</v>
      </c>
      <c r="BH246" s="194">
        <f>IF(N246="sníž. přenesená",J246,0)</f>
        <v>0</v>
      </c>
      <c r="BI246" s="194">
        <f>IF(N246="nulová",J246,0)</f>
        <v>0</v>
      </c>
      <c r="BJ246" s="25" t="s">
        <v>81</v>
      </c>
      <c r="BK246" s="194">
        <f>ROUND(I246*H246,2)</f>
        <v>0</v>
      </c>
      <c r="BL246" s="25" t="s">
        <v>191</v>
      </c>
      <c r="BM246" s="25" t="s">
        <v>1673</v>
      </c>
    </row>
    <row r="247" spans="2:65" s="13" customFormat="1">
      <c r="B247" s="204"/>
      <c r="D247" s="196" t="s">
        <v>193</v>
      </c>
      <c r="E247" s="205" t="s">
        <v>5</v>
      </c>
      <c r="F247" s="206" t="s">
        <v>1540</v>
      </c>
      <c r="H247" s="207">
        <v>254</v>
      </c>
      <c r="I247" s="208"/>
      <c r="L247" s="204"/>
      <c r="M247" s="209"/>
      <c r="N247" s="210"/>
      <c r="O247" s="210"/>
      <c r="P247" s="210"/>
      <c r="Q247" s="210"/>
      <c r="R247" s="210"/>
      <c r="S247" s="210"/>
      <c r="T247" s="211"/>
      <c r="AT247" s="205" t="s">
        <v>193</v>
      </c>
      <c r="AU247" s="205" t="s">
        <v>83</v>
      </c>
      <c r="AV247" s="13" t="s">
        <v>83</v>
      </c>
      <c r="AW247" s="13" t="s">
        <v>38</v>
      </c>
      <c r="AX247" s="13" t="s">
        <v>74</v>
      </c>
      <c r="AY247" s="205" t="s">
        <v>185</v>
      </c>
    </row>
    <row r="248" spans="2:65" s="14" customFormat="1">
      <c r="B248" s="212"/>
      <c r="D248" s="213" t="s">
        <v>193</v>
      </c>
      <c r="E248" s="214" t="s">
        <v>5</v>
      </c>
      <c r="F248" s="215" t="s">
        <v>196</v>
      </c>
      <c r="H248" s="216">
        <v>254</v>
      </c>
      <c r="I248" s="217"/>
      <c r="L248" s="212"/>
      <c r="M248" s="218"/>
      <c r="N248" s="219"/>
      <c r="O248" s="219"/>
      <c r="P248" s="219"/>
      <c r="Q248" s="219"/>
      <c r="R248" s="219"/>
      <c r="S248" s="219"/>
      <c r="T248" s="220"/>
      <c r="AT248" s="221" t="s">
        <v>193</v>
      </c>
      <c r="AU248" s="221" t="s">
        <v>83</v>
      </c>
      <c r="AV248" s="14" t="s">
        <v>191</v>
      </c>
      <c r="AW248" s="14" t="s">
        <v>38</v>
      </c>
      <c r="AX248" s="14" t="s">
        <v>81</v>
      </c>
      <c r="AY248" s="221" t="s">
        <v>185</v>
      </c>
    </row>
    <row r="249" spans="2:65" s="1" customFormat="1" ht="20.399999999999999" customHeight="1">
      <c r="B249" s="182"/>
      <c r="C249" s="236" t="s">
        <v>432</v>
      </c>
      <c r="D249" s="236" t="s">
        <v>480</v>
      </c>
      <c r="E249" s="237" t="s">
        <v>1674</v>
      </c>
      <c r="F249" s="238" t="s">
        <v>1675</v>
      </c>
      <c r="G249" s="239" t="s">
        <v>190</v>
      </c>
      <c r="H249" s="240">
        <v>254</v>
      </c>
      <c r="I249" s="241"/>
      <c r="J249" s="242">
        <f>ROUND(I249*H249,2)</f>
        <v>0</v>
      </c>
      <c r="K249" s="238" t="s">
        <v>5</v>
      </c>
      <c r="L249" s="243"/>
      <c r="M249" s="244" t="s">
        <v>5</v>
      </c>
      <c r="N249" s="245" t="s">
        <v>45</v>
      </c>
      <c r="O249" s="43"/>
      <c r="P249" s="192">
        <f>O249*H249</f>
        <v>0</v>
      </c>
      <c r="Q249" s="192">
        <v>1E-3</v>
      </c>
      <c r="R249" s="192">
        <f>Q249*H249</f>
        <v>0.254</v>
      </c>
      <c r="S249" s="192">
        <v>0</v>
      </c>
      <c r="T249" s="193">
        <f>S249*H249</f>
        <v>0</v>
      </c>
      <c r="AR249" s="25" t="s">
        <v>228</v>
      </c>
      <c r="AT249" s="25" t="s">
        <v>480</v>
      </c>
      <c r="AU249" s="25" t="s">
        <v>83</v>
      </c>
      <c r="AY249" s="25" t="s">
        <v>185</v>
      </c>
      <c r="BE249" s="194">
        <f>IF(N249="základní",J249,0)</f>
        <v>0</v>
      </c>
      <c r="BF249" s="194">
        <f>IF(N249="snížená",J249,0)</f>
        <v>0</v>
      </c>
      <c r="BG249" s="194">
        <f>IF(N249="zákl. přenesená",J249,0)</f>
        <v>0</v>
      </c>
      <c r="BH249" s="194">
        <f>IF(N249="sníž. přenesená",J249,0)</f>
        <v>0</v>
      </c>
      <c r="BI249" s="194">
        <f>IF(N249="nulová",J249,0)</f>
        <v>0</v>
      </c>
      <c r="BJ249" s="25" t="s">
        <v>81</v>
      </c>
      <c r="BK249" s="194">
        <f>ROUND(I249*H249,2)</f>
        <v>0</v>
      </c>
      <c r="BL249" s="25" t="s">
        <v>191</v>
      </c>
      <c r="BM249" s="25" t="s">
        <v>1676</v>
      </c>
    </row>
    <row r="250" spans="2:65" s="11" customFormat="1" ht="29.85" customHeight="1">
      <c r="B250" s="168"/>
      <c r="D250" s="179" t="s">
        <v>73</v>
      </c>
      <c r="E250" s="180" t="s">
        <v>232</v>
      </c>
      <c r="F250" s="180" t="s">
        <v>1519</v>
      </c>
      <c r="I250" s="171"/>
      <c r="J250" s="181">
        <f>BK250</f>
        <v>0</v>
      </c>
      <c r="L250" s="168"/>
      <c r="M250" s="173"/>
      <c r="N250" s="174"/>
      <c r="O250" s="174"/>
      <c r="P250" s="175">
        <f>SUM(P251:P274)</f>
        <v>0</v>
      </c>
      <c r="Q250" s="174"/>
      <c r="R250" s="175">
        <f>SUM(R251:R274)</f>
        <v>15.441585199999999</v>
      </c>
      <c r="S250" s="174"/>
      <c r="T250" s="176">
        <f>SUM(T251:T274)</f>
        <v>4.1623000000000001</v>
      </c>
      <c r="AR250" s="169" t="s">
        <v>81</v>
      </c>
      <c r="AT250" s="177" t="s">
        <v>73</v>
      </c>
      <c r="AU250" s="177" t="s">
        <v>81</v>
      </c>
      <c r="AY250" s="169" t="s">
        <v>185</v>
      </c>
      <c r="BK250" s="178">
        <f>SUM(BK251:BK274)</f>
        <v>0</v>
      </c>
    </row>
    <row r="251" spans="2:65" s="1" customFormat="1" ht="40.200000000000003" customHeight="1">
      <c r="B251" s="182"/>
      <c r="C251" s="183" t="s">
        <v>436</v>
      </c>
      <c r="D251" s="183" t="s">
        <v>187</v>
      </c>
      <c r="E251" s="184" t="s">
        <v>715</v>
      </c>
      <c r="F251" s="185" t="s">
        <v>1677</v>
      </c>
      <c r="G251" s="186" t="s">
        <v>275</v>
      </c>
      <c r="H251" s="187">
        <v>78</v>
      </c>
      <c r="I251" s="188"/>
      <c r="J251" s="189">
        <f>ROUND(I251*H251,2)</f>
        <v>0</v>
      </c>
      <c r="K251" s="185" t="s">
        <v>198</v>
      </c>
      <c r="L251" s="42"/>
      <c r="M251" s="190" t="s">
        <v>5</v>
      </c>
      <c r="N251" s="191" t="s">
        <v>45</v>
      </c>
      <c r="O251" s="43"/>
      <c r="P251" s="192">
        <f>O251*H251</f>
        <v>0</v>
      </c>
      <c r="Q251" s="192">
        <v>0.1295</v>
      </c>
      <c r="R251" s="192">
        <f>Q251*H251</f>
        <v>10.101000000000001</v>
      </c>
      <c r="S251" s="192">
        <v>0</v>
      </c>
      <c r="T251" s="193">
        <f>S251*H251</f>
        <v>0</v>
      </c>
      <c r="AR251" s="25" t="s">
        <v>191</v>
      </c>
      <c r="AT251" s="25" t="s">
        <v>187</v>
      </c>
      <c r="AU251" s="25" t="s">
        <v>83</v>
      </c>
      <c r="AY251" s="25" t="s">
        <v>185</v>
      </c>
      <c r="BE251" s="194">
        <f>IF(N251="základní",J251,0)</f>
        <v>0</v>
      </c>
      <c r="BF251" s="194">
        <f>IF(N251="snížená",J251,0)</f>
        <v>0</v>
      </c>
      <c r="BG251" s="194">
        <f>IF(N251="zákl. přenesená",J251,0)</f>
        <v>0</v>
      </c>
      <c r="BH251" s="194">
        <f>IF(N251="sníž. přenesená",J251,0)</f>
        <v>0</v>
      </c>
      <c r="BI251" s="194">
        <f>IF(N251="nulová",J251,0)</f>
        <v>0</v>
      </c>
      <c r="BJ251" s="25" t="s">
        <v>81</v>
      </c>
      <c r="BK251" s="194">
        <f>ROUND(I251*H251,2)</f>
        <v>0</v>
      </c>
      <c r="BL251" s="25" t="s">
        <v>191</v>
      </c>
      <c r="BM251" s="25" t="s">
        <v>1678</v>
      </c>
    </row>
    <row r="252" spans="2:65" s="13" customFormat="1">
      <c r="B252" s="204"/>
      <c r="D252" s="196" t="s">
        <v>193</v>
      </c>
      <c r="E252" s="205" t="s">
        <v>5</v>
      </c>
      <c r="F252" s="206" t="s">
        <v>1290</v>
      </c>
      <c r="H252" s="207">
        <v>74</v>
      </c>
      <c r="I252" s="208"/>
      <c r="L252" s="204"/>
      <c r="M252" s="209"/>
      <c r="N252" s="210"/>
      <c r="O252" s="210"/>
      <c r="P252" s="210"/>
      <c r="Q252" s="210"/>
      <c r="R252" s="210"/>
      <c r="S252" s="210"/>
      <c r="T252" s="211"/>
      <c r="AT252" s="205" t="s">
        <v>193</v>
      </c>
      <c r="AU252" s="205" t="s">
        <v>83</v>
      </c>
      <c r="AV252" s="13" t="s">
        <v>83</v>
      </c>
      <c r="AW252" s="13" t="s">
        <v>38</v>
      </c>
      <c r="AX252" s="13" t="s">
        <v>74</v>
      </c>
      <c r="AY252" s="205" t="s">
        <v>185</v>
      </c>
    </row>
    <row r="253" spans="2:65" s="13" customFormat="1">
      <c r="B253" s="204"/>
      <c r="D253" s="196" t="s">
        <v>193</v>
      </c>
      <c r="E253" s="205" t="s">
        <v>5</v>
      </c>
      <c r="F253" s="206" t="s">
        <v>191</v>
      </c>
      <c r="H253" s="207">
        <v>4</v>
      </c>
      <c r="I253" s="208"/>
      <c r="L253" s="204"/>
      <c r="M253" s="209"/>
      <c r="N253" s="210"/>
      <c r="O253" s="210"/>
      <c r="P253" s="210"/>
      <c r="Q253" s="210"/>
      <c r="R253" s="210"/>
      <c r="S253" s="210"/>
      <c r="T253" s="211"/>
      <c r="AT253" s="205" t="s">
        <v>193</v>
      </c>
      <c r="AU253" s="205" t="s">
        <v>83</v>
      </c>
      <c r="AV253" s="13" t="s">
        <v>83</v>
      </c>
      <c r="AW253" s="13" t="s">
        <v>38</v>
      </c>
      <c r="AX253" s="13" t="s">
        <v>74</v>
      </c>
      <c r="AY253" s="205" t="s">
        <v>185</v>
      </c>
    </row>
    <row r="254" spans="2:65" s="14" customFormat="1">
      <c r="B254" s="212"/>
      <c r="D254" s="213" t="s">
        <v>193</v>
      </c>
      <c r="E254" s="214" t="s">
        <v>5</v>
      </c>
      <c r="F254" s="215" t="s">
        <v>196</v>
      </c>
      <c r="H254" s="216">
        <v>78</v>
      </c>
      <c r="I254" s="217"/>
      <c r="L254" s="212"/>
      <c r="M254" s="218"/>
      <c r="N254" s="219"/>
      <c r="O254" s="219"/>
      <c r="P254" s="219"/>
      <c r="Q254" s="219"/>
      <c r="R254" s="219"/>
      <c r="S254" s="219"/>
      <c r="T254" s="220"/>
      <c r="AT254" s="221" t="s">
        <v>193</v>
      </c>
      <c r="AU254" s="221" t="s">
        <v>83</v>
      </c>
      <c r="AV254" s="14" t="s">
        <v>191</v>
      </c>
      <c r="AW254" s="14" t="s">
        <v>38</v>
      </c>
      <c r="AX254" s="14" t="s">
        <v>81</v>
      </c>
      <c r="AY254" s="221" t="s">
        <v>185</v>
      </c>
    </row>
    <row r="255" spans="2:65" s="1" customFormat="1" ht="28.95" customHeight="1">
      <c r="B255" s="182"/>
      <c r="C255" s="236" t="s">
        <v>440</v>
      </c>
      <c r="D255" s="236" t="s">
        <v>480</v>
      </c>
      <c r="E255" s="237" t="s">
        <v>1679</v>
      </c>
      <c r="F255" s="238" t="s">
        <v>1680</v>
      </c>
      <c r="G255" s="239" t="s">
        <v>566</v>
      </c>
      <c r="H255" s="240">
        <v>4.04</v>
      </c>
      <c r="I255" s="241"/>
      <c r="J255" s="242">
        <f>ROUND(I255*H255,2)</f>
        <v>0</v>
      </c>
      <c r="K255" s="238" t="s">
        <v>198</v>
      </c>
      <c r="L255" s="243"/>
      <c r="M255" s="244" t="s">
        <v>5</v>
      </c>
      <c r="N255" s="245" t="s">
        <v>45</v>
      </c>
      <c r="O255" s="43"/>
      <c r="P255" s="192">
        <f>O255*H255</f>
        <v>0</v>
      </c>
      <c r="Q255" s="192">
        <v>5.1499999999999997E-2</v>
      </c>
      <c r="R255" s="192">
        <f>Q255*H255</f>
        <v>0.20805999999999999</v>
      </c>
      <c r="S255" s="192">
        <v>0</v>
      </c>
      <c r="T255" s="193">
        <f>S255*H255</f>
        <v>0</v>
      </c>
      <c r="AR255" s="25" t="s">
        <v>228</v>
      </c>
      <c r="AT255" s="25" t="s">
        <v>480</v>
      </c>
      <c r="AU255" s="25" t="s">
        <v>83</v>
      </c>
      <c r="AY255" s="25" t="s">
        <v>185</v>
      </c>
      <c r="BE255" s="194">
        <f>IF(N255="základní",J255,0)</f>
        <v>0</v>
      </c>
      <c r="BF255" s="194">
        <f>IF(N255="snížená",J255,0)</f>
        <v>0</v>
      </c>
      <c r="BG255" s="194">
        <f>IF(N255="zákl. přenesená",J255,0)</f>
        <v>0</v>
      </c>
      <c r="BH255" s="194">
        <f>IF(N255="sníž. přenesená",J255,0)</f>
        <v>0</v>
      </c>
      <c r="BI255" s="194">
        <f>IF(N255="nulová",J255,0)</f>
        <v>0</v>
      </c>
      <c r="BJ255" s="25" t="s">
        <v>81</v>
      </c>
      <c r="BK255" s="194">
        <f>ROUND(I255*H255,2)</f>
        <v>0</v>
      </c>
      <c r="BL255" s="25" t="s">
        <v>191</v>
      </c>
      <c r="BM255" s="25" t="s">
        <v>1681</v>
      </c>
    </row>
    <row r="256" spans="2:65" s="13" customFormat="1">
      <c r="B256" s="204"/>
      <c r="D256" s="196" t="s">
        <v>193</v>
      </c>
      <c r="E256" s="205" t="s">
        <v>5</v>
      </c>
      <c r="F256" s="206" t="s">
        <v>582</v>
      </c>
      <c r="H256" s="207">
        <v>4.04</v>
      </c>
      <c r="I256" s="208"/>
      <c r="L256" s="204"/>
      <c r="M256" s="209"/>
      <c r="N256" s="210"/>
      <c r="O256" s="210"/>
      <c r="P256" s="210"/>
      <c r="Q256" s="210"/>
      <c r="R256" s="210"/>
      <c r="S256" s="210"/>
      <c r="T256" s="211"/>
      <c r="AT256" s="205" t="s">
        <v>193</v>
      </c>
      <c r="AU256" s="205" t="s">
        <v>83</v>
      </c>
      <c r="AV256" s="13" t="s">
        <v>83</v>
      </c>
      <c r="AW256" s="13" t="s">
        <v>38</v>
      </c>
      <c r="AX256" s="13" t="s">
        <v>74</v>
      </c>
      <c r="AY256" s="205" t="s">
        <v>185</v>
      </c>
    </row>
    <row r="257" spans="2:65" s="14" customFormat="1">
      <c r="B257" s="212"/>
      <c r="D257" s="213" t="s">
        <v>193</v>
      </c>
      <c r="E257" s="214" t="s">
        <v>5</v>
      </c>
      <c r="F257" s="215" t="s">
        <v>196</v>
      </c>
      <c r="H257" s="216">
        <v>4.04</v>
      </c>
      <c r="I257" s="217"/>
      <c r="L257" s="212"/>
      <c r="M257" s="218"/>
      <c r="N257" s="219"/>
      <c r="O257" s="219"/>
      <c r="P257" s="219"/>
      <c r="Q257" s="219"/>
      <c r="R257" s="219"/>
      <c r="S257" s="219"/>
      <c r="T257" s="220"/>
      <c r="AT257" s="221" t="s">
        <v>193</v>
      </c>
      <c r="AU257" s="221" t="s">
        <v>83</v>
      </c>
      <c r="AV257" s="14" t="s">
        <v>191</v>
      </c>
      <c r="AW257" s="14" t="s">
        <v>38</v>
      </c>
      <c r="AX257" s="14" t="s">
        <v>81</v>
      </c>
      <c r="AY257" s="221" t="s">
        <v>185</v>
      </c>
    </row>
    <row r="258" spans="2:65" s="1" customFormat="1" ht="28.95" customHeight="1">
      <c r="B258" s="182"/>
      <c r="C258" s="236" t="s">
        <v>444</v>
      </c>
      <c r="D258" s="236" t="s">
        <v>480</v>
      </c>
      <c r="E258" s="237" t="s">
        <v>1682</v>
      </c>
      <c r="F258" s="238" t="s">
        <v>1683</v>
      </c>
      <c r="G258" s="239" t="s">
        <v>566</v>
      </c>
      <c r="H258" s="240">
        <v>74.739999999999995</v>
      </c>
      <c r="I258" s="241"/>
      <c r="J258" s="242">
        <f>ROUND(I258*H258,2)</f>
        <v>0</v>
      </c>
      <c r="K258" s="238" t="s">
        <v>198</v>
      </c>
      <c r="L258" s="243"/>
      <c r="M258" s="244" t="s">
        <v>5</v>
      </c>
      <c r="N258" s="245" t="s">
        <v>45</v>
      </c>
      <c r="O258" s="43"/>
      <c r="P258" s="192">
        <f>O258*H258</f>
        <v>0</v>
      </c>
      <c r="Q258" s="192">
        <v>4.4999999999999998E-2</v>
      </c>
      <c r="R258" s="192">
        <f>Q258*H258</f>
        <v>3.3632999999999997</v>
      </c>
      <c r="S258" s="192">
        <v>0</v>
      </c>
      <c r="T258" s="193">
        <f>S258*H258</f>
        <v>0</v>
      </c>
      <c r="AR258" s="25" t="s">
        <v>228</v>
      </c>
      <c r="AT258" s="25" t="s">
        <v>480</v>
      </c>
      <c r="AU258" s="25" t="s">
        <v>83</v>
      </c>
      <c r="AY258" s="25" t="s">
        <v>185</v>
      </c>
      <c r="BE258" s="194">
        <f>IF(N258="základní",J258,0)</f>
        <v>0</v>
      </c>
      <c r="BF258" s="194">
        <f>IF(N258="snížená",J258,0)</f>
        <v>0</v>
      </c>
      <c r="BG258" s="194">
        <f>IF(N258="zákl. přenesená",J258,0)</f>
        <v>0</v>
      </c>
      <c r="BH258" s="194">
        <f>IF(N258="sníž. přenesená",J258,0)</f>
        <v>0</v>
      </c>
      <c r="BI258" s="194">
        <f>IF(N258="nulová",J258,0)</f>
        <v>0</v>
      </c>
      <c r="BJ258" s="25" t="s">
        <v>81</v>
      </c>
      <c r="BK258" s="194">
        <f>ROUND(I258*H258,2)</f>
        <v>0</v>
      </c>
      <c r="BL258" s="25" t="s">
        <v>191</v>
      </c>
      <c r="BM258" s="25" t="s">
        <v>1684</v>
      </c>
    </row>
    <row r="259" spans="2:65" s="13" customFormat="1">
      <c r="B259" s="204"/>
      <c r="D259" s="196" t="s">
        <v>193</v>
      </c>
      <c r="E259" s="205" t="s">
        <v>5</v>
      </c>
      <c r="F259" s="206" t="s">
        <v>1685</v>
      </c>
      <c r="H259" s="207">
        <v>74.739999999999995</v>
      </c>
      <c r="I259" s="208"/>
      <c r="L259" s="204"/>
      <c r="M259" s="209"/>
      <c r="N259" s="210"/>
      <c r="O259" s="210"/>
      <c r="P259" s="210"/>
      <c r="Q259" s="210"/>
      <c r="R259" s="210"/>
      <c r="S259" s="210"/>
      <c r="T259" s="211"/>
      <c r="AT259" s="205" t="s">
        <v>193</v>
      </c>
      <c r="AU259" s="205" t="s">
        <v>83</v>
      </c>
      <c r="AV259" s="13" t="s">
        <v>83</v>
      </c>
      <c r="AW259" s="13" t="s">
        <v>38</v>
      </c>
      <c r="AX259" s="13" t="s">
        <v>74</v>
      </c>
      <c r="AY259" s="205" t="s">
        <v>185</v>
      </c>
    </row>
    <row r="260" spans="2:65" s="14" customFormat="1">
      <c r="B260" s="212"/>
      <c r="D260" s="213" t="s">
        <v>193</v>
      </c>
      <c r="E260" s="214" t="s">
        <v>5</v>
      </c>
      <c r="F260" s="215" t="s">
        <v>196</v>
      </c>
      <c r="H260" s="216">
        <v>74.739999999999995</v>
      </c>
      <c r="I260" s="217"/>
      <c r="L260" s="212"/>
      <c r="M260" s="218"/>
      <c r="N260" s="219"/>
      <c r="O260" s="219"/>
      <c r="P260" s="219"/>
      <c r="Q260" s="219"/>
      <c r="R260" s="219"/>
      <c r="S260" s="219"/>
      <c r="T260" s="220"/>
      <c r="AT260" s="221" t="s">
        <v>193</v>
      </c>
      <c r="AU260" s="221" t="s">
        <v>83</v>
      </c>
      <c r="AV260" s="14" t="s">
        <v>191</v>
      </c>
      <c r="AW260" s="14" t="s">
        <v>38</v>
      </c>
      <c r="AX260" s="14" t="s">
        <v>81</v>
      </c>
      <c r="AY260" s="221" t="s">
        <v>185</v>
      </c>
    </row>
    <row r="261" spans="2:65" s="1" customFormat="1" ht="28.95" customHeight="1">
      <c r="B261" s="182"/>
      <c r="C261" s="183" t="s">
        <v>633</v>
      </c>
      <c r="D261" s="183" t="s">
        <v>187</v>
      </c>
      <c r="E261" s="184" t="s">
        <v>638</v>
      </c>
      <c r="F261" s="185" t="s">
        <v>1686</v>
      </c>
      <c r="G261" s="186" t="s">
        <v>283</v>
      </c>
      <c r="H261" s="187">
        <v>0.78</v>
      </c>
      <c r="I261" s="188"/>
      <c r="J261" s="189">
        <f>ROUND(I261*H261,2)</f>
        <v>0</v>
      </c>
      <c r="K261" s="185" t="s">
        <v>198</v>
      </c>
      <c r="L261" s="42"/>
      <c r="M261" s="190" t="s">
        <v>5</v>
      </c>
      <c r="N261" s="191" t="s">
        <v>45</v>
      </c>
      <c r="O261" s="43"/>
      <c r="P261" s="192">
        <f>O261*H261</f>
        <v>0</v>
      </c>
      <c r="Q261" s="192">
        <v>2.2563399999999998</v>
      </c>
      <c r="R261" s="192">
        <f>Q261*H261</f>
        <v>1.7599452</v>
      </c>
      <c r="S261" s="192">
        <v>0</v>
      </c>
      <c r="T261" s="193">
        <f>S261*H261</f>
        <v>0</v>
      </c>
      <c r="AR261" s="25" t="s">
        <v>191</v>
      </c>
      <c r="AT261" s="25" t="s">
        <v>187</v>
      </c>
      <c r="AU261" s="25" t="s">
        <v>83</v>
      </c>
      <c r="AY261" s="25" t="s">
        <v>185</v>
      </c>
      <c r="BE261" s="194">
        <f>IF(N261="základní",J261,0)</f>
        <v>0</v>
      </c>
      <c r="BF261" s="194">
        <f>IF(N261="snížená",J261,0)</f>
        <v>0</v>
      </c>
      <c r="BG261" s="194">
        <f>IF(N261="zákl. přenesená",J261,0)</f>
        <v>0</v>
      </c>
      <c r="BH261" s="194">
        <f>IF(N261="sníž. přenesená",J261,0)</f>
        <v>0</v>
      </c>
      <c r="BI261" s="194">
        <f>IF(N261="nulová",J261,0)</f>
        <v>0</v>
      </c>
      <c r="BJ261" s="25" t="s">
        <v>81</v>
      </c>
      <c r="BK261" s="194">
        <f>ROUND(I261*H261,2)</f>
        <v>0</v>
      </c>
      <c r="BL261" s="25" t="s">
        <v>191</v>
      </c>
      <c r="BM261" s="25" t="s">
        <v>1687</v>
      </c>
    </row>
    <row r="262" spans="2:65" s="13" customFormat="1">
      <c r="B262" s="204"/>
      <c r="D262" s="196" t="s">
        <v>193</v>
      </c>
      <c r="E262" s="205" t="s">
        <v>5</v>
      </c>
      <c r="F262" s="206" t="s">
        <v>1688</v>
      </c>
      <c r="H262" s="207">
        <v>0.78</v>
      </c>
      <c r="I262" s="208"/>
      <c r="L262" s="204"/>
      <c r="M262" s="209"/>
      <c r="N262" s="210"/>
      <c r="O262" s="210"/>
      <c r="P262" s="210"/>
      <c r="Q262" s="210"/>
      <c r="R262" s="210"/>
      <c r="S262" s="210"/>
      <c r="T262" s="211"/>
      <c r="AT262" s="205" t="s">
        <v>193</v>
      </c>
      <c r="AU262" s="205" t="s">
        <v>83</v>
      </c>
      <c r="AV262" s="13" t="s">
        <v>83</v>
      </c>
      <c r="AW262" s="13" t="s">
        <v>38</v>
      </c>
      <c r="AX262" s="13" t="s">
        <v>74</v>
      </c>
      <c r="AY262" s="205" t="s">
        <v>185</v>
      </c>
    </row>
    <row r="263" spans="2:65" s="14" customFormat="1">
      <c r="B263" s="212"/>
      <c r="D263" s="213" t="s">
        <v>193</v>
      </c>
      <c r="E263" s="214" t="s">
        <v>5</v>
      </c>
      <c r="F263" s="215" t="s">
        <v>196</v>
      </c>
      <c r="H263" s="216">
        <v>0.78</v>
      </c>
      <c r="I263" s="217"/>
      <c r="L263" s="212"/>
      <c r="M263" s="218"/>
      <c r="N263" s="219"/>
      <c r="O263" s="219"/>
      <c r="P263" s="219"/>
      <c r="Q263" s="219"/>
      <c r="R263" s="219"/>
      <c r="S263" s="219"/>
      <c r="T263" s="220"/>
      <c r="AT263" s="221" t="s">
        <v>193</v>
      </c>
      <c r="AU263" s="221" t="s">
        <v>83</v>
      </c>
      <c r="AV263" s="14" t="s">
        <v>191</v>
      </c>
      <c r="AW263" s="14" t="s">
        <v>38</v>
      </c>
      <c r="AX263" s="14" t="s">
        <v>81</v>
      </c>
      <c r="AY263" s="221" t="s">
        <v>185</v>
      </c>
    </row>
    <row r="264" spans="2:65" s="1" customFormat="1" ht="28.95" customHeight="1">
      <c r="B264" s="182"/>
      <c r="C264" s="183" t="s">
        <v>637</v>
      </c>
      <c r="D264" s="183" t="s">
        <v>187</v>
      </c>
      <c r="E264" s="184" t="s">
        <v>1527</v>
      </c>
      <c r="F264" s="185" t="s">
        <v>1689</v>
      </c>
      <c r="G264" s="186" t="s">
        <v>366</v>
      </c>
      <c r="H264" s="187">
        <v>2</v>
      </c>
      <c r="I264" s="188"/>
      <c r="J264" s="189">
        <f t="shared" ref="J264:J270" si="0">ROUND(I264*H264,2)</f>
        <v>0</v>
      </c>
      <c r="K264" s="185" t="s">
        <v>5</v>
      </c>
      <c r="L264" s="42"/>
      <c r="M264" s="190" t="s">
        <v>5</v>
      </c>
      <c r="N264" s="191" t="s">
        <v>45</v>
      </c>
      <c r="O264" s="43"/>
      <c r="P264" s="192">
        <f t="shared" ref="P264:P270" si="1">O264*H264</f>
        <v>0</v>
      </c>
      <c r="Q264" s="192">
        <v>1.16E-3</v>
      </c>
      <c r="R264" s="192">
        <f t="shared" ref="R264:R270" si="2">Q264*H264</f>
        <v>2.32E-3</v>
      </c>
      <c r="S264" s="192">
        <v>0</v>
      </c>
      <c r="T264" s="193">
        <f t="shared" ref="T264:T270" si="3">S264*H264</f>
        <v>0</v>
      </c>
      <c r="AR264" s="25" t="s">
        <v>191</v>
      </c>
      <c r="AT264" s="25" t="s">
        <v>187</v>
      </c>
      <c r="AU264" s="25" t="s">
        <v>83</v>
      </c>
      <c r="AY264" s="25" t="s">
        <v>185</v>
      </c>
      <c r="BE264" s="194">
        <f t="shared" ref="BE264:BE270" si="4">IF(N264="základní",J264,0)</f>
        <v>0</v>
      </c>
      <c r="BF264" s="194">
        <f t="shared" ref="BF264:BF270" si="5">IF(N264="snížená",J264,0)</f>
        <v>0</v>
      </c>
      <c r="BG264" s="194">
        <f t="shared" ref="BG264:BG270" si="6">IF(N264="zákl. přenesená",J264,0)</f>
        <v>0</v>
      </c>
      <c r="BH264" s="194">
        <f t="shared" ref="BH264:BH270" si="7">IF(N264="sníž. přenesená",J264,0)</f>
        <v>0</v>
      </c>
      <c r="BI264" s="194">
        <f t="shared" ref="BI264:BI270" si="8">IF(N264="nulová",J264,0)</f>
        <v>0</v>
      </c>
      <c r="BJ264" s="25" t="s">
        <v>81</v>
      </c>
      <c r="BK264" s="194">
        <f t="shared" ref="BK264:BK270" si="9">ROUND(I264*H264,2)</f>
        <v>0</v>
      </c>
      <c r="BL264" s="25" t="s">
        <v>191</v>
      </c>
      <c r="BM264" s="25" t="s">
        <v>1690</v>
      </c>
    </row>
    <row r="265" spans="2:65" s="1" customFormat="1" ht="28.95" customHeight="1">
      <c r="B265" s="182"/>
      <c r="C265" s="183" t="s">
        <v>645</v>
      </c>
      <c r="D265" s="183" t="s">
        <v>187</v>
      </c>
      <c r="E265" s="184" t="s">
        <v>1691</v>
      </c>
      <c r="F265" s="185" t="s">
        <v>1692</v>
      </c>
      <c r="G265" s="186" t="s">
        <v>366</v>
      </c>
      <c r="H265" s="187">
        <v>2</v>
      </c>
      <c r="I265" s="188"/>
      <c r="J265" s="189">
        <f t="shared" si="0"/>
        <v>0</v>
      </c>
      <c r="K265" s="185" t="s">
        <v>5</v>
      </c>
      <c r="L265" s="42"/>
      <c r="M265" s="190" t="s">
        <v>5</v>
      </c>
      <c r="N265" s="191" t="s">
        <v>45</v>
      </c>
      <c r="O265" s="43"/>
      <c r="P265" s="192">
        <f t="shared" si="1"/>
        <v>0</v>
      </c>
      <c r="Q265" s="192">
        <v>1.16E-3</v>
      </c>
      <c r="R265" s="192">
        <f t="shared" si="2"/>
        <v>2.32E-3</v>
      </c>
      <c r="S265" s="192">
        <v>0</v>
      </c>
      <c r="T265" s="193">
        <f t="shared" si="3"/>
        <v>0</v>
      </c>
      <c r="AR265" s="25" t="s">
        <v>191</v>
      </c>
      <c r="AT265" s="25" t="s">
        <v>187</v>
      </c>
      <c r="AU265" s="25" t="s">
        <v>83</v>
      </c>
      <c r="AY265" s="25" t="s">
        <v>185</v>
      </c>
      <c r="BE265" s="194">
        <f t="shared" si="4"/>
        <v>0</v>
      </c>
      <c r="BF265" s="194">
        <f t="shared" si="5"/>
        <v>0</v>
      </c>
      <c r="BG265" s="194">
        <f t="shared" si="6"/>
        <v>0</v>
      </c>
      <c r="BH265" s="194">
        <f t="shared" si="7"/>
        <v>0</v>
      </c>
      <c r="BI265" s="194">
        <f t="shared" si="8"/>
        <v>0</v>
      </c>
      <c r="BJ265" s="25" t="s">
        <v>81</v>
      </c>
      <c r="BK265" s="194">
        <f t="shared" si="9"/>
        <v>0</v>
      </c>
      <c r="BL265" s="25" t="s">
        <v>191</v>
      </c>
      <c r="BM265" s="25" t="s">
        <v>1693</v>
      </c>
    </row>
    <row r="266" spans="2:65" s="1" customFormat="1" ht="28.95" customHeight="1">
      <c r="B266" s="182"/>
      <c r="C266" s="183" t="s">
        <v>648</v>
      </c>
      <c r="D266" s="183" t="s">
        <v>187</v>
      </c>
      <c r="E266" s="184" t="s">
        <v>1694</v>
      </c>
      <c r="F266" s="185" t="s">
        <v>1695</v>
      </c>
      <c r="G266" s="186" t="s">
        <v>366</v>
      </c>
      <c r="H266" s="187">
        <v>2</v>
      </c>
      <c r="I266" s="188"/>
      <c r="J266" s="189">
        <f t="shared" si="0"/>
        <v>0</v>
      </c>
      <c r="K266" s="185" t="s">
        <v>5</v>
      </c>
      <c r="L266" s="42"/>
      <c r="M266" s="190" t="s">
        <v>5</v>
      </c>
      <c r="N266" s="191" t="s">
        <v>45</v>
      </c>
      <c r="O266" s="43"/>
      <c r="P266" s="192">
        <f t="shared" si="1"/>
        <v>0</v>
      </c>
      <c r="Q266" s="192">
        <v>1.16E-3</v>
      </c>
      <c r="R266" s="192">
        <f t="shared" si="2"/>
        <v>2.32E-3</v>
      </c>
      <c r="S266" s="192">
        <v>0</v>
      </c>
      <c r="T266" s="193">
        <f t="shared" si="3"/>
        <v>0</v>
      </c>
      <c r="AR266" s="25" t="s">
        <v>191</v>
      </c>
      <c r="AT266" s="25" t="s">
        <v>187</v>
      </c>
      <c r="AU266" s="25" t="s">
        <v>83</v>
      </c>
      <c r="AY266" s="25" t="s">
        <v>185</v>
      </c>
      <c r="BE266" s="194">
        <f t="shared" si="4"/>
        <v>0</v>
      </c>
      <c r="BF266" s="194">
        <f t="shared" si="5"/>
        <v>0</v>
      </c>
      <c r="BG266" s="194">
        <f t="shared" si="6"/>
        <v>0</v>
      </c>
      <c r="BH266" s="194">
        <f t="shared" si="7"/>
        <v>0</v>
      </c>
      <c r="BI266" s="194">
        <f t="shared" si="8"/>
        <v>0</v>
      </c>
      <c r="BJ266" s="25" t="s">
        <v>81</v>
      </c>
      <c r="BK266" s="194">
        <f t="shared" si="9"/>
        <v>0</v>
      </c>
      <c r="BL266" s="25" t="s">
        <v>191</v>
      </c>
      <c r="BM266" s="25" t="s">
        <v>1696</v>
      </c>
    </row>
    <row r="267" spans="2:65" s="1" customFormat="1" ht="20.399999999999999" customHeight="1">
      <c r="B267" s="182"/>
      <c r="C267" s="183" t="s">
        <v>651</v>
      </c>
      <c r="D267" s="183" t="s">
        <v>187</v>
      </c>
      <c r="E267" s="184" t="s">
        <v>1697</v>
      </c>
      <c r="F267" s="185" t="s">
        <v>1698</v>
      </c>
      <c r="G267" s="186" t="s">
        <v>366</v>
      </c>
      <c r="H267" s="187">
        <v>2</v>
      </c>
      <c r="I267" s="188"/>
      <c r="J267" s="189">
        <f t="shared" si="0"/>
        <v>0</v>
      </c>
      <c r="K267" s="185" t="s">
        <v>5</v>
      </c>
      <c r="L267" s="42"/>
      <c r="M267" s="190" t="s">
        <v>5</v>
      </c>
      <c r="N267" s="191" t="s">
        <v>45</v>
      </c>
      <c r="O267" s="43"/>
      <c r="P267" s="192">
        <f t="shared" si="1"/>
        <v>0</v>
      </c>
      <c r="Q267" s="192">
        <v>1.16E-3</v>
      </c>
      <c r="R267" s="192">
        <f t="shared" si="2"/>
        <v>2.32E-3</v>
      </c>
      <c r="S267" s="192">
        <v>0</v>
      </c>
      <c r="T267" s="193">
        <f t="shared" si="3"/>
        <v>0</v>
      </c>
      <c r="AR267" s="25" t="s">
        <v>191</v>
      </c>
      <c r="AT267" s="25" t="s">
        <v>187</v>
      </c>
      <c r="AU267" s="25" t="s">
        <v>83</v>
      </c>
      <c r="AY267" s="25" t="s">
        <v>185</v>
      </c>
      <c r="BE267" s="194">
        <f t="shared" si="4"/>
        <v>0</v>
      </c>
      <c r="BF267" s="194">
        <f t="shared" si="5"/>
        <v>0</v>
      </c>
      <c r="BG267" s="194">
        <f t="shared" si="6"/>
        <v>0</v>
      </c>
      <c r="BH267" s="194">
        <f t="shared" si="7"/>
        <v>0</v>
      </c>
      <c r="BI267" s="194">
        <f t="shared" si="8"/>
        <v>0</v>
      </c>
      <c r="BJ267" s="25" t="s">
        <v>81</v>
      </c>
      <c r="BK267" s="194">
        <f t="shared" si="9"/>
        <v>0</v>
      </c>
      <c r="BL267" s="25" t="s">
        <v>191</v>
      </c>
      <c r="BM267" s="25" t="s">
        <v>1699</v>
      </c>
    </row>
    <row r="268" spans="2:65" s="1" customFormat="1" ht="20.399999999999999" customHeight="1">
      <c r="B268" s="182"/>
      <c r="C268" s="183" t="s">
        <v>223</v>
      </c>
      <c r="D268" s="183" t="s">
        <v>187</v>
      </c>
      <c r="E268" s="184" t="s">
        <v>1700</v>
      </c>
      <c r="F268" s="185" t="s">
        <v>1701</v>
      </c>
      <c r="G268" s="186" t="s">
        <v>190</v>
      </c>
      <c r="H268" s="187">
        <v>57</v>
      </c>
      <c r="I268" s="188"/>
      <c r="J268" s="189">
        <f t="shared" si="0"/>
        <v>0</v>
      </c>
      <c r="K268" s="185" t="s">
        <v>198</v>
      </c>
      <c r="L268" s="42"/>
      <c r="M268" s="190" t="s">
        <v>5</v>
      </c>
      <c r="N268" s="191" t="s">
        <v>45</v>
      </c>
      <c r="O268" s="43"/>
      <c r="P268" s="192">
        <f t="shared" si="1"/>
        <v>0</v>
      </c>
      <c r="Q268" s="192">
        <v>0</v>
      </c>
      <c r="R268" s="192">
        <f t="shared" si="2"/>
        <v>0</v>
      </c>
      <c r="S268" s="192">
        <v>0</v>
      </c>
      <c r="T268" s="193">
        <f t="shared" si="3"/>
        <v>0</v>
      </c>
      <c r="AR268" s="25" t="s">
        <v>191</v>
      </c>
      <c r="AT268" s="25" t="s">
        <v>187</v>
      </c>
      <c r="AU268" s="25" t="s">
        <v>83</v>
      </c>
      <c r="AY268" s="25" t="s">
        <v>185</v>
      </c>
      <c r="BE268" s="194">
        <f t="shared" si="4"/>
        <v>0</v>
      </c>
      <c r="BF268" s="194">
        <f t="shared" si="5"/>
        <v>0</v>
      </c>
      <c r="BG268" s="194">
        <f t="shared" si="6"/>
        <v>0</v>
      </c>
      <c r="BH268" s="194">
        <f t="shared" si="7"/>
        <v>0</v>
      </c>
      <c r="BI268" s="194">
        <f t="shared" si="8"/>
        <v>0</v>
      </c>
      <c r="BJ268" s="25" t="s">
        <v>81</v>
      </c>
      <c r="BK268" s="194">
        <f t="shared" si="9"/>
        <v>0</v>
      </c>
      <c r="BL268" s="25" t="s">
        <v>191</v>
      </c>
      <c r="BM268" s="25" t="s">
        <v>1702</v>
      </c>
    </row>
    <row r="269" spans="2:65" s="1" customFormat="1" ht="20.399999999999999" customHeight="1">
      <c r="B269" s="182"/>
      <c r="C269" s="183" t="s">
        <v>656</v>
      </c>
      <c r="D269" s="183" t="s">
        <v>187</v>
      </c>
      <c r="E269" s="184" t="s">
        <v>1703</v>
      </c>
      <c r="F269" s="185" t="s">
        <v>1704</v>
      </c>
      <c r="G269" s="186" t="s">
        <v>566</v>
      </c>
      <c r="H269" s="187">
        <v>2</v>
      </c>
      <c r="I269" s="188"/>
      <c r="J269" s="189">
        <f t="shared" si="0"/>
        <v>0</v>
      </c>
      <c r="K269" s="185" t="s">
        <v>198</v>
      </c>
      <c r="L269" s="42"/>
      <c r="M269" s="190" t="s">
        <v>5</v>
      </c>
      <c r="N269" s="191" t="s">
        <v>45</v>
      </c>
      <c r="O269" s="43"/>
      <c r="P269" s="192">
        <f t="shared" si="1"/>
        <v>0</v>
      </c>
      <c r="Q269" s="192">
        <v>0</v>
      </c>
      <c r="R269" s="192">
        <f t="shared" si="2"/>
        <v>0</v>
      </c>
      <c r="S269" s="192">
        <v>6.5699999999999995E-2</v>
      </c>
      <c r="T269" s="193">
        <f t="shared" si="3"/>
        <v>0.13139999999999999</v>
      </c>
      <c r="AR269" s="25" t="s">
        <v>191</v>
      </c>
      <c r="AT269" s="25" t="s">
        <v>187</v>
      </c>
      <c r="AU269" s="25" t="s">
        <v>83</v>
      </c>
      <c r="AY269" s="25" t="s">
        <v>185</v>
      </c>
      <c r="BE269" s="194">
        <f t="shared" si="4"/>
        <v>0</v>
      </c>
      <c r="BF269" s="194">
        <f t="shared" si="5"/>
        <v>0</v>
      </c>
      <c r="BG269" s="194">
        <f t="shared" si="6"/>
        <v>0</v>
      </c>
      <c r="BH269" s="194">
        <f t="shared" si="7"/>
        <v>0</v>
      </c>
      <c r="BI269" s="194">
        <f t="shared" si="8"/>
        <v>0</v>
      </c>
      <c r="BJ269" s="25" t="s">
        <v>81</v>
      </c>
      <c r="BK269" s="194">
        <f t="shared" si="9"/>
        <v>0</v>
      </c>
      <c r="BL269" s="25" t="s">
        <v>191</v>
      </c>
      <c r="BM269" s="25" t="s">
        <v>1705</v>
      </c>
    </row>
    <row r="270" spans="2:65" s="1" customFormat="1" ht="20.399999999999999" customHeight="1">
      <c r="B270" s="182"/>
      <c r="C270" s="183" t="s">
        <v>659</v>
      </c>
      <c r="D270" s="183" t="s">
        <v>187</v>
      </c>
      <c r="E270" s="184" t="s">
        <v>1706</v>
      </c>
      <c r="F270" s="185" t="s">
        <v>1707</v>
      </c>
      <c r="G270" s="186" t="s">
        <v>566</v>
      </c>
      <c r="H270" s="187">
        <v>37</v>
      </c>
      <c r="I270" s="188"/>
      <c r="J270" s="189">
        <f t="shared" si="0"/>
        <v>0</v>
      </c>
      <c r="K270" s="185" t="s">
        <v>5</v>
      </c>
      <c r="L270" s="42"/>
      <c r="M270" s="190" t="s">
        <v>5</v>
      </c>
      <c r="N270" s="191" t="s">
        <v>45</v>
      </c>
      <c r="O270" s="43"/>
      <c r="P270" s="192">
        <f t="shared" si="1"/>
        <v>0</v>
      </c>
      <c r="Q270" s="192">
        <v>0</v>
      </c>
      <c r="R270" s="192">
        <f t="shared" si="2"/>
        <v>0</v>
      </c>
      <c r="S270" s="192">
        <v>6.5699999999999995E-2</v>
      </c>
      <c r="T270" s="193">
        <f t="shared" si="3"/>
        <v>2.4308999999999998</v>
      </c>
      <c r="AR270" s="25" t="s">
        <v>191</v>
      </c>
      <c r="AT270" s="25" t="s">
        <v>187</v>
      </c>
      <c r="AU270" s="25" t="s">
        <v>83</v>
      </c>
      <c r="AY270" s="25" t="s">
        <v>185</v>
      </c>
      <c r="BE270" s="194">
        <f t="shared" si="4"/>
        <v>0</v>
      </c>
      <c r="BF270" s="194">
        <f t="shared" si="5"/>
        <v>0</v>
      </c>
      <c r="BG270" s="194">
        <f t="shared" si="6"/>
        <v>0</v>
      </c>
      <c r="BH270" s="194">
        <f t="shared" si="7"/>
        <v>0</v>
      </c>
      <c r="BI270" s="194">
        <f t="shared" si="8"/>
        <v>0</v>
      </c>
      <c r="BJ270" s="25" t="s">
        <v>81</v>
      </c>
      <c r="BK270" s="194">
        <f t="shared" si="9"/>
        <v>0</v>
      </c>
      <c r="BL270" s="25" t="s">
        <v>191</v>
      </c>
      <c r="BM270" s="25" t="s">
        <v>1708</v>
      </c>
    </row>
    <row r="271" spans="2:65" s="13" customFormat="1">
      <c r="B271" s="204"/>
      <c r="D271" s="196" t="s">
        <v>193</v>
      </c>
      <c r="E271" s="205" t="s">
        <v>5</v>
      </c>
      <c r="F271" s="206" t="s">
        <v>1709</v>
      </c>
      <c r="H271" s="207">
        <v>37</v>
      </c>
      <c r="I271" s="208"/>
      <c r="L271" s="204"/>
      <c r="M271" s="209"/>
      <c r="N271" s="210"/>
      <c r="O271" s="210"/>
      <c r="P271" s="210"/>
      <c r="Q271" s="210"/>
      <c r="R271" s="210"/>
      <c r="S271" s="210"/>
      <c r="T271" s="211"/>
      <c r="AT271" s="205" t="s">
        <v>193</v>
      </c>
      <c r="AU271" s="205" t="s">
        <v>83</v>
      </c>
      <c r="AV271" s="13" t="s">
        <v>83</v>
      </c>
      <c r="AW271" s="13" t="s">
        <v>38</v>
      </c>
      <c r="AX271" s="13" t="s">
        <v>74</v>
      </c>
      <c r="AY271" s="205" t="s">
        <v>185</v>
      </c>
    </row>
    <row r="272" spans="2:65" s="14" customFormat="1">
      <c r="B272" s="212"/>
      <c r="D272" s="213" t="s">
        <v>193</v>
      </c>
      <c r="E272" s="214" t="s">
        <v>5</v>
      </c>
      <c r="F272" s="215" t="s">
        <v>196</v>
      </c>
      <c r="H272" s="216">
        <v>37</v>
      </c>
      <c r="I272" s="217"/>
      <c r="L272" s="212"/>
      <c r="M272" s="218"/>
      <c r="N272" s="219"/>
      <c r="O272" s="219"/>
      <c r="P272" s="219"/>
      <c r="Q272" s="219"/>
      <c r="R272" s="219"/>
      <c r="S272" s="219"/>
      <c r="T272" s="220"/>
      <c r="AT272" s="221" t="s">
        <v>193</v>
      </c>
      <c r="AU272" s="221" t="s">
        <v>83</v>
      </c>
      <c r="AV272" s="14" t="s">
        <v>191</v>
      </c>
      <c r="AW272" s="14" t="s">
        <v>38</v>
      </c>
      <c r="AX272" s="14" t="s">
        <v>81</v>
      </c>
      <c r="AY272" s="221" t="s">
        <v>185</v>
      </c>
    </row>
    <row r="273" spans="2:65" s="1" customFormat="1" ht="28.95" customHeight="1">
      <c r="B273" s="182"/>
      <c r="C273" s="183" t="s">
        <v>661</v>
      </c>
      <c r="D273" s="183" t="s">
        <v>187</v>
      </c>
      <c r="E273" s="184" t="s">
        <v>1710</v>
      </c>
      <c r="F273" s="185" t="s">
        <v>1711</v>
      </c>
      <c r="G273" s="186" t="s">
        <v>566</v>
      </c>
      <c r="H273" s="187">
        <v>4</v>
      </c>
      <c r="I273" s="188"/>
      <c r="J273" s="189">
        <f>ROUND(I273*H273,2)</f>
        <v>0</v>
      </c>
      <c r="K273" s="185" t="s">
        <v>5</v>
      </c>
      <c r="L273" s="42"/>
      <c r="M273" s="190" t="s">
        <v>5</v>
      </c>
      <c r="N273" s="191" t="s">
        <v>45</v>
      </c>
      <c r="O273" s="43"/>
      <c r="P273" s="192">
        <f>O273*H273</f>
        <v>0</v>
      </c>
      <c r="Q273" s="192">
        <v>0</v>
      </c>
      <c r="R273" s="192">
        <f>Q273*H273</f>
        <v>0</v>
      </c>
      <c r="S273" s="192">
        <v>0.4</v>
      </c>
      <c r="T273" s="193">
        <f>S273*H273</f>
        <v>1.6</v>
      </c>
      <c r="AR273" s="25" t="s">
        <v>191</v>
      </c>
      <c r="AT273" s="25" t="s">
        <v>187</v>
      </c>
      <c r="AU273" s="25" t="s">
        <v>83</v>
      </c>
      <c r="AY273" s="25" t="s">
        <v>185</v>
      </c>
      <c r="BE273" s="194">
        <f>IF(N273="základní",J273,0)</f>
        <v>0</v>
      </c>
      <c r="BF273" s="194">
        <f>IF(N273="snížená",J273,0)</f>
        <v>0</v>
      </c>
      <c r="BG273" s="194">
        <f>IF(N273="zákl. přenesená",J273,0)</f>
        <v>0</v>
      </c>
      <c r="BH273" s="194">
        <f>IF(N273="sníž. přenesená",J273,0)</f>
        <v>0</v>
      </c>
      <c r="BI273" s="194">
        <f>IF(N273="nulová",J273,0)</f>
        <v>0</v>
      </c>
      <c r="BJ273" s="25" t="s">
        <v>81</v>
      </c>
      <c r="BK273" s="194">
        <f>ROUND(I273*H273,2)</f>
        <v>0</v>
      </c>
      <c r="BL273" s="25" t="s">
        <v>191</v>
      </c>
      <c r="BM273" s="25" t="s">
        <v>1712</v>
      </c>
    </row>
    <row r="274" spans="2:65" s="13" customFormat="1">
      <c r="B274" s="204"/>
      <c r="D274" s="196" t="s">
        <v>193</v>
      </c>
      <c r="E274" s="205" t="s">
        <v>5</v>
      </c>
      <c r="F274" s="206" t="s">
        <v>191</v>
      </c>
      <c r="H274" s="207">
        <v>4</v>
      </c>
      <c r="I274" s="208"/>
      <c r="L274" s="204"/>
      <c r="M274" s="209"/>
      <c r="N274" s="210"/>
      <c r="O274" s="210"/>
      <c r="P274" s="210"/>
      <c r="Q274" s="210"/>
      <c r="R274" s="210"/>
      <c r="S274" s="210"/>
      <c r="T274" s="211"/>
      <c r="AT274" s="205" t="s">
        <v>193</v>
      </c>
      <c r="AU274" s="205" t="s">
        <v>83</v>
      </c>
      <c r="AV274" s="13" t="s">
        <v>83</v>
      </c>
      <c r="AW274" s="13" t="s">
        <v>38</v>
      </c>
      <c r="AX274" s="13" t="s">
        <v>81</v>
      </c>
      <c r="AY274" s="205" t="s">
        <v>185</v>
      </c>
    </row>
    <row r="275" spans="2:65" s="11" customFormat="1" ht="29.85" customHeight="1">
      <c r="B275" s="168"/>
      <c r="D275" s="179" t="s">
        <v>73</v>
      </c>
      <c r="E275" s="180" t="s">
        <v>391</v>
      </c>
      <c r="F275" s="180" t="s">
        <v>392</v>
      </c>
      <c r="I275" s="171"/>
      <c r="J275" s="181">
        <f>BK275</f>
        <v>0</v>
      </c>
      <c r="L275" s="168"/>
      <c r="M275" s="173"/>
      <c r="N275" s="174"/>
      <c r="O275" s="174"/>
      <c r="P275" s="175">
        <f>SUM(P276:P280)</f>
        <v>0</v>
      </c>
      <c r="Q275" s="174"/>
      <c r="R275" s="175">
        <f>SUM(R276:R280)</f>
        <v>0</v>
      </c>
      <c r="S275" s="174"/>
      <c r="T275" s="176">
        <f>SUM(T276:T280)</f>
        <v>0</v>
      </c>
      <c r="AR275" s="169" t="s">
        <v>81</v>
      </c>
      <c r="AT275" s="177" t="s">
        <v>73</v>
      </c>
      <c r="AU275" s="177" t="s">
        <v>81</v>
      </c>
      <c r="AY275" s="169" t="s">
        <v>185</v>
      </c>
      <c r="BK275" s="178">
        <f>SUM(BK276:BK280)</f>
        <v>0</v>
      </c>
    </row>
    <row r="276" spans="2:65" s="1" customFormat="1" ht="28.95" customHeight="1">
      <c r="B276" s="182"/>
      <c r="C276" s="183" t="s">
        <v>663</v>
      </c>
      <c r="D276" s="183" t="s">
        <v>187</v>
      </c>
      <c r="E276" s="184" t="s">
        <v>1713</v>
      </c>
      <c r="F276" s="185" t="s">
        <v>1714</v>
      </c>
      <c r="G276" s="186" t="s">
        <v>356</v>
      </c>
      <c r="H276" s="187">
        <v>47.508000000000003</v>
      </c>
      <c r="I276" s="188"/>
      <c r="J276" s="189">
        <f>ROUND(I276*H276,2)</f>
        <v>0</v>
      </c>
      <c r="K276" s="185" t="s">
        <v>198</v>
      </c>
      <c r="L276" s="42"/>
      <c r="M276" s="190" t="s">
        <v>5</v>
      </c>
      <c r="N276" s="191" t="s">
        <v>45</v>
      </c>
      <c r="O276" s="43"/>
      <c r="P276" s="192">
        <f>O276*H276</f>
        <v>0</v>
      </c>
      <c r="Q276" s="192">
        <v>0</v>
      </c>
      <c r="R276" s="192">
        <f>Q276*H276</f>
        <v>0</v>
      </c>
      <c r="S276" s="192">
        <v>0</v>
      </c>
      <c r="T276" s="193">
        <f>S276*H276</f>
        <v>0</v>
      </c>
      <c r="AR276" s="25" t="s">
        <v>191</v>
      </c>
      <c r="AT276" s="25" t="s">
        <v>187</v>
      </c>
      <c r="AU276" s="25" t="s">
        <v>83</v>
      </c>
      <c r="AY276" s="25" t="s">
        <v>185</v>
      </c>
      <c r="BE276" s="194">
        <f>IF(N276="základní",J276,0)</f>
        <v>0</v>
      </c>
      <c r="BF276" s="194">
        <f>IF(N276="snížená",J276,0)</f>
        <v>0</v>
      </c>
      <c r="BG276" s="194">
        <f>IF(N276="zákl. přenesená",J276,0)</f>
        <v>0</v>
      </c>
      <c r="BH276" s="194">
        <f>IF(N276="sníž. přenesená",J276,0)</f>
        <v>0</v>
      </c>
      <c r="BI276" s="194">
        <f>IF(N276="nulová",J276,0)</f>
        <v>0</v>
      </c>
      <c r="BJ276" s="25" t="s">
        <v>81</v>
      </c>
      <c r="BK276" s="194">
        <f>ROUND(I276*H276,2)</f>
        <v>0</v>
      </c>
      <c r="BL276" s="25" t="s">
        <v>191</v>
      </c>
      <c r="BM276" s="25" t="s">
        <v>1715</v>
      </c>
    </row>
    <row r="277" spans="2:65" s="1" customFormat="1" ht="28.95" customHeight="1">
      <c r="B277" s="182"/>
      <c r="C277" s="183" t="s">
        <v>667</v>
      </c>
      <c r="D277" s="183" t="s">
        <v>187</v>
      </c>
      <c r="E277" s="184" t="s">
        <v>1716</v>
      </c>
      <c r="F277" s="185" t="s">
        <v>1717</v>
      </c>
      <c r="G277" s="186" t="s">
        <v>356</v>
      </c>
      <c r="H277" s="187">
        <v>47.508000000000003</v>
      </c>
      <c r="I277" s="188"/>
      <c r="J277" s="189">
        <f>ROUND(I277*H277,2)</f>
        <v>0</v>
      </c>
      <c r="K277" s="185" t="s">
        <v>198</v>
      </c>
      <c r="L277" s="42"/>
      <c r="M277" s="190" t="s">
        <v>5</v>
      </c>
      <c r="N277" s="191" t="s">
        <v>45</v>
      </c>
      <c r="O277" s="43"/>
      <c r="P277" s="192">
        <f>O277*H277</f>
        <v>0</v>
      </c>
      <c r="Q277" s="192">
        <v>0</v>
      </c>
      <c r="R277" s="192">
        <f>Q277*H277</f>
        <v>0</v>
      </c>
      <c r="S277" s="192">
        <v>0</v>
      </c>
      <c r="T277" s="193">
        <f>S277*H277</f>
        <v>0</v>
      </c>
      <c r="AR277" s="25" t="s">
        <v>191</v>
      </c>
      <c r="AT277" s="25" t="s">
        <v>187</v>
      </c>
      <c r="AU277" s="25" t="s">
        <v>83</v>
      </c>
      <c r="AY277" s="25" t="s">
        <v>185</v>
      </c>
      <c r="BE277" s="194">
        <f>IF(N277="základní",J277,0)</f>
        <v>0</v>
      </c>
      <c r="BF277" s="194">
        <f>IF(N277="snížená",J277,0)</f>
        <v>0</v>
      </c>
      <c r="BG277" s="194">
        <f>IF(N277="zákl. přenesená",J277,0)</f>
        <v>0</v>
      </c>
      <c r="BH277" s="194">
        <f>IF(N277="sníž. přenesená",J277,0)</f>
        <v>0</v>
      </c>
      <c r="BI277" s="194">
        <f>IF(N277="nulová",J277,0)</f>
        <v>0</v>
      </c>
      <c r="BJ277" s="25" t="s">
        <v>81</v>
      </c>
      <c r="BK277" s="194">
        <f>ROUND(I277*H277,2)</f>
        <v>0</v>
      </c>
      <c r="BL277" s="25" t="s">
        <v>191</v>
      </c>
      <c r="BM277" s="25" t="s">
        <v>1718</v>
      </c>
    </row>
    <row r="278" spans="2:65" s="1" customFormat="1" ht="28.95" customHeight="1">
      <c r="B278" s="182"/>
      <c r="C278" s="183" t="s">
        <v>1223</v>
      </c>
      <c r="D278" s="183" t="s">
        <v>187</v>
      </c>
      <c r="E278" s="184" t="s">
        <v>1719</v>
      </c>
      <c r="F278" s="185" t="s">
        <v>1720</v>
      </c>
      <c r="G278" s="186" t="s">
        <v>356</v>
      </c>
      <c r="H278" s="187">
        <v>332.55599999999998</v>
      </c>
      <c r="I278" s="188"/>
      <c r="J278" s="189">
        <f>ROUND(I278*H278,2)</f>
        <v>0</v>
      </c>
      <c r="K278" s="185" t="s">
        <v>198</v>
      </c>
      <c r="L278" s="42"/>
      <c r="M278" s="190" t="s">
        <v>5</v>
      </c>
      <c r="N278" s="191" t="s">
        <v>45</v>
      </c>
      <c r="O278" s="43"/>
      <c r="P278" s="192">
        <f>O278*H278</f>
        <v>0</v>
      </c>
      <c r="Q278" s="192">
        <v>0</v>
      </c>
      <c r="R278" s="192">
        <f>Q278*H278</f>
        <v>0</v>
      </c>
      <c r="S278" s="192">
        <v>0</v>
      </c>
      <c r="T278" s="193">
        <f>S278*H278</f>
        <v>0</v>
      </c>
      <c r="AR278" s="25" t="s">
        <v>191</v>
      </c>
      <c r="AT278" s="25" t="s">
        <v>187</v>
      </c>
      <c r="AU278" s="25" t="s">
        <v>83</v>
      </c>
      <c r="AY278" s="25" t="s">
        <v>185</v>
      </c>
      <c r="BE278" s="194">
        <f>IF(N278="základní",J278,0)</f>
        <v>0</v>
      </c>
      <c r="BF278" s="194">
        <f>IF(N278="snížená",J278,0)</f>
        <v>0</v>
      </c>
      <c r="BG278" s="194">
        <f>IF(N278="zákl. přenesená",J278,0)</f>
        <v>0</v>
      </c>
      <c r="BH278" s="194">
        <f>IF(N278="sníž. přenesená",J278,0)</f>
        <v>0</v>
      </c>
      <c r="BI278" s="194">
        <f>IF(N278="nulová",J278,0)</f>
        <v>0</v>
      </c>
      <c r="BJ278" s="25" t="s">
        <v>81</v>
      </c>
      <c r="BK278" s="194">
        <f>ROUND(I278*H278,2)</f>
        <v>0</v>
      </c>
      <c r="BL278" s="25" t="s">
        <v>191</v>
      </c>
      <c r="BM278" s="25" t="s">
        <v>1721</v>
      </c>
    </row>
    <row r="279" spans="2:65" s="13" customFormat="1">
      <c r="B279" s="204"/>
      <c r="D279" s="213" t="s">
        <v>193</v>
      </c>
      <c r="F279" s="256" t="s">
        <v>1722</v>
      </c>
      <c r="H279" s="257">
        <v>332.55599999999998</v>
      </c>
      <c r="I279" s="208"/>
      <c r="L279" s="204"/>
      <c r="M279" s="209"/>
      <c r="N279" s="210"/>
      <c r="O279" s="210"/>
      <c r="P279" s="210"/>
      <c r="Q279" s="210"/>
      <c r="R279" s="210"/>
      <c r="S279" s="210"/>
      <c r="T279" s="211"/>
      <c r="AT279" s="205" t="s">
        <v>193</v>
      </c>
      <c r="AU279" s="205" t="s">
        <v>83</v>
      </c>
      <c r="AV279" s="13" t="s">
        <v>83</v>
      </c>
      <c r="AW279" s="13" t="s">
        <v>6</v>
      </c>
      <c r="AX279" s="13" t="s">
        <v>81</v>
      </c>
      <c r="AY279" s="205" t="s">
        <v>185</v>
      </c>
    </row>
    <row r="280" spans="2:65" s="1" customFormat="1" ht="20.399999999999999" customHeight="1">
      <c r="B280" s="182"/>
      <c r="C280" s="183" t="s">
        <v>1227</v>
      </c>
      <c r="D280" s="183" t="s">
        <v>187</v>
      </c>
      <c r="E280" s="184" t="s">
        <v>1723</v>
      </c>
      <c r="F280" s="185" t="s">
        <v>1724</v>
      </c>
      <c r="G280" s="186" t="s">
        <v>356</v>
      </c>
      <c r="H280" s="187">
        <v>47.508000000000003</v>
      </c>
      <c r="I280" s="188"/>
      <c r="J280" s="189">
        <f>ROUND(I280*H280,2)</f>
        <v>0</v>
      </c>
      <c r="K280" s="185" t="s">
        <v>198</v>
      </c>
      <c r="L280" s="42"/>
      <c r="M280" s="190" t="s">
        <v>5</v>
      </c>
      <c r="N280" s="191" t="s">
        <v>45</v>
      </c>
      <c r="O280" s="43"/>
      <c r="P280" s="192">
        <f>O280*H280</f>
        <v>0</v>
      </c>
      <c r="Q280" s="192">
        <v>0</v>
      </c>
      <c r="R280" s="192">
        <f>Q280*H280</f>
        <v>0</v>
      </c>
      <c r="S280" s="192">
        <v>0</v>
      </c>
      <c r="T280" s="193">
        <f>S280*H280</f>
        <v>0</v>
      </c>
      <c r="AR280" s="25" t="s">
        <v>191</v>
      </c>
      <c r="AT280" s="25" t="s">
        <v>187</v>
      </c>
      <c r="AU280" s="25" t="s">
        <v>83</v>
      </c>
      <c r="AY280" s="25" t="s">
        <v>185</v>
      </c>
      <c r="BE280" s="194">
        <f>IF(N280="základní",J280,0)</f>
        <v>0</v>
      </c>
      <c r="BF280" s="194">
        <f>IF(N280="snížená",J280,0)</f>
        <v>0</v>
      </c>
      <c r="BG280" s="194">
        <f>IF(N280="zákl. přenesená",J280,0)</f>
        <v>0</v>
      </c>
      <c r="BH280" s="194">
        <f>IF(N280="sníž. přenesená",J280,0)</f>
        <v>0</v>
      </c>
      <c r="BI280" s="194">
        <f>IF(N280="nulová",J280,0)</f>
        <v>0</v>
      </c>
      <c r="BJ280" s="25" t="s">
        <v>81</v>
      </c>
      <c r="BK280" s="194">
        <f>ROUND(I280*H280,2)</f>
        <v>0</v>
      </c>
      <c r="BL280" s="25" t="s">
        <v>191</v>
      </c>
      <c r="BM280" s="25" t="s">
        <v>1725</v>
      </c>
    </row>
    <row r="281" spans="2:65" s="11" customFormat="1" ht="29.85" customHeight="1">
      <c r="B281" s="168"/>
      <c r="D281" s="179" t="s">
        <v>73</v>
      </c>
      <c r="E281" s="180" t="s">
        <v>665</v>
      </c>
      <c r="F281" s="180" t="s">
        <v>666</v>
      </c>
      <c r="I281" s="171"/>
      <c r="J281" s="181">
        <f>BK281</f>
        <v>0</v>
      </c>
      <c r="L281" s="168"/>
      <c r="M281" s="173"/>
      <c r="N281" s="174"/>
      <c r="O281" s="174"/>
      <c r="P281" s="175">
        <f>P282</f>
        <v>0</v>
      </c>
      <c r="Q281" s="174"/>
      <c r="R281" s="175">
        <f>R282</f>
        <v>0</v>
      </c>
      <c r="S281" s="174"/>
      <c r="T281" s="176">
        <f>T282</f>
        <v>0</v>
      </c>
      <c r="AR281" s="169" t="s">
        <v>81</v>
      </c>
      <c r="AT281" s="177" t="s">
        <v>73</v>
      </c>
      <c r="AU281" s="177" t="s">
        <v>81</v>
      </c>
      <c r="AY281" s="169" t="s">
        <v>185</v>
      </c>
      <c r="BK281" s="178">
        <f>BK282</f>
        <v>0</v>
      </c>
    </row>
    <row r="282" spans="2:65" s="1" customFormat="1" ht="20.399999999999999" customHeight="1">
      <c r="B282" s="182"/>
      <c r="C282" s="183" t="s">
        <v>1230</v>
      </c>
      <c r="D282" s="183" t="s">
        <v>187</v>
      </c>
      <c r="E282" s="184" t="s">
        <v>1726</v>
      </c>
      <c r="F282" s="185" t="s">
        <v>1727</v>
      </c>
      <c r="G282" s="186" t="s">
        <v>356</v>
      </c>
      <c r="H282" s="187">
        <v>71.938999999999993</v>
      </c>
      <c r="I282" s="188"/>
      <c r="J282" s="189">
        <f>ROUND(I282*H282,2)</f>
        <v>0</v>
      </c>
      <c r="K282" s="185" t="s">
        <v>198</v>
      </c>
      <c r="L282" s="42"/>
      <c r="M282" s="190" t="s">
        <v>5</v>
      </c>
      <c r="N282" s="246" t="s">
        <v>45</v>
      </c>
      <c r="O282" s="247"/>
      <c r="P282" s="248">
        <f>O282*H282</f>
        <v>0</v>
      </c>
      <c r="Q282" s="248">
        <v>0</v>
      </c>
      <c r="R282" s="248">
        <f>Q282*H282</f>
        <v>0</v>
      </c>
      <c r="S282" s="248">
        <v>0</v>
      </c>
      <c r="T282" s="249">
        <f>S282*H282</f>
        <v>0</v>
      </c>
      <c r="AR282" s="25" t="s">
        <v>191</v>
      </c>
      <c r="AT282" s="25" t="s">
        <v>187</v>
      </c>
      <c r="AU282" s="25" t="s">
        <v>83</v>
      </c>
      <c r="AY282" s="25" t="s">
        <v>185</v>
      </c>
      <c r="BE282" s="194">
        <f>IF(N282="základní",J282,0)</f>
        <v>0</v>
      </c>
      <c r="BF282" s="194">
        <f>IF(N282="snížená",J282,0)</f>
        <v>0</v>
      </c>
      <c r="BG282" s="194">
        <f>IF(N282="zákl. přenesená",J282,0)</f>
        <v>0</v>
      </c>
      <c r="BH282" s="194">
        <f>IF(N282="sníž. přenesená",J282,0)</f>
        <v>0</v>
      </c>
      <c r="BI282" s="194">
        <f>IF(N282="nulová",J282,0)</f>
        <v>0</v>
      </c>
      <c r="BJ282" s="25" t="s">
        <v>81</v>
      </c>
      <c r="BK282" s="194">
        <f>ROUND(I282*H282,2)</f>
        <v>0</v>
      </c>
      <c r="BL282" s="25" t="s">
        <v>191</v>
      </c>
      <c r="BM282" s="25" t="s">
        <v>1728</v>
      </c>
    </row>
    <row r="283" spans="2:65" s="1" customFormat="1" ht="6.9" customHeight="1">
      <c r="B283" s="57"/>
      <c r="C283" s="58"/>
      <c r="D283" s="58"/>
      <c r="E283" s="58"/>
      <c r="F283" s="58"/>
      <c r="G283" s="58"/>
      <c r="H283" s="58"/>
      <c r="I283" s="135"/>
      <c r="J283" s="58"/>
      <c r="K283" s="58"/>
      <c r="L283" s="42"/>
    </row>
  </sheetData>
  <autoFilter ref="C91:K282"/>
  <mergeCells count="12">
    <mergeCell ref="G1:H1"/>
    <mergeCell ref="L2:V2"/>
    <mergeCell ref="E49:H49"/>
    <mergeCell ref="E51:H51"/>
    <mergeCell ref="E80:H80"/>
    <mergeCell ref="E82:H82"/>
    <mergeCell ref="E84:H84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01"/>
  <sheetViews>
    <sheetView showGridLines="0" workbookViewId="0">
      <pane ySplit="1" topLeftCell="A178" activePane="bottomLeft" state="frozen"/>
      <selection pane="bottomLeft" activeCell="I190" sqref="I190"/>
    </sheetView>
  </sheetViews>
  <sheetFormatPr defaultRowHeight="12"/>
  <cols>
    <col min="1" max="1" width="7.140625" customWidth="1"/>
    <col min="2" max="2" width="1.42578125" customWidth="1"/>
    <col min="3" max="3" width="3.42578125" customWidth="1"/>
    <col min="4" max="4" width="3.7109375" customWidth="1"/>
    <col min="5" max="5" width="14.7109375" customWidth="1"/>
    <col min="6" max="6" width="64.28515625" customWidth="1"/>
    <col min="7" max="7" width="7.42578125" customWidth="1"/>
    <col min="8" max="8" width="9.42578125" customWidth="1"/>
    <col min="9" max="9" width="10.85546875" style="107" customWidth="1"/>
    <col min="10" max="10" width="20.140625" customWidth="1"/>
    <col min="11" max="11" width="13.28515625" customWidth="1"/>
    <col min="13" max="18" width="9.140625" hidden="1"/>
    <col min="19" max="19" width="7" hidden="1" customWidth="1"/>
    <col min="20" max="20" width="25.42578125" hidden="1" customWidth="1"/>
    <col min="21" max="21" width="14" hidden="1" customWidth="1"/>
    <col min="22" max="22" width="10.42578125" customWidth="1"/>
    <col min="23" max="23" width="14" customWidth="1"/>
    <col min="24" max="24" width="10.42578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149</v>
      </c>
      <c r="G1" s="420" t="s">
        <v>150</v>
      </c>
      <c r="H1" s="420"/>
      <c r="I1" s="111"/>
      <c r="J1" s="110" t="s">
        <v>151</v>
      </c>
      <c r="K1" s="109" t="s">
        <v>152</v>
      </c>
      <c r="L1" s="110" t="s">
        <v>153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" customHeight="1">
      <c r="L2" s="412" t="s">
        <v>8</v>
      </c>
      <c r="M2" s="413"/>
      <c r="N2" s="413"/>
      <c r="O2" s="413"/>
      <c r="P2" s="413"/>
      <c r="Q2" s="413"/>
      <c r="R2" s="413"/>
      <c r="S2" s="413"/>
      <c r="T2" s="413"/>
      <c r="U2" s="413"/>
      <c r="V2" s="413"/>
      <c r="AT2" s="25" t="s">
        <v>133</v>
      </c>
    </row>
    <row r="3" spans="1:70" ht="6.9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83</v>
      </c>
    </row>
    <row r="4" spans="1:70" ht="36.9" customHeight="1">
      <c r="B4" s="29"/>
      <c r="C4" s="30"/>
      <c r="D4" s="31" t="s">
        <v>154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3.2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399999999999999" customHeight="1">
      <c r="B7" s="29"/>
      <c r="C7" s="30"/>
      <c r="D7" s="30"/>
      <c r="E7" s="416" t="str">
        <f>'Rekapitulace stavby'!K6</f>
        <v>Regenerace panelového sídliště Prievidzská, Šumperk - 5. etapa, II. část - díl 1</v>
      </c>
      <c r="F7" s="417"/>
      <c r="G7" s="417"/>
      <c r="H7" s="417"/>
      <c r="I7" s="113"/>
      <c r="J7" s="30"/>
      <c r="K7" s="32"/>
    </row>
    <row r="8" spans="1:70" ht="13.2">
      <c r="B8" s="29"/>
      <c r="C8" s="30"/>
      <c r="D8" s="38" t="s">
        <v>155</v>
      </c>
      <c r="E8" s="30"/>
      <c r="F8" s="30"/>
      <c r="G8" s="30"/>
      <c r="H8" s="30"/>
      <c r="I8" s="113"/>
      <c r="J8" s="30"/>
      <c r="K8" s="32"/>
    </row>
    <row r="9" spans="1:70" s="1" customFormat="1" ht="20.399999999999999" customHeight="1">
      <c r="B9" s="42"/>
      <c r="C9" s="43"/>
      <c r="D9" s="43"/>
      <c r="E9" s="416" t="s">
        <v>1494</v>
      </c>
      <c r="F9" s="418"/>
      <c r="G9" s="418"/>
      <c r="H9" s="418"/>
      <c r="I9" s="114"/>
      <c r="J9" s="43"/>
      <c r="K9" s="46"/>
    </row>
    <row r="10" spans="1:70" s="1" customFormat="1" ht="13.2">
      <c r="B10" s="42"/>
      <c r="C10" s="43"/>
      <c r="D10" s="38" t="s">
        <v>157</v>
      </c>
      <c r="E10" s="43"/>
      <c r="F10" s="43"/>
      <c r="G10" s="43"/>
      <c r="H10" s="43"/>
      <c r="I10" s="114"/>
      <c r="J10" s="43"/>
      <c r="K10" s="46"/>
    </row>
    <row r="11" spans="1:70" s="1" customFormat="1" ht="36.9" customHeight="1">
      <c r="B11" s="42"/>
      <c r="C11" s="43"/>
      <c r="D11" s="43"/>
      <c r="E11" s="419" t="s">
        <v>1729</v>
      </c>
      <c r="F11" s="418"/>
      <c r="G11" s="418"/>
      <c r="H11" s="418"/>
      <c r="I11" s="114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" customHeight="1">
      <c r="B13" s="42"/>
      <c r="C13" s="43"/>
      <c r="D13" s="38" t="s">
        <v>21</v>
      </c>
      <c r="E13" s="43"/>
      <c r="F13" s="36" t="s">
        <v>5</v>
      </c>
      <c r="G13" s="43"/>
      <c r="H13" s="43"/>
      <c r="I13" s="115" t="s">
        <v>22</v>
      </c>
      <c r="J13" s="36" t="s">
        <v>5</v>
      </c>
      <c r="K13" s="46"/>
    </row>
    <row r="14" spans="1:70" s="1" customFormat="1" ht="14.4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15" t="s">
        <v>25</v>
      </c>
      <c r="J14" s="116" t="str">
        <f>'Rekapitulace stavby'!AN8</f>
        <v>24. 3. 2017</v>
      </c>
      <c r="K14" s="46"/>
    </row>
    <row r="15" spans="1:70" s="1" customFormat="1" ht="10.95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" customHeight="1">
      <c r="B16" s="42"/>
      <c r="C16" s="43"/>
      <c r="D16" s="38" t="s">
        <v>27</v>
      </c>
      <c r="E16" s="43"/>
      <c r="F16" s="43"/>
      <c r="G16" s="43"/>
      <c r="H16" s="43"/>
      <c r="I16" s="115" t="s">
        <v>28</v>
      </c>
      <c r="J16" s="36" t="str">
        <f>IF('Rekapitulace stavby'!AN10="","",'Rekapitulace stavby'!AN10)</f>
        <v/>
      </c>
      <c r="K16" s="46"/>
    </row>
    <row r="17" spans="2:11" s="1" customFormat="1" ht="18" customHeight="1">
      <c r="B17" s="42"/>
      <c r="C17" s="43"/>
      <c r="D17" s="43"/>
      <c r="E17" s="36" t="str">
        <f>IF('Rekapitulace stavby'!E11="","",'Rekapitulace stavby'!E11)</f>
        <v xml:space="preserve"> </v>
      </c>
      <c r="F17" s="43"/>
      <c r="G17" s="43"/>
      <c r="H17" s="43"/>
      <c r="I17" s="115" t="s">
        <v>31</v>
      </c>
      <c r="J17" s="36" t="str">
        <f>IF('Rekapitulace stavby'!AN11="","",'Rekapitulace stavby'!AN11)</f>
        <v/>
      </c>
      <c r="K17" s="46"/>
    </row>
    <row r="18" spans="2:11" s="1" customFormat="1" ht="6.9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" customHeight="1">
      <c r="B19" s="42"/>
      <c r="C19" s="43"/>
      <c r="D19" s="38" t="s">
        <v>32</v>
      </c>
      <c r="E19" s="43"/>
      <c r="F19" s="43"/>
      <c r="G19" s="43"/>
      <c r="H19" s="43"/>
      <c r="I19" s="115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31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" customHeight="1">
      <c r="B22" s="42"/>
      <c r="C22" s="43"/>
      <c r="D22" s="38" t="s">
        <v>34</v>
      </c>
      <c r="E22" s="43"/>
      <c r="F22" s="43"/>
      <c r="G22" s="43"/>
      <c r="H22" s="43"/>
      <c r="I22" s="115" t="s">
        <v>28</v>
      </c>
      <c r="J22" s="36" t="s">
        <v>35</v>
      </c>
      <c r="K22" s="46"/>
    </row>
    <row r="23" spans="2:11" s="1" customFormat="1" ht="18" customHeight="1">
      <c r="B23" s="42"/>
      <c r="C23" s="43"/>
      <c r="D23" s="43"/>
      <c r="E23" s="36" t="s">
        <v>36</v>
      </c>
      <c r="F23" s="43"/>
      <c r="G23" s="43"/>
      <c r="H23" s="43"/>
      <c r="I23" s="115" t="s">
        <v>31</v>
      </c>
      <c r="J23" s="36" t="s">
        <v>37</v>
      </c>
      <c r="K23" s="46"/>
    </row>
    <row r="24" spans="2:11" s="1" customFormat="1" ht="6.9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" customHeight="1">
      <c r="B25" s="42"/>
      <c r="C25" s="43"/>
      <c r="D25" s="38" t="s">
        <v>39</v>
      </c>
      <c r="E25" s="43"/>
      <c r="F25" s="43"/>
      <c r="G25" s="43"/>
      <c r="H25" s="43"/>
      <c r="I25" s="114"/>
      <c r="J25" s="43"/>
      <c r="K25" s="46"/>
    </row>
    <row r="26" spans="2:11" s="7" customFormat="1" ht="20.399999999999999" customHeight="1">
      <c r="B26" s="117"/>
      <c r="C26" s="118"/>
      <c r="D26" s="118"/>
      <c r="E26" s="380" t="s">
        <v>5</v>
      </c>
      <c r="F26" s="380"/>
      <c r="G26" s="380"/>
      <c r="H26" s="380"/>
      <c r="I26" s="119"/>
      <c r="J26" s="118"/>
      <c r="K26" s="120"/>
    </row>
    <row r="27" spans="2:11" s="1" customFormat="1" ht="6.9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40</v>
      </c>
      <c r="E29" s="43"/>
      <c r="F29" s="43"/>
      <c r="G29" s="43"/>
      <c r="H29" s="43"/>
      <c r="I29" s="114"/>
      <c r="J29" s="124">
        <f>ROUND(J88,2)</f>
        <v>0</v>
      </c>
      <c r="K29" s="46"/>
    </row>
    <row r="30" spans="2:11" s="1" customFormat="1" ht="6.9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" customHeight="1">
      <c r="B31" s="42"/>
      <c r="C31" s="43"/>
      <c r="D31" s="43"/>
      <c r="E31" s="43"/>
      <c r="F31" s="47" t="s">
        <v>42</v>
      </c>
      <c r="G31" s="43"/>
      <c r="H31" s="43"/>
      <c r="I31" s="125" t="s">
        <v>41</v>
      </c>
      <c r="J31" s="47" t="s">
        <v>43</v>
      </c>
      <c r="K31" s="46"/>
    </row>
    <row r="32" spans="2:11" s="1" customFormat="1" ht="14.4" customHeight="1">
      <c r="B32" s="42"/>
      <c r="C32" s="43"/>
      <c r="D32" s="50" t="s">
        <v>44</v>
      </c>
      <c r="E32" s="50" t="s">
        <v>45</v>
      </c>
      <c r="F32" s="126">
        <f>ROUND(SUM(BE88:BE200), 2)</f>
        <v>0</v>
      </c>
      <c r="G32" s="43"/>
      <c r="H32" s="43"/>
      <c r="I32" s="127">
        <v>0.21</v>
      </c>
      <c r="J32" s="126">
        <f>ROUND(ROUND((SUM(BE88:BE200)), 2)*I32, 2)</f>
        <v>0</v>
      </c>
      <c r="K32" s="46"/>
    </row>
    <row r="33" spans="2:11" s="1" customFormat="1" ht="14.4" customHeight="1">
      <c r="B33" s="42"/>
      <c r="C33" s="43"/>
      <c r="D33" s="43"/>
      <c r="E33" s="50" t="s">
        <v>46</v>
      </c>
      <c r="F33" s="126">
        <f>ROUND(SUM(BF88:BF200), 2)</f>
        <v>0</v>
      </c>
      <c r="G33" s="43"/>
      <c r="H33" s="43"/>
      <c r="I33" s="127">
        <v>0.15</v>
      </c>
      <c r="J33" s="126">
        <f>ROUND(ROUND((SUM(BF88:BF200)), 2)*I33, 2)</f>
        <v>0</v>
      </c>
      <c r="K33" s="46"/>
    </row>
    <row r="34" spans="2:11" s="1" customFormat="1" ht="14.4" hidden="1" customHeight="1">
      <c r="B34" s="42"/>
      <c r="C34" s="43"/>
      <c r="D34" s="43"/>
      <c r="E34" s="50" t="s">
        <v>47</v>
      </c>
      <c r="F34" s="126">
        <f>ROUND(SUM(BG88:BG200),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" hidden="1" customHeight="1">
      <c r="B35" s="42"/>
      <c r="C35" s="43"/>
      <c r="D35" s="43"/>
      <c r="E35" s="50" t="s">
        <v>48</v>
      </c>
      <c r="F35" s="126">
        <f>ROUND(SUM(BH88:BH200),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" hidden="1" customHeight="1">
      <c r="B36" s="42"/>
      <c r="C36" s="43"/>
      <c r="D36" s="43"/>
      <c r="E36" s="50" t="s">
        <v>49</v>
      </c>
      <c r="F36" s="126">
        <f>ROUND(SUM(BI88:BI200),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50</v>
      </c>
      <c r="E38" s="72"/>
      <c r="F38" s="72"/>
      <c r="G38" s="130" t="s">
        <v>51</v>
      </c>
      <c r="H38" s="131" t="s">
        <v>52</v>
      </c>
      <c r="I38" s="132"/>
      <c r="J38" s="133">
        <f>SUM(J29:J36)</f>
        <v>0</v>
      </c>
      <c r="K38" s="134"/>
    </row>
    <row r="39" spans="2:11" s="1" customFormat="1" ht="14.4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" customHeight="1">
      <c r="B44" s="42"/>
      <c r="C44" s="31" t="s">
        <v>159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" customHeight="1">
      <c r="B46" s="42"/>
      <c r="C46" s="38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0.399999999999999" customHeight="1">
      <c r="B47" s="42"/>
      <c r="C47" s="43"/>
      <c r="D47" s="43"/>
      <c r="E47" s="416" t="str">
        <f>E7</f>
        <v>Regenerace panelového sídliště Prievidzská, Šumperk - 5. etapa, II. část - díl 1</v>
      </c>
      <c r="F47" s="417"/>
      <c r="G47" s="417"/>
      <c r="H47" s="417"/>
      <c r="I47" s="114"/>
      <c r="J47" s="43"/>
      <c r="K47" s="46"/>
    </row>
    <row r="48" spans="2:11" ht="13.2">
      <c r="B48" s="29"/>
      <c r="C48" s="38" t="s">
        <v>155</v>
      </c>
      <c r="D48" s="30"/>
      <c r="E48" s="30"/>
      <c r="F48" s="30"/>
      <c r="G48" s="30"/>
      <c r="H48" s="30"/>
      <c r="I48" s="113"/>
      <c r="J48" s="30"/>
      <c r="K48" s="32"/>
    </row>
    <row r="49" spans="2:47" s="1" customFormat="1" ht="20.399999999999999" customHeight="1">
      <c r="B49" s="42"/>
      <c r="C49" s="43"/>
      <c r="D49" s="43"/>
      <c r="E49" s="416" t="s">
        <v>1494</v>
      </c>
      <c r="F49" s="418"/>
      <c r="G49" s="418"/>
      <c r="H49" s="418"/>
      <c r="I49" s="114"/>
      <c r="J49" s="43"/>
      <c r="K49" s="46"/>
    </row>
    <row r="50" spans="2:47" s="1" customFormat="1" ht="14.4" customHeight="1">
      <c r="B50" s="42"/>
      <c r="C50" s="38" t="s">
        <v>157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22.2" customHeight="1">
      <c r="B51" s="42"/>
      <c r="C51" s="43"/>
      <c r="D51" s="43"/>
      <c r="E51" s="419" t="str">
        <f>E11</f>
        <v>SO 703 - Mobiliář - lavičky, odpadové koše</v>
      </c>
      <c r="F51" s="418"/>
      <c r="G51" s="418"/>
      <c r="H51" s="418"/>
      <c r="I51" s="114"/>
      <c r="J51" s="43"/>
      <c r="K51" s="46"/>
    </row>
    <row r="52" spans="2:47" s="1" customFormat="1" ht="6.9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>Šumperk</v>
      </c>
      <c r="G53" s="43"/>
      <c r="H53" s="43"/>
      <c r="I53" s="115" t="s">
        <v>25</v>
      </c>
      <c r="J53" s="116" t="str">
        <f>IF(J14="","",J14)</f>
        <v>24. 3. 2017</v>
      </c>
      <c r="K53" s="46"/>
    </row>
    <row r="54" spans="2:47" s="1" customFormat="1" ht="6.9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 ht="13.2">
      <c r="B55" s="42"/>
      <c r="C55" s="38" t="s">
        <v>27</v>
      </c>
      <c r="D55" s="43"/>
      <c r="E55" s="43"/>
      <c r="F55" s="36" t="str">
        <f>E17</f>
        <v xml:space="preserve"> </v>
      </c>
      <c r="G55" s="43"/>
      <c r="H55" s="43"/>
      <c r="I55" s="115" t="s">
        <v>34</v>
      </c>
      <c r="J55" s="36" t="str">
        <f>E23</f>
        <v>Cekr CZ s.r.o., Mazalova 57/2, Šumperk</v>
      </c>
      <c r="K55" s="46"/>
    </row>
    <row r="56" spans="2:47" s="1" customFormat="1" ht="14.4" customHeight="1">
      <c r="B56" s="42"/>
      <c r="C56" s="38" t="s">
        <v>32</v>
      </c>
      <c r="D56" s="43"/>
      <c r="E56" s="43"/>
      <c r="F56" s="36" t="str">
        <f>IF(E20="","",E20)</f>
        <v/>
      </c>
      <c r="G56" s="43"/>
      <c r="H56" s="43"/>
      <c r="I56" s="114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160</v>
      </c>
      <c r="D58" s="128"/>
      <c r="E58" s="128"/>
      <c r="F58" s="128"/>
      <c r="G58" s="128"/>
      <c r="H58" s="128"/>
      <c r="I58" s="139"/>
      <c r="J58" s="140" t="s">
        <v>161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162</v>
      </c>
      <c r="D60" s="43"/>
      <c r="E60" s="43"/>
      <c r="F60" s="43"/>
      <c r="G60" s="43"/>
      <c r="H60" s="43"/>
      <c r="I60" s="114"/>
      <c r="J60" s="124">
        <f>J88</f>
        <v>0</v>
      </c>
      <c r="K60" s="46"/>
      <c r="AU60" s="25" t="s">
        <v>163</v>
      </c>
    </row>
    <row r="61" spans="2:47" s="8" customFormat="1" ht="24.9" customHeight="1">
      <c r="B61" s="143"/>
      <c r="C61" s="144"/>
      <c r="D61" s="145" t="s">
        <v>164</v>
      </c>
      <c r="E61" s="146"/>
      <c r="F61" s="146"/>
      <c r="G61" s="146"/>
      <c r="H61" s="146"/>
      <c r="I61" s="147"/>
      <c r="J61" s="148">
        <f>J89</f>
        <v>0</v>
      </c>
      <c r="K61" s="149"/>
    </row>
    <row r="62" spans="2:47" s="9" customFormat="1" ht="19.95" customHeight="1">
      <c r="B62" s="150"/>
      <c r="C62" s="151"/>
      <c r="D62" s="152" t="s">
        <v>165</v>
      </c>
      <c r="E62" s="153"/>
      <c r="F62" s="153"/>
      <c r="G62" s="153"/>
      <c r="H62" s="153"/>
      <c r="I62" s="154"/>
      <c r="J62" s="155">
        <f>J90</f>
        <v>0</v>
      </c>
      <c r="K62" s="156"/>
    </row>
    <row r="63" spans="2:47" s="9" customFormat="1" ht="19.95" customHeight="1">
      <c r="B63" s="150"/>
      <c r="C63" s="151"/>
      <c r="D63" s="152" t="s">
        <v>450</v>
      </c>
      <c r="E63" s="153"/>
      <c r="F63" s="153"/>
      <c r="G63" s="153"/>
      <c r="H63" s="153"/>
      <c r="I63" s="154"/>
      <c r="J63" s="155">
        <f>J129</f>
        <v>0</v>
      </c>
      <c r="K63" s="156"/>
    </row>
    <row r="64" spans="2:47" s="9" customFormat="1" ht="19.95" customHeight="1">
      <c r="B64" s="150"/>
      <c r="C64" s="151"/>
      <c r="D64" s="152" t="s">
        <v>452</v>
      </c>
      <c r="E64" s="153"/>
      <c r="F64" s="153"/>
      <c r="G64" s="153"/>
      <c r="H64" s="153"/>
      <c r="I64" s="154"/>
      <c r="J64" s="155">
        <f>J166</f>
        <v>0</v>
      </c>
      <c r="K64" s="156"/>
    </row>
    <row r="65" spans="2:12" s="9" customFormat="1" ht="19.95" customHeight="1">
      <c r="B65" s="150"/>
      <c r="C65" s="151"/>
      <c r="D65" s="152" t="s">
        <v>1496</v>
      </c>
      <c r="E65" s="153"/>
      <c r="F65" s="153"/>
      <c r="G65" s="153"/>
      <c r="H65" s="153"/>
      <c r="I65" s="154"/>
      <c r="J65" s="155">
        <f>J183</f>
        <v>0</v>
      </c>
      <c r="K65" s="156"/>
    </row>
    <row r="66" spans="2:12" s="9" customFormat="1" ht="19.95" customHeight="1">
      <c r="B66" s="150"/>
      <c r="C66" s="151"/>
      <c r="D66" s="152" t="s">
        <v>453</v>
      </c>
      <c r="E66" s="153"/>
      <c r="F66" s="153"/>
      <c r="G66" s="153"/>
      <c r="H66" s="153"/>
      <c r="I66" s="154"/>
      <c r="J66" s="155">
        <f>J199</f>
        <v>0</v>
      </c>
      <c r="K66" s="156"/>
    </row>
    <row r="67" spans="2:12" s="1" customFormat="1" ht="21.75" customHeight="1">
      <c r="B67" s="42"/>
      <c r="C67" s="43"/>
      <c r="D67" s="43"/>
      <c r="E67" s="43"/>
      <c r="F67" s="43"/>
      <c r="G67" s="43"/>
      <c r="H67" s="43"/>
      <c r="I67" s="114"/>
      <c r="J67" s="43"/>
      <c r="K67" s="46"/>
    </row>
    <row r="68" spans="2:12" s="1" customFormat="1" ht="6.9" customHeight="1">
      <c r="B68" s="57"/>
      <c r="C68" s="58"/>
      <c r="D68" s="58"/>
      <c r="E68" s="58"/>
      <c r="F68" s="58"/>
      <c r="G68" s="58"/>
      <c r="H68" s="58"/>
      <c r="I68" s="135"/>
      <c r="J68" s="58"/>
      <c r="K68" s="59"/>
    </row>
    <row r="72" spans="2:12" s="1" customFormat="1" ht="6.9" customHeight="1">
      <c r="B72" s="60"/>
      <c r="C72" s="61"/>
      <c r="D72" s="61"/>
      <c r="E72" s="61"/>
      <c r="F72" s="61"/>
      <c r="G72" s="61"/>
      <c r="H72" s="61"/>
      <c r="I72" s="136"/>
      <c r="J72" s="61"/>
      <c r="K72" s="61"/>
      <c r="L72" s="42"/>
    </row>
    <row r="73" spans="2:12" s="1" customFormat="1" ht="36.9" customHeight="1">
      <c r="B73" s="42"/>
      <c r="C73" s="62" t="s">
        <v>169</v>
      </c>
      <c r="L73" s="42"/>
    </row>
    <row r="74" spans="2:12" s="1" customFormat="1" ht="6.9" customHeight="1">
      <c r="B74" s="42"/>
      <c r="L74" s="42"/>
    </row>
    <row r="75" spans="2:12" s="1" customFormat="1" ht="14.4" customHeight="1">
      <c r="B75" s="42"/>
      <c r="C75" s="64" t="s">
        <v>19</v>
      </c>
      <c r="L75" s="42"/>
    </row>
    <row r="76" spans="2:12" s="1" customFormat="1" ht="20.399999999999999" customHeight="1">
      <c r="B76" s="42"/>
      <c r="E76" s="414" t="str">
        <f>E7</f>
        <v>Regenerace panelového sídliště Prievidzská, Šumperk - 5. etapa, II. část - díl 1</v>
      </c>
      <c r="F76" s="421"/>
      <c r="G76" s="421"/>
      <c r="H76" s="421"/>
      <c r="L76" s="42"/>
    </row>
    <row r="77" spans="2:12" ht="13.2">
      <c r="B77" s="29"/>
      <c r="C77" s="64" t="s">
        <v>155</v>
      </c>
      <c r="L77" s="29"/>
    </row>
    <row r="78" spans="2:12" s="1" customFormat="1" ht="20.399999999999999" customHeight="1">
      <c r="B78" s="42"/>
      <c r="E78" s="414" t="s">
        <v>1494</v>
      </c>
      <c r="F78" s="415"/>
      <c r="G78" s="415"/>
      <c r="H78" s="415"/>
      <c r="L78" s="42"/>
    </row>
    <row r="79" spans="2:12" s="1" customFormat="1" ht="14.4" customHeight="1">
      <c r="B79" s="42"/>
      <c r="C79" s="64" t="s">
        <v>157</v>
      </c>
      <c r="L79" s="42"/>
    </row>
    <row r="80" spans="2:12" s="1" customFormat="1" ht="22.2" customHeight="1">
      <c r="B80" s="42"/>
      <c r="E80" s="391" t="str">
        <f>E11</f>
        <v>SO 703 - Mobiliář - lavičky, odpadové koše</v>
      </c>
      <c r="F80" s="415"/>
      <c r="G80" s="415"/>
      <c r="H80" s="415"/>
      <c r="L80" s="42"/>
    </row>
    <row r="81" spans="2:65" s="1" customFormat="1" ht="6.9" customHeight="1">
      <c r="B81" s="42"/>
      <c r="L81" s="42"/>
    </row>
    <row r="82" spans="2:65" s="1" customFormat="1" ht="18" customHeight="1">
      <c r="B82" s="42"/>
      <c r="C82" s="64" t="s">
        <v>23</v>
      </c>
      <c r="F82" s="157" t="str">
        <f>F14</f>
        <v>Šumperk</v>
      </c>
      <c r="I82" s="158" t="s">
        <v>25</v>
      </c>
      <c r="J82" s="68" t="str">
        <f>IF(J14="","",J14)</f>
        <v>24. 3. 2017</v>
      </c>
      <c r="L82" s="42"/>
    </row>
    <row r="83" spans="2:65" s="1" customFormat="1" ht="6.9" customHeight="1">
      <c r="B83" s="42"/>
      <c r="L83" s="42"/>
    </row>
    <row r="84" spans="2:65" s="1" customFormat="1" ht="13.2">
      <c r="B84" s="42"/>
      <c r="C84" s="64" t="s">
        <v>27</v>
      </c>
      <c r="F84" s="157" t="str">
        <f>E17</f>
        <v xml:space="preserve"> </v>
      </c>
      <c r="I84" s="158" t="s">
        <v>34</v>
      </c>
      <c r="J84" s="157" t="str">
        <f>E23</f>
        <v>Cekr CZ s.r.o., Mazalova 57/2, Šumperk</v>
      </c>
      <c r="L84" s="42"/>
    </row>
    <row r="85" spans="2:65" s="1" customFormat="1" ht="14.4" customHeight="1">
      <c r="B85" s="42"/>
      <c r="C85" s="64" t="s">
        <v>32</v>
      </c>
      <c r="F85" s="157" t="str">
        <f>IF(E20="","",E20)</f>
        <v/>
      </c>
      <c r="L85" s="42"/>
    </row>
    <row r="86" spans="2:65" s="1" customFormat="1" ht="10.35" customHeight="1">
      <c r="B86" s="42"/>
      <c r="L86" s="42"/>
    </row>
    <row r="87" spans="2:65" s="10" customFormat="1" ht="29.25" customHeight="1">
      <c r="B87" s="159"/>
      <c r="C87" s="160" t="s">
        <v>170</v>
      </c>
      <c r="D87" s="161" t="s">
        <v>59</v>
      </c>
      <c r="E87" s="161" t="s">
        <v>55</v>
      </c>
      <c r="F87" s="161" t="s">
        <v>171</v>
      </c>
      <c r="G87" s="161" t="s">
        <v>172</v>
      </c>
      <c r="H87" s="161" t="s">
        <v>173</v>
      </c>
      <c r="I87" s="162" t="s">
        <v>174</v>
      </c>
      <c r="J87" s="161" t="s">
        <v>161</v>
      </c>
      <c r="K87" s="163" t="s">
        <v>175</v>
      </c>
      <c r="L87" s="159"/>
      <c r="M87" s="74" t="s">
        <v>176</v>
      </c>
      <c r="N87" s="75" t="s">
        <v>44</v>
      </c>
      <c r="O87" s="75" t="s">
        <v>177</v>
      </c>
      <c r="P87" s="75" t="s">
        <v>178</v>
      </c>
      <c r="Q87" s="75" t="s">
        <v>179</v>
      </c>
      <c r="R87" s="75" t="s">
        <v>180</v>
      </c>
      <c r="S87" s="75" t="s">
        <v>181</v>
      </c>
      <c r="T87" s="76" t="s">
        <v>182</v>
      </c>
    </row>
    <row r="88" spans="2:65" s="1" customFormat="1" ht="29.25" customHeight="1">
      <c r="B88" s="42"/>
      <c r="C88" s="78" t="s">
        <v>162</v>
      </c>
      <c r="J88" s="164">
        <f>BK88</f>
        <v>0</v>
      </c>
      <c r="L88" s="42"/>
      <c r="M88" s="77"/>
      <c r="N88" s="69"/>
      <c r="O88" s="69"/>
      <c r="P88" s="165">
        <f>P89</f>
        <v>0</v>
      </c>
      <c r="Q88" s="69"/>
      <c r="R88" s="165">
        <f>R89</f>
        <v>21.933723200000003</v>
      </c>
      <c r="S88" s="69"/>
      <c r="T88" s="166">
        <f>T89</f>
        <v>0</v>
      </c>
      <c r="AT88" s="25" t="s">
        <v>73</v>
      </c>
      <c r="AU88" s="25" t="s">
        <v>163</v>
      </c>
      <c r="BK88" s="167">
        <f>BK89</f>
        <v>0</v>
      </c>
    </row>
    <row r="89" spans="2:65" s="11" customFormat="1" ht="37.35" customHeight="1">
      <c r="B89" s="168"/>
      <c r="D89" s="169" t="s">
        <v>73</v>
      </c>
      <c r="E89" s="170" t="s">
        <v>183</v>
      </c>
      <c r="F89" s="170" t="s">
        <v>184</v>
      </c>
      <c r="I89" s="171"/>
      <c r="J89" s="172">
        <f>BK89</f>
        <v>0</v>
      </c>
      <c r="L89" s="168"/>
      <c r="M89" s="173"/>
      <c r="N89" s="174"/>
      <c r="O89" s="174"/>
      <c r="P89" s="175">
        <f>P90+P129+P166+P183+P199</f>
        <v>0</v>
      </c>
      <c r="Q89" s="174"/>
      <c r="R89" s="175">
        <f>R90+R129+R166+R183+R199</f>
        <v>21.933723200000003</v>
      </c>
      <c r="S89" s="174"/>
      <c r="T89" s="176">
        <f>T90+T129+T166+T183+T199</f>
        <v>0</v>
      </c>
      <c r="AR89" s="169" t="s">
        <v>81</v>
      </c>
      <c r="AT89" s="177" t="s">
        <v>73</v>
      </c>
      <c r="AU89" s="177" t="s">
        <v>74</v>
      </c>
      <c r="AY89" s="169" t="s">
        <v>185</v>
      </c>
      <c r="BK89" s="178">
        <f>BK90+BK129+BK166+BK183+BK199</f>
        <v>0</v>
      </c>
    </row>
    <row r="90" spans="2:65" s="11" customFormat="1" ht="19.95" customHeight="1">
      <c r="B90" s="168"/>
      <c r="D90" s="179" t="s">
        <v>73</v>
      </c>
      <c r="E90" s="180" t="s">
        <v>81</v>
      </c>
      <c r="F90" s="180" t="s">
        <v>186</v>
      </c>
      <c r="I90" s="171"/>
      <c r="J90" s="181">
        <f>BK90</f>
        <v>0</v>
      </c>
      <c r="L90" s="168"/>
      <c r="M90" s="173"/>
      <c r="N90" s="174"/>
      <c r="O90" s="174"/>
      <c r="P90" s="175">
        <f>SUM(P91:P128)</f>
        <v>0</v>
      </c>
      <c r="Q90" s="174"/>
      <c r="R90" s="175">
        <f>SUM(R91:R128)</f>
        <v>0</v>
      </c>
      <c r="S90" s="174"/>
      <c r="T90" s="176">
        <f>SUM(T91:T128)</f>
        <v>0</v>
      </c>
      <c r="AR90" s="169" t="s">
        <v>81</v>
      </c>
      <c r="AT90" s="177" t="s">
        <v>73</v>
      </c>
      <c r="AU90" s="177" t="s">
        <v>81</v>
      </c>
      <c r="AY90" s="169" t="s">
        <v>185</v>
      </c>
      <c r="BK90" s="178">
        <f>SUM(BK91:BK128)</f>
        <v>0</v>
      </c>
    </row>
    <row r="91" spans="2:65" s="1" customFormat="1" ht="40.200000000000003" customHeight="1">
      <c r="B91" s="182"/>
      <c r="C91" s="183" t="s">
        <v>81</v>
      </c>
      <c r="D91" s="183" t="s">
        <v>187</v>
      </c>
      <c r="E91" s="184" t="s">
        <v>281</v>
      </c>
      <c r="F91" s="185" t="s">
        <v>1551</v>
      </c>
      <c r="G91" s="186" t="s">
        <v>283</v>
      </c>
      <c r="H91" s="187">
        <v>2.52</v>
      </c>
      <c r="I91" s="188"/>
      <c r="J91" s="189">
        <f>ROUND(I91*H91,2)</f>
        <v>0</v>
      </c>
      <c r="K91" s="185" t="s">
        <v>198</v>
      </c>
      <c r="L91" s="42"/>
      <c r="M91" s="190" t="s">
        <v>5</v>
      </c>
      <c r="N91" s="191" t="s">
        <v>45</v>
      </c>
      <c r="O91" s="43"/>
      <c r="P91" s="192">
        <f>O91*H91</f>
        <v>0</v>
      </c>
      <c r="Q91" s="192">
        <v>0</v>
      </c>
      <c r="R91" s="192">
        <f>Q91*H91</f>
        <v>0</v>
      </c>
      <c r="S91" s="192">
        <v>0</v>
      </c>
      <c r="T91" s="193">
        <f>S91*H91</f>
        <v>0</v>
      </c>
      <c r="AR91" s="25" t="s">
        <v>191</v>
      </c>
      <c r="AT91" s="25" t="s">
        <v>187</v>
      </c>
      <c r="AU91" s="25" t="s">
        <v>83</v>
      </c>
      <c r="AY91" s="25" t="s">
        <v>185</v>
      </c>
      <c r="BE91" s="194">
        <f>IF(N91="základní",J91,0)</f>
        <v>0</v>
      </c>
      <c r="BF91" s="194">
        <f>IF(N91="snížená",J91,0)</f>
        <v>0</v>
      </c>
      <c r="BG91" s="194">
        <f>IF(N91="zákl. přenesená",J91,0)</f>
        <v>0</v>
      </c>
      <c r="BH91" s="194">
        <f>IF(N91="sníž. přenesená",J91,0)</f>
        <v>0</v>
      </c>
      <c r="BI91" s="194">
        <f>IF(N91="nulová",J91,0)</f>
        <v>0</v>
      </c>
      <c r="BJ91" s="25" t="s">
        <v>81</v>
      </c>
      <c r="BK91" s="194">
        <f>ROUND(I91*H91,2)</f>
        <v>0</v>
      </c>
      <c r="BL91" s="25" t="s">
        <v>191</v>
      </c>
      <c r="BM91" s="25" t="s">
        <v>1730</v>
      </c>
    </row>
    <row r="92" spans="2:65" s="12" customFormat="1">
      <c r="B92" s="195"/>
      <c r="D92" s="196" t="s">
        <v>193</v>
      </c>
      <c r="E92" s="197" t="s">
        <v>5</v>
      </c>
      <c r="F92" s="198" t="s">
        <v>1553</v>
      </c>
      <c r="H92" s="199" t="s">
        <v>5</v>
      </c>
      <c r="I92" s="200"/>
      <c r="L92" s="195"/>
      <c r="M92" s="201"/>
      <c r="N92" s="202"/>
      <c r="O92" s="202"/>
      <c r="P92" s="202"/>
      <c r="Q92" s="202"/>
      <c r="R92" s="202"/>
      <c r="S92" s="202"/>
      <c r="T92" s="203"/>
      <c r="AT92" s="199" t="s">
        <v>193</v>
      </c>
      <c r="AU92" s="199" t="s">
        <v>83</v>
      </c>
      <c r="AV92" s="12" t="s">
        <v>81</v>
      </c>
      <c r="AW92" s="12" t="s">
        <v>38</v>
      </c>
      <c r="AX92" s="12" t="s">
        <v>74</v>
      </c>
      <c r="AY92" s="199" t="s">
        <v>185</v>
      </c>
    </row>
    <row r="93" spans="2:65" s="13" customFormat="1">
      <c r="B93" s="204"/>
      <c r="D93" s="196" t="s">
        <v>193</v>
      </c>
      <c r="E93" s="205" t="s">
        <v>5</v>
      </c>
      <c r="F93" s="206" t="s">
        <v>1731</v>
      </c>
      <c r="H93" s="207">
        <v>1.68</v>
      </c>
      <c r="I93" s="208"/>
      <c r="L93" s="204"/>
      <c r="M93" s="209"/>
      <c r="N93" s="210"/>
      <c r="O93" s="210"/>
      <c r="P93" s="210"/>
      <c r="Q93" s="210"/>
      <c r="R93" s="210"/>
      <c r="S93" s="210"/>
      <c r="T93" s="211"/>
      <c r="AT93" s="205" t="s">
        <v>193</v>
      </c>
      <c r="AU93" s="205" t="s">
        <v>83</v>
      </c>
      <c r="AV93" s="13" t="s">
        <v>83</v>
      </c>
      <c r="AW93" s="13" t="s">
        <v>38</v>
      </c>
      <c r="AX93" s="13" t="s">
        <v>74</v>
      </c>
      <c r="AY93" s="205" t="s">
        <v>185</v>
      </c>
    </row>
    <row r="94" spans="2:65" s="13" customFormat="1">
      <c r="B94" s="204"/>
      <c r="D94" s="196" t="s">
        <v>193</v>
      </c>
      <c r="E94" s="205" t="s">
        <v>5</v>
      </c>
      <c r="F94" s="206" t="s">
        <v>1732</v>
      </c>
      <c r="H94" s="207">
        <v>0.84</v>
      </c>
      <c r="I94" s="208"/>
      <c r="L94" s="204"/>
      <c r="M94" s="209"/>
      <c r="N94" s="210"/>
      <c r="O94" s="210"/>
      <c r="P94" s="210"/>
      <c r="Q94" s="210"/>
      <c r="R94" s="210"/>
      <c r="S94" s="210"/>
      <c r="T94" s="211"/>
      <c r="AT94" s="205" t="s">
        <v>193</v>
      </c>
      <c r="AU94" s="205" t="s">
        <v>83</v>
      </c>
      <c r="AV94" s="13" t="s">
        <v>83</v>
      </c>
      <c r="AW94" s="13" t="s">
        <v>38</v>
      </c>
      <c r="AX94" s="13" t="s">
        <v>74</v>
      </c>
      <c r="AY94" s="205" t="s">
        <v>185</v>
      </c>
    </row>
    <row r="95" spans="2:65" s="14" customFormat="1">
      <c r="B95" s="212"/>
      <c r="D95" s="213" t="s">
        <v>193</v>
      </c>
      <c r="E95" s="214" t="s">
        <v>5</v>
      </c>
      <c r="F95" s="215" t="s">
        <v>196</v>
      </c>
      <c r="H95" s="216">
        <v>2.52</v>
      </c>
      <c r="I95" s="217"/>
      <c r="L95" s="212"/>
      <c r="M95" s="218"/>
      <c r="N95" s="219"/>
      <c r="O95" s="219"/>
      <c r="P95" s="219"/>
      <c r="Q95" s="219"/>
      <c r="R95" s="219"/>
      <c r="S95" s="219"/>
      <c r="T95" s="220"/>
      <c r="AT95" s="221" t="s">
        <v>193</v>
      </c>
      <c r="AU95" s="221" t="s">
        <v>83</v>
      </c>
      <c r="AV95" s="14" t="s">
        <v>191</v>
      </c>
      <c r="AW95" s="14" t="s">
        <v>38</v>
      </c>
      <c r="AX95" s="14" t="s">
        <v>81</v>
      </c>
      <c r="AY95" s="221" t="s">
        <v>185</v>
      </c>
    </row>
    <row r="96" spans="2:65" s="1" customFormat="1" ht="28.95" customHeight="1">
      <c r="B96" s="182"/>
      <c r="C96" s="183" t="s">
        <v>83</v>
      </c>
      <c r="D96" s="183" t="s">
        <v>187</v>
      </c>
      <c r="E96" s="184" t="s">
        <v>291</v>
      </c>
      <c r="F96" s="185" t="s">
        <v>1497</v>
      </c>
      <c r="G96" s="186" t="s">
        <v>283</v>
      </c>
      <c r="H96" s="187">
        <v>1.764</v>
      </c>
      <c r="I96" s="188"/>
      <c r="J96" s="189">
        <f>ROUND(I96*H96,2)</f>
        <v>0</v>
      </c>
      <c r="K96" s="185" t="s">
        <v>198</v>
      </c>
      <c r="L96" s="42"/>
      <c r="M96" s="190" t="s">
        <v>5</v>
      </c>
      <c r="N96" s="191" t="s">
        <v>45</v>
      </c>
      <c r="O96" s="43"/>
      <c r="P96" s="192">
        <f>O96*H96</f>
        <v>0</v>
      </c>
      <c r="Q96" s="192">
        <v>0</v>
      </c>
      <c r="R96" s="192">
        <f>Q96*H96</f>
        <v>0</v>
      </c>
      <c r="S96" s="192">
        <v>0</v>
      </c>
      <c r="T96" s="193">
        <f>S96*H96</f>
        <v>0</v>
      </c>
      <c r="AR96" s="25" t="s">
        <v>191</v>
      </c>
      <c r="AT96" s="25" t="s">
        <v>187</v>
      </c>
      <c r="AU96" s="25" t="s">
        <v>83</v>
      </c>
      <c r="AY96" s="25" t="s">
        <v>185</v>
      </c>
      <c r="BE96" s="194">
        <f>IF(N96="základní",J96,0)</f>
        <v>0</v>
      </c>
      <c r="BF96" s="194">
        <f>IF(N96="snížená",J96,0)</f>
        <v>0</v>
      </c>
      <c r="BG96" s="194">
        <f>IF(N96="zákl. přenesená",J96,0)</f>
        <v>0</v>
      </c>
      <c r="BH96" s="194">
        <f>IF(N96="sníž. přenesená",J96,0)</f>
        <v>0</v>
      </c>
      <c r="BI96" s="194">
        <f>IF(N96="nulová",J96,0)</f>
        <v>0</v>
      </c>
      <c r="BJ96" s="25" t="s">
        <v>81</v>
      </c>
      <c r="BK96" s="194">
        <f>ROUND(I96*H96,2)</f>
        <v>0</v>
      </c>
      <c r="BL96" s="25" t="s">
        <v>191</v>
      </c>
      <c r="BM96" s="25" t="s">
        <v>1733</v>
      </c>
    </row>
    <row r="97" spans="2:65" s="12" customFormat="1">
      <c r="B97" s="195"/>
      <c r="D97" s="196" t="s">
        <v>193</v>
      </c>
      <c r="E97" s="197" t="s">
        <v>5</v>
      </c>
      <c r="F97" s="198" t="s">
        <v>1556</v>
      </c>
      <c r="H97" s="199" t="s">
        <v>5</v>
      </c>
      <c r="I97" s="200"/>
      <c r="L97" s="195"/>
      <c r="M97" s="201"/>
      <c r="N97" s="202"/>
      <c r="O97" s="202"/>
      <c r="P97" s="202"/>
      <c r="Q97" s="202"/>
      <c r="R97" s="202"/>
      <c r="S97" s="202"/>
      <c r="T97" s="203"/>
      <c r="AT97" s="199" t="s">
        <v>193</v>
      </c>
      <c r="AU97" s="199" t="s">
        <v>83</v>
      </c>
      <c r="AV97" s="12" t="s">
        <v>81</v>
      </c>
      <c r="AW97" s="12" t="s">
        <v>38</v>
      </c>
      <c r="AX97" s="12" t="s">
        <v>74</v>
      </c>
      <c r="AY97" s="199" t="s">
        <v>185</v>
      </c>
    </row>
    <row r="98" spans="2:65" s="13" customFormat="1">
      <c r="B98" s="204"/>
      <c r="D98" s="196" t="s">
        <v>193</v>
      </c>
      <c r="E98" s="205" t="s">
        <v>5</v>
      </c>
      <c r="F98" s="206" t="s">
        <v>1734</v>
      </c>
      <c r="H98" s="207">
        <v>1.1759999999999999</v>
      </c>
      <c r="I98" s="208"/>
      <c r="L98" s="204"/>
      <c r="M98" s="209"/>
      <c r="N98" s="210"/>
      <c r="O98" s="210"/>
      <c r="P98" s="210"/>
      <c r="Q98" s="210"/>
      <c r="R98" s="210"/>
      <c r="S98" s="210"/>
      <c r="T98" s="211"/>
      <c r="AT98" s="205" t="s">
        <v>193</v>
      </c>
      <c r="AU98" s="205" t="s">
        <v>83</v>
      </c>
      <c r="AV98" s="13" t="s">
        <v>83</v>
      </c>
      <c r="AW98" s="13" t="s">
        <v>38</v>
      </c>
      <c r="AX98" s="13" t="s">
        <v>74</v>
      </c>
      <c r="AY98" s="205" t="s">
        <v>185</v>
      </c>
    </row>
    <row r="99" spans="2:65" s="13" customFormat="1">
      <c r="B99" s="204"/>
      <c r="D99" s="196" t="s">
        <v>193</v>
      </c>
      <c r="E99" s="205" t="s">
        <v>5</v>
      </c>
      <c r="F99" s="206" t="s">
        <v>1735</v>
      </c>
      <c r="H99" s="207">
        <v>0.58799999999999997</v>
      </c>
      <c r="I99" s="208"/>
      <c r="L99" s="204"/>
      <c r="M99" s="209"/>
      <c r="N99" s="210"/>
      <c r="O99" s="210"/>
      <c r="P99" s="210"/>
      <c r="Q99" s="210"/>
      <c r="R99" s="210"/>
      <c r="S99" s="210"/>
      <c r="T99" s="211"/>
      <c r="AT99" s="205" t="s">
        <v>193</v>
      </c>
      <c r="AU99" s="205" t="s">
        <v>83</v>
      </c>
      <c r="AV99" s="13" t="s">
        <v>83</v>
      </c>
      <c r="AW99" s="13" t="s">
        <v>38</v>
      </c>
      <c r="AX99" s="13" t="s">
        <v>74</v>
      </c>
      <c r="AY99" s="205" t="s">
        <v>185</v>
      </c>
    </row>
    <row r="100" spans="2:65" s="14" customFormat="1">
      <c r="B100" s="212"/>
      <c r="D100" s="213" t="s">
        <v>193</v>
      </c>
      <c r="E100" s="214" t="s">
        <v>5</v>
      </c>
      <c r="F100" s="215" t="s">
        <v>196</v>
      </c>
      <c r="H100" s="216">
        <v>1.764</v>
      </c>
      <c r="I100" s="217"/>
      <c r="L100" s="212"/>
      <c r="M100" s="218"/>
      <c r="N100" s="219"/>
      <c r="O100" s="219"/>
      <c r="P100" s="219"/>
      <c r="Q100" s="219"/>
      <c r="R100" s="219"/>
      <c r="S100" s="219"/>
      <c r="T100" s="220"/>
      <c r="AT100" s="221" t="s">
        <v>193</v>
      </c>
      <c r="AU100" s="221" t="s">
        <v>83</v>
      </c>
      <c r="AV100" s="14" t="s">
        <v>191</v>
      </c>
      <c r="AW100" s="14" t="s">
        <v>38</v>
      </c>
      <c r="AX100" s="14" t="s">
        <v>81</v>
      </c>
      <c r="AY100" s="221" t="s">
        <v>185</v>
      </c>
    </row>
    <row r="101" spans="2:65" s="1" customFormat="1" ht="40.200000000000003" customHeight="1">
      <c r="B101" s="182"/>
      <c r="C101" s="183" t="s">
        <v>202</v>
      </c>
      <c r="D101" s="183" t="s">
        <v>187</v>
      </c>
      <c r="E101" s="184" t="s">
        <v>321</v>
      </c>
      <c r="F101" s="185" t="s">
        <v>1502</v>
      </c>
      <c r="G101" s="186" t="s">
        <v>283</v>
      </c>
      <c r="H101" s="187">
        <v>0.88200000000000001</v>
      </c>
      <c r="I101" s="188"/>
      <c r="J101" s="189">
        <f>ROUND(I101*H101,2)</f>
        <v>0</v>
      </c>
      <c r="K101" s="185" t="s">
        <v>198</v>
      </c>
      <c r="L101" s="42"/>
      <c r="M101" s="190" t="s">
        <v>5</v>
      </c>
      <c r="N101" s="191" t="s">
        <v>45</v>
      </c>
      <c r="O101" s="43"/>
      <c r="P101" s="192">
        <f>O101*H101</f>
        <v>0</v>
      </c>
      <c r="Q101" s="192">
        <v>0</v>
      </c>
      <c r="R101" s="192">
        <f>Q101*H101</f>
        <v>0</v>
      </c>
      <c r="S101" s="192">
        <v>0</v>
      </c>
      <c r="T101" s="193">
        <f>S101*H101</f>
        <v>0</v>
      </c>
      <c r="AR101" s="25" t="s">
        <v>191</v>
      </c>
      <c r="AT101" s="25" t="s">
        <v>187</v>
      </c>
      <c r="AU101" s="25" t="s">
        <v>83</v>
      </c>
      <c r="AY101" s="25" t="s">
        <v>185</v>
      </c>
      <c r="BE101" s="194">
        <f>IF(N101="základní",J101,0)</f>
        <v>0</v>
      </c>
      <c r="BF101" s="194">
        <f>IF(N101="snížená",J101,0)</f>
        <v>0</v>
      </c>
      <c r="BG101" s="194">
        <f>IF(N101="zákl. přenesená",J101,0)</f>
        <v>0</v>
      </c>
      <c r="BH101" s="194">
        <f>IF(N101="sníž. přenesená",J101,0)</f>
        <v>0</v>
      </c>
      <c r="BI101" s="194">
        <f>IF(N101="nulová",J101,0)</f>
        <v>0</v>
      </c>
      <c r="BJ101" s="25" t="s">
        <v>81</v>
      </c>
      <c r="BK101" s="194">
        <f>ROUND(I101*H101,2)</f>
        <v>0</v>
      </c>
      <c r="BL101" s="25" t="s">
        <v>191</v>
      </c>
      <c r="BM101" s="25" t="s">
        <v>1736</v>
      </c>
    </row>
    <row r="102" spans="2:65" s="13" customFormat="1">
      <c r="B102" s="204"/>
      <c r="D102" s="196" t="s">
        <v>193</v>
      </c>
      <c r="E102" s="205" t="s">
        <v>5</v>
      </c>
      <c r="F102" s="206" t="s">
        <v>1737</v>
      </c>
      <c r="H102" s="207">
        <v>0.88200000000000001</v>
      </c>
      <c r="I102" s="208"/>
      <c r="L102" s="204"/>
      <c r="M102" s="209"/>
      <c r="N102" s="210"/>
      <c r="O102" s="210"/>
      <c r="P102" s="210"/>
      <c r="Q102" s="210"/>
      <c r="R102" s="210"/>
      <c r="S102" s="210"/>
      <c r="T102" s="211"/>
      <c r="AT102" s="205" t="s">
        <v>193</v>
      </c>
      <c r="AU102" s="205" t="s">
        <v>83</v>
      </c>
      <c r="AV102" s="13" t="s">
        <v>83</v>
      </c>
      <c r="AW102" s="13" t="s">
        <v>38</v>
      </c>
      <c r="AX102" s="13" t="s">
        <v>74</v>
      </c>
      <c r="AY102" s="205" t="s">
        <v>185</v>
      </c>
    </row>
    <row r="103" spans="2:65" s="14" customFormat="1">
      <c r="B103" s="212"/>
      <c r="D103" s="213" t="s">
        <v>193</v>
      </c>
      <c r="E103" s="214" t="s">
        <v>5</v>
      </c>
      <c r="F103" s="215" t="s">
        <v>196</v>
      </c>
      <c r="H103" s="216">
        <v>0.88200000000000001</v>
      </c>
      <c r="I103" s="217"/>
      <c r="L103" s="212"/>
      <c r="M103" s="218"/>
      <c r="N103" s="219"/>
      <c r="O103" s="219"/>
      <c r="P103" s="219"/>
      <c r="Q103" s="219"/>
      <c r="R103" s="219"/>
      <c r="S103" s="219"/>
      <c r="T103" s="220"/>
      <c r="AT103" s="221" t="s">
        <v>193</v>
      </c>
      <c r="AU103" s="221" t="s">
        <v>83</v>
      </c>
      <c r="AV103" s="14" t="s">
        <v>191</v>
      </c>
      <c r="AW103" s="14" t="s">
        <v>38</v>
      </c>
      <c r="AX103" s="14" t="s">
        <v>81</v>
      </c>
      <c r="AY103" s="221" t="s">
        <v>185</v>
      </c>
    </row>
    <row r="104" spans="2:65" s="1" customFormat="1" ht="40.200000000000003" customHeight="1">
      <c r="B104" s="182"/>
      <c r="C104" s="183" t="s">
        <v>191</v>
      </c>
      <c r="D104" s="183" t="s">
        <v>187</v>
      </c>
      <c r="E104" s="184" t="s">
        <v>1560</v>
      </c>
      <c r="F104" s="185" t="s">
        <v>1561</v>
      </c>
      <c r="G104" s="186" t="s">
        <v>283</v>
      </c>
      <c r="H104" s="187">
        <v>4.8</v>
      </c>
      <c r="I104" s="188"/>
      <c r="J104" s="189">
        <f>ROUND(I104*H104,2)</f>
        <v>0</v>
      </c>
      <c r="K104" s="185" t="s">
        <v>198</v>
      </c>
      <c r="L104" s="42"/>
      <c r="M104" s="190" t="s">
        <v>5</v>
      </c>
      <c r="N104" s="191" t="s">
        <v>45</v>
      </c>
      <c r="O104" s="43"/>
      <c r="P104" s="192">
        <f>O104*H104</f>
        <v>0</v>
      </c>
      <c r="Q104" s="192">
        <v>0</v>
      </c>
      <c r="R104" s="192">
        <f>Q104*H104</f>
        <v>0</v>
      </c>
      <c r="S104" s="192">
        <v>0</v>
      </c>
      <c r="T104" s="193">
        <f>S104*H104</f>
        <v>0</v>
      </c>
      <c r="AR104" s="25" t="s">
        <v>191</v>
      </c>
      <c r="AT104" s="25" t="s">
        <v>187</v>
      </c>
      <c r="AU104" s="25" t="s">
        <v>83</v>
      </c>
      <c r="AY104" s="25" t="s">
        <v>185</v>
      </c>
      <c r="BE104" s="194">
        <f>IF(N104="základní",J104,0)</f>
        <v>0</v>
      </c>
      <c r="BF104" s="194">
        <f>IF(N104="snížená",J104,0)</f>
        <v>0</v>
      </c>
      <c r="BG104" s="194">
        <f>IF(N104="zákl. přenesená",J104,0)</f>
        <v>0</v>
      </c>
      <c r="BH104" s="194">
        <f>IF(N104="sníž. přenesená",J104,0)</f>
        <v>0</v>
      </c>
      <c r="BI104" s="194">
        <f>IF(N104="nulová",J104,0)</f>
        <v>0</v>
      </c>
      <c r="BJ104" s="25" t="s">
        <v>81</v>
      </c>
      <c r="BK104" s="194">
        <f>ROUND(I104*H104,2)</f>
        <v>0</v>
      </c>
      <c r="BL104" s="25" t="s">
        <v>191</v>
      </c>
      <c r="BM104" s="25" t="s">
        <v>1738</v>
      </c>
    </row>
    <row r="105" spans="2:65" s="12" customFormat="1" ht="24">
      <c r="B105" s="195"/>
      <c r="D105" s="196" t="s">
        <v>193</v>
      </c>
      <c r="E105" s="197" t="s">
        <v>5</v>
      </c>
      <c r="F105" s="198" t="s">
        <v>1739</v>
      </c>
      <c r="H105" s="199" t="s">
        <v>5</v>
      </c>
      <c r="I105" s="200"/>
      <c r="L105" s="195"/>
      <c r="M105" s="201"/>
      <c r="N105" s="202"/>
      <c r="O105" s="202"/>
      <c r="P105" s="202"/>
      <c r="Q105" s="202"/>
      <c r="R105" s="202"/>
      <c r="S105" s="202"/>
      <c r="T105" s="203"/>
      <c r="AT105" s="199" t="s">
        <v>193</v>
      </c>
      <c r="AU105" s="199" t="s">
        <v>83</v>
      </c>
      <c r="AV105" s="12" t="s">
        <v>81</v>
      </c>
      <c r="AW105" s="12" t="s">
        <v>38</v>
      </c>
      <c r="AX105" s="12" t="s">
        <v>74</v>
      </c>
      <c r="AY105" s="199" t="s">
        <v>185</v>
      </c>
    </row>
    <row r="106" spans="2:65" s="12" customFormat="1">
      <c r="B106" s="195"/>
      <c r="D106" s="196" t="s">
        <v>193</v>
      </c>
      <c r="E106" s="197" t="s">
        <v>5</v>
      </c>
      <c r="F106" s="198" t="s">
        <v>1740</v>
      </c>
      <c r="H106" s="199" t="s">
        <v>5</v>
      </c>
      <c r="I106" s="200"/>
      <c r="L106" s="195"/>
      <c r="M106" s="201"/>
      <c r="N106" s="202"/>
      <c r="O106" s="202"/>
      <c r="P106" s="202"/>
      <c r="Q106" s="202"/>
      <c r="R106" s="202"/>
      <c r="S106" s="202"/>
      <c r="T106" s="203"/>
      <c r="AT106" s="199" t="s">
        <v>193</v>
      </c>
      <c r="AU106" s="199" t="s">
        <v>83</v>
      </c>
      <c r="AV106" s="12" t="s">
        <v>81</v>
      </c>
      <c r="AW106" s="12" t="s">
        <v>38</v>
      </c>
      <c r="AX106" s="12" t="s">
        <v>74</v>
      </c>
      <c r="AY106" s="199" t="s">
        <v>185</v>
      </c>
    </row>
    <row r="107" spans="2:65" s="13" customFormat="1">
      <c r="B107" s="204"/>
      <c r="D107" s="196" t="s">
        <v>193</v>
      </c>
      <c r="E107" s="205" t="s">
        <v>5</v>
      </c>
      <c r="F107" s="206" t="s">
        <v>1741</v>
      </c>
      <c r="H107" s="207">
        <v>2.56</v>
      </c>
      <c r="I107" s="208"/>
      <c r="L107" s="204"/>
      <c r="M107" s="209"/>
      <c r="N107" s="210"/>
      <c r="O107" s="210"/>
      <c r="P107" s="210"/>
      <c r="Q107" s="210"/>
      <c r="R107" s="210"/>
      <c r="S107" s="210"/>
      <c r="T107" s="211"/>
      <c r="AT107" s="205" t="s">
        <v>193</v>
      </c>
      <c r="AU107" s="205" t="s">
        <v>83</v>
      </c>
      <c r="AV107" s="13" t="s">
        <v>83</v>
      </c>
      <c r="AW107" s="13" t="s">
        <v>38</v>
      </c>
      <c r="AX107" s="13" t="s">
        <v>74</v>
      </c>
      <c r="AY107" s="205" t="s">
        <v>185</v>
      </c>
    </row>
    <row r="108" spans="2:65" s="12" customFormat="1">
      <c r="B108" s="195"/>
      <c r="D108" s="196" t="s">
        <v>193</v>
      </c>
      <c r="E108" s="197" t="s">
        <v>5</v>
      </c>
      <c r="F108" s="198" t="s">
        <v>1742</v>
      </c>
      <c r="H108" s="199" t="s">
        <v>5</v>
      </c>
      <c r="I108" s="200"/>
      <c r="L108" s="195"/>
      <c r="M108" s="201"/>
      <c r="N108" s="202"/>
      <c r="O108" s="202"/>
      <c r="P108" s="202"/>
      <c r="Q108" s="202"/>
      <c r="R108" s="202"/>
      <c r="S108" s="202"/>
      <c r="T108" s="203"/>
      <c r="AT108" s="199" t="s">
        <v>193</v>
      </c>
      <c r="AU108" s="199" t="s">
        <v>83</v>
      </c>
      <c r="AV108" s="12" t="s">
        <v>81</v>
      </c>
      <c r="AW108" s="12" t="s">
        <v>38</v>
      </c>
      <c r="AX108" s="12" t="s">
        <v>74</v>
      </c>
      <c r="AY108" s="199" t="s">
        <v>185</v>
      </c>
    </row>
    <row r="109" spans="2:65" s="13" customFormat="1">
      <c r="B109" s="204"/>
      <c r="D109" s="196" t="s">
        <v>193</v>
      </c>
      <c r="E109" s="205" t="s">
        <v>5</v>
      </c>
      <c r="F109" s="206" t="s">
        <v>1743</v>
      </c>
      <c r="H109" s="207">
        <v>1.92</v>
      </c>
      <c r="I109" s="208"/>
      <c r="L109" s="204"/>
      <c r="M109" s="209"/>
      <c r="N109" s="210"/>
      <c r="O109" s="210"/>
      <c r="P109" s="210"/>
      <c r="Q109" s="210"/>
      <c r="R109" s="210"/>
      <c r="S109" s="210"/>
      <c r="T109" s="211"/>
      <c r="AT109" s="205" t="s">
        <v>193</v>
      </c>
      <c r="AU109" s="205" t="s">
        <v>83</v>
      </c>
      <c r="AV109" s="13" t="s">
        <v>83</v>
      </c>
      <c r="AW109" s="13" t="s">
        <v>38</v>
      </c>
      <c r="AX109" s="13" t="s">
        <v>74</v>
      </c>
      <c r="AY109" s="205" t="s">
        <v>185</v>
      </c>
    </row>
    <row r="110" spans="2:65" s="12" customFormat="1">
      <c r="B110" s="195"/>
      <c r="D110" s="196" t="s">
        <v>193</v>
      </c>
      <c r="E110" s="197" t="s">
        <v>5</v>
      </c>
      <c r="F110" s="198" t="s">
        <v>1744</v>
      </c>
      <c r="H110" s="199" t="s">
        <v>5</v>
      </c>
      <c r="I110" s="200"/>
      <c r="L110" s="195"/>
      <c r="M110" s="201"/>
      <c r="N110" s="202"/>
      <c r="O110" s="202"/>
      <c r="P110" s="202"/>
      <c r="Q110" s="202"/>
      <c r="R110" s="202"/>
      <c r="S110" s="202"/>
      <c r="T110" s="203"/>
      <c r="AT110" s="199" t="s">
        <v>193</v>
      </c>
      <c r="AU110" s="199" t="s">
        <v>83</v>
      </c>
      <c r="AV110" s="12" t="s">
        <v>81</v>
      </c>
      <c r="AW110" s="12" t="s">
        <v>38</v>
      </c>
      <c r="AX110" s="12" t="s">
        <v>74</v>
      </c>
      <c r="AY110" s="199" t="s">
        <v>185</v>
      </c>
    </row>
    <row r="111" spans="2:65" s="13" customFormat="1">
      <c r="B111" s="204"/>
      <c r="D111" s="196" t="s">
        <v>193</v>
      </c>
      <c r="E111" s="205" t="s">
        <v>5</v>
      </c>
      <c r="F111" s="206" t="s">
        <v>1745</v>
      </c>
      <c r="H111" s="207">
        <v>0.32</v>
      </c>
      <c r="I111" s="208"/>
      <c r="L111" s="204"/>
      <c r="M111" s="209"/>
      <c r="N111" s="210"/>
      <c r="O111" s="210"/>
      <c r="P111" s="210"/>
      <c r="Q111" s="210"/>
      <c r="R111" s="210"/>
      <c r="S111" s="210"/>
      <c r="T111" s="211"/>
      <c r="AT111" s="205" t="s">
        <v>193</v>
      </c>
      <c r="AU111" s="205" t="s">
        <v>83</v>
      </c>
      <c r="AV111" s="13" t="s">
        <v>83</v>
      </c>
      <c r="AW111" s="13" t="s">
        <v>38</v>
      </c>
      <c r="AX111" s="13" t="s">
        <v>74</v>
      </c>
      <c r="AY111" s="205" t="s">
        <v>185</v>
      </c>
    </row>
    <row r="112" spans="2:65" s="14" customFormat="1">
      <c r="B112" s="212"/>
      <c r="D112" s="213" t="s">
        <v>193</v>
      </c>
      <c r="E112" s="214" t="s">
        <v>5</v>
      </c>
      <c r="F112" s="215" t="s">
        <v>196</v>
      </c>
      <c r="H112" s="216">
        <v>4.8</v>
      </c>
      <c r="I112" s="217"/>
      <c r="L112" s="212"/>
      <c r="M112" s="218"/>
      <c r="N112" s="219"/>
      <c r="O112" s="219"/>
      <c r="P112" s="219"/>
      <c r="Q112" s="219"/>
      <c r="R112" s="219"/>
      <c r="S112" s="219"/>
      <c r="T112" s="220"/>
      <c r="AT112" s="221" t="s">
        <v>193</v>
      </c>
      <c r="AU112" s="221" t="s">
        <v>83</v>
      </c>
      <c r="AV112" s="14" t="s">
        <v>191</v>
      </c>
      <c r="AW112" s="14" t="s">
        <v>38</v>
      </c>
      <c r="AX112" s="14" t="s">
        <v>81</v>
      </c>
      <c r="AY112" s="221" t="s">
        <v>185</v>
      </c>
    </row>
    <row r="113" spans="2:65" s="1" customFormat="1" ht="40.200000000000003" customHeight="1">
      <c r="B113" s="182"/>
      <c r="C113" s="183" t="s">
        <v>215</v>
      </c>
      <c r="D113" s="183" t="s">
        <v>187</v>
      </c>
      <c r="E113" s="184" t="s">
        <v>1569</v>
      </c>
      <c r="F113" s="185" t="s">
        <v>1570</v>
      </c>
      <c r="G113" s="186" t="s">
        <v>283</v>
      </c>
      <c r="H113" s="187">
        <v>2.4</v>
      </c>
      <c r="I113" s="188"/>
      <c r="J113" s="189">
        <f>ROUND(I113*H113,2)</f>
        <v>0</v>
      </c>
      <c r="K113" s="185" t="s">
        <v>198</v>
      </c>
      <c r="L113" s="42"/>
      <c r="M113" s="190" t="s">
        <v>5</v>
      </c>
      <c r="N113" s="191" t="s">
        <v>45</v>
      </c>
      <c r="O113" s="43"/>
      <c r="P113" s="192">
        <f>O113*H113</f>
        <v>0</v>
      </c>
      <c r="Q113" s="192">
        <v>0</v>
      </c>
      <c r="R113" s="192">
        <f>Q113*H113</f>
        <v>0</v>
      </c>
      <c r="S113" s="192">
        <v>0</v>
      </c>
      <c r="T113" s="193">
        <f>S113*H113</f>
        <v>0</v>
      </c>
      <c r="AR113" s="25" t="s">
        <v>191</v>
      </c>
      <c r="AT113" s="25" t="s">
        <v>187</v>
      </c>
      <c r="AU113" s="25" t="s">
        <v>83</v>
      </c>
      <c r="AY113" s="25" t="s">
        <v>185</v>
      </c>
      <c r="BE113" s="194">
        <f>IF(N113="základní",J113,0)</f>
        <v>0</v>
      </c>
      <c r="BF113" s="194">
        <f>IF(N113="snížená",J113,0)</f>
        <v>0</v>
      </c>
      <c r="BG113" s="194">
        <f>IF(N113="zákl. přenesená",J113,0)</f>
        <v>0</v>
      </c>
      <c r="BH113" s="194">
        <f>IF(N113="sníž. přenesená",J113,0)</f>
        <v>0</v>
      </c>
      <c r="BI113" s="194">
        <f>IF(N113="nulová",J113,0)</f>
        <v>0</v>
      </c>
      <c r="BJ113" s="25" t="s">
        <v>81</v>
      </c>
      <c r="BK113" s="194">
        <f>ROUND(I113*H113,2)</f>
        <v>0</v>
      </c>
      <c r="BL113" s="25" t="s">
        <v>191</v>
      </c>
      <c r="BM113" s="25" t="s">
        <v>1746</v>
      </c>
    </row>
    <row r="114" spans="2:65" s="13" customFormat="1">
      <c r="B114" s="204"/>
      <c r="D114" s="196" t="s">
        <v>193</v>
      </c>
      <c r="E114" s="205" t="s">
        <v>5</v>
      </c>
      <c r="F114" s="206" t="s">
        <v>1747</v>
      </c>
      <c r="H114" s="207">
        <v>2.4</v>
      </c>
      <c r="I114" s="208"/>
      <c r="L114" s="204"/>
      <c r="M114" s="209"/>
      <c r="N114" s="210"/>
      <c r="O114" s="210"/>
      <c r="P114" s="210"/>
      <c r="Q114" s="210"/>
      <c r="R114" s="210"/>
      <c r="S114" s="210"/>
      <c r="T114" s="211"/>
      <c r="AT114" s="205" t="s">
        <v>193</v>
      </c>
      <c r="AU114" s="205" t="s">
        <v>83</v>
      </c>
      <c r="AV114" s="13" t="s">
        <v>83</v>
      </c>
      <c r="AW114" s="13" t="s">
        <v>38</v>
      </c>
      <c r="AX114" s="13" t="s">
        <v>74</v>
      </c>
      <c r="AY114" s="205" t="s">
        <v>185</v>
      </c>
    </row>
    <row r="115" spans="2:65" s="14" customFormat="1">
      <c r="B115" s="212"/>
      <c r="D115" s="213" t="s">
        <v>193</v>
      </c>
      <c r="E115" s="214" t="s">
        <v>5</v>
      </c>
      <c r="F115" s="215" t="s">
        <v>196</v>
      </c>
      <c r="H115" s="216">
        <v>2.4</v>
      </c>
      <c r="I115" s="217"/>
      <c r="L115" s="212"/>
      <c r="M115" s="218"/>
      <c r="N115" s="219"/>
      <c r="O115" s="219"/>
      <c r="P115" s="219"/>
      <c r="Q115" s="219"/>
      <c r="R115" s="219"/>
      <c r="S115" s="219"/>
      <c r="T115" s="220"/>
      <c r="AT115" s="221" t="s">
        <v>193</v>
      </c>
      <c r="AU115" s="221" t="s">
        <v>83</v>
      </c>
      <c r="AV115" s="14" t="s">
        <v>191</v>
      </c>
      <c r="AW115" s="14" t="s">
        <v>38</v>
      </c>
      <c r="AX115" s="14" t="s">
        <v>81</v>
      </c>
      <c r="AY115" s="221" t="s">
        <v>185</v>
      </c>
    </row>
    <row r="116" spans="2:65" s="1" customFormat="1" ht="40.200000000000003" customHeight="1">
      <c r="B116" s="182"/>
      <c r="C116" s="183" t="s">
        <v>219</v>
      </c>
      <c r="D116" s="183" t="s">
        <v>187</v>
      </c>
      <c r="E116" s="184" t="s">
        <v>339</v>
      </c>
      <c r="F116" s="185" t="s">
        <v>340</v>
      </c>
      <c r="G116" s="186" t="s">
        <v>283</v>
      </c>
      <c r="H116" s="187">
        <v>6.56</v>
      </c>
      <c r="I116" s="188"/>
      <c r="J116" s="189">
        <f>ROUND(I116*H116,2)</f>
        <v>0</v>
      </c>
      <c r="K116" s="185" t="s">
        <v>198</v>
      </c>
      <c r="L116" s="42"/>
      <c r="M116" s="190" t="s">
        <v>5</v>
      </c>
      <c r="N116" s="191" t="s">
        <v>45</v>
      </c>
      <c r="O116" s="43"/>
      <c r="P116" s="192">
        <f>O116*H116</f>
        <v>0</v>
      </c>
      <c r="Q116" s="192">
        <v>0</v>
      </c>
      <c r="R116" s="192">
        <f>Q116*H116</f>
        <v>0</v>
      </c>
      <c r="S116" s="192">
        <v>0</v>
      </c>
      <c r="T116" s="193">
        <f>S116*H116</f>
        <v>0</v>
      </c>
      <c r="AR116" s="25" t="s">
        <v>191</v>
      </c>
      <c r="AT116" s="25" t="s">
        <v>187</v>
      </c>
      <c r="AU116" s="25" t="s">
        <v>83</v>
      </c>
      <c r="AY116" s="25" t="s">
        <v>185</v>
      </c>
      <c r="BE116" s="194">
        <f>IF(N116="základní",J116,0)</f>
        <v>0</v>
      </c>
      <c r="BF116" s="194">
        <f>IF(N116="snížená",J116,0)</f>
        <v>0</v>
      </c>
      <c r="BG116" s="194">
        <f>IF(N116="zákl. přenesená",J116,0)</f>
        <v>0</v>
      </c>
      <c r="BH116" s="194">
        <f>IF(N116="sníž. přenesená",J116,0)</f>
        <v>0</v>
      </c>
      <c r="BI116" s="194">
        <f>IF(N116="nulová",J116,0)</f>
        <v>0</v>
      </c>
      <c r="BJ116" s="25" t="s">
        <v>81</v>
      </c>
      <c r="BK116" s="194">
        <f>ROUND(I116*H116,2)</f>
        <v>0</v>
      </c>
      <c r="BL116" s="25" t="s">
        <v>191</v>
      </c>
      <c r="BM116" s="25" t="s">
        <v>1748</v>
      </c>
    </row>
    <row r="117" spans="2:65" s="12" customFormat="1">
      <c r="B117" s="195"/>
      <c r="D117" s="196" t="s">
        <v>193</v>
      </c>
      <c r="E117" s="197" t="s">
        <v>5</v>
      </c>
      <c r="F117" s="198" t="s">
        <v>342</v>
      </c>
      <c r="H117" s="199" t="s">
        <v>5</v>
      </c>
      <c r="I117" s="200"/>
      <c r="L117" s="195"/>
      <c r="M117" s="201"/>
      <c r="N117" s="202"/>
      <c r="O117" s="202"/>
      <c r="P117" s="202"/>
      <c r="Q117" s="202"/>
      <c r="R117" s="202"/>
      <c r="S117" s="202"/>
      <c r="T117" s="203"/>
      <c r="AT117" s="199" t="s">
        <v>193</v>
      </c>
      <c r="AU117" s="199" t="s">
        <v>83</v>
      </c>
      <c r="AV117" s="12" t="s">
        <v>81</v>
      </c>
      <c r="AW117" s="12" t="s">
        <v>38</v>
      </c>
      <c r="AX117" s="12" t="s">
        <v>74</v>
      </c>
      <c r="AY117" s="199" t="s">
        <v>185</v>
      </c>
    </row>
    <row r="118" spans="2:65" s="13" customFormat="1">
      <c r="B118" s="204"/>
      <c r="D118" s="196" t="s">
        <v>193</v>
      </c>
      <c r="E118" s="205" t="s">
        <v>5</v>
      </c>
      <c r="F118" s="206" t="s">
        <v>1749</v>
      </c>
      <c r="H118" s="207">
        <v>6.56</v>
      </c>
      <c r="I118" s="208"/>
      <c r="L118" s="204"/>
      <c r="M118" s="209"/>
      <c r="N118" s="210"/>
      <c r="O118" s="210"/>
      <c r="P118" s="210"/>
      <c r="Q118" s="210"/>
      <c r="R118" s="210"/>
      <c r="S118" s="210"/>
      <c r="T118" s="211"/>
      <c r="AT118" s="205" t="s">
        <v>193</v>
      </c>
      <c r="AU118" s="205" t="s">
        <v>83</v>
      </c>
      <c r="AV118" s="13" t="s">
        <v>83</v>
      </c>
      <c r="AW118" s="13" t="s">
        <v>38</v>
      </c>
      <c r="AX118" s="13" t="s">
        <v>74</v>
      </c>
      <c r="AY118" s="205" t="s">
        <v>185</v>
      </c>
    </row>
    <row r="119" spans="2:65" s="14" customFormat="1">
      <c r="B119" s="212"/>
      <c r="D119" s="213" t="s">
        <v>193</v>
      </c>
      <c r="E119" s="214" t="s">
        <v>5</v>
      </c>
      <c r="F119" s="215" t="s">
        <v>196</v>
      </c>
      <c r="H119" s="216">
        <v>6.56</v>
      </c>
      <c r="I119" s="217"/>
      <c r="L119" s="212"/>
      <c r="M119" s="218"/>
      <c r="N119" s="219"/>
      <c r="O119" s="219"/>
      <c r="P119" s="219"/>
      <c r="Q119" s="219"/>
      <c r="R119" s="219"/>
      <c r="S119" s="219"/>
      <c r="T119" s="220"/>
      <c r="AT119" s="221" t="s">
        <v>193</v>
      </c>
      <c r="AU119" s="221" t="s">
        <v>83</v>
      </c>
      <c r="AV119" s="14" t="s">
        <v>191</v>
      </c>
      <c r="AW119" s="14" t="s">
        <v>38</v>
      </c>
      <c r="AX119" s="14" t="s">
        <v>81</v>
      </c>
      <c r="AY119" s="221" t="s">
        <v>185</v>
      </c>
    </row>
    <row r="120" spans="2:65" s="1" customFormat="1" ht="20.399999999999999" customHeight="1">
      <c r="B120" s="182"/>
      <c r="C120" s="183" t="s">
        <v>224</v>
      </c>
      <c r="D120" s="183" t="s">
        <v>187</v>
      </c>
      <c r="E120" s="184" t="s">
        <v>349</v>
      </c>
      <c r="F120" s="185" t="s">
        <v>350</v>
      </c>
      <c r="G120" s="186" t="s">
        <v>283</v>
      </c>
      <c r="H120" s="187">
        <v>2.52</v>
      </c>
      <c r="I120" s="188"/>
      <c r="J120" s="189">
        <f>ROUND(I120*H120,2)</f>
        <v>0</v>
      </c>
      <c r="K120" s="185" t="s">
        <v>198</v>
      </c>
      <c r="L120" s="42"/>
      <c r="M120" s="190" t="s">
        <v>5</v>
      </c>
      <c r="N120" s="191" t="s">
        <v>45</v>
      </c>
      <c r="O120" s="43"/>
      <c r="P120" s="192">
        <f>O120*H120</f>
        <v>0</v>
      </c>
      <c r="Q120" s="192">
        <v>0</v>
      </c>
      <c r="R120" s="192">
        <f>Q120*H120</f>
        <v>0</v>
      </c>
      <c r="S120" s="192">
        <v>0</v>
      </c>
      <c r="T120" s="193">
        <f>S120*H120</f>
        <v>0</v>
      </c>
      <c r="AR120" s="25" t="s">
        <v>191</v>
      </c>
      <c r="AT120" s="25" t="s">
        <v>187</v>
      </c>
      <c r="AU120" s="25" t="s">
        <v>83</v>
      </c>
      <c r="AY120" s="25" t="s">
        <v>185</v>
      </c>
      <c r="BE120" s="194">
        <f>IF(N120="základní",J120,0)</f>
        <v>0</v>
      </c>
      <c r="BF120" s="194">
        <f>IF(N120="snížená",J120,0)</f>
        <v>0</v>
      </c>
      <c r="BG120" s="194">
        <f>IF(N120="zákl. přenesená",J120,0)</f>
        <v>0</v>
      </c>
      <c r="BH120" s="194">
        <f>IF(N120="sníž. přenesená",J120,0)</f>
        <v>0</v>
      </c>
      <c r="BI120" s="194">
        <f>IF(N120="nulová",J120,0)</f>
        <v>0</v>
      </c>
      <c r="BJ120" s="25" t="s">
        <v>81</v>
      </c>
      <c r="BK120" s="194">
        <f>ROUND(I120*H120,2)</f>
        <v>0</v>
      </c>
      <c r="BL120" s="25" t="s">
        <v>191</v>
      </c>
      <c r="BM120" s="25" t="s">
        <v>1750</v>
      </c>
    </row>
    <row r="121" spans="2:65" s="12" customFormat="1">
      <c r="B121" s="195"/>
      <c r="D121" s="196" t="s">
        <v>193</v>
      </c>
      <c r="E121" s="197" t="s">
        <v>5</v>
      </c>
      <c r="F121" s="198" t="s">
        <v>352</v>
      </c>
      <c r="H121" s="199" t="s">
        <v>5</v>
      </c>
      <c r="I121" s="200"/>
      <c r="L121" s="195"/>
      <c r="M121" s="201"/>
      <c r="N121" s="202"/>
      <c r="O121" s="202"/>
      <c r="P121" s="202"/>
      <c r="Q121" s="202"/>
      <c r="R121" s="202"/>
      <c r="S121" s="202"/>
      <c r="T121" s="203"/>
      <c r="AT121" s="199" t="s">
        <v>193</v>
      </c>
      <c r="AU121" s="199" t="s">
        <v>83</v>
      </c>
      <c r="AV121" s="12" t="s">
        <v>81</v>
      </c>
      <c r="AW121" s="12" t="s">
        <v>38</v>
      </c>
      <c r="AX121" s="12" t="s">
        <v>74</v>
      </c>
      <c r="AY121" s="199" t="s">
        <v>185</v>
      </c>
    </row>
    <row r="122" spans="2:65" s="13" customFormat="1">
      <c r="B122" s="204"/>
      <c r="D122" s="196" t="s">
        <v>193</v>
      </c>
      <c r="E122" s="205" t="s">
        <v>5</v>
      </c>
      <c r="F122" s="206" t="s">
        <v>1731</v>
      </c>
      <c r="H122" s="207">
        <v>1.68</v>
      </c>
      <c r="I122" s="208"/>
      <c r="L122" s="204"/>
      <c r="M122" s="209"/>
      <c r="N122" s="210"/>
      <c r="O122" s="210"/>
      <c r="P122" s="210"/>
      <c r="Q122" s="210"/>
      <c r="R122" s="210"/>
      <c r="S122" s="210"/>
      <c r="T122" s="211"/>
      <c r="AT122" s="205" t="s">
        <v>193</v>
      </c>
      <c r="AU122" s="205" t="s">
        <v>83</v>
      </c>
      <c r="AV122" s="13" t="s">
        <v>83</v>
      </c>
      <c r="AW122" s="13" t="s">
        <v>38</v>
      </c>
      <c r="AX122" s="13" t="s">
        <v>74</v>
      </c>
      <c r="AY122" s="205" t="s">
        <v>185</v>
      </c>
    </row>
    <row r="123" spans="2:65" s="13" customFormat="1">
      <c r="B123" s="204"/>
      <c r="D123" s="196" t="s">
        <v>193</v>
      </c>
      <c r="E123" s="205" t="s">
        <v>5</v>
      </c>
      <c r="F123" s="206" t="s">
        <v>1732</v>
      </c>
      <c r="H123" s="207">
        <v>0.84</v>
      </c>
      <c r="I123" s="208"/>
      <c r="L123" s="204"/>
      <c r="M123" s="209"/>
      <c r="N123" s="210"/>
      <c r="O123" s="210"/>
      <c r="P123" s="210"/>
      <c r="Q123" s="210"/>
      <c r="R123" s="210"/>
      <c r="S123" s="210"/>
      <c r="T123" s="211"/>
      <c r="AT123" s="205" t="s">
        <v>193</v>
      </c>
      <c r="AU123" s="205" t="s">
        <v>83</v>
      </c>
      <c r="AV123" s="13" t="s">
        <v>83</v>
      </c>
      <c r="AW123" s="13" t="s">
        <v>38</v>
      </c>
      <c r="AX123" s="13" t="s">
        <v>74</v>
      </c>
      <c r="AY123" s="205" t="s">
        <v>185</v>
      </c>
    </row>
    <row r="124" spans="2:65" s="14" customFormat="1">
      <c r="B124" s="212"/>
      <c r="D124" s="213" t="s">
        <v>193</v>
      </c>
      <c r="E124" s="214" t="s">
        <v>5</v>
      </c>
      <c r="F124" s="215" t="s">
        <v>196</v>
      </c>
      <c r="H124" s="216">
        <v>2.52</v>
      </c>
      <c r="I124" s="217"/>
      <c r="L124" s="212"/>
      <c r="M124" s="218"/>
      <c r="N124" s="219"/>
      <c r="O124" s="219"/>
      <c r="P124" s="219"/>
      <c r="Q124" s="219"/>
      <c r="R124" s="219"/>
      <c r="S124" s="219"/>
      <c r="T124" s="220"/>
      <c r="AT124" s="221" t="s">
        <v>193</v>
      </c>
      <c r="AU124" s="221" t="s">
        <v>83</v>
      </c>
      <c r="AV124" s="14" t="s">
        <v>191</v>
      </c>
      <c r="AW124" s="14" t="s">
        <v>38</v>
      </c>
      <c r="AX124" s="14" t="s">
        <v>81</v>
      </c>
      <c r="AY124" s="221" t="s">
        <v>185</v>
      </c>
    </row>
    <row r="125" spans="2:65" s="1" customFormat="1" ht="20.399999999999999" customHeight="1">
      <c r="B125" s="182"/>
      <c r="C125" s="183" t="s">
        <v>228</v>
      </c>
      <c r="D125" s="183" t="s">
        <v>187</v>
      </c>
      <c r="E125" s="184" t="s">
        <v>354</v>
      </c>
      <c r="F125" s="185" t="s">
        <v>1506</v>
      </c>
      <c r="G125" s="186" t="s">
        <v>356</v>
      </c>
      <c r="H125" s="187">
        <v>11.808</v>
      </c>
      <c r="I125" s="188"/>
      <c r="J125" s="189">
        <f>ROUND(I125*H125,2)</f>
        <v>0</v>
      </c>
      <c r="K125" s="185" t="s">
        <v>198</v>
      </c>
      <c r="L125" s="42"/>
      <c r="M125" s="190" t="s">
        <v>5</v>
      </c>
      <c r="N125" s="191" t="s">
        <v>45</v>
      </c>
      <c r="O125" s="43"/>
      <c r="P125" s="192">
        <f>O125*H125</f>
        <v>0</v>
      </c>
      <c r="Q125" s="192">
        <v>0</v>
      </c>
      <c r="R125" s="192">
        <f>Q125*H125</f>
        <v>0</v>
      </c>
      <c r="S125" s="192">
        <v>0</v>
      </c>
      <c r="T125" s="193">
        <f>S125*H125</f>
        <v>0</v>
      </c>
      <c r="AR125" s="25" t="s">
        <v>191</v>
      </c>
      <c r="AT125" s="25" t="s">
        <v>187</v>
      </c>
      <c r="AU125" s="25" t="s">
        <v>83</v>
      </c>
      <c r="AY125" s="25" t="s">
        <v>185</v>
      </c>
      <c r="BE125" s="194">
        <f>IF(N125="základní",J125,0)</f>
        <v>0</v>
      </c>
      <c r="BF125" s="194">
        <f>IF(N125="snížená",J125,0)</f>
        <v>0</v>
      </c>
      <c r="BG125" s="194">
        <f>IF(N125="zákl. přenesená",J125,0)</f>
        <v>0</v>
      </c>
      <c r="BH125" s="194">
        <f>IF(N125="sníž. přenesená",J125,0)</f>
        <v>0</v>
      </c>
      <c r="BI125" s="194">
        <f>IF(N125="nulová",J125,0)</f>
        <v>0</v>
      </c>
      <c r="BJ125" s="25" t="s">
        <v>81</v>
      </c>
      <c r="BK125" s="194">
        <f>ROUND(I125*H125,2)</f>
        <v>0</v>
      </c>
      <c r="BL125" s="25" t="s">
        <v>191</v>
      </c>
      <c r="BM125" s="25" t="s">
        <v>1751</v>
      </c>
    </row>
    <row r="126" spans="2:65" s="12" customFormat="1">
      <c r="B126" s="195"/>
      <c r="D126" s="196" t="s">
        <v>193</v>
      </c>
      <c r="E126" s="197" t="s">
        <v>5</v>
      </c>
      <c r="F126" s="198" t="s">
        <v>342</v>
      </c>
      <c r="H126" s="199" t="s">
        <v>5</v>
      </c>
      <c r="I126" s="200"/>
      <c r="L126" s="195"/>
      <c r="M126" s="201"/>
      <c r="N126" s="202"/>
      <c r="O126" s="202"/>
      <c r="P126" s="202"/>
      <c r="Q126" s="202"/>
      <c r="R126" s="202"/>
      <c r="S126" s="202"/>
      <c r="T126" s="203"/>
      <c r="AT126" s="199" t="s">
        <v>193</v>
      </c>
      <c r="AU126" s="199" t="s">
        <v>83</v>
      </c>
      <c r="AV126" s="12" t="s">
        <v>81</v>
      </c>
      <c r="AW126" s="12" t="s">
        <v>38</v>
      </c>
      <c r="AX126" s="12" t="s">
        <v>74</v>
      </c>
      <c r="AY126" s="199" t="s">
        <v>185</v>
      </c>
    </row>
    <row r="127" spans="2:65" s="13" customFormat="1">
      <c r="B127" s="204"/>
      <c r="D127" s="196" t="s">
        <v>193</v>
      </c>
      <c r="E127" s="205" t="s">
        <v>5</v>
      </c>
      <c r="F127" s="206" t="s">
        <v>1752</v>
      </c>
      <c r="H127" s="207">
        <v>11.808</v>
      </c>
      <c r="I127" s="208"/>
      <c r="L127" s="204"/>
      <c r="M127" s="209"/>
      <c r="N127" s="210"/>
      <c r="O127" s="210"/>
      <c r="P127" s="210"/>
      <c r="Q127" s="210"/>
      <c r="R127" s="210"/>
      <c r="S127" s="210"/>
      <c r="T127" s="211"/>
      <c r="AT127" s="205" t="s">
        <v>193</v>
      </c>
      <c r="AU127" s="205" t="s">
        <v>83</v>
      </c>
      <c r="AV127" s="13" t="s">
        <v>83</v>
      </c>
      <c r="AW127" s="13" t="s">
        <v>38</v>
      </c>
      <c r="AX127" s="13" t="s">
        <v>74</v>
      </c>
      <c r="AY127" s="205" t="s">
        <v>185</v>
      </c>
    </row>
    <row r="128" spans="2:65" s="14" customFormat="1">
      <c r="B128" s="212"/>
      <c r="D128" s="196" t="s">
        <v>193</v>
      </c>
      <c r="E128" s="230" t="s">
        <v>5</v>
      </c>
      <c r="F128" s="231" t="s">
        <v>196</v>
      </c>
      <c r="H128" s="232">
        <v>11.808</v>
      </c>
      <c r="I128" s="217"/>
      <c r="L128" s="212"/>
      <c r="M128" s="218"/>
      <c r="N128" s="219"/>
      <c r="O128" s="219"/>
      <c r="P128" s="219"/>
      <c r="Q128" s="219"/>
      <c r="R128" s="219"/>
      <c r="S128" s="219"/>
      <c r="T128" s="220"/>
      <c r="AT128" s="221" t="s">
        <v>193</v>
      </c>
      <c r="AU128" s="221" t="s">
        <v>83</v>
      </c>
      <c r="AV128" s="14" t="s">
        <v>191</v>
      </c>
      <c r="AW128" s="14" t="s">
        <v>38</v>
      </c>
      <c r="AX128" s="14" t="s">
        <v>81</v>
      </c>
      <c r="AY128" s="221" t="s">
        <v>185</v>
      </c>
    </row>
    <row r="129" spans="2:65" s="11" customFormat="1" ht="29.85" customHeight="1">
      <c r="B129" s="168"/>
      <c r="D129" s="179" t="s">
        <v>73</v>
      </c>
      <c r="E129" s="180" t="s">
        <v>83</v>
      </c>
      <c r="F129" s="180" t="s">
        <v>512</v>
      </c>
      <c r="I129" s="171"/>
      <c r="J129" s="181">
        <f>BK129</f>
        <v>0</v>
      </c>
      <c r="L129" s="168"/>
      <c r="M129" s="173"/>
      <c r="N129" s="174"/>
      <c r="O129" s="174"/>
      <c r="P129" s="175">
        <f>SUM(P130:P165)</f>
        <v>0</v>
      </c>
      <c r="Q129" s="174"/>
      <c r="R129" s="175">
        <f>SUM(R130:R165)</f>
        <v>11.548612800000001</v>
      </c>
      <c r="S129" s="174"/>
      <c r="T129" s="176">
        <f>SUM(T130:T165)</f>
        <v>0</v>
      </c>
      <c r="AR129" s="169" t="s">
        <v>81</v>
      </c>
      <c r="AT129" s="177" t="s">
        <v>73</v>
      </c>
      <c r="AU129" s="177" t="s">
        <v>81</v>
      </c>
      <c r="AY129" s="169" t="s">
        <v>185</v>
      </c>
      <c r="BK129" s="178">
        <f>SUM(BK130:BK165)</f>
        <v>0</v>
      </c>
    </row>
    <row r="130" spans="2:65" s="1" customFormat="1" ht="28.95" customHeight="1">
      <c r="B130" s="182"/>
      <c r="C130" s="183" t="s">
        <v>232</v>
      </c>
      <c r="D130" s="183" t="s">
        <v>187</v>
      </c>
      <c r="E130" s="184" t="s">
        <v>513</v>
      </c>
      <c r="F130" s="185" t="s">
        <v>1517</v>
      </c>
      <c r="G130" s="186" t="s">
        <v>190</v>
      </c>
      <c r="H130" s="187">
        <v>30</v>
      </c>
      <c r="I130" s="188"/>
      <c r="J130" s="189">
        <f>ROUND(I130*H130,2)</f>
        <v>0</v>
      </c>
      <c r="K130" s="185" t="s">
        <v>198</v>
      </c>
      <c r="L130" s="42"/>
      <c r="M130" s="190" t="s">
        <v>5</v>
      </c>
      <c r="N130" s="191" t="s">
        <v>45</v>
      </c>
      <c r="O130" s="43"/>
      <c r="P130" s="192">
        <f>O130*H130</f>
        <v>0</v>
      </c>
      <c r="Q130" s="192">
        <v>0</v>
      </c>
      <c r="R130" s="192">
        <f>Q130*H130</f>
        <v>0</v>
      </c>
      <c r="S130" s="192">
        <v>0</v>
      </c>
      <c r="T130" s="193">
        <f>S130*H130</f>
        <v>0</v>
      </c>
      <c r="AR130" s="25" t="s">
        <v>191</v>
      </c>
      <c r="AT130" s="25" t="s">
        <v>187</v>
      </c>
      <c r="AU130" s="25" t="s">
        <v>83</v>
      </c>
      <c r="AY130" s="25" t="s">
        <v>185</v>
      </c>
      <c r="BE130" s="194">
        <f>IF(N130="základní",J130,0)</f>
        <v>0</v>
      </c>
      <c r="BF130" s="194">
        <f>IF(N130="snížená",J130,0)</f>
        <v>0</v>
      </c>
      <c r="BG130" s="194">
        <f>IF(N130="zákl. přenesená",J130,0)</f>
        <v>0</v>
      </c>
      <c r="BH130" s="194">
        <f>IF(N130="sníž. přenesená",J130,0)</f>
        <v>0</v>
      </c>
      <c r="BI130" s="194">
        <f>IF(N130="nulová",J130,0)</f>
        <v>0</v>
      </c>
      <c r="BJ130" s="25" t="s">
        <v>81</v>
      </c>
      <c r="BK130" s="194">
        <f>ROUND(I130*H130,2)</f>
        <v>0</v>
      </c>
      <c r="BL130" s="25" t="s">
        <v>191</v>
      </c>
      <c r="BM130" s="25" t="s">
        <v>1753</v>
      </c>
    </row>
    <row r="131" spans="2:65" s="12" customFormat="1" ht="24">
      <c r="B131" s="195"/>
      <c r="D131" s="196" t="s">
        <v>193</v>
      </c>
      <c r="E131" s="197" t="s">
        <v>5</v>
      </c>
      <c r="F131" s="198" t="s">
        <v>1739</v>
      </c>
      <c r="H131" s="199" t="s">
        <v>5</v>
      </c>
      <c r="I131" s="200"/>
      <c r="L131" s="195"/>
      <c r="M131" s="201"/>
      <c r="N131" s="202"/>
      <c r="O131" s="202"/>
      <c r="P131" s="202"/>
      <c r="Q131" s="202"/>
      <c r="R131" s="202"/>
      <c r="S131" s="202"/>
      <c r="T131" s="203"/>
      <c r="AT131" s="199" t="s">
        <v>193</v>
      </c>
      <c r="AU131" s="199" t="s">
        <v>83</v>
      </c>
      <c r="AV131" s="12" t="s">
        <v>81</v>
      </c>
      <c r="AW131" s="12" t="s">
        <v>38</v>
      </c>
      <c r="AX131" s="12" t="s">
        <v>74</v>
      </c>
      <c r="AY131" s="199" t="s">
        <v>185</v>
      </c>
    </row>
    <row r="132" spans="2:65" s="12" customFormat="1">
      <c r="B132" s="195"/>
      <c r="D132" s="196" t="s">
        <v>193</v>
      </c>
      <c r="E132" s="197" t="s">
        <v>5</v>
      </c>
      <c r="F132" s="198" t="s">
        <v>1740</v>
      </c>
      <c r="H132" s="199" t="s">
        <v>5</v>
      </c>
      <c r="I132" s="200"/>
      <c r="L132" s="195"/>
      <c r="M132" s="201"/>
      <c r="N132" s="202"/>
      <c r="O132" s="202"/>
      <c r="P132" s="202"/>
      <c r="Q132" s="202"/>
      <c r="R132" s="202"/>
      <c r="S132" s="202"/>
      <c r="T132" s="203"/>
      <c r="AT132" s="199" t="s">
        <v>193</v>
      </c>
      <c r="AU132" s="199" t="s">
        <v>83</v>
      </c>
      <c r="AV132" s="12" t="s">
        <v>81</v>
      </c>
      <c r="AW132" s="12" t="s">
        <v>38</v>
      </c>
      <c r="AX132" s="12" t="s">
        <v>74</v>
      </c>
      <c r="AY132" s="199" t="s">
        <v>185</v>
      </c>
    </row>
    <row r="133" spans="2:65" s="13" customFormat="1">
      <c r="B133" s="204"/>
      <c r="D133" s="196" t="s">
        <v>193</v>
      </c>
      <c r="E133" s="205" t="s">
        <v>5</v>
      </c>
      <c r="F133" s="206" t="s">
        <v>1754</v>
      </c>
      <c r="H133" s="207">
        <v>2.56</v>
      </c>
      <c r="I133" s="208"/>
      <c r="L133" s="204"/>
      <c r="M133" s="209"/>
      <c r="N133" s="210"/>
      <c r="O133" s="210"/>
      <c r="P133" s="210"/>
      <c r="Q133" s="210"/>
      <c r="R133" s="210"/>
      <c r="S133" s="210"/>
      <c r="T133" s="211"/>
      <c r="AT133" s="205" t="s">
        <v>193</v>
      </c>
      <c r="AU133" s="205" t="s">
        <v>83</v>
      </c>
      <c r="AV133" s="13" t="s">
        <v>83</v>
      </c>
      <c r="AW133" s="13" t="s">
        <v>38</v>
      </c>
      <c r="AX133" s="13" t="s">
        <v>74</v>
      </c>
      <c r="AY133" s="205" t="s">
        <v>185</v>
      </c>
    </row>
    <row r="134" spans="2:65" s="12" customFormat="1">
      <c r="B134" s="195"/>
      <c r="D134" s="196" t="s">
        <v>193</v>
      </c>
      <c r="E134" s="197" t="s">
        <v>5</v>
      </c>
      <c r="F134" s="198" t="s">
        <v>1742</v>
      </c>
      <c r="H134" s="199" t="s">
        <v>5</v>
      </c>
      <c r="I134" s="200"/>
      <c r="L134" s="195"/>
      <c r="M134" s="201"/>
      <c r="N134" s="202"/>
      <c r="O134" s="202"/>
      <c r="P134" s="202"/>
      <c r="Q134" s="202"/>
      <c r="R134" s="202"/>
      <c r="S134" s="202"/>
      <c r="T134" s="203"/>
      <c r="AT134" s="199" t="s">
        <v>193</v>
      </c>
      <c r="AU134" s="199" t="s">
        <v>83</v>
      </c>
      <c r="AV134" s="12" t="s">
        <v>81</v>
      </c>
      <c r="AW134" s="12" t="s">
        <v>38</v>
      </c>
      <c r="AX134" s="12" t="s">
        <v>74</v>
      </c>
      <c r="AY134" s="199" t="s">
        <v>185</v>
      </c>
    </row>
    <row r="135" spans="2:65" s="13" customFormat="1">
      <c r="B135" s="204"/>
      <c r="D135" s="196" t="s">
        <v>193</v>
      </c>
      <c r="E135" s="205" t="s">
        <v>5</v>
      </c>
      <c r="F135" s="206" t="s">
        <v>1755</v>
      </c>
      <c r="H135" s="207">
        <v>1.92</v>
      </c>
      <c r="I135" s="208"/>
      <c r="L135" s="204"/>
      <c r="M135" s="209"/>
      <c r="N135" s="210"/>
      <c r="O135" s="210"/>
      <c r="P135" s="210"/>
      <c r="Q135" s="210"/>
      <c r="R135" s="210"/>
      <c r="S135" s="210"/>
      <c r="T135" s="211"/>
      <c r="AT135" s="205" t="s">
        <v>193</v>
      </c>
      <c r="AU135" s="205" t="s">
        <v>83</v>
      </c>
      <c r="AV135" s="13" t="s">
        <v>83</v>
      </c>
      <c r="AW135" s="13" t="s">
        <v>38</v>
      </c>
      <c r="AX135" s="13" t="s">
        <v>74</v>
      </c>
      <c r="AY135" s="205" t="s">
        <v>185</v>
      </c>
    </row>
    <row r="136" spans="2:65" s="12" customFormat="1">
      <c r="B136" s="195"/>
      <c r="D136" s="196" t="s">
        <v>193</v>
      </c>
      <c r="E136" s="197" t="s">
        <v>5</v>
      </c>
      <c r="F136" s="198" t="s">
        <v>1744</v>
      </c>
      <c r="H136" s="199" t="s">
        <v>5</v>
      </c>
      <c r="I136" s="200"/>
      <c r="L136" s="195"/>
      <c r="M136" s="201"/>
      <c r="N136" s="202"/>
      <c r="O136" s="202"/>
      <c r="P136" s="202"/>
      <c r="Q136" s="202"/>
      <c r="R136" s="202"/>
      <c r="S136" s="202"/>
      <c r="T136" s="203"/>
      <c r="AT136" s="199" t="s">
        <v>193</v>
      </c>
      <c r="AU136" s="199" t="s">
        <v>83</v>
      </c>
      <c r="AV136" s="12" t="s">
        <v>81</v>
      </c>
      <c r="AW136" s="12" t="s">
        <v>38</v>
      </c>
      <c r="AX136" s="12" t="s">
        <v>74</v>
      </c>
      <c r="AY136" s="199" t="s">
        <v>185</v>
      </c>
    </row>
    <row r="137" spans="2:65" s="13" customFormat="1">
      <c r="B137" s="204"/>
      <c r="D137" s="196" t="s">
        <v>193</v>
      </c>
      <c r="E137" s="205" t="s">
        <v>5</v>
      </c>
      <c r="F137" s="206" t="s">
        <v>1756</v>
      </c>
      <c r="H137" s="207">
        <v>0.32</v>
      </c>
      <c r="I137" s="208"/>
      <c r="L137" s="204"/>
      <c r="M137" s="209"/>
      <c r="N137" s="210"/>
      <c r="O137" s="210"/>
      <c r="P137" s="210"/>
      <c r="Q137" s="210"/>
      <c r="R137" s="210"/>
      <c r="S137" s="210"/>
      <c r="T137" s="211"/>
      <c r="AT137" s="205" t="s">
        <v>193</v>
      </c>
      <c r="AU137" s="205" t="s">
        <v>83</v>
      </c>
      <c r="AV137" s="13" t="s">
        <v>83</v>
      </c>
      <c r="AW137" s="13" t="s">
        <v>38</v>
      </c>
      <c r="AX137" s="13" t="s">
        <v>74</v>
      </c>
      <c r="AY137" s="205" t="s">
        <v>185</v>
      </c>
    </row>
    <row r="138" spans="2:65" s="15" customFormat="1">
      <c r="B138" s="222"/>
      <c r="D138" s="196" t="s">
        <v>193</v>
      </c>
      <c r="E138" s="223" t="s">
        <v>5</v>
      </c>
      <c r="F138" s="224" t="s">
        <v>302</v>
      </c>
      <c r="H138" s="225">
        <v>4.8</v>
      </c>
      <c r="I138" s="226"/>
      <c r="L138" s="222"/>
      <c r="M138" s="227"/>
      <c r="N138" s="228"/>
      <c r="O138" s="228"/>
      <c r="P138" s="228"/>
      <c r="Q138" s="228"/>
      <c r="R138" s="228"/>
      <c r="S138" s="228"/>
      <c r="T138" s="229"/>
      <c r="AT138" s="223" t="s">
        <v>193</v>
      </c>
      <c r="AU138" s="223" t="s">
        <v>83</v>
      </c>
      <c r="AV138" s="15" t="s">
        <v>202</v>
      </c>
      <c r="AW138" s="15" t="s">
        <v>38</v>
      </c>
      <c r="AX138" s="15" t="s">
        <v>74</v>
      </c>
      <c r="AY138" s="223" t="s">
        <v>185</v>
      </c>
    </row>
    <row r="139" spans="2:65" s="12" customFormat="1">
      <c r="B139" s="195"/>
      <c r="D139" s="196" t="s">
        <v>193</v>
      </c>
      <c r="E139" s="197" t="s">
        <v>5</v>
      </c>
      <c r="F139" s="198" t="s">
        <v>1609</v>
      </c>
      <c r="H139" s="199" t="s">
        <v>5</v>
      </c>
      <c r="I139" s="200"/>
      <c r="L139" s="195"/>
      <c r="M139" s="201"/>
      <c r="N139" s="202"/>
      <c r="O139" s="202"/>
      <c r="P139" s="202"/>
      <c r="Q139" s="202"/>
      <c r="R139" s="202"/>
      <c r="S139" s="202"/>
      <c r="T139" s="203"/>
      <c r="AT139" s="199" t="s">
        <v>193</v>
      </c>
      <c r="AU139" s="199" t="s">
        <v>83</v>
      </c>
      <c r="AV139" s="12" t="s">
        <v>81</v>
      </c>
      <c r="AW139" s="12" t="s">
        <v>38</v>
      </c>
      <c r="AX139" s="12" t="s">
        <v>74</v>
      </c>
      <c r="AY139" s="199" t="s">
        <v>185</v>
      </c>
    </row>
    <row r="140" spans="2:65" s="13" customFormat="1">
      <c r="B140" s="204"/>
      <c r="D140" s="196" t="s">
        <v>193</v>
      </c>
      <c r="E140" s="205" t="s">
        <v>5</v>
      </c>
      <c r="F140" s="206" t="s">
        <v>1757</v>
      </c>
      <c r="H140" s="207">
        <v>8.4</v>
      </c>
      <c r="I140" s="208"/>
      <c r="L140" s="204"/>
      <c r="M140" s="209"/>
      <c r="N140" s="210"/>
      <c r="O140" s="210"/>
      <c r="P140" s="210"/>
      <c r="Q140" s="210"/>
      <c r="R140" s="210"/>
      <c r="S140" s="210"/>
      <c r="T140" s="211"/>
      <c r="AT140" s="205" t="s">
        <v>193</v>
      </c>
      <c r="AU140" s="205" t="s">
        <v>83</v>
      </c>
      <c r="AV140" s="13" t="s">
        <v>83</v>
      </c>
      <c r="AW140" s="13" t="s">
        <v>38</v>
      </c>
      <c r="AX140" s="13" t="s">
        <v>74</v>
      </c>
      <c r="AY140" s="205" t="s">
        <v>185</v>
      </c>
    </row>
    <row r="141" spans="2:65" s="13" customFormat="1">
      <c r="B141" s="204"/>
      <c r="D141" s="196" t="s">
        <v>193</v>
      </c>
      <c r="E141" s="205" t="s">
        <v>5</v>
      </c>
      <c r="F141" s="206" t="s">
        <v>1758</v>
      </c>
      <c r="H141" s="207">
        <v>4.2</v>
      </c>
      <c r="I141" s="208"/>
      <c r="L141" s="204"/>
      <c r="M141" s="209"/>
      <c r="N141" s="210"/>
      <c r="O141" s="210"/>
      <c r="P141" s="210"/>
      <c r="Q141" s="210"/>
      <c r="R141" s="210"/>
      <c r="S141" s="210"/>
      <c r="T141" s="211"/>
      <c r="AT141" s="205" t="s">
        <v>193</v>
      </c>
      <c r="AU141" s="205" t="s">
        <v>83</v>
      </c>
      <c r="AV141" s="13" t="s">
        <v>83</v>
      </c>
      <c r="AW141" s="13" t="s">
        <v>38</v>
      </c>
      <c r="AX141" s="13" t="s">
        <v>74</v>
      </c>
      <c r="AY141" s="205" t="s">
        <v>185</v>
      </c>
    </row>
    <row r="142" spans="2:65" s="15" customFormat="1">
      <c r="B142" s="222"/>
      <c r="D142" s="196" t="s">
        <v>193</v>
      </c>
      <c r="E142" s="223" t="s">
        <v>5</v>
      </c>
      <c r="F142" s="224" t="s">
        <v>302</v>
      </c>
      <c r="H142" s="225">
        <v>12.6</v>
      </c>
      <c r="I142" s="226"/>
      <c r="L142" s="222"/>
      <c r="M142" s="227"/>
      <c r="N142" s="228"/>
      <c r="O142" s="228"/>
      <c r="P142" s="228"/>
      <c r="Q142" s="228"/>
      <c r="R142" s="228"/>
      <c r="S142" s="228"/>
      <c r="T142" s="229"/>
      <c r="AT142" s="223" t="s">
        <v>193</v>
      </c>
      <c r="AU142" s="223" t="s">
        <v>83</v>
      </c>
      <c r="AV142" s="15" t="s">
        <v>202</v>
      </c>
      <c r="AW142" s="15" t="s">
        <v>38</v>
      </c>
      <c r="AX142" s="15" t="s">
        <v>74</v>
      </c>
      <c r="AY142" s="223" t="s">
        <v>185</v>
      </c>
    </row>
    <row r="143" spans="2:65" s="12" customFormat="1">
      <c r="B143" s="195"/>
      <c r="D143" s="196" t="s">
        <v>193</v>
      </c>
      <c r="E143" s="197" t="s">
        <v>5</v>
      </c>
      <c r="F143" s="198" t="s">
        <v>1556</v>
      </c>
      <c r="H143" s="199" t="s">
        <v>5</v>
      </c>
      <c r="I143" s="200"/>
      <c r="L143" s="195"/>
      <c r="M143" s="201"/>
      <c r="N143" s="202"/>
      <c r="O143" s="202"/>
      <c r="P143" s="202"/>
      <c r="Q143" s="202"/>
      <c r="R143" s="202"/>
      <c r="S143" s="202"/>
      <c r="T143" s="203"/>
      <c r="AT143" s="199" t="s">
        <v>193</v>
      </c>
      <c r="AU143" s="199" t="s">
        <v>83</v>
      </c>
      <c r="AV143" s="12" t="s">
        <v>81</v>
      </c>
      <c r="AW143" s="12" t="s">
        <v>38</v>
      </c>
      <c r="AX143" s="12" t="s">
        <v>74</v>
      </c>
      <c r="AY143" s="199" t="s">
        <v>185</v>
      </c>
    </row>
    <row r="144" spans="2:65" s="13" customFormat="1">
      <c r="B144" s="204"/>
      <c r="D144" s="196" t="s">
        <v>193</v>
      </c>
      <c r="E144" s="205" t="s">
        <v>5</v>
      </c>
      <c r="F144" s="206" t="s">
        <v>1757</v>
      </c>
      <c r="H144" s="207">
        <v>8.4</v>
      </c>
      <c r="I144" s="208"/>
      <c r="L144" s="204"/>
      <c r="M144" s="209"/>
      <c r="N144" s="210"/>
      <c r="O144" s="210"/>
      <c r="P144" s="210"/>
      <c r="Q144" s="210"/>
      <c r="R144" s="210"/>
      <c r="S144" s="210"/>
      <c r="T144" s="211"/>
      <c r="AT144" s="205" t="s">
        <v>193</v>
      </c>
      <c r="AU144" s="205" t="s">
        <v>83</v>
      </c>
      <c r="AV144" s="13" t="s">
        <v>83</v>
      </c>
      <c r="AW144" s="13" t="s">
        <v>38</v>
      </c>
      <c r="AX144" s="13" t="s">
        <v>74</v>
      </c>
      <c r="AY144" s="205" t="s">
        <v>185</v>
      </c>
    </row>
    <row r="145" spans="2:65" s="13" customFormat="1">
      <c r="B145" s="204"/>
      <c r="D145" s="196" t="s">
        <v>193</v>
      </c>
      <c r="E145" s="205" t="s">
        <v>5</v>
      </c>
      <c r="F145" s="206" t="s">
        <v>1758</v>
      </c>
      <c r="H145" s="207">
        <v>4.2</v>
      </c>
      <c r="I145" s="208"/>
      <c r="L145" s="204"/>
      <c r="M145" s="209"/>
      <c r="N145" s="210"/>
      <c r="O145" s="210"/>
      <c r="P145" s="210"/>
      <c r="Q145" s="210"/>
      <c r="R145" s="210"/>
      <c r="S145" s="210"/>
      <c r="T145" s="211"/>
      <c r="AT145" s="205" t="s">
        <v>193</v>
      </c>
      <c r="AU145" s="205" t="s">
        <v>83</v>
      </c>
      <c r="AV145" s="13" t="s">
        <v>83</v>
      </c>
      <c r="AW145" s="13" t="s">
        <v>38</v>
      </c>
      <c r="AX145" s="13" t="s">
        <v>74</v>
      </c>
      <c r="AY145" s="205" t="s">
        <v>185</v>
      </c>
    </row>
    <row r="146" spans="2:65" s="15" customFormat="1">
      <c r="B146" s="222"/>
      <c r="D146" s="196" t="s">
        <v>193</v>
      </c>
      <c r="E146" s="223" t="s">
        <v>5</v>
      </c>
      <c r="F146" s="224" t="s">
        <v>302</v>
      </c>
      <c r="H146" s="225">
        <v>12.6</v>
      </c>
      <c r="I146" s="226"/>
      <c r="L146" s="222"/>
      <c r="M146" s="227"/>
      <c r="N146" s="228"/>
      <c r="O146" s="228"/>
      <c r="P146" s="228"/>
      <c r="Q146" s="228"/>
      <c r="R146" s="228"/>
      <c r="S146" s="228"/>
      <c r="T146" s="229"/>
      <c r="AT146" s="223" t="s">
        <v>193</v>
      </c>
      <c r="AU146" s="223" t="s">
        <v>83</v>
      </c>
      <c r="AV146" s="15" t="s">
        <v>202</v>
      </c>
      <c r="AW146" s="15" t="s">
        <v>38</v>
      </c>
      <c r="AX146" s="15" t="s">
        <v>74</v>
      </c>
      <c r="AY146" s="223" t="s">
        <v>185</v>
      </c>
    </row>
    <row r="147" spans="2:65" s="14" customFormat="1">
      <c r="B147" s="212"/>
      <c r="D147" s="213" t="s">
        <v>193</v>
      </c>
      <c r="E147" s="214" t="s">
        <v>5</v>
      </c>
      <c r="F147" s="215" t="s">
        <v>196</v>
      </c>
      <c r="H147" s="216">
        <v>30</v>
      </c>
      <c r="I147" s="217"/>
      <c r="L147" s="212"/>
      <c r="M147" s="218"/>
      <c r="N147" s="219"/>
      <c r="O147" s="219"/>
      <c r="P147" s="219"/>
      <c r="Q147" s="219"/>
      <c r="R147" s="219"/>
      <c r="S147" s="219"/>
      <c r="T147" s="220"/>
      <c r="AT147" s="221" t="s">
        <v>193</v>
      </c>
      <c r="AU147" s="221" t="s">
        <v>83</v>
      </c>
      <c r="AV147" s="14" t="s">
        <v>191</v>
      </c>
      <c r="AW147" s="14" t="s">
        <v>38</v>
      </c>
      <c r="AX147" s="14" t="s">
        <v>81</v>
      </c>
      <c r="AY147" s="221" t="s">
        <v>185</v>
      </c>
    </row>
    <row r="148" spans="2:65" s="1" customFormat="1" ht="28.95" customHeight="1">
      <c r="B148" s="182"/>
      <c r="C148" s="183" t="s">
        <v>238</v>
      </c>
      <c r="D148" s="183" t="s">
        <v>187</v>
      </c>
      <c r="E148" s="184" t="s">
        <v>1611</v>
      </c>
      <c r="F148" s="185" t="s">
        <v>1612</v>
      </c>
      <c r="G148" s="186" t="s">
        <v>283</v>
      </c>
      <c r="H148" s="187">
        <v>0.48</v>
      </c>
      <c r="I148" s="188"/>
      <c r="J148" s="189">
        <f>ROUND(I148*H148,2)</f>
        <v>0</v>
      </c>
      <c r="K148" s="185" t="s">
        <v>198</v>
      </c>
      <c r="L148" s="42"/>
      <c r="M148" s="190" t="s">
        <v>5</v>
      </c>
      <c r="N148" s="191" t="s">
        <v>45</v>
      </c>
      <c r="O148" s="43"/>
      <c r="P148" s="192">
        <f>O148*H148</f>
        <v>0</v>
      </c>
      <c r="Q148" s="192">
        <v>1.98</v>
      </c>
      <c r="R148" s="192">
        <f>Q148*H148</f>
        <v>0.95039999999999991</v>
      </c>
      <c r="S148" s="192">
        <v>0</v>
      </c>
      <c r="T148" s="193">
        <f>S148*H148</f>
        <v>0</v>
      </c>
      <c r="AR148" s="25" t="s">
        <v>191</v>
      </c>
      <c r="AT148" s="25" t="s">
        <v>187</v>
      </c>
      <c r="AU148" s="25" t="s">
        <v>83</v>
      </c>
      <c r="AY148" s="25" t="s">
        <v>185</v>
      </c>
      <c r="BE148" s="194">
        <f>IF(N148="základní",J148,0)</f>
        <v>0</v>
      </c>
      <c r="BF148" s="194">
        <f>IF(N148="snížená",J148,0)</f>
        <v>0</v>
      </c>
      <c r="BG148" s="194">
        <f>IF(N148="zákl. přenesená",J148,0)</f>
        <v>0</v>
      </c>
      <c r="BH148" s="194">
        <f>IF(N148="sníž. přenesená",J148,0)</f>
        <v>0</v>
      </c>
      <c r="BI148" s="194">
        <f>IF(N148="nulová",J148,0)</f>
        <v>0</v>
      </c>
      <c r="BJ148" s="25" t="s">
        <v>81</v>
      </c>
      <c r="BK148" s="194">
        <f>ROUND(I148*H148,2)</f>
        <v>0</v>
      </c>
      <c r="BL148" s="25" t="s">
        <v>191</v>
      </c>
      <c r="BM148" s="25" t="s">
        <v>1759</v>
      </c>
    </row>
    <row r="149" spans="2:65" s="12" customFormat="1">
      <c r="B149" s="195"/>
      <c r="D149" s="196" t="s">
        <v>193</v>
      </c>
      <c r="E149" s="197" t="s">
        <v>5</v>
      </c>
      <c r="F149" s="198" t="s">
        <v>1760</v>
      </c>
      <c r="H149" s="199" t="s">
        <v>5</v>
      </c>
      <c r="I149" s="200"/>
      <c r="L149" s="195"/>
      <c r="M149" s="201"/>
      <c r="N149" s="202"/>
      <c r="O149" s="202"/>
      <c r="P149" s="202"/>
      <c r="Q149" s="202"/>
      <c r="R149" s="202"/>
      <c r="S149" s="202"/>
      <c r="T149" s="203"/>
      <c r="AT149" s="199" t="s">
        <v>193</v>
      </c>
      <c r="AU149" s="199" t="s">
        <v>83</v>
      </c>
      <c r="AV149" s="12" t="s">
        <v>81</v>
      </c>
      <c r="AW149" s="12" t="s">
        <v>38</v>
      </c>
      <c r="AX149" s="12" t="s">
        <v>74</v>
      </c>
      <c r="AY149" s="199" t="s">
        <v>185</v>
      </c>
    </row>
    <row r="150" spans="2:65" s="12" customFormat="1">
      <c r="B150" s="195"/>
      <c r="D150" s="196" t="s">
        <v>193</v>
      </c>
      <c r="E150" s="197" t="s">
        <v>5</v>
      </c>
      <c r="F150" s="198" t="s">
        <v>1740</v>
      </c>
      <c r="H150" s="199" t="s">
        <v>5</v>
      </c>
      <c r="I150" s="200"/>
      <c r="L150" s="195"/>
      <c r="M150" s="201"/>
      <c r="N150" s="202"/>
      <c r="O150" s="202"/>
      <c r="P150" s="202"/>
      <c r="Q150" s="202"/>
      <c r="R150" s="202"/>
      <c r="S150" s="202"/>
      <c r="T150" s="203"/>
      <c r="AT150" s="199" t="s">
        <v>193</v>
      </c>
      <c r="AU150" s="199" t="s">
        <v>83</v>
      </c>
      <c r="AV150" s="12" t="s">
        <v>81</v>
      </c>
      <c r="AW150" s="12" t="s">
        <v>38</v>
      </c>
      <c r="AX150" s="12" t="s">
        <v>74</v>
      </c>
      <c r="AY150" s="199" t="s">
        <v>185</v>
      </c>
    </row>
    <row r="151" spans="2:65" s="13" customFormat="1">
      <c r="B151" s="204"/>
      <c r="D151" s="196" t="s">
        <v>193</v>
      </c>
      <c r="E151" s="205" t="s">
        <v>5</v>
      </c>
      <c r="F151" s="206" t="s">
        <v>1761</v>
      </c>
      <c r="H151" s="207">
        <v>0.25600000000000001</v>
      </c>
      <c r="I151" s="208"/>
      <c r="L151" s="204"/>
      <c r="M151" s="209"/>
      <c r="N151" s="210"/>
      <c r="O151" s="210"/>
      <c r="P151" s="210"/>
      <c r="Q151" s="210"/>
      <c r="R151" s="210"/>
      <c r="S151" s="210"/>
      <c r="T151" s="211"/>
      <c r="AT151" s="205" t="s">
        <v>193</v>
      </c>
      <c r="AU151" s="205" t="s">
        <v>83</v>
      </c>
      <c r="AV151" s="13" t="s">
        <v>83</v>
      </c>
      <c r="AW151" s="13" t="s">
        <v>38</v>
      </c>
      <c r="AX151" s="13" t="s">
        <v>74</v>
      </c>
      <c r="AY151" s="205" t="s">
        <v>185</v>
      </c>
    </row>
    <row r="152" spans="2:65" s="12" customFormat="1">
      <c r="B152" s="195"/>
      <c r="D152" s="196" t="s">
        <v>193</v>
      </c>
      <c r="E152" s="197" t="s">
        <v>5</v>
      </c>
      <c r="F152" s="198" t="s">
        <v>1742</v>
      </c>
      <c r="H152" s="199" t="s">
        <v>5</v>
      </c>
      <c r="I152" s="200"/>
      <c r="L152" s="195"/>
      <c r="M152" s="201"/>
      <c r="N152" s="202"/>
      <c r="O152" s="202"/>
      <c r="P152" s="202"/>
      <c r="Q152" s="202"/>
      <c r="R152" s="202"/>
      <c r="S152" s="202"/>
      <c r="T152" s="203"/>
      <c r="AT152" s="199" t="s">
        <v>193</v>
      </c>
      <c r="AU152" s="199" t="s">
        <v>83</v>
      </c>
      <c r="AV152" s="12" t="s">
        <v>81</v>
      </c>
      <c r="AW152" s="12" t="s">
        <v>38</v>
      </c>
      <c r="AX152" s="12" t="s">
        <v>74</v>
      </c>
      <c r="AY152" s="199" t="s">
        <v>185</v>
      </c>
    </row>
    <row r="153" spans="2:65" s="13" customFormat="1">
      <c r="B153" s="204"/>
      <c r="D153" s="196" t="s">
        <v>193</v>
      </c>
      <c r="E153" s="205" t="s">
        <v>5</v>
      </c>
      <c r="F153" s="206" t="s">
        <v>1762</v>
      </c>
      <c r="H153" s="207">
        <v>0.192</v>
      </c>
      <c r="I153" s="208"/>
      <c r="L153" s="204"/>
      <c r="M153" s="209"/>
      <c r="N153" s="210"/>
      <c r="O153" s="210"/>
      <c r="P153" s="210"/>
      <c r="Q153" s="210"/>
      <c r="R153" s="210"/>
      <c r="S153" s="210"/>
      <c r="T153" s="211"/>
      <c r="AT153" s="205" t="s">
        <v>193</v>
      </c>
      <c r="AU153" s="205" t="s">
        <v>83</v>
      </c>
      <c r="AV153" s="13" t="s">
        <v>83</v>
      </c>
      <c r="AW153" s="13" t="s">
        <v>38</v>
      </c>
      <c r="AX153" s="13" t="s">
        <v>74</v>
      </c>
      <c r="AY153" s="205" t="s">
        <v>185</v>
      </c>
    </row>
    <row r="154" spans="2:65" s="12" customFormat="1">
      <c r="B154" s="195"/>
      <c r="D154" s="196" t="s">
        <v>193</v>
      </c>
      <c r="E154" s="197" t="s">
        <v>5</v>
      </c>
      <c r="F154" s="198" t="s">
        <v>1744</v>
      </c>
      <c r="H154" s="199" t="s">
        <v>5</v>
      </c>
      <c r="I154" s="200"/>
      <c r="L154" s="195"/>
      <c r="M154" s="201"/>
      <c r="N154" s="202"/>
      <c r="O154" s="202"/>
      <c r="P154" s="202"/>
      <c r="Q154" s="202"/>
      <c r="R154" s="202"/>
      <c r="S154" s="202"/>
      <c r="T154" s="203"/>
      <c r="AT154" s="199" t="s">
        <v>193</v>
      </c>
      <c r="AU154" s="199" t="s">
        <v>83</v>
      </c>
      <c r="AV154" s="12" t="s">
        <v>81</v>
      </c>
      <c r="AW154" s="12" t="s">
        <v>38</v>
      </c>
      <c r="AX154" s="12" t="s">
        <v>74</v>
      </c>
      <c r="AY154" s="199" t="s">
        <v>185</v>
      </c>
    </row>
    <row r="155" spans="2:65" s="13" customFormat="1">
      <c r="B155" s="204"/>
      <c r="D155" s="196" t="s">
        <v>193</v>
      </c>
      <c r="E155" s="205" t="s">
        <v>5</v>
      </c>
      <c r="F155" s="206" t="s">
        <v>1763</v>
      </c>
      <c r="H155" s="207">
        <v>3.2000000000000001E-2</v>
      </c>
      <c r="I155" s="208"/>
      <c r="L155" s="204"/>
      <c r="M155" s="209"/>
      <c r="N155" s="210"/>
      <c r="O155" s="210"/>
      <c r="P155" s="210"/>
      <c r="Q155" s="210"/>
      <c r="R155" s="210"/>
      <c r="S155" s="210"/>
      <c r="T155" s="211"/>
      <c r="AT155" s="205" t="s">
        <v>193</v>
      </c>
      <c r="AU155" s="205" t="s">
        <v>83</v>
      </c>
      <c r="AV155" s="13" t="s">
        <v>83</v>
      </c>
      <c r="AW155" s="13" t="s">
        <v>38</v>
      </c>
      <c r="AX155" s="13" t="s">
        <v>74</v>
      </c>
      <c r="AY155" s="205" t="s">
        <v>185</v>
      </c>
    </row>
    <row r="156" spans="2:65" s="14" customFormat="1">
      <c r="B156" s="212"/>
      <c r="D156" s="213" t="s">
        <v>193</v>
      </c>
      <c r="E156" s="214" t="s">
        <v>5</v>
      </c>
      <c r="F156" s="215" t="s">
        <v>196</v>
      </c>
      <c r="H156" s="216">
        <v>0.48</v>
      </c>
      <c r="I156" s="217"/>
      <c r="L156" s="212"/>
      <c r="M156" s="218"/>
      <c r="N156" s="219"/>
      <c r="O156" s="219"/>
      <c r="P156" s="219"/>
      <c r="Q156" s="219"/>
      <c r="R156" s="219"/>
      <c r="S156" s="219"/>
      <c r="T156" s="220"/>
      <c r="AT156" s="221" t="s">
        <v>193</v>
      </c>
      <c r="AU156" s="221" t="s">
        <v>83</v>
      </c>
      <c r="AV156" s="14" t="s">
        <v>191</v>
      </c>
      <c r="AW156" s="14" t="s">
        <v>38</v>
      </c>
      <c r="AX156" s="14" t="s">
        <v>81</v>
      </c>
      <c r="AY156" s="221" t="s">
        <v>185</v>
      </c>
    </row>
    <row r="157" spans="2:65" s="1" customFormat="1" ht="28.95" customHeight="1">
      <c r="B157" s="182"/>
      <c r="C157" s="183" t="s">
        <v>244</v>
      </c>
      <c r="D157" s="183" t="s">
        <v>187</v>
      </c>
      <c r="E157" s="184" t="s">
        <v>1617</v>
      </c>
      <c r="F157" s="185" t="s">
        <v>1618</v>
      </c>
      <c r="G157" s="186" t="s">
        <v>283</v>
      </c>
      <c r="H157" s="187">
        <v>4.32</v>
      </c>
      <c r="I157" s="188"/>
      <c r="J157" s="189">
        <f>ROUND(I157*H157,2)</f>
        <v>0</v>
      </c>
      <c r="K157" s="185" t="s">
        <v>198</v>
      </c>
      <c r="L157" s="42"/>
      <c r="M157" s="190" t="s">
        <v>5</v>
      </c>
      <c r="N157" s="191" t="s">
        <v>45</v>
      </c>
      <c r="O157" s="43"/>
      <c r="P157" s="192">
        <f>O157*H157</f>
        <v>0</v>
      </c>
      <c r="Q157" s="192">
        <v>2.45329</v>
      </c>
      <c r="R157" s="192">
        <f>Q157*H157</f>
        <v>10.598212800000001</v>
      </c>
      <c r="S157" s="192">
        <v>0</v>
      </c>
      <c r="T157" s="193">
        <f>S157*H157</f>
        <v>0</v>
      </c>
      <c r="AR157" s="25" t="s">
        <v>191</v>
      </c>
      <c r="AT157" s="25" t="s">
        <v>187</v>
      </c>
      <c r="AU157" s="25" t="s">
        <v>83</v>
      </c>
      <c r="AY157" s="25" t="s">
        <v>185</v>
      </c>
      <c r="BE157" s="194">
        <f>IF(N157="základní",J157,0)</f>
        <v>0</v>
      </c>
      <c r="BF157" s="194">
        <f>IF(N157="snížená",J157,0)</f>
        <v>0</v>
      </c>
      <c r="BG157" s="194">
        <f>IF(N157="zákl. přenesená",J157,0)</f>
        <v>0</v>
      </c>
      <c r="BH157" s="194">
        <f>IF(N157="sníž. přenesená",J157,0)</f>
        <v>0</v>
      </c>
      <c r="BI157" s="194">
        <f>IF(N157="nulová",J157,0)</f>
        <v>0</v>
      </c>
      <c r="BJ157" s="25" t="s">
        <v>81</v>
      </c>
      <c r="BK157" s="194">
        <f>ROUND(I157*H157,2)</f>
        <v>0</v>
      </c>
      <c r="BL157" s="25" t="s">
        <v>191</v>
      </c>
      <c r="BM157" s="25" t="s">
        <v>1764</v>
      </c>
    </row>
    <row r="158" spans="2:65" s="12" customFormat="1">
      <c r="B158" s="195"/>
      <c r="D158" s="196" t="s">
        <v>193</v>
      </c>
      <c r="E158" s="197" t="s">
        <v>5</v>
      </c>
      <c r="F158" s="198" t="s">
        <v>1760</v>
      </c>
      <c r="H158" s="199" t="s">
        <v>5</v>
      </c>
      <c r="I158" s="200"/>
      <c r="L158" s="195"/>
      <c r="M158" s="201"/>
      <c r="N158" s="202"/>
      <c r="O158" s="202"/>
      <c r="P158" s="202"/>
      <c r="Q158" s="202"/>
      <c r="R158" s="202"/>
      <c r="S158" s="202"/>
      <c r="T158" s="203"/>
      <c r="AT158" s="199" t="s">
        <v>193</v>
      </c>
      <c r="AU158" s="199" t="s">
        <v>83</v>
      </c>
      <c r="AV158" s="12" t="s">
        <v>81</v>
      </c>
      <c r="AW158" s="12" t="s">
        <v>38</v>
      </c>
      <c r="AX158" s="12" t="s">
        <v>74</v>
      </c>
      <c r="AY158" s="199" t="s">
        <v>185</v>
      </c>
    </row>
    <row r="159" spans="2:65" s="12" customFormat="1">
      <c r="B159" s="195"/>
      <c r="D159" s="196" t="s">
        <v>193</v>
      </c>
      <c r="E159" s="197" t="s">
        <v>5</v>
      </c>
      <c r="F159" s="198" t="s">
        <v>1740</v>
      </c>
      <c r="H159" s="199" t="s">
        <v>5</v>
      </c>
      <c r="I159" s="200"/>
      <c r="L159" s="195"/>
      <c r="M159" s="201"/>
      <c r="N159" s="202"/>
      <c r="O159" s="202"/>
      <c r="P159" s="202"/>
      <c r="Q159" s="202"/>
      <c r="R159" s="202"/>
      <c r="S159" s="202"/>
      <c r="T159" s="203"/>
      <c r="AT159" s="199" t="s">
        <v>193</v>
      </c>
      <c r="AU159" s="199" t="s">
        <v>83</v>
      </c>
      <c r="AV159" s="12" t="s">
        <v>81</v>
      </c>
      <c r="AW159" s="12" t="s">
        <v>38</v>
      </c>
      <c r="AX159" s="12" t="s">
        <v>74</v>
      </c>
      <c r="AY159" s="199" t="s">
        <v>185</v>
      </c>
    </row>
    <row r="160" spans="2:65" s="13" customFormat="1">
      <c r="B160" s="204"/>
      <c r="D160" s="196" t="s">
        <v>193</v>
      </c>
      <c r="E160" s="205" t="s">
        <v>5</v>
      </c>
      <c r="F160" s="206" t="s">
        <v>1765</v>
      </c>
      <c r="H160" s="207">
        <v>2.3039999999999998</v>
      </c>
      <c r="I160" s="208"/>
      <c r="L160" s="204"/>
      <c r="M160" s="209"/>
      <c r="N160" s="210"/>
      <c r="O160" s="210"/>
      <c r="P160" s="210"/>
      <c r="Q160" s="210"/>
      <c r="R160" s="210"/>
      <c r="S160" s="210"/>
      <c r="T160" s="211"/>
      <c r="AT160" s="205" t="s">
        <v>193</v>
      </c>
      <c r="AU160" s="205" t="s">
        <v>83</v>
      </c>
      <c r="AV160" s="13" t="s">
        <v>83</v>
      </c>
      <c r="AW160" s="13" t="s">
        <v>38</v>
      </c>
      <c r="AX160" s="13" t="s">
        <v>74</v>
      </c>
      <c r="AY160" s="205" t="s">
        <v>185</v>
      </c>
    </row>
    <row r="161" spans="2:65" s="12" customFormat="1">
      <c r="B161" s="195"/>
      <c r="D161" s="196" t="s">
        <v>193</v>
      </c>
      <c r="E161" s="197" t="s">
        <v>5</v>
      </c>
      <c r="F161" s="198" t="s">
        <v>1742</v>
      </c>
      <c r="H161" s="199" t="s">
        <v>5</v>
      </c>
      <c r="I161" s="200"/>
      <c r="L161" s="195"/>
      <c r="M161" s="201"/>
      <c r="N161" s="202"/>
      <c r="O161" s="202"/>
      <c r="P161" s="202"/>
      <c r="Q161" s="202"/>
      <c r="R161" s="202"/>
      <c r="S161" s="202"/>
      <c r="T161" s="203"/>
      <c r="AT161" s="199" t="s">
        <v>193</v>
      </c>
      <c r="AU161" s="199" t="s">
        <v>83</v>
      </c>
      <c r="AV161" s="12" t="s">
        <v>81</v>
      </c>
      <c r="AW161" s="12" t="s">
        <v>38</v>
      </c>
      <c r="AX161" s="12" t="s">
        <v>74</v>
      </c>
      <c r="AY161" s="199" t="s">
        <v>185</v>
      </c>
    </row>
    <row r="162" spans="2:65" s="13" customFormat="1">
      <c r="B162" s="204"/>
      <c r="D162" s="196" t="s">
        <v>193</v>
      </c>
      <c r="E162" s="205" t="s">
        <v>5</v>
      </c>
      <c r="F162" s="206" t="s">
        <v>1766</v>
      </c>
      <c r="H162" s="207">
        <v>1.728</v>
      </c>
      <c r="I162" s="208"/>
      <c r="L162" s="204"/>
      <c r="M162" s="209"/>
      <c r="N162" s="210"/>
      <c r="O162" s="210"/>
      <c r="P162" s="210"/>
      <c r="Q162" s="210"/>
      <c r="R162" s="210"/>
      <c r="S162" s="210"/>
      <c r="T162" s="211"/>
      <c r="AT162" s="205" t="s">
        <v>193</v>
      </c>
      <c r="AU162" s="205" t="s">
        <v>83</v>
      </c>
      <c r="AV162" s="13" t="s">
        <v>83</v>
      </c>
      <c r="AW162" s="13" t="s">
        <v>38</v>
      </c>
      <c r="AX162" s="13" t="s">
        <v>74</v>
      </c>
      <c r="AY162" s="205" t="s">
        <v>185</v>
      </c>
    </row>
    <row r="163" spans="2:65" s="12" customFormat="1">
      <c r="B163" s="195"/>
      <c r="D163" s="196" t="s">
        <v>193</v>
      </c>
      <c r="E163" s="197" t="s">
        <v>5</v>
      </c>
      <c r="F163" s="198" t="s">
        <v>1744</v>
      </c>
      <c r="H163" s="199" t="s">
        <v>5</v>
      </c>
      <c r="I163" s="200"/>
      <c r="L163" s="195"/>
      <c r="M163" s="201"/>
      <c r="N163" s="202"/>
      <c r="O163" s="202"/>
      <c r="P163" s="202"/>
      <c r="Q163" s="202"/>
      <c r="R163" s="202"/>
      <c r="S163" s="202"/>
      <c r="T163" s="203"/>
      <c r="AT163" s="199" t="s">
        <v>193</v>
      </c>
      <c r="AU163" s="199" t="s">
        <v>83</v>
      </c>
      <c r="AV163" s="12" t="s">
        <v>81</v>
      </c>
      <c r="AW163" s="12" t="s">
        <v>38</v>
      </c>
      <c r="AX163" s="12" t="s">
        <v>74</v>
      </c>
      <c r="AY163" s="199" t="s">
        <v>185</v>
      </c>
    </row>
    <row r="164" spans="2:65" s="13" customFormat="1">
      <c r="B164" s="204"/>
      <c r="D164" s="196" t="s">
        <v>193</v>
      </c>
      <c r="E164" s="205" t="s">
        <v>5</v>
      </c>
      <c r="F164" s="206" t="s">
        <v>1767</v>
      </c>
      <c r="H164" s="207">
        <v>0.28799999999999998</v>
      </c>
      <c r="I164" s="208"/>
      <c r="L164" s="204"/>
      <c r="M164" s="209"/>
      <c r="N164" s="210"/>
      <c r="O164" s="210"/>
      <c r="P164" s="210"/>
      <c r="Q164" s="210"/>
      <c r="R164" s="210"/>
      <c r="S164" s="210"/>
      <c r="T164" s="211"/>
      <c r="AT164" s="205" t="s">
        <v>193</v>
      </c>
      <c r="AU164" s="205" t="s">
        <v>83</v>
      </c>
      <c r="AV164" s="13" t="s">
        <v>83</v>
      </c>
      <c r="AW164" s="13" t="s">
        <v>38</v>
      </c>
      <c r="AX164" s="13" t="s">
        <v>74</v>
      </c>
      <c r="AY164" s="205" t="s">
        <v>185</v>
      </c>
    </row>
    <row r="165" spans="2:65" s="14" customFormat="1">
      <c r="B165" s="212"/>
      <c r="D165" s="196" t="s">
        <v>193</v>
      </c>
      <c r="E165" s="230" t="s">
        <v>5</v>
      </c>
      <c r="F165" s="231" t="s">
        <v>196</v>
      </c>
      <c r="H165" s="232">
        <v>4.32</v>
      </c>
      <c r="I165" s="217"/>
      <c r="L165" s="212"/>
      <c r="M165" s="218"/>
      <c r="N165" s="219"/>
      <c r="O165" s="219"/>
      <c r="P165" s="219"/>
      <c r="Q165" s="219"/>
      <c r="R165" s="219"/>
      <c r="S165" s="219"/>
      <c r="T165" s="220"/>
      <c r="AT165" s="221" t="s">
        <v>193</v>
      </c>
      <c r="AU165" s="221" t="s">
        <v>83</v>
      </c>
      <c r="AV165" s="14" t="s">
        <v>191</v>
      </c>
      <c r="AW165" s="14" t="s">
        <v>38</v>
      </c>
      <c r="AX165" s="14" t="s">
        <v>81</v>
      </c>
      <c r="AY165" s="221" t="s">
        <v>185</v>
      </c>
    </row>
    <row r="166" spans="2:65" s="11" customFormat="1" ht="29.85" customHeight="1">
      <c r="B166" s="168"/>
      <c r="D166" s="179" t="s">
        <v>73</v>
      </c>
      <c r="E166" s="180" t="s">
        <v>215</v>
      </c>
      <c r="F166" s="180" t="s">
        <v>90</v>
      </c>
      <c r="I166" s="171"/>
      <c r="J166" s="181">
        <f>BK166</f>
        <v>0</v>
      </c>
      <c r="L166" s="168"/>
      <c r="M166" s="173"/>
      <c r="N166" s="174"/>
      <c r="O166" s="174"/>
      <c r="P166" s="175">
        <f>SUM(P167:P182)</f>
        <v>0</v>
      </c>
      <c r="Q166" s="174"/>
      <c r="R166" s="175">
        <f>SUM(R167:R182)</f>
        <v>8.6793600000000009</v>
      </c>
      <c r="S166" s="174"/>
      <c r="T166" s="176">
        <f>SUM(T167:T182)</f>
        <v>0</v>
      </c>
      <c r="AR166" s="169" t="s">
        <v>81</v>
      </c>
      <c r="AT166" s="177" t="s">
        <v>73</v>
      </c>
      <c r="AU166" s="177" t="s">
        <v>81</v>
      </c>
      <c r="AY166" s="169" t="s">
        <v>185</v>
      </c>
      <c r="BK166" s="178">
        <f>SUM(BK167:BK182)</f>
        <v>0</v>
      </c>
    </row>
    <row r="167" spans="2:65" s="1" customFormat="1" ht="28.95" customHeight="1">
      <c r="B167" s="182"/>
      <c r="C167" s="183" t="s">
        <v>250</v>
      </c>
      <c r="D167" s="183" t="s">
        <v>187</v>
      </c>
      <c r="E167" s="184" t="s">
        <v>690</v>
      </c>
      <c r="F167" s="185" t="s">
        <v>981</v>
      </c>
      <c r="G167" s="186" t="s">
        <v>190</v>
      </c>
      <c r="H167" s="187">
        <v>12.6</v>
      </c>
      <c r="I167" s="188"/>
      <c r="J167" s="189">
        <f>ROUND(I167*H167,2)</f>
        <v>0</v>
      </c>
      <c r="K167" s="185" t="s">
        <v>198</v>
      </c>
      <c r="L167" s="42"/>
      <c r="M167" s="190" t="s">
        <v>5</v>
      </c>
      <c r="N167" s="191" t="s">
        <v>45</v>
      </c>
      <c r="O167" s="43"/>
      <c r="P167" s="192">
        <f>O167*H167</f>
        <v>0</v>
      </c>
      <c r="Q167" s="192">
        <v>0.47260000000000002</v>
      </c>
      <c r="R167" s="192">
        <f>Q167*H167</f>
        <v>5.9547600000000003</v>
      </c>
      <c r="S167" s="192">
        <v>0</v>
      </c>
      <c r="T167" s="193">
        <f>S167*H167</f>
        <v>0</v>
      </c>
      <c r="AR167" s="25" t="s">
        <v>191</v>
      </c>
      <c r="AT167" s="25" t="s">
        <v>187</v>
      </c>
      <c r="AU167" s="25" t="s">
        <v>83</v>
      </c>
      <c r="AY167" s="25" t="s">
        <v>185</v>
      </c>
      <c r="BE167" s="194">
        <f>IF(N167="základní",J167,0)</f>
        <v>0</v>
      </c>
      <c r="BF167" s="194">
        <f>IF(N167="snížená",J167,0)</f>
        <v>0</v>
      </c>
      <c r="BG167" s="194">
        <f>IF(N167="zákl. přenesená",J167,0)</f>
        <v>0</v>
      </c>
      <c r="BH167" s="194">
        <f>IF(N167="sníž. přenesená",J167,0)</f>
        <v>0</v>
      </c>
      <c r="BI167" s="194">
        <f>IF(N167="nulová",J167,0)</f>
        <v>0</v>
      </c>
      <c r="BJ167" s="25" t="s">
        <v>81</v>
      </c>
      <c r="BK167" s="194">
        <f>ROUND(I167*H167,2)</f>
        <v>0</v>
      </c>
      <c r="BL167" s="25" t="s">
        <v>191</v>
      </c>
      <c r="BM167" s="25" t="s">
        <v>1768</v>
      </c>
    </row>
    <row r="168" spans="2:65" s="12" customFormat="1">
      <c r="B168" s="195"/>
      <c r="D168" s="196" t="s">
        <v>193</v>
      </c>
      <c r="E168" s="197" t="s">
        <v>5</v>
      </c>
      <c r="F168" s="198" t="s">
        <v>1609</v>
      </c>
      <c r="H168" s="199" t="s">
        <v>5</v>
      </c>
      <c r="I168" s="200"/>
      <c r="L168" s="195"/>
      <c r="M168" s="201"/>
      <c r="N168" s="202"/>
      <c r="O168" s="202"/>
      <c r="P168" s="202"/>
      <c r="Q168" s="202"/>
      <c r="R168" s="202"/>
      <c r="S168" s="202"/>
      <c r="T168" s="203"/>
      <c r="AT168" s="199" t="s">
        <v>193</v>
      </c>
      <c r="AU168" s="199" t="s">
        <v>83</v>
      </c>
      <c r="AV168" s="12" t="s">
        <v>81</v>
      </c>
      <c r="AW168" s="12" t="s">
        <v>38</v>
      </c>
      <c r="AX168" s="12" t="s">
        <v>74</v>
      </c>
      <c r="AY168" s="199" t="s">
        <v>185</v>
      </c>
    </row>
    <row r="169" spans="2:65" s="13" customFormat="1">
      <c r="B169" s="204"/>
      <c r="D169" s="196" t="s">
        <v>193</v>
      </c>
      <c r="E169" s="205" t="s">
        <v>5</v>
      </c>
      <c r="F169" s="206" t="s">
        <v>1757</v>
      </c>
      <c r="H169" s="207">
        <v>8.4</v>
      </c>
      <c r="I169" s="208"/>
      <c r="L169" s="204"/>
      <c r="M169" s="209"/>
      <c r="N169" s="210"/>
      <c r="O169" s="210"/>
      <c r="P169" s="210"/>
      <c r="Q169" s="210"/>
      <c r="R169" s="210"/>
      <c r="S169" s="210"/>
      <c r="T169" s="211"/>
      <c r="AT169" s="205" t="s">
        <v>193</v>
      </c>
      <c r="AU169" s="205" t="s">
        <v>83</v>
      </c>
      <c r="AV169" s="13" t="s">
        <v>83</v>
      </c>
      <c r="AW169" s="13" t="s">
        <v>38</v>
      </c>
      <c r="AX169" s="13" t="s">
        <v>74</v>
      </c>
      <c r="AY169" s="205" t="s">
        <v>185</v>
      </c>
    </row>
    <row r="170" spans="2:65" s="13" customFormat="1">
      <c r="B170" s="204"/>
      <c r="D170" s="196" t="s">
        <v>193</v>
      </c>
      <c r="E170" s="205" t="s">
        <v>5</v>
      </c>
      <c r="F170" s="206" t="s">
        <v>1758</v>
      </c>
      <c r="H170" s="207">
        <v>4.2</v>
      </c>
      <c r="I170" s="208"/>
      <c r="L170" s="204"/>
      <c r="M170" s="209"/>
      <c r="N170" s="210"/>
      <c r="O170" s="210"/>
      <c r="P170" s="210"/>
      <c r="Q170" s="210"/>
      <c r="R170" s="210"/>
      <c r="S170" s="210"/>
      <c r="T170" s="211"/>
      <c r="AT170" s="205" t="s">
        <v>193</v>
      </c>
      <c r="AU170" s="205" t="s">
        <v>83</v>
      </c>
      <c r="AV170" s="13" t="s">
        <v>83</v>
      </c>
      <c r="AW170" s="13" t="s">
        <v>38</v>
      </c>
      <c r="AX170" s="13" t="s">
        <v>74</v>
      </c>
      <c r="AY170" s="205" t="s">
        <v>185</v>
      </c>
    </row>
    <row r="171" spans="2:65" s="14" customFormat="1">
      <c r="B171" s="212"/>
      <c r="D171" s="213" t="s">
        <v>193</v>
      </c>
      <c r="E171" s="214" t="s">
        <v>5</v>
      </c>
      <c r="F171" s="215" t="s">
        <v>196</v>
      </c>
      <c r="H171" s="216">
        <v>12.6</v>
      </c>
      <c r="I171" s="217"/>
      <c r="L171" s="212"/>
      <c r="M171" s="218"/>
      <c r="N171" s="219"/>
      <c r="O171" s="219"/>
      <c r="P171" s="219"/>
      <c r="Q171" s="219"/>
      <c r="R171" s="219"/>
      <c r="S171" s="219"/>
      <c r="T171" s="220"/>
      <c r="AT171" s="221" t="s">
        <v>193</v>
      </c>
      <c r="AU171" s="221" t="s">
        <v>83</v>
      </c>
      <c r="AV171" s="14" t="s">
        <v>191</v>
      </c>
      <c r="AW171" s="14" t="s">
        <v>38</v>
      </c>
      <c r="AX171" s="14" t="s">
        <v>81</v>
      </c>
      <c r="AY171" s="221" t="s">
        <v>185</v>
      </c>
    </row>
    <row r="172" spans="2:65" s="1" customFormat="1" ht="51.6" customHeight="1">
      <c r="B172" s="182"/>
      <c r="C172" s="183" t="s">
        <v>255</v>
      </c>
      <c r="D172" s="183" t="s">
        <v>187</v>
      </c>
      <c r="E172" s="184" t="s">
        <v>695</v>
      </c>
      <c r="F172" s="185" t="s">
        <v>1662</v>
      </c>
      <c r="G172" s="186" t="s">
        <v>190</v>
      </c>
      <c r="H172" s="187">
        <v>12</v>
      </c>
      <c r="I172" s="188"/>
      <c r="J172" s="189">
        <f>ROUND(I172*H172,2)</f>
        <v>0</v>
      </c>
      <c r="K172" s="185" t="s">
        <v>198</v>
      </c>
      <c r="L172" s="42"/>
      <c r="M172" s="190" t="s">
        <v>5</v>
      </c>
      <c r="N172" s="191" t="s">
        <v>45</v>
      </c>
      <c r="O172" s="43"/>
      <c r="P172" s="192">
        <f>O172*H172</f>
        <v>0</v>
      </c>
      <c r="Q172" s="192">
        <v>8.4250000000000005E-2</v>
      </c>
      <c r="R172" s="192">
        <f>Q172*H172</f>
        <v>1.0110000000000001</v>
      </c>
      <c r="S172" s="192">
        <v>0</v>
      </c>
      <c r="T172" s="193">
        <f>S172*H172</f>
        <v>0</v>
      </c>
      <c r="AR172" s="25" t="s">
        <v>191</v>
      </c>
      <c r="AT172" s="25" t="s">
        <v>187</v>
      </c>
      <c r="AU172" s="25" t="s">
        <v>83</v>
      </c>
      <c r="AY172" s="25" t="s">
        <v>185</v>
      </c>
      <c r="BE172" s="194">
        <f>IF(N172="základní",J172,0)</f>
        <v>0</v>
      </c>
      <c r="BF172" s="194">
        <f>IF(N172="snížená",J172,0)</f>
        <v>0</v>
      </c>
      <c r="BG172" s="194">
        <f>IF(N172="zákl. přenesená",J172,0)</f>
        <v>0</v>
      </c>
      <c r="BH172" s="194">
        <f>IF(N172="sníž. přenesená",J172,0)</f>
        <v>0</v>
      </c>
      <c r="BI172" s="194">
        <f>IF(N172="nulová",J172,0)</f>
        <v>0</v>
      </c>
      <c r="BJ172" s="25" t="s">
        <v>81</v>
      </c>
      <c r="BK172" s="194">
        <f>ROUND(I172*H172,2)</f>
        <v>0</v>
      </c>
      <c r="BL172" s="25" t="s">
        <v>191</v>
      </c>
      <c r="BM172" s="25" t="s">
        <v>1769</v>
      </c>
    </row>
    <row r="173" spans="2:65" s="12" customFormat="1">
      <c r="B173" s="195"/>
      <c r="D173" s="196" t="s">
        <v>193</v>
      </c>
      <c r="E173" s="197" t="s">
        <v>5</v>
      </c>
      <c r="F173" s="198" t="s">
        <v>1651</v>
      </c>
      <c r="H173" s="199" t="s">
        <v>5</v>
      </c>
      <c r="I173" s="200"/>
      <c r="L173" s="195"/>
      <c r="M173" s="201"/>
      <c r="N173" s="202"/>
      <c r="O173" s="202"/>
      <c r="P173" s="202"/>
      <c r="Q173" s="202"/>
      <c r="R173" s="202"/>
      <c r="S173" s="202"/>
      <c r="T173" s="203"/>
      <c r="AT173" s="199" t="s">
        <v>193</v>
      </c>
      <c r="AU173" s="199" t="s">
        <v>83</v>
      </c>
      <c r="AV173" s="12" t="s">
        <v>81</v>
      </c>
      <c r="AW173" s="12" t="s">
        <v>38</v>
      </c>
      <c r="AX173" s="12" t="s">
        <v>74</v>
      </c>
      <c r="AY173" s="199" t="s">
        <v>185</v>
      </c>
    </row>
    <row r="174" spans="2:65" s="13" customFormat="1">
      <c r="B174" s="204"/>
      <c r="D174" s="196" t="s">
        <v>193</v>
      </c>
      <c r="E174" s="205" t="s">
        <v>5</v>
      </c>
      <c r="F174" s="206" t="s">
        <v>191</v>
      </c>
      <c r="H174" s="207">
        <v>4</v>
      </c>
      <c r="I174" s="208"/>
      <c r="L174" s="204"/>
      <c r="M174" s="209"/>
      <c r="N174" s="210"/>
      <c r="O174" s="210"/>
      <c r="P174" s="210"/>
      <c r="Q174" s="210"/>
      <c r="R174" s="210"/>
      <c r="S174" s="210"/>
      <c r="T174" s="211"/>
      <c r="AT174" s="205" t="s">
        <v>193</v>
      </c>
      <c r="AU174" s="205" t="s">
        <v>83</v>
      </c>
      <c r="AV174" s="13" t="s">
        <v>83</v>
      </c>
      <c r="AW174" s="13" t="s">
        <v>38</v>
      </c>
      <c r="AX174" s="13" t="s">
        <v>74</v>
      </c>
      <c r="AY174" s="205" t="s">
        <v>185</v>
      </c>
    </row>
    <row r="175" spans="2:65" s="13" customFormat="1">
      <c r="B175" s="204"/>
      <c r="D175" s="196" t="s">
        <v>193</v>
      </c>
      <c r="E175" s="205" t="s">
        <v>5</v>
      </c>
      <c r="F175" s="206" t="s">
        <v>228</v>
      </c>
      <c r="H175" s="207">
        <v>8</v>
      </c>
      <c r="I175" s="208"/>
      <c r="L175" s="204"/>
      <c r="M175" s="209"/>
      <c r="N175" s="210"/>
      <c r="O175" s="210"/>
      <c r="P175" s="210"/>
      <c r="Q175" s="210"/>
      <c r="R175" s="210"/>
      <c r="S175" s="210"/>
      <c r="T175" s="211"/>
      <c r="AT175" s="205" t="s">
        <v>193</v>
      </c>
      <c r="AU175" s="205" t="s">
        <v>83</v>
      </c>
      <c r="AV175" s="13" t="s">
        <v>83</v>
      </c>
      <c r="AW175" s="13" t="s">
        <v>38</v>
      </c>
      <c r="AX175" s="13" t="s">
        <v>74</v>
      </c>
      <c r="AY175" s="205" t="s">
        <v>185</v>
      </c>
    </row>
    <row r="176" spans="2:65" s="14" customFormat="1">
      <c r="B176" s="212"/>
      <c r="D176" s="213" t="s">
        <v>193</v>
      </c>
      <c r="E176" s="214" t="s">
        <v>5</v>
      </c>
      <c r="F176" s="215" t="s">
        <v>196</v>
      </c>
      <c r="H176" s="216">
        <v>12</v>
      </c>
      <c r="I176" s="217"/>
      <c r="L176" s="212"/>
      <c r="M176" s="218"/>
      <c r="N176" s="219"/>
      <c r="O176" s="219"/>
      <c r="P176" s="219"/>
      <c r="Q176" s="219"/>
      <c r="R176" s="219"/>
      <c r="S176" s="219"/>
      <c r="T176" s="220"/>
      <c r="AT176" s="221" t="s">
        <v>193</v>
      </c>
      <c r="AU176" s="221" t="s">
        <v>83</v>
      </c>
      <c r="AV176" s="14" t="s">
        <v>191</v>
      </c>
      <c r="AW176" s="14" t="s">
        <v>38</v>
      </c>
      <c r="AX176" s="14" t="s">
        <v>81</v>
      </c>
      <c r="AY176" s="221" t="s">
        <v>185</v>
      </c>
    </row>
    <row r="177" spans="2:65" s="1" customFormat="1" ht="28.95" customHeight="1">
      <c r="B177" s="182"/>
      <c r="C177" s="236" t="s">
        <v>259</v>
      </c>
      <c r="D177" s="236" t="s">
        <v>480</v>
      </c>
      <c r="E177" s="237" t="s">
        <v>707</v>
      </c>
      <c r="F177" s="238" t="s">
        <v>985</v>
      </c>
      <c r="G177" s="239" t="s">
        <v>190</v>
      </c>
      <c r="H177" s="240">
        <v>12.24</v>
      </c>
      <c r="I177" s="241"/>
      <c r="J177" s="242">
        <f>ROUND(I177*H177,2)</f>
        <v>0</v>
      </c>
      <c r="K177" s="238" t="s">
        <v>198</v>
      </c>
      <c r="L177" s="243"/>
      <c r="M177" s="244" t="s">
        <v>5</v>
      </c>
      <c r="N177" s="245" t="s">
        <v>45</v>
      </c>
      <c r="O177" s="43"/>
      <c r="P177" s="192">
        <f>O177*H177</f>
        <v>0</v>
      </c>
      <c r="Q177" s="192">
        <v>0.14000000000000001</v>
      </c>
      <c r="R177" s="192">
        <f>Q177*H177</f>
        <v>1.7136000000000002</v>
      </c>
      <c r="S177" s="192">
        <v>0</v>
      </c>
      <c r="T177" s="193">
        <f>S177*H177</f>
        <v>0</v>
      </c>
      <c r="AR177" s="25" t="s">
        <v>228</v>
      </c>
      <c r="AT177" s="25" t="s">
        <v>480</v>
      </c>
      <c r="AU177" s="25" t="s">
        <v>83</v>
      </c>
      <c r="AY177" s="25" t="s">
        <v>185</v>
      </c>
      <c r="BE177" s="194">
        <f>IF(N177="základní",J177,0)</f>
        <v>0</v>
      </c>
      <c r="BF177" s="194">
        <f>IF(N177="snížená",J177,0)</f>
        <v>0</v>
      </c>
      <c r="BG177" s="194">
        <f>IF(N177="zákl. přenesená",J177,0)</f>
        <v>0</v>
      </c>
      <c r="BH177" s="194">
        <f>IF(N177="sníž. přenesená",J177,0)</f>
        <v>0</v>
      </c>
      <c r="BI177" s="194">
        <f>IF(N177="nulová",J177,0)</f>
        <v>0</v>
      </c>
      <c r="BJ177" s="25" t="s">
        <v>81</v>
      </c>
      <c r="BK177" s="194">
        <f>ROUND(I177*H177,2)</f>
        <v>0</v>
      </c>
      <c r="BL177" s="25" t="s">
        <v>191</v>
      </c>
      <c r="BM177" s="25" t="s">
        <v>1770</v>
      </c>
    </row>
    <row r="178" spans="2:65" s="1" customFormat="1" ht="24">
      <c r="B178" s="42"/>
      <c r="D178" s="196" t="s">
        <v>987</v>
      </c>
      <c r="F178" s="253" t="s">
        <v>988</v>
      </c>
      <c r="I178" s="254"/>
      <c r="L178" s="42"/>
      <c r="M178" s="255"/>
      <c r="N178" s="43"/>
      <c r="O178" s="43"/>
      <c r="P178" s="43"/>
      <c r="Q178" s="43"/>
      <c r="R178" s="43"/>
      <c r="S178" s="43"/>
      <c r="T178" s="71"/>
      <c r="AT178" s="25" t="s">
        <v>987</v>
      </c>
      <c r="AU178" s="25" t="s">
        <v>83</v>
      </c>
    </row>
    <row r="179" spans="2:65" s="12" customFormat="1">
      <c r="B179" s="195"/>
      <c r="D179" s="196" t="s">
        <v>193</v>
      </c>
      <c r="E179" s="197" t="s">
        <v>5</v>
      </c>
      <c r="F179" s="198" t="s">
        <v>1665</v>
      </c>
      <c r="H179" s="199" t="s">
        <v>5</v>
      </c>
      <c r="I179" s="200"/>
      <c r="L179" s="195"/>
      <c r="M179" s="201"/>
      <c r="N179" s="202"/>
      <c r="O179" s="202"/>
      <c r="P179" s="202"/>
      <c r="Q179" s="202"/>
      <c r="R179" s="202"/>
      <c r="S179" s="202"/>
      <c r="T179" s="203"/>
      <c r="AT179" s="199" t="s">
        <v>193</v>
      </c>
      <c r="AU179" s="199" t="s">
        <v>83</v>
      </c>
      <c r="AV179" s="12" t="s">
        <v>81</v>
      </c>
      <c r="AW179" s="12" t="s">
        <v>38</v>
      </c>
      <c r="AX179" s="12" t="s">
        <v>74</v>
      </c>
      <c r="AY179" s="199" t="s">
        <v>185</v>
      </c>
    </row>
    <row r="180" spans="2:65" s="13" customFormat="1">
      <c r="B180" s="204"/>
      <c r="D180" s="196" t="s">
        <v>193</v>
      </c>
      <c r="E180" s="205" t="s">
        <v>5</v>
      </c>
      <c r="F180" s="206" t="s">
        <v>1771</v>
      </c>
      <c r="H180" s="207">
        <v>4.08</v>
      </c>
      <c r="I180" s="208"/>
      <c r="L180" s="204"/>
      <c r="M180" s="209"/>
      <c r="N180" s="210"/>
      <c r="O180" s="210"/>
      <c r="P180" s="210"/>
      <c r="Q180" s="210"/>
      <c r="R180" s="210"/>
      <c r="S180" s="210"/>
      <c r="T180" s="211"/>
      <c r="AT180" s="205" t="s">
        <v>193</v>
      </c>
      <c r="AU180" s="205" t="s">
        <v>83</v>
      </c>
      <c r="AV180" s="13" t="s">
        <v>83</v>
      </c>
      <c r="AW180" s="13" t="s">
        <v>38</v>
      </c>
      <c r="AX180" s="13" t="s">
        <v>74</v>
      </c>
      <c r="AY180" s="205" t="s">
        <v>185</v>
      </c>
    </row>
    <row r="181" spans="2:65" s="13" customFormat="1">
      <c r="B181" s="204"/>
      <c r="D181" s="196" t="s">
        <v>193</v>
      </c>
      <c r="E181" s="205" t="s">
        <v>5</v>
      </c>
      <c r="F181" s="206" t="s">
        <v>1772</v>
      </c>
      <c r="H181" s="207">
        <v>8.16</v>
      </c>
      <c r="I181" s="208"/>
      <c r="L181" s="204"/>
      <c r="M181" s="209"/>
      <c r="N181" s="210"/>
      <c r="O181" s="210"/>
      <c r="P181" s="210"/>
      <c r="Q181" s="210"/>
      <c r="R181" s="210"/>
      <c r="S181" s="210"/>
      <c r="T181" s="211"/>
      <c r="AT181" s="205" t="s">
        <v>193</v>
      </c>
      <c r="AU181" s="205" t="s">
        <v>83</v>
      </c>
      <c r="AV181" s="13" t="s">
        <v>83</v>
      </c>
      <c r="AW181" s="13" t="s">
        <v>38</v>
      </c>
      <c r="AX181" s="13" t="s">
        <v>74</v>
      </c>
      <c r="AY181" s="205" t="s">
        <v>185</v>
      </c>
    </row>
    <row r="182" spans="2:65" s="14" customFormat="1">
      <c r="B182" s="212"/>
      <c r="D182" s="196" t="s">
        <v>193</v>
      </c>
      <c r="E182" s="230" t="s">
        <v>5</v>
      </c>
      <c r="F182" s="231" t="s">
        <v>196</v>
      </c>
      <c r="H182" s="232">
        <v>12.24</v>
      </c>
      <c r="I182" s="217"/>
      <c r="L182" s="212"/>
      <c r="M182" s="218"/>
      <c r="N182" s="219"/>
      <c r="O182" s="219"/>
      <c r="P182" s="219"/>
      <c r="Q182" s="219"/>
      <c r="R182" s="219"/>
      <c r="S182" s="219"/>
      <c r="T182" s="220"/>
      <c r="AT182" s="221" t="s">
        <v>193</v>
      </c>
      <c r="AU182" s="221" t="s">
        <v>83</v>
      </c>
      <c r="AV182" s="14" t="s">
        <v>191</v>
      </c>
      <c r="AW182" s="14" t="s">
        <v>38</v>
      </c>
      <c r="AX182" s="14" t="s">
        <v>81</v>
      </c>
      <c r="AY182" s="221" t="s">
        <v>185</v>
      </c>
    </row>
    <row r="183" spans="2:65" s="11" customFormat="1" ht="29.85" customHeight="1">
      <c r="B183" s="168"/>
      <c r="D183" s="179" t="s">
        <v>73</v>
      </c>
      <c r="E183" s="180" t="s">
        <v>232</v>
      </c>
      <c r="F183" s="180" t="s">
        <v>1519</v>
      </c>
      <c r="I183" s="171"/>
      <c r="J183" s="181">
        <f>BK183</f>
        <v>0</v>
      </c>
      <c r="L183" s="168"/>
      <c r="M183" s="173"/>
      <c r="N183" s="174"/>
      <c r="O183" s="174"/>
      <c r="P183" s="175">
        <f>SUM(P184:P198)</f>
        <v>0</v>
      </c>
      <c r="Q183" s="174"/>
      <c r="R183" s="175">
        <f>SUM(R184:R198)</f>
        <v>1.7057504000000001</v>
      </c>
      <c r="S183" s="174"/>
      <c r="T183" s="176">
        <f>SUM(T184:T198)</f>
        <v>0</v>
      </c>
      <c r="AR183" s="169" t="s">
        <v>81</v>
      </c>
      <c r="AT183" s="177" t="s">
        <v>73</v>
      </c>
      <c r="AU183" s="177" t="s">
        <v>81</v>
      </c>
      <c r="AY183" s="169" t="s">
        <v>185</v>
      </c>
      <c r="BK183" s="178">
        <f>SUM(BK184:BK198)</f>
        <v>0</v>
      </c>
    </row>
    <row r="184" spans="2:65" s="1" customFormat="1" ht="40.200000000000003" customHeight="1">
      <c r="B184" s="182"/>
      <c r="C184" s="183" t="s">
        <v>11</v>
      </c>
      <c r="D184" s="183" t="s">
        <v>187</v>
      </c>
      <c r="E184" s="184" t="s">
        <v>715</v>
      </c>
      <c r="F184" s="185" t="s">
        <v>1677</v>
      </c>
      <c r="G184" s="186" t="s">
        <v>275</v>
      </c>
      <c r="H184" s="187">
        <v>6</v>
      </c>
      <c r="I184" s="188"/>
      <c r="J184" s="189">
        <f>ROUND(I184*H184,2)</f>
        <v>0</v>
      </c>
      <c r="K184" s="185" t="s">
        <v>198</v>
      </c>
      <c r="L184" s="42"/>
      <c r="M184" s="190" t="s">
        <v>5</v>
      </c>
      <c r="N184" s="191" t="s">
        <v>45</v>
      </c>
      <c r="O184" s="43"/>
      <c r="P184" s="192">
        <f>O184*H184</f>
        <v>0</v>
      </c>
      <c r="Q184" s="192">
        <v>0.1295</v>
      </c>
      <c r="R184" s="192">
        <f>Q184*H184</f>
        <v>0.77700000000000002</v>
      </c>
      <c r="S184" s="192">
        <v>0</v>
      </c>
      <c r="T184" s="193">
        <f>S184*H184</f>
        <v>0</v>
      </c>
      <c r="AR184" s="25" t="s">
        <v>191</v>
      </c>
      <c r="AT184" s="25" t="s">
        <v>187</v>
      </c>
      <c r="AU184" s="25" t="s">
        <v>83</v>
      </c>
      <c r="AY184" s="25" t="s">
        <v>185</v>
      </c>
      <c r="BE184" s="194">
        <f>IF(N184="základní",J184,0)</f>
        <v>0</v>
      </c>
      <c r="BF184" s="194">
        <f>IF(N184="snížená",J184,0)</f>
        <v>0</v>
      </c>
      <c r="BG184" s="194">
        <f>IF(N184="zákl. přenesená",J184,0)</f>
        <v>0</v>
      </c>
      <c r="BH184" s="194">
        <f>IF(N184="sníž. přenesená",J184,0)</f>
        <v>0</v>
      </c>
      <c r="BI184" s="194">
        <f>IF(N184="nulová",J184,0)</f>
        <v>0</v>
      </c>
      <c r="BJ184" s="25" t="s">
        <v>81</v>
      </c>
      <c r="BK184" s="194">
        <f>ROUND(I184*H184,2)</f>
        <v>0</v>
      </c>
      <c r="BL184" s="25" t="s">
        <v>191</v>
      </c>
      <c r="BM184" s="25" t="s">
        <v>1773</v>
      </c>
    </row>
    <row r="185" spans="2:65" s="13" customFormat="1">
      <c r="B185" s="204"/>
      <c r="D185" s="196" t="s">
        <v>193</v>
      </c>
      <c r="E185" s="205" t="s">
        <v>5</v>
      </c>
      <c r="F185" s="206" t="s">
        <v>219</v>
      </c>
      <c r="H185" s="207">
        <v>6</v>
      </c>
      <c r="I185" s="208"/>
      <c r="L185" s="204"/>
      <c r="M185" s="209"/>
      <c r="N185" s="210"/>
      <c r="O185" s="210"/>
      <c r="P185" s="210"/>
      <c r="Q185" s="210"/>
      <c r="R185" s="210"/>
      <c r="S185" s="210"/>
      <c r="T185" s="211"/>
      <c r="AT185" s="205" t="s">
        <v>193</v>
      </c>
      <c r="AU185" s="205" t="s">
        <v>83</v>
      </c>
      <c r="AV185" s="13" t="s">
        <v>83</v>
      </c>
      <c r="AW185" s="13" t="s">
        <v>38</v>
      </c>
      <c r="AX185" s="13" t="s">
        <v>74</v>
      </c>
      <c r="AY185" s="205" t="s">
        <v>185</v>
      </c>
    </row>
    <row r="186" spans="2:65" s="14" customFormat="1">
      <c r="B186" s="212"/>
      <c r="D186" s="213" t="s">
        <v>193</v>
      </c>
      <c r="E186" s="214" t="s">
        <v>5</v>
      </c>
      <c r="F186" s="215" t="s">
        <v>196</v>
      </c>
      <c r="H186" s="216">
        <v>6</v>
      </c>
      <c r="I186" s="217"/>
      <c r="L186" s="212"/>
      <c r="M186" s="218"/>
      <c r="N186" s="219"/>
      <c r="O186" s="219"/>
      <c r="P186" s="219"/>
      <c r="Q186" s="219"/>
      <c r="R186" s="219"/>
      <c r="S186" s="219"/>
      <c r="T186" s="220"/>
      <c r="AT186" s="221" t="s">
        <v>193</v>
      </c>
      <c r="AU186" s="221" t="s">
        <v>83</v>
      </c>
      <c r="AV186" s="14" t="s">
        <v>191</v>
      </c>
      <c r="AW186" s="14" t="s">
        <v>38</v>
      </c>
      <c r="AX186" s="14" t="s">
        <v>81</v>
      </c>
      <c r="AY186" s="221" t="s">
        <v>185</v>
      </c>
    </row>
    <row r="187" spans="2:65" s="1" customFormat="1" ht="28.95" customHeight="1">
      <c r="B187" s="182"/>
      <c r="C187" s="236" t="s">
        <v>267</v>
      </c>
      <c r="D187" s="236" t="s">
        <v>480</v>
      </c>
      <c r="E187" s="237" t="s">
        <v>1679</v>
      </c>
      <c r="F187" s="238" t="s">
        <v>1680</v>
      </c>
      <c r="G187" s="239" t="s">
        <v>566</v>
      </c>
      <c r="H187" s="240">
        <v>6.06</v>
      </c>
      <c r="I187" s="241"/>
      <c r="J187" s="242">
        <f>ROUND(I187*H187,2)</f>
        <v>0</v>
      </c>
      <c r="K187" s="238" t="s">
        <v>198</v>
      </c>
      <c r="L187" s="243"/>
      <c r="M187" s="244" t="s">
        <v>5</v>
      </c>
      <c r="N187" s="245" t="s">
        <v>45</v>
      </c>
      <c r="O187" s="43"/>
      <c r="P187" s="192">
        <f>O187*H187</f>
        <v>0</v>
      </c>
      <c r="Q187" s="192">
        <v>5.1499999999999997E-2</v>
      </c>
      <c r="R187" s="192">
        <f>Q187*H187</f>
        <v>0.31208999999999998</v>
      </c>
      <c r="S187" s="192">
        <v>0</v>
      </c>
      <c r="T187" s="193">
        <f>S187*H187</f>
        <v>0</v>
      </c>
      <c r="AR187" s="25" t="s">
        <v>228</v>
      </c>
      <c r="AT187" s="25" t="s">
        <v>480</v>
      </c>
      <c r="AU187" s="25" t="s">
        <v>83</v>
      </c>
      <c r="AY187" s="25" t="s">
        <v>185</v>
      </c>
      <c r="BE187" s="194">
        <f>IF(N187="základní",J187,0)</f>
        <v>0</v>
      </c>
      <c r="BF187" s="194">
        <f>IF(N187="snížená",J187,0)</f>
        <v>0</v>
      </c>
      <c r="BG187" s="194">
        <f>IF(N187="zákl. přenesená",J187,0)</f>
        <v>0</v>
      </c>
      <c r="BH187" s="194">
        <f>IF(N187="sníž. přenesená",J187,0)</f>
        <v>0</v>
      </c>
      <c r="BI187" s="194">
        <f>IF(N187="nulová",J187,0)</f>
        <v>0</v>
      </c>
      <c r="BJ187" s="25" t="s">
        <v>81</v>
      </c>
      <c r="BK187" s="194">
        <f>ROUND(I187*H187,2)</f>
        <v>0</v>
      </c>
      <c r="BL187" s="25" t="s">
        <v>191</v>
      </c>
      <c r="BM187" s="25" t="s">
        <v>1774</v>
      </c>
    </row>
    <row r="188" spans="2:65" s="13" customFormat="1">
      <c r="B188" s="204"/>
      <c r="D188" s="196" t="s">
        <v>193</v>
      </c>
      <c r="E188" s="205" t="s">
        <v>5</v>
      </c>
      <c r="F188" s="206" t="s">
        <v>628</v>
      </c>
      <c r="H188" s="207">
        <v>6.06</v>
      </c>
      <c r="I188" s="208"/>
      <c r="L188" s="204"/>
      <c r="M188" s="209"/>
      <c r="N188" s="210"/>
      <c r="O188" s="210"/>
      <c r="P188" s="210"/>
      <c r="Q188" s="210"/>
      <c r="R188" s="210"/>
      <c r="S188" s="210"/>
      <c r="T188" s="211"/>
      <c r="AT188" s="205" t="s">
        <v>193</v>
      </c>
      <c r="AU188" s="205" t="s">
        <v>83</v>
      </c>
      <c r="AV188" s="13" t="s">
        <v>83</v>
      </c>
      <c r="AW188" s="13" t="s">
        <v>38</v>
      </c>
      <c r="AX188" s="13" t="s">
        <v>74</v>
      </c>
      <c r="AY188" s="205" t="s">
        <v>185</v>
      </c>
    </row>
    <row r="189" spans="2:65" s="14" customFormat="1">
      <c r="B189" s="212"/>
      <c r="D189" s="213" t="s">
        <v>193</v>
      </c>
      <c r="E189" s="214" t="s">
        <v>5</v>
      </c>
      <c r="F189" s="215" t="s">
        <v>196</v>
      </c>
      <c r="H189" s="216">
        <v>6.06</v>
      </c>
      <c r="I189" s="217"/>
      <c r="L189" s="212"/>
      <c r="M189" s="218"/>
      <c r="N189" s="219"/>
      <c r="O189" s="219"/>
      <c r="P189" s="219"/>
      <c r="Q189" s="219"/>
      <c r="R189" s="219"/>
      <c r="S189" s="219"/>
      <c r="T189" s="220"/>
      <c r="AT189" s="221" t="s">
        <v>193</v>
      </c>
      <c r="AU189" s="221" t="s">
        <v>83</v>
      </c>
      <c r="AV189" s="14" t="s">
        <v>191</v>
      </c>
      <c r="AW189" s="14" t="s">
        <v>38</v>
      </c>
      <c r="AX189" s="14" t="s">
        <v>81</v>
      </c>
      <c r="AY189" s="221" t="s">
        <v>185</v>
      </c>
    </row>
    <row r="190" spans="2:65" s="1" customFormat="1" ht="28.95" customHeight="1">
      <c r="B190" s="182"/>
      <c r="C190" s="183" t="s">
        <v>272</v>
      </c>
      <c r="D190" s="183" t="s">
        <v>187</v>
      </c>
      <c r="E190" s="184" t="s">
        <v>638</v>
      </c>
      <c r="F190" s="185" t="s">
        <v>1686</v>
      </c>
      <c r="G190" s="186" t="s">
        <v>283</v>
      </c>
      <c r="H190" s="187">
        <v>0.06</v>
      </c>
      <c r="I190" s="188"/>
      <c r="J190" s="189">
        <f>ROUND(I190*H190,2)</f>
        <v>0</v>
      </c>
      <c r="K190" s="185" t="s">
        <v>198</v>
      </c>
      <c r="L190" s="42"/>
      <c r="M190" s="190" t="s">
        <v>5</v>
      </c>
      <c r="N190" s="191" t="s">
        <v>45</v>
      </c>
      <c r="O190" s="43"/>
      <c r="P190" s="192">
        <f>O190*H190</f>
        <v>0</v>
      </c>
      <c r="Q190" s="192">
        <v>2.2563399999999998</v>
      </c>
      <c r="R190" s="192">
        <f>Q190*H190</f>
        <v>0.13538039999999998</v>
      </c>
      <c r="S190" s="192">
        <v>0</v>
      </c>
      <c r="T190" s="193">
        <f>S190*H190</f>
        <v>0</v>
      </c>
      <c r="AR190" s="25" t="s">
        <v>191</v>
      </c>
      <c r="AT190" s="25" t="s">
        <v>187</v>
      </c>
      <c r="AU190" s="25" t="s">
        <v>83</v>
      </c>
      <c r="AY190" s="25" t="s">
        <v>185</v>
      </c>
      <c r="BE190" s="194">
        <f>IF(N190="základní",J190,0)</f>
        <v>0</v>
      </c>
      <c r="BF190" s="194">
        <f>IF(N190="snížená",J190,0)</f>
        <v>0</v>
      </c>
      <c r="BG190" s="194">
        <f>IF(N190="zákl. přenesená",J190,0)</f>
        <v>0</v>
      </c>
      <c r="BH190" s="194">
        <f>IF(N190="sníž. přenesená",J190,0)</f>
        <v>0</v>
      </c>
      <c r="BI190" s="194">
        <f>IF(N190="nulová",J190,0)</f>
        <v>0</v>
      </c>
      <c r="BJ190" s="25" t="s">
        <v>81</v>
      </c>
      <c r="BK190" s="194">
        <f>ROUND(I190*H190,2)</f>
        <v>0</v>
      </c>
      <c r="BL190" s="25" t="s">
        <v>191</v>
      </c>
      <c r="BM190" s="25" t="s">
        <v>1775</v>
      </c>
    </row>
    <row r="191" spans="2:65" s="13" customFormat="1">
      <c r="B191" s="204"/>
      <c r="D191" s="196" t="s">
        <v>193</v>
      </c>
      <c r="E191" s="205" t="s">
        <v>5</v>
      </c>
      <c r="F191" s="206" t="s">
        <v>644</v>
      </c>
      <c r="H191" s="207">
        <v>0.06</v>
      </c>
      <c r="I191" s="208"/>
      <c r="L191" s="204"/>
      <c r="M191" s="209"/>
      <c r="N191" s="210"/>
      <c r="O191" s="210"/>
      <c r="P191" s="210"/>
      <c r="Q191" s="210"/>
      <c r="R191" s="210"/>
      <c r="S191" s="210"/>
      <c r="T191" s="211"/>
      <c r="AT191" s="205" t="s">
        <v>193</v>
      </c>
      <c r="AU191" s="205" t="s">
        <v>83</v>
      </c>
      <c r="AV191" s="13" t="s">
        <v>83</v>
      </c>
      <c r="AW191" s="13" t="s">
        <v>38</v>
      </c>
      <c r="AX191" s="13" t="s">
        <v>74</v>
      </c>
      <c r="AY191" s="205" t="s">
        <v>185</v>
      </c>
    </row>
    <row r="192" spans="2:65" s="14" customFormat="1">
      <c r="B192" s="212"/>
      <c r="D192" s="213" t="s">
        <v>193</v>
      </c>
      <c r="E192" s="214" t="s">
        <v>5</v>
      </c>
      <c r="F192" s="215" t="s">
        <v>196</v>
      </c>
      <c r="H192" s="216">
        <v>0.06</v>
      </c>
      <c r="I192" s="217"/>
      <c r="L192" s="212"/>
      <c r="M192" s="218"/>
      <c r="N192" s="219"/>
      <c r="O192" s="219"/>
      <c r="P192" s="219"/>
      <c r="Q192" s="219"/>
      <c r="R192" s="219"/>
      <c r="S192" s="219"/>
      <c r="T192" s="220"/>
      <c r="AT192" s="221" t="s">
        <v>193</v>
      </c>
      <c r="AU192" s="221" t="s">
        <v>83</v>
      </c>
      <c r="AV192" s="14" t="s">
        <v>191</v>
      </c>
      <c r="AW192" s="14" t="s">
        <v>38</v>
      </c>
      <c r="AX192" s="14" t="s">
        <v>81</v>
      </c>
      <c r="AY192" s="221" t="s">
        <v>185</v>
      </c>
    </row>
    <row r="193" spans="2:65" s="1" customFormat="1" ht="20.399999999999999" customHeight="1">
      <c r="B193" s="182"/>
      <c r="C193" s="341" t="s">
        <v>214</v>
      </c>
      <c r="D193" s="341" t="s">
        <v>187</v>
      </c>
      <c r="E193" s="342" t="s">
        <v>1776</v>
      </c>
      <c r="F193" s="343" t="s">
        <v>1777</v>
      </c>
      <c r="G193" s="344" t="s">
        <v>566</v>
      </c>
      <c r="H193" s="345">
        <v>12</v>
      </c>
      <c r="I193" s="346"/>
      <c r="J193" s="346">
        <f t="shared" ref="J193:J198" si="0">ROUND(I193*H193,2)</f>
        <v>0</v>
      </c>
      <c r="K193" s="343" t="s">
        <v>198</v>
      </c>
      <c r="L193" s="42"/>
      <c r="M193" s="190" t="s">
        <v>5</v>
      </c>
      <c r="N193" s="191" t="s">
        <v>45</v>
      </c>
      <c r="O193" s="43"/>
      <c r="P193" s="192">
        <f t="shared" ref="P193:P198" si="1">O193*H193</f>
        <v>0</v>
      </c>
      <c r="Q193" s="192">
        <v>1.1199999999999999E-3</v>
      </c>
      <c r="R193" s="192">
        <f t="shared" ref="R193:R198" si="2">Q193*H193</f>
        <v>1.3439999999999999E-2</v>
      </c>
      <c r="S193" s="192">
        <v>0</v>
      </c>
      <c r="T193" s="193">
        <f t="shared" ref="T193:T198" si="3">S193*H193</f>
        <v>0</v>
      </c>
      <c r="AR193" s="25" t="s">
        <v>191</v>
      </c>
      <c r="AT193" s="25" t="s">
        <v>187</v>
      </c>
      <c r="AU193" s="25" t="s">
        <v>83</v>
      </c>
      <c r="AY193" s="25" t="s">
        <v>185</v>
      </c>
      <c r="BE193" s="194">
        <f t="shared" ref="BE193:BE198" si="4">IF(N193="základní",J193,0)</f>
        <v>0</v>
      </c>
      <c r="BF193" s="194">
        <f t="shared" ref="BF193:BF198" si="5">IF(N193="snížená",J193,0)</f>
        <v>0</v>
      </c>
      <c r="BG193" s="194">
        <f t="shared" ref="BG193:BG198" si="6">IF(N193="zákl. přenesená",J193,0)</f>
        <v>0</v>
      </c>
      <c r="BH193" s="194">
        <f t="shared" ref="BH193:BH198" si="7">IF(N193="sníž. přenesená",J193,0)</f>
        <v>0</v>
      </c>
      <c r="BI193" s="194">
        <f t="shared" ref="BI193:BI198" si="8">IF(N193="nulová",J193,0)</f>
        <v>0</v>
      </c>
      <c r="BJ193" s="25" t="s">
        <v>81</v>
      </c>
      <c r="BK193" s="194">
        <f t="shared" ref="BK193:BK198" si="9">ROUND(I193*H193,2)</f>
        <v>0</v>
      </c>
      <c r="BL193" s="25" t="s">
        <v>191</v>
      </c>
      <c r="BM193" s="25" t="s">
        <v>1778</v>
      </c>
    </row>
    <row r="194" spans="2:65" s="1" customFormat="1" ht="28.95" customHeight="1">
      <c r="B194" s="182"/>
      <c r="C194" s="367" t="s">
        <v>290</v>
      </c>
      <c r="D194" s="367" t="s">
        <v>480</v>
      </c>
      <c r="E194" s="368" t="s">
        <v>1779</v>
      </c>
      <c r="F194" s="369" t="s">
        <v>2177</v>
      </c>
      <c r="G194" s="370" t="s">
        <v>566</v>
      </c>
      <c r="H194" s="371">
        <v>12</v>
      </c>
      <c r="I194" s="372"/>
      <c r="J194" s="372">
        <f t="shared" si="0"/>
        <v>0</v>
      </c>
      <c r="K194" s="369" t="s">
        <v>5</v>
      </c>
      <c r="L194" s="243"/>
      <c r="M194" s="244" t="s">
        <v>5</v>
      </c>
      <c r="N194" s="245" t="s">
        <v>45</v>
      </c>
      <c r="O194" s="43"/>
      <c r="P194" s="192">
        <f t="shared" si="1"/>
        <v>0</v>
      </c>
      <c r="Q194" s="192">
        <v>1.35E-2</v>
      </c>
      <c r="R194" s="192">
        <f t="shared" si="2"/>
        <v>0.16200000000000001</v>
      </c>
      <c r="S194" s="192">
        <v>0</v>
      </c>
      <c r="T194" s="193">
        <f t="shared" si="3"/>
        <v>0</v>
      </c>
      <c r="AR194" s="25" t="s">
        <v>228</v>
      </c>
      <c r="AT194" s="25" t="s">
        <v>480</v>
      </c>
      <c r="AU194" s="25" t="s">
        <v>83</v>
      </c>
      <c r="AY194" s="25" t="s">
        <v>185</v>
      </c>
      <c r="BE194" s="194">
        <f t="shared" si="4"/>
        <v>0</v>
      </c>
      <c r="BF194" s="194">
        <f t="shared" si="5"/>
        <v>0</v>
      </c>
      <c r="BG194" s="194">
        <f t="shared" si="6"/>
        <v>0</v>
      </c>
      <c r="BH194" s="194">
        <f t="shared" si="7"/>
        <v>0</v>
      </c>
      <c r="BI194" s="194">
        <f t="shared" si="8"/>
        <v>0</v>
      </c>
      <c r="BJ194" s="25" t="s">
        <v>81</v>
      </c>
      <c r="BK194" s="194">
        <f t="shared" si="9"/>
        <v>0</v>
      </c>
      <c r="BL194" s="25" t="s">
        <v>191</v>
      </c>
      <c r="BM194" s="25" t="s">
        <v>1780</v>
      </c>
    </row>
    <row r="195" spans="2:65" s="1" customFormat="1" ht="20.399999999999999" customHeight="1">
      <c r="B195" s="182"/>
      <c r="C195" s="341" t="s">
        <v>311</v>
      </c>
      <c r="D195" s="341" t="s">
        <v>187</v>
      </c>
      <c r="E195" s="342" t="s">
        <v>1781</v>
      </c>
      <c r="F195" s="343" t="s">
        <v>1782</v>
      </c>
      <c r="G195" s="344" t="s">
        <v>566</v>
      </c>
      <c r="H195" s="345">
        <v>4</v>
      </c>
      <c r="I195" s="346"/>
      <c r="J195" s="346">
        <f t="shared" si="0"/>
        <v>0</v>
      </c>
      <c r="K195" s="343" t="s">
        <v>198</v>
      </c>
      <c r="L195" s="42"/>
      <c r="M195" s="190" t="s">
        <v>5</v>
      </c>
      <c r="N195" s="191" t="s">
        <v>45</v>
      </c>
      <c r="O195" s="43"/>
      <c r="P195" s="192">
        <f t="shared" si="1"/>
        <v>0</v>
      </c>
      <c r="Q195" s="192">
        <v>1.16E-3</v>
      </c>
      <c r="R195" s="192">
        <f t="shared" si="2"/>
        <v>4.64E-3</v>
      </c>
      <c r="S195" s="192">
        <v>0</v>
      </c>
      <c r="T195" s="193">
        <f t="shared" si="3"/>
        <v>0</v>
      </c>
      <c r="AR195" s="25" t="s">
        <v>191</v>
      </c>
      <c r="AT195" s="25" t="s">
        <v>187</v>
      </c>
      <c r="AU195" s="25" t="s">
        <v>83</v>
      </c>
      <c r="AY195" s="25" t="s">
        <v>185</v>
      </c>
      <c r="BE195" s="194">
        <f t="shared" si="4"/>
        <v>0</v>
      </c>
      <c r="BF195" s="194">
        <f t="shared" si="5"/>
        <v>0</v>
      </c>
      <c r="BG195" s="194">
        <f t="shared" si="6"/>
        <v>0</v>
      </c>
      <c r="BH195" s="194">
        <f t="shared" si="7"/>
        <v>0</v>
      </c>
      <c r="BI195" s="194">
        <f t="shared" si="8"/>
        <v>0</v>
      </c>
      <c r="BJ195" s="25" t="s">
        <v>81</v>
      </c>
      <c r="BK195" s="194">
        <f t="shared" si="9"/>
        <v>0</v>
      </c>
      <c r="BL195" s="25" t="s">
        <v>191</v>
      </c>
      <c r="BM195" s="25" t="s">
        <v>1783</v>
      </c>
    </row>
    <row r="196" spans="2:65" s="1" customFormat="1" ht="47.25" customHeight="1">
      <c r="B196" s="182"/>
      <c r="C196" s="367" t="s">
        <v>10</v>
      </c>
      <c r="D196" s="367" t="s">
        <v>480</v>
      </c>
      <c r="E196" s="368" t="s">
        <v>1784</v>
      </c>
      <c r="F196" s="369" t="s">
        <v>2178</v>
      </c>
      <c r="G196" s="370" t="s">
        <v>566</v>
      </c>
      <c r="H196" s="371">
        <v>4</v>
      </c>
      <c r="I196" s="372"/>
      <c r="J196" s="372">
        <f t="shared" si="0"/>
        <v>0</v>
      </c>
      <c r="K196" s="369" t="s">
        <v>198</v>
      </c>
      <c r="L196" s="243"/>
      <c r="M196" s="244" t="s">
        <v>5</v>
      </c>
      <c r="N196" s="245" t="s">
        <v>45</v>
      </c>
      <c r="O196" s="43"/>
      <c r="P196" s="192">
        <f t="shared" si="1"/>
        <v>0</v>
      </c>
      <c r="Q196" s="192">
        <v>7.0000000000000007E-2</v>
      </c>
      <c r="R196" s="192">
        <f t="shared" si="2"/>
        <v>0.28000000000000003</v>
      </c>
      <c r="S196" s="192">
        <v>0</v>
      </c>
      <c r="T196" s="193">
        <f t="shared" si="3"/>
        <v>0</v>
      </c>
      <c r="AR196" s="25" t="s">
        <v>228</v>
      </c>
      <c r="AT196" s="25" t="s">
        <v>480</v>
      </c>
      <c r="AU196" s="25" t="s">
        <v>83</v>
      </c>
      <c r="AY196" s="25" t="s">
        <v>185</v>
      </c>
      <c r="BE196" s="194">
        <f t="shared" si="4"/>
        <v>0</v>
      </c>
      <c r="BF196" s="194">
        <f t="shared" si="5"/>
        <v>0</v>
      </c>
      <c r="BG196" s="194">
        <f t="shared" si="6"/>
        <v>0</v>
      </c>
      <c r="BH196" s="194">
        <f t="shared" si="7"/>
        <v>0</v>
      </c>
      <c r="BI196" s="194">
        <f t="shared" si="8"/>
        <v>0</v>
      </c>
      <c r="BJ196" s="25" t="s">
        <v>81</v>
      </c>
      <c r="BK196" s="194">
        <f t="shared" si="9"/>
        <v>0</v>
      </c>
      <c r="BL196" s="25" t="s">
        <v>191</v>
      </c>
      <c r="BM196" s="25" t="s">
        <v>1785</v>
      </c>
    </row>
    <row r="197" spans="2:65" s="1" customFormat="1" ht="20.399999999999999" customHeight="1">
      <c r="B197" s="182"/>
      <c r="C197" s="341" t="s">
        <v>325</v>
      </c>
      <c r="D197" s="341" t="s">
        <v>187</v>
      </c>
      <c r="E197" s="342" t="s">
        <v>1786</v>
      </c>
      <c r="F197" s="343" t="s">
        <v>1787</v>
      </c>
      <c r="G197" s="344" t="s">
        <v>566</v>
      </c>
      <c r="H197" s="345">
        <v>1</v>
      </c>
      <c r="I197" s="346"/>
      <c r="J197" s="346">
        <f t="shared" si="0"/>
        <v>0</v>
      </c>
      <c r="K197" s="343" t="s">
        <v>198</v>
      </c>
      <c r="L197" s="42"/>
      <c r="M197" s="190" t="s">
        <v>5</v>
      </c>
      <c r="N197" s="191" t="s">
        <v>45</v>
      </c>
      <c r="O197" s="43"/>
      <c r="P197" s="192">
        <f t="shared" si="1"/>
        <v>0</v>
      </c>
      <c r="Q197" s="192">
        <v>1.1999999999999999E-3</v>
      </c>
      <c r="R197" s="192">
        <f t="shared" si="2"/>
        <v>1.1999999999999999E-3</v>
      </c>
      <c r="S197" s="192">
        <v>0</v>
      </c>
      <c r="T197" s="193">
        <f t="shared" si="3"/>
        <v>0</v>
      </c>
      <c r="AR197" s="25" t="s">
        <v>191</v>
      </c>
      <c r="AT197" s="25" t="s">
        <v>187</v>
      </c>
      <c r="AU197" s="25" t="s">
        <v>83</v>
      </c>
      <c r="AY197" s="25" t="s">
        <v>185</v>
      </c>
      <c r="BE197" s="194">
        <f t="shared" si="4"/>
        <v>0</v>
      </c>
      <c r="BF197" s="194">
        <f t="shared" si="5"/>
        <v>0</v>
      </c>
      <c r="BG197" s="194">
        <f t="shared" si="6"/>
        <v>0</v>
      </c>
      <c r="BH197" s="194">
        <f t="shared" si="7"/>
        <v>0</v>
      </c>
      <c r="BI197" s="194">
        <f t="shared" si="8"/>
        <v>0</v>
      </c>
      <c r="BJ197" s="25" t="s">
        <v>81</v>
      </c>
      <c r="BK197" s="194">
        <f t="shared" si="9"/>
        <v>0</v>
      </c>
      <c r="BL197" s="25" t="s">
        <v>191</v>
      </c>
      <c r="BM197" s="25" t="s">
        <v>1788</v>
      </c>
    </row>
    <row r="198" spans="2:65" s="1" customFormat="1" ht="28.95" customHeight="1">
      <c r="B198" s="182"/>
      <c r="C198" s="367" t="s">
        <v>333</v>
      </c>
      <c r="D198" s="367" t="s">
        <v>480</v>
      </c>
      <c r="E198" s="368" t="s">
        <v>1789</v>
      </c>
      <c r="F198" s="369" t="s">
        <v>2179</v>
      </c>
      <c r="G198" s="370" t="s">
        <v>566</v>
      </c>
      <c r="H198" s="371">
        <v>1</v>
      </c>
      <c r="I198" s="372"/>
      <c r="J198" s="372">
        <f t="shared" si="0"/>
        <v>0</v>
      </c>
      <c r="K198" s="369" t="s">
        <v>198</v>
      </c>
      <c r="L198" s="243"/>
      <c r="M198" s="244" t="s">
        <v>5</v>
      </c>
      <c r="N198" s="245" t="s">
        <v>45</v>
      </c>
      <c r="O198" s="43"/>
      <c r="P198" s="192">
        <f t="shared" si="1"/>
        <v>0</v>
      </c>
      <c r="Q198" s="192">
        <v>0.02</v>
      </c>
      <c r="R198" s="192">
        <f t="shared" si="2"/>
        <v>0.02</v>
      </c>
      <c r="S198" s="192">
        <v>0</v>
      </c>
      <c r="T198" s="193">
        <f t="shared" si="3"/>
        <v>0</v>
      </c>
      <c r="AR198" s="25" t="s">
        <v>228</v>
      </c>
      <c r="AT198" s="25" t="s">
        <v>480</v>
      </c>
      <c r="AU198" s="25" t="s">
        <v>83</v>
      </c>
      <c r="AY198" s="25" t="s">
        <v>185</v>
      </c>
      <c r="BE198" s="194">
        <f t="shared" si="4"/>
        <v>0</v>
      </c>
      <c r="BF198" s="194">
        <f t="shared" si="5"/>
        <v>0</v>
      </c>
      <c r="BG198" s="194">
        <f t="shared" si="6"/>
        <v>0</v>
      </c>
      <c r="BH198" s="194">
        <f t="shared" si="7"/>
        <v>0</v>
      </c>
      <c r="BI198" s="194">
        <f t="shared" si="8"/>
        <v>0</v>
      </c>
      <c r="BJ198" s="25" t="s">
        <v>81</v>
      </c>
      <c r="BK198" s="194">
        <f t="shared" si="9"/>
        <v>0</v>
      </c>
      <c r="BL198" s="25" t="s">
        <v>191</v>
      </c>
      <c r="BM198" s="25" t="s">
        <v>1790</v>
      </c>
    </row>
    <row r="199" spans="2:65" s="11" customFormat="1" ht="29.85" customHeight="1">
      <c r="B199" s="168"/>
      <c r="D199" s="179" t="s">
        <v>73</v>
      </c>
      <c r="E199" s="180" t="s">
        <v>665</v>
      </c>
      <c r="F199" s="180" t="s">
        <v>666</v>
      </c>
      <c r="I199" s="171"/>
      <c r="J199" s="181">
        <f>BK199</f>
        <v>0</v>
      </c>
      <c r="L199" s="168"/>
      <c r="M199" s="173"/>
      <c r="N199" s="174"/>
      <c r="O199" s="174"/>
      <c r="P199" s="175">
        <f>P200</f>
        <v>0</v>
      </c>
      <c r="Q199" s="174"/>
      <c r="R199" s="175">
        <f>R200</f>
        <v>0</v>
      </c>
      <c r="S199" s="174"/>
      <c r="T199" s="176">
        <f>T200</f>
        <v>0</v>
      </c>
      <c r="AR199" s="169" t="s">
        <v>81</v>
      </c>
      <c r="AT199" s="177" t="s">
        <v>73</v>
      </c>
      <c r="AU199" s="177" t="s">
        <v>81</v>
      </c>
      <c r="AY199" s="169" t="s">
        <v>185</v>
      </c>
      <c r="BK199" s="178">
        <f>BK200</f>
        <v>0</v>
      </c>
    </row>
    <row r="200" spans="2:65" s="1" customFormat="1" ht="20.399999999999999" customHeight="1">
      <c r="B200" s="182"/>
      <c r="C200" s="183" t="s">
        <v>338</v>
      </c>
      <c r="D200" s="183" t="s">
        <v>187</v>
      </c>
      <c r="E200" s="184" t="s">
        <v>1726</v>
      </c>
      <c r="F200" s="185" t="s">
        <v>1727</v>
      </c>
      <c r="G200" s="186" t="s">
        <v>356</v>
      </c>
      <c r="H200" s="187">
        <v>21.934000000000001</v>
      </c>
      <c r="I200" s="188"/>
      <c r="J200" s="189">
        <f>ROUND(I200*H200,2)</f>
        <v>0</v>
      </c>
      <c r="K200" s="185" t="s">
        <v>198</v>
      </c>
      <c r="L200" s="42"/>
      <c r="M200" s="190" t="s">
        <v>5</v>
      </c>
      <c r="N200" s="246" t="s">
        <v>45</v>
      </c>
      <c r="O200" s="247"/>
      <c r="P200" s="248">
        <f>O200*H200</f>
        <v>0</v>
      </c>
      <c r="Q200" s="248">
        <v>0</v>
      </c>
      <c r="R200" s="248">
        <f>Q200*H200</f>
        <v>0</v>
      </c>
      <c r="S200" s="248">
        <v>0</v>
      </c>
      <c r="T200" s="249">
        <f>S200*H200</f>
        <v>0</v>
      </c>
      <c r="AR200" s="25" t="s">
        <v>191</v>
      </c>
      <c r="AT200" s="25" t="s">
        <v>187</v>
      </c>
      <c r="AU200" s="25" t="s">
        <v>83</v>
      </c>
      <c r="AY200" s="25" t="s">
        <v>185</v>
      </c>
      <c r="BE200" s="194">
        <f>IF(N200="základní",J200,0)</f>
        <v>0</v>
      </c>
      <c r="BF200" s="194">
        <f>IF(N200="snížená",J200,0)</f>
        <v>0</v>
      </c>
      <c r="BG200" s="194">
        <f>IF(N200="zákl. přenesená",J200,0)</f>
        <v>0</v>
      </c>
      <c r="BH200" s="194">
        <f>IF(N200="sníž. přenesená",J200,0)</f>
        <v>0</v>
      </c>
      <c r="BI200" s="194">
        <f>IF(N200="nulová",J200,0)</f>
        <v>0</v>
      </c>
      <c r="BJ200" s="25" t="s">
        <v>81</v>
      </c>
      <c r="BK200" s="194">
        <f>ROUND(I200*H200,2)</f>
        <v>0</v>
      </c>
      <c r="BL200" s="25" t="s">
        <v>191</v>
      </c>
      <c r="BM200" s="25" t="s">
        <v>1791</v>
      </c>
    </row>
    <row r="201" spans="2:65" s="1" customFormat="1" ht="6.9" customHeight="1">
      <c r="B201" s="57"/>
      <c r="C201" s="58"/>
      <c r="D201" s="58"/>
      <c r="E201" s="58"/>
      <c r="F201" s="58"/>
      <c r="G201" s="58"/>
      <c r="H201" s="58"/>
      <c r="I201" s="135"/>
      <c r="J201" s="58"/>
      <c r="K201" s="58"/>
      <c r="L201" s="42"/>
    </row>
  </sheetData>
  <autoFilter ref="C87:K200"/>
  <mergeCells count="12">
    <mergeCell ref="G1:H1"/>
    <mergeCell ref="L2:V2"/>
    <mergeCell ref="E49:H49"/>
    <mergeCell ref="E51:H51"/>
    <mergeCell ref="E76:H76"/>
    <mergeCell ref="E78:H78"/>
    <mergeCell ref="E80:H80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4"/>
  <sheetViews>
    <sheetView showGridLines="0" workbookViewId="0">
      <pane ySplit="1" topLeftCell="A88" activePane="bottomLeft" state="frozen"/>
      <selection pane="bottomLeft" activeCell="F129" sqref="F129"/>
    </sheetView>
  </sheetViews>
  <sheetFormatPr defaultRowHeight="12"/>
  <cols>
    <col min="1" max="1" width="7.140625" customWidth="1"/>
    <col min="2" max="2" width="1.42578125" customWidth="1"/>
    <col min="3" max="3" width="3.42578125" customWidth="1"/>
    <col min="4" max="4" width="3.7109375" customWidth="1"/>
    <col min="5" max="5" width="14.7109375" customWidth="1"/>
    <col min="6" max="6" width="64.28515625" customWidth="1"/>
    <col min="7" max="7" width="7.42578125" customWidth="1"/>
    <col min="8" max="8" width="9.42578125" customWidth="1"/>
    <col min="9" max="9" width="10.85546875" style="107" customWidth="1"/>
    <col min="10" max="10" width="20.140625" customWidth="1"/>
    <col min="11" max="11" width="13.28515625" customWidth="1"/>
    <col min="13" max="18" width="9.140625" hidden="1"/>
    <col min="19" max="19" width="7" hidden="1" customWidth="1"/>
    <col min="20" max="20" width="25.42578125" hidden="1" customWidth="1"/>
    <col min="21" max="21" width="14" hidden="1" customWidth="1"/>
    <col min="22" max="22" width="10.42578125" customWidth="1"/>
    <col min="23" max="23" width="14" customWidth="1"/>
    <col min="24" max="24" width="10.42578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149</v>
      </c>
      <c r="G1" s="420" t="s">
        <v>150</v>
      </c>
      <c r="H1" s="420"/>
      <c r="I1" s="111"/>
      <c r="J1" s="110" t="s">
        <v>151</v>
      </c>
      <c r="K1" s="109" t="s">
        <v>152</v>
      </c>
      <c r="L1" s="110" t="s">
        <v>153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" customHeight="1">
      <c r="L2" s="412" t="s">
        <v>8</v>
      </c>
      <c r="M2" s="413"/>
      <c r="N2" s="413"/>
      <c r="O2" s="413"/>
      <c r="P2" s="413"/>
      <c r="Q2" s="413"/>
      <c r="R2" s="413"/>
      <c r="S2" s="413"/>
      <c r="T2" s="413"/>
      <c r="U2" s="413"/>
      <c r="V2" s="413"/>
      <c r="AT2" s="25" t="s">
        <v>139</v>
      </c>
    </row>
    <row r="3" spans="1:70" ht="6.9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83</v>
      </c>
    </row>
    <row r="4" spans="1:70" ht="36.9" customHeight="1">
      <c r="B4" s="29"/>
      <c r="C4" s="30"/>
      <c r="D4" s="31" t="s">
        <v>154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3.2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399999999999999" customHeight="1">
      <c r="B7" s="29"/>
      <c r="C7" s="30"/>
      <c r="D7" s="30"/>
      <c r="E7" s="416" t="str">
        <f>'Rekapitulace stavby'!K6</f>
        <v>Regenerace panelového sídliště Prievidzská, Šumperk - 5. etapa, II. část - díl 1</v>
      </c>
      <c r="F7" s="417"/>
      <c r="G7" s="417"/>
      <c r="H7" s="417"/>
      <c r="I7" s="113"/>
      <c r="J7" s="30"/>
      <c r="K7" s="32"/>
    </row>
    <row r="8" spans="1:70" ht="13.2">
      <c r="B8" s="29"/>
      <c r="C8" s="30"/>
      <c r="D8" s="38" t="s">
        <v>155</v>
      </c>
      <c r="E8" s="30"/>
      <c r="F8" s="30"/>
      <c r="G8" s="30"/>
      <c r="H8" s="30"/>
      <c r="I8" s="113"/>
      <c r="J8" s="30"/>
      <c r="K8" s="32"/>
    </row>
    <row r="9" spans="1:70" s="1" customFormat="1" ht="20.399999999999999" customHeight="1">
      <c r="B9" s="42"/>
      <c r="C9" s="43"/>
      <c r="D9" s="43"/>
      <c r="E9" s="416" t="s">
        <v>1792</v>
      </c>
      <c r="F9" s="418"/>
      <c r="G9" s="418"/>
      <c r="H9" s="418"/>
      <c r="I9" s="114"/>
      <c r="J9" s="43"/>
      <c r="K9" s="46"/>
    </row>
    <row r="10" spans="1:70" s="1" customFormat="1" ht="13.2">
      <c r="B10" s="42"/>
      <c r="C10" s="43"/>
      <c r="D10" s="38" t="s">
        <v>157</v>
      </c>
      <c r="E10" s="43"/>
      <c r="F10" s="43"/>
      <c r="G10" s="43"/>
      <c r="H10" s="43"/>
      <c r="I10" s="114"/>
      <c r="J10" s="43"/>
      <c r="K10" s="46"/>
    </row>
    <row r="11" spans="1:70" s="1" customFormat="1" ht="36.9" customHeight="1">
      <c r="B11" s="42"/>
      <c r="C11" s="43"/>
      <c r="D11" s="43"/>
      <c r="E11" s="419" t="s">
        <v>1793</v>
      </c>
      <c r="F11" s="418"/>
      <c r="G11" s="418"/>
      <c r="H11" s="418"/>
      <c r="I11" s="114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" customHeight="1">
      <c r="B13" s="42"/>
      <c r="C13" s="43"/>
      <c r="D13" s="38" t="s">
        <v>21</v>
      </c>
      <c r="E13" s="43"/>
      <c r="F13" s="36" t="s">
        <v>5</v>
      </c>
      <c r="G13" s="43"/>
      <c r="H13" s="43"/>
      <c r="I13" s="115" t="s">
        <v>22</v>
      </c>
      <c r="J13" s="36" t="s">
        <v>5</v>
      </c>
      <c r="K13" s="46"/>
    </row>
    <row r="14" spans="1:70" s="1" customFormat="1" ht="14.4" customHeight="1">
      <c r="B14" s="42"/>
      <c r="C14" s="43"/>
      <c r="D14" s="38" t="s">
        <v>23</v>
      </c>
      <c r="E14" s="43"/>
      <c r="F14" s="36" t="s">
        <v>30</v>
      </c>
      <c r="G14" s="43"/>
      <c r="H14" s="43"/>
      <c r="I14" s="115" t="s">
        <v>25</v>
      </c>
      <c r="J14" s="116" t="str">
        <f>'Rekapitulace stavby'!AN8</f>
        <v>24. 3. 2017</v>
      </c>
      <c r="K14" s="46"/>
    </row>
    <row r="15" spans="1:70" s="1" customFormat="1" ht="10.95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" customHeight="1">
      <c r="B16" s="42"/>
      <c r="C16" s="43"/>
      <c r="D16" s="38" t="s">
        <v>27</v>
      </c>
      <c r="E16" s="43"/>
      <c r="F16" s="43"/>
      <c r="G16" s="43"/>
      <c r="H16" s="43"/>
      <c r="I16" s="115" t="s">
        <v>28</v>
      </c>
      <c r="J16" s="36" t="str">
        <f>IF('Rekapitulace stavby'!AN10="","",'Rekapitulace stavby'!AN10)</f>
        <v/>
      </c>
      <c r="K16" s="46"/>
    </row>
    <row r="17" spans="2:11" s="1" customFormat="1" ht="18" customHeight="1">
      <c r="B17" s="42"/>
      <c r="C17" s="43"/>
      <c r="D17" s="43"/>
      <c r="E17" s="36" t="str">
        <f>IF('Rekapitulace stavby'!E11="","",'Rekapitulace stavby'!E11)</f>
        <v xml:space="preserve"> </v>
      </c>
      <c r="F17" s="43"/>
      <c r="G17" s="43"/>
      <c r="H17" s="43"/>
      <c r="I17" s="115" t="s">
        <v>31</v>
      </c>
      <c r="J17" s="36" t="str">
        <f>IF('Rekapitulace stavby'!AN11="","",'Rekapitulace stavby'!AN11)</f>
        <v/>
      </c>
      <c r="K17" s="46"/>
    </row>
    <row r="18" spans="2:11" s="1" customFormat="1" ht="6.9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" customHeight="1">
      <c r="B19" s="42"/>
      <c r="C19" s="43"/>
      <c r="D19" s="38" t="s">
        <v>32</v>
      </c>
      <c r="E19" s="43"/>
      <c r="F19" s="43"/>
      <c r="G19" s="43"/>
      <c r="H19" s="43"/>
      <c r="I19" s="115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31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" customHeight="1">
      <c r="B22" s="42"/>
      <c r="C22" s="43"/>
      <c r="D22" s="38" t="s">
        <v>34</v>
      </c>
      <c r="E22" s="43"/>
      <c r="F22" s="43"/>
      <c r="G22" s="43"/>
      <c r="H22" s="43"/>
      <c r="I22" s="115" t="s">
        <v>28</v>
      </c>
      <c r="J22" s="36" t="str">
        <f>IF('Rekapitulace stavby'!AN16="","",'Rekapitulace stavby'!AN16)</f>
        <v>27821251</v>
      </c>
      <c r="K22" s="46"/>
    </row>
    <row r="23" spans="2:11" s="1" customFormat="1" ht="18" customHeight="1">
      <c r="B23" s="42"/>
      <c r="C23" s="43"/>
      <c r="D23" s="43"/>
      <c r="E23" s="36" t="str">
        <f>IF('Rekapitulace stavby'!E17="","",'Rekapitulace stavby'!E17)</f>
        <v>Cekr CZ s.r.o., Mazalova 57/2, Šumperk</v>
      </c>
      <c r="F23" s="43"/>
      <c r="G23" s="43"/>
      <c r="H23" s="43"/>
      <c r="I23" s="115" t="s">
        <v>31</v>
      </c>
      <c r="J23" s="36" t="str">
        <f>IF('Rekapitulace stavby'!AN17="","",'Rekapitulace stavby'!AN17)</f>
        <v>CZ27821251</v>
      </c>
      <c r="K23" s="46"/>
    </row>
    <row r="24" spans="2:11" s="1" customFormat="1" ht="6.9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" customHeight="1">
      <c r="B25" s="42"/>
      <c r="C25" s="43"/>
      <c r="D25" s="38" t="s">
        <v>39</v>
      </c>
      <c r="E25" s="43"/>
      <c r="F25" s="43"/>
      <c r="G25" s="43"/>
      <c r="H25" s="43"/>
      <c r="I25" s="114"/>
      <c r="J25" s="43"/>
      <c r="K25" s="46"/>
    </row>
    <row r="26" spans="2:11" s="7" customFormat="1" ht="20.399999999999999" customHeight="1">
      <c r="B26" s="117"/>
      <c r="C26" s="118"/>
      <c r="D26" s="118"/>
      <c r="E26" s="380" t="s">
        <v>5</v>
      </c>
      <c r="F26" s="380"/>
      <c r="G26" s="380"/>
      <c r="H26" s="380"/>
      <c r="I26" s="119"/>
      <c r="J26" s="118"/>
      <c r="K26" s="120"/>
    </row>
    <row r="27" spans="2:11" s="1" customFormat="1" ht="6.9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40</v>
      </c>
      <c r="E29" s="43"/>
      <c r="F29" s="43"/>
      <c r="G29" s="43"/>
      <c r="H29" s="43"/>
      <c r="I29" s="114"/>
      <c r="J29" s="124">
        <f>ROUND(J82,2)</f>
        <v>0</v>
      </c>
      <c r="K29" s="46"/>
    </row>
    <row r="30" spans="2:11" s="1" customFormat="1" ht="6.9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" customHeight="1">
      <c r="B31" s="42"/>
      <c r="C31" s="43"/>
      <c r="D31" s="43"/>
      <c r="E31" s="43"/>
      <c r="F31" s="47" t="s">
        <v>42</v>
      </c>
      <c r="G31" s="43"/>
      <c r="H31" s="43"/>
      <c r="I31" s="125" t="s">
        <v>41</v>
      </c>
      <c r="J31" s="47" t="s">
        <v>43</v>
      </c>
      <c r="K31" s="46"/>
    </row>
    <row r="32" spans="2:11" s="1" customFormat="1" ht="14.4" customHeight="1">
      <c r="B32" s="42"/>
      <c r="C32" s="43"/>
      <c r="D32" s="50" t="s">
        <v>44</v>
      </c>
      <c r="E32" s="50" t="s">
        <v>45</v>
      </c>
      <c r="F32" s="126">
        <f>ROUND(SUM(BE82:BE133), 2)</f>
        <v>0</v>
      </c>
      <c r="G32" s="43"/>
      <c r="H32" s="43"/>
      <c r="I32" s="127">
        <v>0.21</v>
      </c>
      <c r="J32" s="126">
        <f>ROUND(ROUND((SUM(BE82:BE133)), 2)*I32, 2)</f>
        <v>0</v>
      </c>
      <c r="K32" s="46"/>
    </row>
    <row r="33" spans="2:11" s="1" customFormat="1" ht="14.4" customHeight="1">
      <c r="B33" s="42"/>
      <c r="C33" s="43"/>
      <c r="D33" s="43"/>
      <c r="E33" s="50" t="s">
        <v>46</v>
      </c>
      <c r="F33" s="126">
        <f>ROUND(SUM(BF82:BF133), 2)</f>
        <v>0</v>
      </c>
      <c r="G33" s="43"/>
      <c r="H33" s="43"/>
      <c r="I33" s="127">
        <v>0.15</v>
      </c>
      <c r="J33" s="126">
        <f>ROUND(ROUND((SUM(BF82:BF133)), 2)*I33, 2)</f>
        <v>0</v>
      </c>
      <c r="K33" s="46"/>
    </row>
    <row r="34" spans="2:11" s="1" customFormat="1" ht="14.4" hidden="1" customHeight="1">
      <c r="B34" s="42"/>
      <c r="C34" s="43"/>
      <c r="D34" s="43"/>
      <c r="E34" s="50" t="s">
        <v>47</v>
      </c>
      <c r="F34" s="126">
        <f>ROUND(SUM(BG82:BG133),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" hidden="1" customHeight="1">
      <c r="B35" s="42"/>
      <c r="C35" s="43"/>
      <c r="D35" s="43"/>
      <c r="E35" s="50" t="s">
        <v>48</v>
      </c>
      <c r="F35" s="126">
        <f>ROUND(SUM(BH82:BH133),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" hidden="1" customHeight="1">
      <c r="B36" s="42"/>
      <c r="C36" s="43"/>
      <c r="D36" s="43"/>
      <c r="E36" s="50" t="s">
        <v>49</v>
      </c>
      <c r="F36" s="126">
        <f>ROUND(SUM(BI82:BI133),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50</v>
      </c>
      <c r="E38" s="72"/>
      <c r="F38" s="72"/>
      <c r="G38" s="130" t="s">
        <v>51</v>
      </c>
      <c r="H38" s="131" t="s">
        <v>52</v>
      </c>
      <c r="I38" s="132"/>
      <c r="J38" s="133">
        <f>SUM(J29:J36)</f>
        <v>0</v>
      </c>
      <c r="K38" s="134"/>
    </row>
    <row r="39" spans="2:11" s="1" customFormat="1" ht="14.4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" customHeight="1">
      <c r="B44" s="42"/>
      <c r="C44" s="31" t="s">
        <v>159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" customHeight="1">
      <c r="B46" s="42"/>
      <c r="C46" s="38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0.399999999999999" customHeight="1">
      <c r="B47" s="42"/>
      <c r="C47" s="43"/>
      <c r="D47" s="43"/>
      <c r="E47" s="416" t="str">
        <f>E7</f>
        <v>Regenerace panelového sídliště Prievidzská, Šumperk - 5. etapa, II. část - díl 1</v>
      </c>
      <c r="F47" s="417"/>
      <c r="G47" s="417"/>
      <c r="H47" s="417"/>
      <c r="I47" s="114"/>
      <c r="J47" s="43"/>
      <c r="K47" s="46"/>
    </row>
    <row r="48" spans="2:11" ht="13.2">
      <c r="B48" s="29"/>
      <c r="C48" s="38" t="s">
        <v>155</v>
      </c>
      <c r="D48" s="30"/>
      <c r="E48" s="30"/>
      <c r="F48" s="30"/>
      <c r="G48" s="30"/>
      <c r="H48" s="30"/>
      <c r="I48" s="113"/>
      <c r="J48" s="30"/>
      <c r="K48" s="32"/>
    </row>
    <row r="49" spans="2:47" s="1" customFormat="1" ht="20.399999999999999" customHeight="1">
      <c r="B49" s="42"/>
      <c r="C49" s="43"/>
      <c r="D49" s="43"/>
      <c r="E49" s="416" t="s">
        <v>1792</v>
      </c>
      <c r="F49" s="418"/>
      <c r="G49" s="418"/>
      <c r="H49" s="418"/>
      <c r="I49" s="114"/>
      <c r="J49" s="43"/>
      <c r="K49" s="46"/>
    </row>
    <row r="50" spans="2:47" s="1" customFormat="1" ht="14.4" customHeight="1">
      <c r="B50" s="42"/>
      <c r="C50" s="38" t="s">
        <v>157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22.2" customHeight="1">
      <c r="B51" s="42"/>
      <c r="C51" s="43"/>
      <c r="D51" s="43"/>
      <c r="E51" s="419" t="str">
        <f>E11</f>
        <v>801-2 - Výsadby zeleně</v>
      </c>
      <c r="F51" s="418"/>
      <c r="G51" s="418"/>
      <c r="H51" s="418"/>
      <c r="I51" s="114"/>
      <c r="J51" s="43"/>
      <c r="K51" s="46"/>
    </row>
    <row r="52" spans="2:47" s="1" customFormat="1" ht="6.9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 xml:space="preserve"> </v>
      </c>
      <c r="G53" s="43"/>
      <c r="H53" s="43"/>
      <c r="I53" s="115" t="s">
        <v>25</v>
      </c>
      <c r="J53" s="116" t="str">
        <f>IF(J14="","",J14)</f>
        <v>24. 3. 2017</v>
      </c>
      <c r="K53" s="46"/>
    </row>
    <row r="54" spans="2:47" s="1" customFormat="1" ht="6.9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 ht="13.2">
      <c r="B55" s="42"/>
      <c r="C55" s="38" t="s">
        <v>27</v>
      </c>
      <c r="D55" s="43"/>
      <c r="E55" s="43"/>
      <c r="F55" s="36" t="str">
        <f>E17</f>
        <v xml:space="preserve"> </v>
      </c>
      <c r="G55" s="43"/>
      <c r="H55" s="43"/>
      <c r="I55" s="115" t="s">
        <v>34</v>
      </c>
      <c r="J55" s="36" t="str">
        <f>E23</f>
        <v>Cekr CZ s.r.o., Mazalova 57/2, Šumperk</v>
      </c>
      <c r="K55" s="46"/>
    </row>
    <row r="56" spans="2:47" s="1" customFormat="1" ht="14.4" customHeight="1">
      <c r="B56" s="42"/>
      <c r="C56" s="38" t="s">
        <v>32</v>
      </c>
      <c r="D56" s="43"/>
      <c r="E56" s="43"/>
      <c r="F56" s="36" t="str">
        <f>IF(E20="","",E20)</f>
        <v/>
      </c>
      <c r="G56" s="43"/>
      <c r="H56" s="43"/>
      <c r="I56" s="114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160</v>
      </c>
      <c r="D58" s="128"/>
      <c r="E58" s="128"/>
      <c r="F58" s="128"/>
      <c r="G58" s="128"/>
      <c r="H58" s="128"/>
      <c r="I58" s="139"/>
      <c r="J58" s="140" t="s">
        <v>161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162</v>
      </c>
      <c r="D60" s="43"/>
      <c r="E60" s="43"/>
      <c r="F60" s="43"/>
      <c r="G60" s="43"/>
      <c r="H60" s="43"/>
      <c r="I60" s="114"/>
      <c r="J60" s="124">
        <f>J82</f>
        <v>0</v>
      </c>
      <c r="K60" s="46"/>
      <c r="AU60" s="25" t="s">
        <v>163</v>
      </c>
    </row>
    <row r="61" spans="2:47" s="1" customFormat="1" ht="21.75" customHeight="1">
      <c r="B61" s="42"/>
      <c r="C61" s="43"/>
      <c r="D61" s="43"/>
      <c r="E61" s="43"/>
      <c r="F61" s="43"/>
      <c r="G61" s="43"/>
      <c r="H61" s="43"/>
      <c r="I61" s="114"/>
      <c r="J61" s="43"/>
      <c r="K61" s="46"/>
    </row>
    <row r="62" spans="2:47" s="1" customFormat="1" ht="6.9" customHeight="1">
      <c r="B62" s="57"/>
      <c r="C62" s="58"/>
      <c r="D62" s="58"/>
      <c r="E62" s="58"/>
      <c r="F62" s="58"/>
      <c r="G62" s="58"/>
      <c r="H62" s="58"/>
      <c r="I62" s="135"/>
      <c r="J62" s="58"/>
      <c r="K62" s="59"/>
    </row>
    <row r="66" spans="2:12" s="1" customFormat="1" ht="6.9" customHeight="1">
      <c r="B66" s="60"/>
      <c r="C66" s="61"/>
      <c r="D66" s="61"/>
      <c r="E66" s="61"/>
      <c r="F66" s="61"/>
      <c r="G66" s="61"/>
      <c r="H66" s="61"/>
      <c r="I66" s="136"/>
      <c r="J66" s="61"/>
      <c r="K66" s="61"/>
      <c r="L66" s="42"/>
    </row>
    <row r="67" spans="2:12" s="1" customFormat="1" ht="36.9" customHeight="1">
      <c r="B67" s="42"/>
      <c r="C67" s="62" t="s">
        <v>169</v>
      </c>
      <c r="L67" s="42"/>
    </row>
    <row r="68" spans="2:12" s="1" customFormat="1" ht="6.9" customHeight="1">
      <c r="B68" s="42"/>
      <c r="L68" s="42"/>
    </row>
    <row r="69" spans="2:12" s="1" customFormat="1" ht="14.4" customHeight="1">
      <c r="B69" s="42"/>
      <c r="C69" s="64" t="s">
        <v>19</v>
      </c>
      <c r="L69" s="42"/>
    </row>
    <row r="70" spans="2:12" s="1" customFormat="1" ht="20.399999999999999" customHeight="1">
      <c r="B70" s="42"/>
      <c r="E70" s="414" t="str">
        <f>E7</f>
        <v>Regenerace panelového sídliště Prievidzská, Šumperk - 5. etapa, II. část - díl 1</v>
      </c>
      <c r="F70" s="421"/>
      <c r="G70" s="421"/>
      <c r="H70" s="421"/>
      <c r="L70" s="42"/>
    </row>
    <row r="71" spans="2:12" ht="13.2">
      <c r="B71" s="29"/>
      <c r="C71" s="64" t="s">
        <v>155</v>
      </c>
      <c r="L71" s="29"/>
    </row>
    <row r="72" spans="2:12" s="1" customFormat="1" ht="20.399999999999999" customHeight="1">
      <c r="B72" s="42"/>
      <c r="E72" s="414" t="s">
        <v>1792</v>
      </c>
      <c r="F72" s="415"/>
      <c r="G72" s="415"/>
      <c r="H72" s="415"/>
      <c r="L72" s="42"/>
    </row>
    <row r="73" spans="2:12" s="1" customFormat="1" ht="14.4" customHeight="1">
      <c r="B73" s="42"/>
      <c r="C73" s="64" t="s">
        <v>157</v>
      </c>
      <c r="L73" s="42"/>
    </row>
    <row r="74" spans="2:12" s="1" customFormat="1" ht="22.2" customHeight="1">
      <c r="B74" s="42"/>
      <c r="E74" s="391" t="str">
        <f>E11</f>
        <v>801-2 - Výsadby zeleně</v>
      </c>
      <c r="F74" s="415"/>
      <c r="G74" s="415"/>
      <c r="H74" s="415"/>
      <c r="L74" s="42"/>
    </row>
    <row r="75" spans="2:12" s="1" customFormat="1" ht="6.9" customHeight="1">
      <c r="B75" s="42"/>
      <c r="L75" s="42"/>
    </row>
    <row r="76" spans="2:12" s="1" customFormat="1" ht="18" customHeight="1">
      <c r="B76" s="42"/>
      <c r="C76" s="64" t="s">
        <v>23</v>
      </c>
      <c r="F76" s="157" t="str">
        <f>F14</f>
        <v xml:space="preserve"> </v>
      </c>
      <c r="I76" s="158" t="s">
        <v>25</v>
      </c>
      <c r="J76" s="68" t="str">
        <f>IF(J14="","",J14)</f>
        <v>24. 3. 2017</v>
      </c>
      <c r="L76" s="42"/>
    </row>
    <row r="77" spans="2:12" s="1" customFormat="1" ht="6.9" customHeight="1">
      <c r="B77" s="42"/>
      <c r="L77" s="42"/>
    </row>
    <row r="78" spans="2:12" s="1" customFormat="1" ht="13.2">
      <c r="B78" s="42"/>
      <c r="C78" s="64" t="s">
        <v>27</v>
      </c>
      <c r="F78" s="157" t="str">
        <f>E17</f>
        <v xml:space="preserve"> </v>
      </c>
      <c r="I78" s="158" t="s">
        <v>34</v>
      </c>
      <c r="J78" s="157" t="str">
        <f>E23</f>
        <v>Cekr CZ s.r.o., Mazalova 57/2, Šumperk</v>
      </c>
      <c r="L78" s="42"/>
    </row>
    <row r="79" spans="2:12" s="1" customFormat="1" ht="14.4" customHeight="1">
      <c r="B79" s="42"/>
      <c r="C79" s="64" t="s">
        <v>32</v>
      </c>
      <c r="F79" s="157" t="str">
        <f>IF(E20="","",E20)</f>
        <v/>
      </c>
      <c r="L79" s="42"/>
    </row>
    <row r="80" spans="2:12" s="1" customFormat="1" ht="10.35" customHeight="1">
      <c r="B80" s="42"/>
      <c r="L80" s="42"/>
    </row>
    <row r="81" spans="2:65" s="10" customFormat="1" ht="29.25" customHeight="1">
      <c r="B81" s="159"/>
      <c r="C81" s="160" t="s">
        <v>170</v>
      </c>
      <c r="D81" s="161" t="s">
        <v>59</v>
      </c>
      <c r="E81" s="161" t="s">
        <v>55</v>
      </c>
      <c r="F81" s="161" t="s">
        <v>171</v>
      </c>
      <c r="G81" s="161" t="s">
        <v>172</v>
      </c>
      <c r="H81" s="161" t="s">
        <v>173</v>
      </c>
      <c r="I81" s="162" t="s">
        <v>174</v>
      </c>
      <c r="J81" s="161" t="s">
        <v>161</v>
      </c>
      <c r="K81" s="163" t="s">
        <v>175</v>
      </c>
      <c r="L81" s="159"/>
      <c r="M81" s="74" t="s">
        <v>176</v>
      </c>
      <c r="N81" s="75" t="s">
        <v>44</v>
      </c>
      <c r="O81" s="75" t="s">
        <v>177</v>
      </c>
      <c r="P81" s="75" t="s">
        <v>178</v>
      </c>
      <c r="Q81" s="75" t="s">
        <v>179</v>
      </c>
      <c r="R81" s="75" t="s">
        <v>180</v>
      </c>
      <c r="S81" s="75" t="s">
        <v>181</v>
      </c>
      <c r="T81" s="76" t="s">
        <v>182</v>
      </c>
    </row>
    <row r="82" spans="2:65" s="1" customFormat="1" ht="29.25" customHeight="1">
      <c r="B82" s="42"/>
      <c r="C82" s="259" t="s">
        <v>162</v>
      </c>
      <c r="J82" s="164">
        <f>BK82</f>
        <v>0</v>
      </c>
      <c r="L82" s="42"/>
      <c r="M82" s="77"/>
      <c r="N82" s="69"/>
      <c r="O82" s="69"/>
      <c r="P82" s="165">
        <f>SUM(P83:P133)</f>
        <v>0</v>
      </c>
      <c r="Q82" s="69"/>
      <c r="R82" s="165">
        <f>SUM(R83:R133)</f>
        <v>55.385710000000003</v>
      </c>
      <c r="S82" s="69"/>
      <c r="T82" s="166">
        <f>SUM(T83:T133)</f>
        <v>0</v>
      </c>
      <c r="AT82" s="25" t="s">
        <v>73</v>
      </c>
      <c r="AU82" s="25" t="s">
        <v>163</v>
      </c>
      <c r="BK82" s="167">
        <f>SUM(BK83:BK133)</f>
        <v>0</v>
      </c>
    </row>
    <row r="83" spans="2:65" s="1" customFormat="1" ht="20.399999999999999" customHeight="1">
      <c r="B83" s="182"/>
      <c r="C83" s="183" t="s">
        <v>81</v>
      </c>
      <c r="D83" s="183" t="s">
        <v>187</v>
      </c>
      <c r="E83" s="184" t="s">
        <v>1794</v>
      </c>
      <c r="F83" s="185" t="s">
        <v>1795</v>
      </c>
      <c r="G83" s="186" t="s">
        <v>190</v>
      </c>
      <c r="H83" s="187">
        <v>2093</v>
      </c>
      <c r="I83" s="188"/>
      <c r="J83" s="189">
        <f t="shared" ref="J83:J123" si="0">ROUND(I83*H83,2)</f>
        <v>0</v>
      </c>
      <c r="K83" s="185" t="s">
        <v>5</v>
      </c>
      <c r="L83" s="42"/>
      <c r="M83" s="190" t="s">
        <v>5</v>
      </c>
      <c r="N83" s="191" t="s">
        <v>45</v>
      </c>
      <c r="O83" s="43"/>
      <c r="P83" s="192">
        <f t="shared" ref="P83:P123" si="1">O83*H83</f>
        <v>0</v>
      </c>
      <c r="Q83" s="192">
        <v>0</v>
      </c>
      <c r="R83" s="192">
        <f t="shared" ref="R83:R123" si="2">Q83*H83</f>
        <v>0</v>
      </c>
      <c r="S83" s="192">
        <v>0</v>
      </c>
      <c r="T83" s="193">
        <f t="shared" ref="T83:T123" si="3">S83*H83</f>
        <v>0</v>
      </c>
      <c r="AR83" s="25" t="s">
        <v>191</v>
      </c>
      <c r="AT83" s="25" t="s">
        <v>187</v>
      </c>
      <c r="AU83" s="25" t="s">
        <v>74</v>
      </c>
      <c r="AY83" s="25" t="s">
        <v>185</v>
      </c>
      <c r="BE83" s="194">
        <f t="shared" ref="BE83:BE123" si="4">IF(N83="základní",J83,0)</f>
        <v>0</v>
      </c>
      <c r="BF83" s="194">
        <f t="shared" ref="BF83:BF123" si="5">IF(N83="snížená",J83,0)</f>
        <v>0</v>
      </c>
      <c r="BG83" s="194">
        <f t="shared" ref="BG83:BG123" si="6">IF(N83="zákl. přenesená",J83,0)</f>
        <v>0</v>
      </c>
      <c r="BH83" s="194">
        <f t="shared" ref="BH83:BH123" si="7">IF(N83="sníž. přenesená",J83,0)</f>
        <v>0</v>
      </c>
      <c r="BI83" s="194">
        <f t="shared" ref="BI83:BI123" si="8">IF(N83="nulová",J83,0)</f>
        <v>0</v>
      </c>
      <c r="BJ83" s="25" t="s">
        <v>81</v>
      </c>
      <c r="BK83" s="194">
        <f t="shared" ref="BK83:BK123" si="9">ROUND(I83*H83,2)</f>
        <v>0</v>
      </c>
      <c r="BL83" s="25" t="s">
        <v>191</v>
      </c>
      <c r="BM83" s="25" t="s">
        <v>81</v>
      </c>
    </row>
    <row r="84" spans="2:65" s="1" customFormat="1" ht="20.399999999999999" customHeight="1">
      <c r="B84" s="182"/>
      <c r="C84" s="183" t="s">
        <v>83</v>
      </c>
      <c r="D84" s="183" t="s">
        <v>187</v>
      </c>
      <c r="E84" s="184" t="s">
        <v>1796</v>
      </c>
      <c r="F84" s="185" t="s">
        <v>1797</v>
      </c>
      <c r="G84" s="186" t="s">
        <v>190</v>
      </c>
      <c r="H84" s="187">
        <v>1046.5</v>
      </c>
      <c r="I84" s="188"/>
      <c r="J84" s="189">
        <f t="shared" si="0"/>
        <v>0</v>
      </c>
      <c r="K84" s="185" t="s">
        <v>5</v>
      </c>
      <c r="L84" s="42"/>
      <c r="M84" s="190" t="s">
        <v>5</v>
      </c>
      <c r="N84" s="191" t="s">
        <v>45</v>
      </c>
      <c r="O84" s="43"/>
      <c r="P84" s="192">
        <f t="shared" si="1"/>
        <v>0</v>
      </c>
      <c r="Q84" s="192">
        <v>0</v>
      </c>
      <c r="R84" s="192">
        <f t="shared" si="2"/>
        <v>0</v>
      </c>
      <c r="S84" s="192">
        <v>0</v>
      </c>
      <c r="T84" s="193">
        <f t="shared" si="3"/>
        <v>0</v>
      </c>
      <c r="AR84" s="25" t="s">
        <v>191</v>
      </c>
      <c r="AT84" s="25" t="s">
        <v>187</v>
      </c>
      <c r="AU84" s="25" t="s">
        <v>74</v>
      </c>
      <c r="AY84" s="25" t="s">
        <v>185</v>
      </c>
      <c r="BE84" s="194">
        <f t="shared" si="4"/>
        <v>0</v>
      </c>
      <c r="BF84" s="194">
        <f t="shared" si="5"/>
        <v>0</v>
      </c>
      <c r="BG84" s="194">
        <f t="shared" si="6"/>
        <v>0</v>
      </c>
      <c r="BH84" s="194">
        <f t="shared" si="7"/>
        <v>0</v>
      </c>
      <c r="BI84" s="194">
        <f t="shared" si="8"/>
        <v>0</v>
      </c>
      <c r="BJ84" s="25" t="s">
        <v>81</v>
      </c>
      <c r="BK84" s="194">
        <f t="shared" si="9"/>
        <v>0</v>
      </c>
      <c r="BL84" s="25" t="s">
        <v>191</v>
      </c>
      <c r="BM84" s="25" t="s">
        <v>83</v>
      </c>
    </row>
    <row r="85" spans="2:65" s="1" customFormat="1" ht="20.399999999999999" customHeight="1">
      <c r="B85" s="182"/>
      <c r="C85" s="183" t="s">
        <v>202</v>
      </c>
      <c r="D85" s="183" t="s">
        <v>187</v>
      </c>
      <c r="E85" s="184" t="s">
        <v>1798</v>
      </c>
      <c r="F85" s="185" t="s">
        <v>1799</v>
      </c>
      <c r="G85" s="186" t="s">
        <v>600</v>
      </c>
      <c r="H85" s="187">
        <v>4146</v>
      </c>
      <c r="I85" s="188"/>
      <c r="J85" s="189">
        <f t="shared" si="0"/>
        <v>0</v>
      </c>
      <c r="K85" s="185" t="s">
        <v>5</v>
      </c>
      <c r="L85" s="42"/>
      <c r="M85" s="190" t="s">
        <v>5</v>
      </c>
      <c r="N85" s="191" t="s">
        <v>45</v>
      </c>
      <c r="O85" s="43"/>
      <c r="P85" s="192">
        <f t="shared" si="1"/>
        <v>0</v>
      </c>
      <c r="Q85" s="192">
        <v>0</v>
      </c>
      <c r="R85" s="192">
        <f t="shared" si="2"/>
        <v>0</v>
      </c>
      <c r="S85" s="192">
        <v>0</v>
      </c>
      <c r="T85" s="193">
        <f t="shared" si="3"/>
        <v>0</v>
      </c>
      <c r="AR85" s="25" t="s">
        <v>191</v>
      </c>
      <c r="AT85" s="25" t="s">
        <v>187</v>
      </c>
      <c r="AU85" s="25" t="s">
        <v>74</v>
      </c>
      <c r="AY85" s="25" t="s">
        <v>185</v>
      </c>
      <c r="BE85" s="194">
        <f t="shared" si="4"/>
        <v>0</v>
      </c>
      <c r="BF85" s="194">
        <f t="shared" si="5"/>
        <v>0</v>
      </c>
      <c r="BG85" s="194">
        <f t="shared" si="6"/>
        <v>0</v>
      </c>
      <c r="BH85" s="194">
        <f t="shared" si="7"/>
        <v>0</v>
      </c>
      <c r="BI85" s="194">
        <f t="shared" si="8"/>
        <v>0</v>
      </c>
      <c r="BJ85" s="25" t="s">
        <v>81</v>
      </c>
      <c r="BK85" s="194">
        <f t="shared" si="9"/>
        <v>0</v>
      </c>
      <c r="BL85" s="25" t="s">
        <v>191</v>
      </c>
      <c r="BM85" s="25" t="s">
        <v>202</v>
      </c>
    </row>
    <row r="86" spans="2:65" s="1" customFormat="1" ht="20.399999999999999" customHeight="1">
      <c r="B86" s="182"/>
      <c r="C86" s="183" t="s">
        <v>191</v>
      </c>
      <c r="D86" s="183" t="s">
        <v>187</v>
      </c>
      <c r="E86" s="184" t="s">
        <v>1800</v>
      </c>
      <c r="F86" s="185" t="s">
        <v>1801</v>
      </c>
      <c r="G86" s="186" t="s">
        <v>600</v>
      </c>
      <c r="H86" s="187">
        <v>4146</v>
      </c>
      <c r="I86" s="188"/>
      <c r="J86" s="189">
        <f t="shared" si="0"/>
        <v>0</v>
      </c>
      <c r="K86" s="185" t="s">
        <v>5</v>
      </c>
      <c r="L86" s="42"/>
      <c r="M86" s="190" t="s">
        <v>5</v>
      </c>
      <c r="N86" s="191" t="s">
        <v>45</v>
      </c>
      <c r="O86" s="43"/>
      <c r="P86" s="192">
        <f t="shared" si="1"/>
        <v>0</v>
      </c>
      <c r="Q86" s="192">
        <v>0</v>
      </c>
      <c r="R86" s="192">
        <f t="shared" si="2"/>
        <v>0</v>
      </c>
      <c r="S86" s="192">
        <v>0</v>
      </c>
      <c r="T86" s="193">
        <f t="shared" si="3"/>
        <v>0</v>
      </c>
      <c r="AR86" s="25" t="s">
        <v>191</v>
      </c>
      <c r="AT86" s="25" t="s">
        <v>187</v>
      </c>
      <c r="AU86" s="25" t="s">
        <v>74</v>
      </c>
      <c r="AY86" s="25" t="s">
        <v>185</v>
      </c>
      <c r="BE86" s="194">
        <f t="shared" si="4"/>
        <v>0</v>
      </c>
      <c r="BF86" s="194">
        <f t="shared" si="5"/>
        <v>0</v>
      </c>
      <c r="BG86" s="194">
        <f t="shared" si="6"/>
        <v>0</v>
      </c>
      <c r="BH86" s="194">
        <f t="shared" si="7"/>
        <v>0</v>
      </c>
      <c r="BI86" s="194">
        <f t="shared" si="8"/>
        <v>0</v>
      </c>
      <c r="BJ86" s="25" t="s">
        <v>81</v>
      </c>
      <c r="BK86" s="194">
        <f t="shared" si="9"/>
        <v>0</v>
      </c>
      <c r="BL86" s="25" t="s">
        <v>191</v>
      </c>
      <c r="BM86" s="25" t="s">
        <v>191</v>
      </c>
    </row>
    <row r="87" spans="2:65" s="1" customFormat="1" ht="20.399999999999999" customHeight="1">
      <c r="B87" s="182"/>
      <c r="C87" s="183" t="s">
        <v>215</v>
      </c>
      <c r="D87" s="183" t="s">
        <v>187</v>
      </c>
      <c r="E87" s="184" t="s">
        <v>1802</v>
      </c>
      <c r="F87" s="185" t="s">
        <v>1803</v>
      </c>
      <c r="G87" s="186" t="s">
        <v>600</v>
      </c>
      <c r="H87" s="187">
        <v>45</v>
      </c>
      <c r="I87" s="188"/>
      <c r="J87" s="189">
        <f t="shared" si="0"/>
        <v>0</v>
      </c>
      <c r="K87" s="185" t="s">
        <v>5</v>
      </c>
      <c r="L87" s="42"/>
      <c r="M87" s="190" t="s">
        <v>5</v>
      </c>
      <c r="N87" s="191" t="s">
        <v>45</v>
      </c>
      <c r="O87" s="43"/>
      <c r="P87" s="192">
        <f t="shared" si="1"/>
        <v>0</v>
      </c>
      <c r="Q87" s="192">
        <v>0</v>
      </c>
      <c r="R87" s="192">
        <f t="shared" si="2"/>
        <v>0</v>
      </c>
      <c r="S87" s="192">
        <v>0</v>
      </c>
      <c r="T87" s="193">
        <f t="shared" si="3"/>
        <v>0</v>
      </c>
      <c r="AR87" s="25" t="s">
        <v>191</v>
      </c>
      <c r="AT87" s="25" t="s">
        <v>187</v>
      </c>
      <c r="AU87" s="25" t="s">
        <v>74</v>
      </c>
      <c r="AY87" s="25" t="s">
        <v>185</v>
      </c>
      <c r="BE87" s="194">
        <f t="shared" si="4"/>
        <v>0</v>
      </c>
      <c r="BF87" s="194">
        <f t="shared" si="5"/>
        <v>0</v>
      </c>
      <c r="BG87" s="194">
        <f t="shared" si="6"/>
        <v>0</v>
      </c>
      <c r="BH87" s="194">
        <f t="shared" si="7"/>
        <v>0</v>
      </c>
      <c r="BI87" s="194">
        <f t="shared" si="8"/>
        <v>0</v>
      </c>
      <c r="BJ87" s="25" t="s">
        <v>81</v>
      </c>
      <c r="BK87" s="194">
        <f t="shared" si="9"/>
        <v>0</v>
      </c>
      <c r="BL87" s="25" t="s">
        <v>191</v>
      </c>
      <c r="BM87" s="25" t="s">
        <v>215</v>
      </c>
    </row>
    <row r="88" spans="2:65" s="1" customFormat="1" ht="20.399999999999999" customHeight="1">
      <c r="B88" s="182"/>
      <c r="C88" s="183" t="s">
        <v>219</v>
      </c>
      <c r="D88" s="183" t="s">
        <v>187</v>
      </c>
      <c r="E88" s="184" t="s">
        <v>1804</v>
      </c>
      <c r="F88" s="185" t="s">
        <v>1805</v>
      </c>
      <c r="G88" s="186" t="s">
        <v>600</v>
      </c>
      <c r="H88" s="187">
        <v>45</v>
      </c>
      <c r="I88" s="188"/>
      <c r="J88" s="189">
        <f t="shared" si="0"/>
        <v>0</v>
      </c>
      <c r="K88" s="185" t="s">
        <v>5</v>
      </c>
      <c r="L88" s="42"/>
      <c r="M88" s="190" t="s">
        <v>5</v>
      </c>
      <c r="N88" s="191" t="s">
        <v>45</v>
      </c>
      <c r="O88" s="43"/>
      <c r="P88" s="192">
        <f t="shared" si="1"/>
        <v>0</v>
      </c>
      <c r="Q88" s="192">
        <v>0</v>
      </c>
      <c r="R88" s="192">
        <f t="shared" si="2"/>
        <v>0</v>
      </c>
      <c r="S88" s="192">
        <v>0</v>
      </c>
      <c r="T88" s="193">
        <f t="shared" si="3"/>
        <v>0</v>
      </c>
      <c r="AR88" s="25" t="s">
        <v>191</v>
      </c>
      <c r="AT88" s="25" t="s">
        <v>187</v>
      </c>
      <c r="AU88" s="25" t="s">
        <v>74</v>
      </c>
      <c r="AY88" s="25" t="s">
        <v>185</v>
      </c>
      <c r="BE88" s="194">
        <f t="shared" si="4"/>
        <v>0</v>
      </c>
      <c r="BF88" s="194">
        <f t="shared" si="5"/>
        <v>0</v>
      </c>
      <c r="BG88" s="194">
        <f t="shared" si="6"/>
        <v>0</v>
      </c>
      <c r="BH88" s="194">
        <f t="shared" si="7"/>
        <v>0</v>
      </c>
      <c r="BI88" s="194">
        <f t="shared" si="8"/>
        <v>0</v>
      </c>
      <c r="BJ88" s="25" t="s">
        <v>81</v>
      </c>
      <c r="BK88" s="194">
        <f t="shared" si="9"/>
        <v>0</v>
      </c>
      <c r="BL88" s="25" t="s">
        <v>191</v>
      </c>
      <c r="BM88" s="25" t="s">
        <v>219</v>
      </c>
    </row>
    <row r="89" spans="2:65" s="1" customFormat="1" ht="20.399999999999999" customHeight="1">
      <c r="B89" s="182"/>
      <c r="C89" s="183" t="s">
        <v>224</v>
      </c>
      <c r="D89" s="183" t="s">
        <v>187</v>
      </c>
      <c r="E89" s="184" t="s">
        <v>1806</v>
      </c>
      <c r="F89" s="185" t="s">
        <v>1807</v>
      </c>
      <c r="G89" s="186" t="s">
        <v>600</v>
      </c>
      <c r="H89" s="187">
        <v>42</v>
      </c>
      <c r="I89" s="188"/>
      <c r="J89" s="189">
        <f t="shared" si="0"/>
        <v>0</v>
      </c>
      <c r="K89" s="185" t="s">
        <v>5</v>
      </c>
      <c r="L89" s="42"/>
      <c r="M89" s="190" t="s">
        <v>5</v>
      </c>
      <c r="N89" s="191" t="s">
        <v>45</v>
      </c>
      <c r="O89" s="43"/>
      <c r="P89" s="192">
        <f t="shared" si="1"/>
        <v>0</v>
      </c>
      <c r="Q89" s="192">
        <v>0</v>
      </c>
      <c r="R89" s="192">
        <f t="shared" si="2"/>
        <v>0</v>
      </c>
      <c r="S89" s="192">
        <v>0</v>
      </c>
      <c r="T89" s="193">
        <f t="shared" si="3"/>
        <v>0</v>
      </c>
      <c r="AR89" s="25" t="s">
        <v>191</v>
      </c>
      <c r="AT89" s="25" t="s">
        <v>187</v>
      </c>
      <c r="AU89" s="25" t="s">
        <v>74</v>
      </c>
      <c r="AY89" s="25" t="s">
        <v>185</v>
      </c>
      <c r="BE89" s="194">
        <f t="shared" si="4"/>
        <v>0</v>
      </c>
      <c r="BF89" s="194">
        <f t="shared" si="5"/>
        <v>0</v>
      </c>
      <c r="BG89" s="194">
        <f t="shared" si="6"/>
        <v>0</v>
      </c>
      <c r="BH89" s="194">
        <f t="shared" si="7"/>
        <v>0</v>
      </c>
      <c r="BI89" s="194">
        <f t="shared" si="8"/>
        <v>0</v>
      </c>
      <c r="BJ89" s="25" t="s">
        <v>81</v>
      </c>
      <c r="BK89" s="194">
        <f t="shared" si="9"/>
        <v>0</v>
      </c>
      <c r="BL89" s="25" t="s">
        <v>191</v>
      </c>
      <c r="BM89" s="25" t="s">
        <v>224</v>
      </c>
    </row>
    <row r="90" spans="2:65" s="1" customFormat="1" ht="20.399999999999999" customHeight="1">
      <c r="B90" s="182"/>
      <c r="C90" s="183" t="s">
        <v>228</v>
      </c>
      <c r="D90" s="183" t="s">
        <v>187</v>
      </c>
      <c r="E90" s="184" t="s">
        <v>1808</v>
      </c>
      <c r="F90" s="185" t="s">
        <v>1809</v>
      </c>
      <c r="G90" s="186" t="s">
        <v>600</v>
      </c>
      <c r="H90" s="187">
        <v>138</v>
      </c>
      <c r="I90" s="188"/>
      <c r="J90" s="189">
        <f t="shared" si="0"/>
        <v>0</v>
      </c>
      <c r="K90" s="185" t="s">
        <v>5</v>
      </c>
      <c r="L90" s="42"/>
      <c r="M90" s="190" t="s">
        <v>5</v>
      </c>
      <c r="N90" s="191" t="s">
        <v>45</v>
      </c>
      <c r="O90" s="43"/>
      <c r="P90" s="192">
        <f t="shared" si="1"/>
        <v>0</v>
      </c>
      <c r="Q90" s="192">
        <v>0</v>
      </c>
      <c r="R90" s="192">
        <f t="shared" si="2"/>
        <v>0</v>
      </c>
      <c r="S90" s="192">
        <v>0</v>
      </c>
      <c r="T90" s="193">
        <f t="shared" si="3"/>
        <v>0</v>
      </c>
      <c r="AR90" s="25" t="s">
        <v>191</v>
      </c>
      <c r="AT90" s="25" t="s">
        <v>187</v>
      </c>
      <c r="AU90" s="25" t="s">
        <v>74</v>
      </c>
      <c r="AY90" s="25" t="s">
        <v>185</v>
      </c>
      <c r="BE90" s="194">
        <f t="shared" si="4"/>
        <v>0</v>
      </c>
      <c r="BF90" s="194">
        <f t="shared" si="5"/>
        <v>0</v>
      </c>
      <c r="BG90" s="194">
        <f t="shared" si="6"/>
        <v>0</v>
      </c>
      <c r="BH90" s="194">
        <f t="shared" si="7"/>
        <v>0</v>
      </c>
      <c r="BI90" s="194">
        <f t="shared" si="8"/>
        <v>0</v>
      </c>
      <c r="BJ90" s="25" t="s">
        <v>81</v>
      </c>
      <c r="BK90" s="194">
        <f t="shared" si="9"/>
        <v>0</v>
      </c>
      <c r="BL90" s="25" t="s">
        <v>191</v>
      </c>
      <c r="BM90" s="25" t="s">
        <v>228</v>
      </c>
    </row>
    <row r="91" spans="2:65" s="1" customFormat="1" ht="20.399999999999999" customHeight="1">
      <c r="B91" s="182"/>
      <c r="C91" s="183" t="s">
        <v>232</v>
      </c>
      <c r="D91" s="183" t="s">
        <v>187</v>
      </c>
      <c r="E91" s="184" t="s">
        <v>1810</v>
      </c>
      <c r="F91" s="185" t="s">
        <v>1811</v>
      </c>
      <c r="G91" s="186" t="s">
        <v>190</v>
      </c>
      <c r="H91" s="187">
        <v>1046.5</v>
      </c>
      <c r="I91" s="188"/>
      <c r="J91" s="189">
        <f t="shared" si="0"/>
        <v>0</v>
      </c>
      <c r="K91" s="185" t="s">
        <v>5</v>
      </c>
      <c r="L91" s="42"/>
      <c r="M91" s="190" t="s">
        <v>5</v>
      </c>
      <c r="N91" s="191" t="s">
        <v>45</v>
      </c>
      <c r="O91" s="43"/>
      <c r="P91" s="192">
        <f t="shared" si="1"/>
        <v>0</v>
      </c>
      <c r="Q91" s="192">
        <v>0</v>
      </c>
      <c r="R91" s="192">
        <f t="shared" si="2"/>
        <v>0</v>
      </c>
      <c r="S91" s="192">
        <v>0</v>
      </c>
      <c r="T91" s="193">
        <f t="shared" si="3"/>
        <v>0</v>
      </c>
      <c r="AR91" s="25" t="s">
        <v>191</v>
      </c>
      <c r="AT91" s="25" t="s">
        <v>187</v>
      </c>
      <c r="AU91" s="25" t="s">
        <v>74</v>
      </c>
      <c r="AY91" s="25" t="s">
        <v>185</v>
      </c>
      <c r="BE91" s="194">
        <f t="shared" si="4"/>
        <v>0</v>
      </c>
      <c r="BF91" s="194">
        <f t="shared" si="5"/>
        <v>0</v>
      </c>
      <c r="BG91" s="194">
        <f t="shared" si="6"/>
        <v>0</v>
      </c>
      <c r="BH91" s="194">
        <f t="shared" si="7"/>
        <v>0</v>
      </c>
      <c r="BI91" s="194">
        <f t="shared" si="8"/>
        <v>0</v>
      </c>
      <c r="BJ91" s="25" t="s">
        <v>81</v>
      </c>
      <c r="BK91" s="194">
        <f t="shared" si="9"/>
        <v>0</v>
      </c>
      <c r="BL91" s="25" t="s">
        <v>191</v>
      </c>
      <c r="BM91" s="25" t="s">
        <v>232</v>
      </c>
    </row>
    <row r="92" spans="2:65" s="1" customFormat="1" ht="20.399999999999999" customHeight="1">
      <c r="B92" s="182"/>
      <c r="C92" s="183" t="s">
        <v>238</v>
      </c>
      <c r="D92" s="183" t="s">
        <v>187</v>
      </c>
      <c r="E92" s="184" t="s">
        <v>1812</v>
      </c>
      <c r="F92" s="185" t="s">
        <v>1813</v>
      </c>
      <c r="G92" s="186" t="s">
        <v>283</v>
      </c>
      <c r="H92" s="187">
        <v>87.42</v>
      </c>
      <c r="I92" s="188"/>
      <c r="J92" s="189">
        <f t="shared" si="0"/>
        <v>0</v>
      </c>
      <c r="K92" s="185" t="s">
        <v>5</v>
      </c>
      <c r="L92" s="42"/>
      <c r="M92" s="190" t="s">
        <v>5</v>
      </c>
      <c r="N92" s="191" t="s">
        <v>45</v>
      </c>
      <c r="O92" s="43"/>
      <c r="P92" s="192">
        <f t="shared" si="1"/>
        <v>0</v>
      </c>
      <c r="Q92" s="192">
        <v>0</v>
      </c>
      <c r="R92" s="192">
        <f t="shared" si="2"/>
        <v>0</v>
      </c>
      <c r="S92" s="192">
        <v>0</v>
      </c>
      <c r="T92" s="193">
        <f t="shared" si="3"/>
        <v>0</v>
      </c>
      <c r="AR92" s="25" t="s">
        <v>191</v>
      </c>
      <c r="AT92" s="25" t="s">
        <v>187</v>
      </c>
      <c r="AU92" s="25" t="s">
        <v>74</v>
      </c>
      <c r="AY92" s="25" t="s">
        <v>185</v>
      </c>
      <c r="BE92" s="194">
        <f t="shared" si="4"/>
        <v>0</v>
      </c>
      <c r="BF92" s="194">
        <f t="shared" si="5"/>
        <v>0</v>
      </c>
      <c r="BG92" s="194">
        <f t="shared" si="6"/>
        <v>0</v>
      </c>
      <c r="BH92" s="194">
        <f t="shared" si="7"/>
        <v>0</v>
      </c>
      <c r="BI92" s="194">
        <f t="shared" si="8"/>
        <v>0</v>
      </c>
      <c r="BJ92" s="25" t="s">
        <v>81</v>
      </c>
      <c r="BK92" s="194">
        <f t="shared" si="9"/>
        <v>0</v>
      </c>
      <c r="BL92" s="25" t="s">
        <v>191</v>
      </c>
      <c r="BM92" s="25" t="s">
        <v>238</v>
      </c>
    </row>
    <row r="93" spans="2:65" s="1" customFormat="1" ht="20.399999999999999" customHeight="1">
      <c r="B93" s="182"/>
      <c r="C93" s="183" t="s">
        <v>244</v>
      </c>
      <c r="D93" s="183" t="s">
        <v>187</v>
      </c>
      <c r="E93" s="184" t="s">
        <v>1814</v>
      </c>
      <c r="F93" s="185" t="s">
        <v>1815</v>
      </c>
      <c r="G93" s="186" t="s">
        <v>283</v>
      </c>
      <c r="H93" s="187">
        <v>87.42</v>
      </c>
      <c r="I93" s="188"/>
      <c r="J93" s="189">
        <f t="shared" si="0"/>
        <v>0</v>
      </c>
      <c r="K93" s="185" t="s">
        <v>5</v>
      </c>
      <c r="L93" s="42"/>
      <c r="M93" s="190" t="s">
        <v>5</v>
      </c>
      <c r="N93" s="191" t="s">
        <v>45</v>
      </c>
      <c r="O93" s="43"/>
      <c r="P93" s="192">
        <f t="shared" si="1"/>
        <v>0</v>
      </c>
      <c r="Q93" s="192">
        <v>0</v>
      </c>
      <c r="R93" s="192">
        <f t="shared" si="2"/>
        <v>0</v>
      </c>
      <c r="S93" s="192">
        <v>0</v>
      </c>
      <c r="T93" s="193">
        <f t="shared" si="3"/>
        <v>0</v>
      </c>
      <c r="AR93" s="25" t="s">
        <v>191</v>
      </c>
      <c r="AT93" s="25" t="s">
        <v>187</v>
      </c>
      <c r="AU93" s="25" t="s">
        <v>74</v>
      </c>
      <c r="AY93" s="25" t="s">
        <v>185</v>
      </c>
      <c r="BE93" s="194">
        <f t="shared" si="4"/>
        <v>0</v>
      </c>
      <c r="BF93" s="194">
        <f t="shared" si="5"/>
        <v>0</v>
      </c>
      <c r="BG93" s="194">
        <f t="shared" si="6"/>
        <v>0</v>
      </c>
      <c r="BH93" s="194">
        <f t="shared" si="7"/>
        <v>0</v>
      </c>
      <c r="BI93" s="194">
        <f t="shared" si="8"/>
        <v>0</v>
      </c>
      <c r="BJ93" s="25" t="s">
        <v>81</v>
      </c>
      <c r="BK93" s="194">
        <f t="shared" si="9"/>
        <v>0</v>
      </c>
      <c r="BL93" s="25" t="s">
        <v>191</v>
      </c>
      <c r="BM93" s="25" t="s">
        <v>244</v>
      </c>
    </row>
    <row r="94" spans="2:65" s="1" customFormat="1" ht="20.399999999999999" customHeight="1">
      <c r="B94" s="182"/>
      <c r="C94" s="183" t="s">
        <v>250</v>
      </c>
      <c r="D94" s="183" t="s">
        <v>187</v>
      </c>
      <c r="E94" s="184" t="s">
        <v>1816</v>
      </c>
      <c r="F94" s="185" t="s">
        <v>1817</v>
      </c>
      <c r="G94" s="186" t="s">
        <v>356</v>
      </c>
      <c r="H94" s="187">
        <v>4.3999999999999997E-2</v>
      </c>
      <c r="I94" s="188"/>
      <c r="J94" s="189">
        <f t="shared" si="0"/>
        <v>0</v>
      </c>
      <c r="K94" s="185" t="s">
        <v>5</v>
      </c>
      <c r="L94" s="42"/>
      <c r="M94" s="190" t="s">
        <v>5</v>
      </c>
      <c r="N94" s="191" t="s">
        <v>45</v>
      </c>
      <c r="O94" s="43"/>
      <c r="P94" s="192">
        <f t="shared" si="1"/>
        <v>0</v>
      </c>
      <c r="Q94" s="192">
        <v>0</v>
      </c>
      <c r="R94" s="192">
        <f t="shared" si="2"/>
        <v>0</v>
      </c>
      <c r="S94" s="192">
        <v>0</v>
      </c>
      <c r="T94" s="193">
        <f t="shared" si="3"/>
        <v>0</v>
      </c>
      <c r="AR94" s="25" t="s">
        <v>191</v>
      </c>
      <c r="AT94" s="25" t="s">
        <v>187</v>
      </c>
      <c r="AU94" s="25" t="s">
        <v>74</v>
      </c>
      <c r="AY94" s="25" t="s">
        <v>185</v>
      </c>
      <c r="BE94" s="194">
        <f t="shared" si="4"/>
        <v>0</v>
      </c>
      <c r="BF94" s="194">
        <f t="shared" si="5"/>
        <v>0</v>
      </c>
      <c r="BG94" s="194">
        <f t="shared" si="6"/>
        <v>0</v>
      </c>
      <c r="BH94" s="194">
        <f t="shared" si="7"/>
        <v>0</v>
      </c>
      <c r="BI94" s="194">
        <f t="shared" si="8"/>
        <v>0</v>
      </c>
      <c r="BJ94" s="25" t="s">
        <v>81</v>
      </c>
      <c r="BK94" s="194">
        <f t="shared" si="9"/>
        <v>0</v>
      </c>
      <c r="BL94" s="25" t="s">
        <v>191</v>
      </c>
      <c r="BM94" s="25" t="s">
        <v>250</v>
      </c>
    </row>
    <row r="95" spans="2:65" s="1" customFormat="1" ht="20.399999999999999" customHeight="1">
      <c r="B95" s="182"/>
      <c r="C95" s="183" t="s">
        <v>255</v>
      </c>
      <c r="D95" s="183" t="s">
        <v>187</v>
      </c>
      <c r="E95" s="184" t="s">
        <v>1818</v>
      </c>
      <c r="F95" s="185" t="s">
        <v>1819</v>
      </c>
      <c r="G95" s="186" t="s">
        <v>190</v>
      </c>
      <c r="H95" s="187">
        <v>10.15</v>
      </c>
      <c r="I95" s="188"/>
      <c r="J95" s="189">
        <f t="shared" si="0"/>
        <v>0</v>
      </c>
      <c r="K95" s="185" t="s">
        <v>5</v>
      </c>
      <c r="L95" s="42"/>
      <c r="M95" s="190" t="s">
        <v>5</v>
      </c>
      <c r="N95" s="191" t="s">
        <v>45</v>
      </c>
      <c r="O95" s="43"/>
      <c r="P95" s="192">
        <f t="shared" si="1"/>
        <v>0</v>
      </c>
      <c r="Q95" s="192">
        <v>0</v>
      </c>
      <c r="R95" s="192">
        <f t="shared" si="2"/>
        <v>0</v>
      </c>
      <c r="S95" s="192">
        <v>0</v>
      </c>
      <c r="T95" s="193">
        <f t="shared" si="3"/>
        <v>0</v>
      </c>
      <c r="AR95" s="25" t="s">
        <v>191</v>
      </c>
      <c r="AT95" s="25" t="s">
        <v>187</v>
      </c>
      <c r="AU95" s="25" t="s">
        <v>74</v>
      </c>
      <c r="AY95" s="25" t="s">
        <v>185</v>
      </c>
      <c r="BE95" s="194">
        <f t="shared" si="4"/>
        <v>0</v>
      </c>
      <c r="BF95" s="194">
        <f t="shared" si="5"/>
        <v>0</v>
      </c>
      <c r="BG95" s="194">
        <f t="shared" si="6"/>
        <v>0</v>
      </c>
      <c r="BH95" s="194">
        <f t="shared" si="7"/>
        <v>0</v>
      </c>
      <c r="BI95" s="194">
        <f t="shared" si="8"/>
        <v>0</v>
      </c>
      <c r="BJ95" s="25" t="s">
        <v>81</v>
      </c>
      <c r="BK95" s="194">
        <f t="shared" si="9"/>
        <v>0</v>
      </c>
      <c r="BL95" s="25" t="s">
        <v>191</v>
      </c>
      <c r="BM95" s="25" t="s">
        <v>255</v>
      </c>
    </row>
    <row r="96" spans="2:65" s="1" customFormat="1" ht="20.399999999999999" customHeight="1">
      <c r="B96" s="182"/>
      <c r="C96" s="183" t="s">
        <v>81</v>
      </c>
      <c r="D96" s="183" t="s">
        <v>187</v>
      </c>
      <c r="E96" s="184" t="s">
        <v>1820</v>
      </c>
      <c r="F96" s="185" t="s">
        <v>1821</v>
      </c>
      <c r="G96" s="186" t="s">
        <v>600</v>
      </c>
      <c r="H96" s="187">
        <v>13</v>
      </c>
      <c r="I96" s="188"/>
      <c r="J96" s="189">
        <f t="shared" si="0"/>
        <v>0</v>
      </c>
      <c r="K96" s="185" t="s">
        <v>5</v>
      </c>
      <c r="L96" s="42"/>
      <c r="M96" s="190" t="s">
        <v>5</v>
      </c>
      <c r="N96" s="191" t="s">
        <v>45</v>
      </c>
      <c r="O96" s="43"/>
      <c r="P96" s="192">
        <f t="shared" si="1"/>
        <v>0</v>
      </c>
      <c r="Q96" s="192">
        <v>0.1</v>
      </c>
      <c r="R96" s="192">
        <f t="shared" si="2"/>
        <v>1.3</v>
      </c>
      <c r="S96" s="192">
        <v>0</v>
      </c>
      <c r="T96" s="193">
        <f t="shared" si="3"/>
        <v>0</v>
      </c>
      <c r="AR96" s="25" t="s">
        <v>191</v>
      </c>
      <c r="AT96" s="25" t="s">
        <v>187</v>
      </c>
      <c r="AU96" s="25" t="s">
        <v>74</v>
      </c>
      <c r="AY96" s="25" t="s">
        <v>185</v>
      </c>
      <c r="BE96" s="194">
        <f t="shared" si="4"/>
        <v>0</v>
      </c>
      <c r="BF96" s="194">
        <f t="shared" si="5"/>
        <v>0</v>
      </c>
      <c r="BG96" s="194">
        <f t="shared" si="6"/>
        <v>0</v>
      </c>
      <c r="BH96" s="194">
        <f t="shared" si="7"/>
        <v>0</v>
      </c>
      <c r="BI96" s="194">
        <f t="shared" si="8"/>
        <v>0</v>
      </c>
      <c r="BJ96" s="25" t="s">
        <v>81</v>
      </c>
      <c r="BK96" s="194">
        <f t="shared" si="9"/>
        <v>0</v>
      </c>
      <c r="BL96" s="25" t="s">
        <v>191</v>
      </c>
      <c r="BM96" s="25" t="s">
        <v>267</v>
      </c>
    </row>
    <row r="97" spans="2:65" s="1" customFormat="1" ht="20.399999999999999" customHeight="1">
      <c r="B97" s="182"/>
      <c r="C97" s="183" t="s">
        <v>83</v>
      </c>
      <c r="D97" s="183" t="s">
        <v>187</v>
      </c>
      <c r="E97" s="184" t="s">
        <v>1822</v>
      </c>
      <c r="F97" s="185" t="s">
        <v>1823</v>
      </c>
      <c r="G97" s="186" t="s">
        <v>600</v>
      </c>
      <c r="H97" s="187">
        <v>4</v>
      </c>
      <c r="I97" s="188"/>
      <c r="J97" s="189">
        <f t="shared" si="0"/>
        <v>0</v>
      </c>
      <c r="K97" s="185" t="s">
        <v>5</v>
      </c>
      <c r="L97" s="42"/>
      <c r="M97" s="190" t="s">
        <v>5</v>
      </c>
      <c r="N97" s="191" t="s">
        <v>45</v>
      </c>
      <c r="O97" s="43"/>
      <c r="P97" s="192">
        <f t="shared" si="1"/>
        <v>0</v>
      </c>
      <c r="Q97" s="192">
        <v>0.1</v>
      </c>
      <c r="R97" s="192">
        <f t="shared" si="2"/>
        <v>0.4</v>
      </c>
      <c r="S97" s="192">
        <v>0</v>
      </c>
      <c r="T97" s="193">
        <f t="shared" si="3"/>
        <v>0</v>
      </c>
      <c r="AR97" s="25" t="s">
        <v>191</v>
      </c>
      <c r="AT97" s="25" t="s">
        <v>187</v>
      </c>
      <c r="AU97" s="25" t="s">
        <v>74</v>
      </c>
      <c r="AY97" s="25" t="s">
        <v>185</v>
      </c>
      <c r="BE97" s="194">
        <f t="shared" si="4"/>
        <v>0</v>
      </c>
      <c r="BF97" s="194">
        <f t="shared" si="5"/>
        <v>0</v>
      </c>
      <c r="BG97" s="194">
        <f t="shared" si="6"/>
        <v>0</v>
      </c>
      <c r="BH97" s="194">
        <f t="shared" si="7"/>
        <v>0</v>
      </c>
      <c r="BI97" s="194">
        <f t="shared" si="8"/>
        <v>0</v>
      </c>
      <c r="BJ97" s="25" t="s">
        <v>81</v>
      </c>
      <c r="BK97" s="194">
        <f t="shared" si="9"/>
        <v>0</v>
      </c>
      <c r="BL97" s="25" t="s">
        <v>191</v>
      </c>
      <c r="BM97" s="25" t="s">
        <v>272</v>
      </c>
    </row>
    <row r="98" spans="2:65" s="1" customFormat="1" ht="20.399999999999999" customHeight="1">
      <c r="B98" s="182"/>
      <c r="C98" s="183" t="s">
        <v>202</v>
      </c>
      <c r="D98" s="183" t="s">
        <v>187</v>
      </c>
      <c r="E98" s="184" t="s">
        <v>1824</v>
      </c>
      <c r="F98" s="185" t="s">
        <v>1825</v>
      </c>
      <c r="G98" s="186" t="s">
        <v>600</v>
      </c>
      <c r="H98" s="187">
        <v>3</v>
      </c>
      <c r="I98" s="188"/>
      <c r="J98" s="189">
        <f t="shared" si="0"/>
        <v>0</v>
      </c>
      <c r="K98" s="185" t="s">
        <v>5</v>
      </c>
      <c r="L98" s="42"/>
      <c r="M98" s="190" t="s">
        <v>5</v>
      </c>
      <c r="N98" s="191" t="s">
        <v>45</v>
      </c>
      <c r="O98" s="43"/>
      <c r="P98" s="192">
        <f t="shared" si="1"/>
        <v>0</v>
      </c>
      <c r="Q98" s="192">
        <v>0.1</v>
      </c>
      <c r="R98" s="192">
        <f t="shared" si="2"/>
        <v>0.30000000000000004</v>
      </c>
      <c r="S98" s="192">
        <v>0</v>
      </c>
      <c r="T98" s="193">
        <f t="shared" si="3"/>
        <v>0</v>
      </c>
      <c r="AR98" s="25" t="s">
        <v>191</v>
      </c>
      <c r="AT98" s="25" t="s">
        <v>187</v>
      </c>
      <c r="AU98" s="25" t="s">
        <v>74</v>
      </c>
      <c r="AY98" s="25" t="s">
        <v>185</v>
      </c>
      <c r="BE98" s="194">
        <f t="shared" si="4"/>
        <v>0</v>
      </c>
      <c r="BF98" s="194">
        <f t="shared" si="5"/>
        <v>0</v>
      </c>
      <c r="BG98" s="194">
        <f t="shared" si="6"/>
        <v>0</v>
      </c>
      <c r="BH98" s="194">
        <f t="shared" si="7"/>
        <v>0</v>
      </c>
      <c r="BI98" s="194">
        <f t="shared" si="8"/>
        <v>0</v>
      </c>
      <c r="BJ98" s="25" t="s">
        <v>81</v>
      </c>
      <c r="BK98" s="194">
        <f t="shared" si="9"/>
        <v>0</v>
      </c>
      <c r="BL98" s="25" t="s">
        <v>191</v>
      </c>
      <c r="BM98" s="25" t="s">
        <v>214</v>
      </c>
    </row>
    <row r="99" spans="2:65" s="1" customFormat="1" ht="20.399999999999999" customHeight="1">
      <c r="B99" s="182"/>
      <c r="C99" s="183" t="s">
        <v>191</v>
      </c>
      <c r="D99" s="183" t="s">
        <v>187</v>
      </c>
      <c r="E99" s="184" t="s">
        <v>1826</v>
      </c>
      <c r="F99" s="185" t="s">
        <v>1827</v>
      </c>
      <c r="G99" s="186" t="s">
        <v>600</v>
      </c>
      <c r="H99" s="187">
        <v>3</v>
      </c>
      <c r="I99" s="188"/>
      <c r="J99" s="189">
        <f t="shared" si="0"/>
        <v>0</v>
      </c>
      <c r="K99" s="185" t="s">
        <v>5</v>
      </c>
      <c r="L99" s="42"/>
      <c r="M99" s="190" t="s">
        <v>5</v>
      </c>
      <c r="N99" s="191" t="s">
        <v>45</v>
      </c>
      <c r="O99" s="43"/>
      <c r="P99" s="192">
        <f t="shared" si="1"/>
        <v>0</v>
      </c>
      <c r="Q99" s="192">
        <v>0.1</v>
      </c>
      <c r="R99" s="192">
        <f t="shared" si="2"/>
        <v>0.30000000000000004</v>
      </c>
      <c r="S99" s="192">
        <v>0</v>
      </c>
      <c r="T99" s="193">
        <f t="shared" si="3"/>
        <v>0</v>
      </c>
      <c r="AR99" s="25" t="s">
        <v>191</v>
      </c>
      <c r="AT99" s="25" t="s">
        <v>187</v>
      </c>
      <c r="AU99" s="25" t="s">
        <v>74</v>
      </c>
      <c r="AY99" s="25" t="s">
        <v>185</v>
      </c>
      <c r="BE99" s="194">
        <f t="shared" si="4"/>
        <v>0</v>
      </c>
      <c r="BF99" s="194">
        <f t="shared" si="5"/>
        <v>0</v>
      </c>
      <c r="BG99" s="194">
        <f t="shared" si="6"/>
        <v>0</v>
      </c>
      <c r="BH99" s="194">
        <f t="shared" si="7"/>
        <v>0</v>
      </c>
      <c r="BI99" s="194">
        <f t="shared" si="8"/>
        <v>0</v>
      </c>
      <c r="BJ99" s="25" t="s">
        <v>81</v>
      </c>
      <c r="BK99" s="194">
        <f t="shared" si="9"/>
        <v>0</v>
      </c>
      <c r="BL99" s="25" t="s">
        <v>191</v>
      </c>
      <c r="BM99" s="25" t="s">
        <v>290</v>
      </c>
    </row>
    <row r="100" spans="2:65" s="1" customFormat="1" ht="20.399999999999999" customHeight="1">
      <c r="B100" s="182"/>
      <c r="C100" s="183" t="s">
        <v>215</v>
      </c>
      <c r="D100" s="183" t="s">
        <v>187</v>
      </c>
      <c r="E100" s="184" t="s">
        <v>1828</v>
      </c>
      <c r="F100" s="185" t="s">
        <v>1829</v>
      </c>
      <c r="G100" s="186" t="s">
        <v>600</v>
      </c>
      <c r="H100" s="187">
        <v>6</v>
      </c>
      <c r="I100" s="188"/>
      <c r="J100" s="189">
        <f t="shared" si="0"/>
        <v>0</v>
      </c>
      <c r="K100" s="185" t="s">
        <v>5</v>
      </c>
      <c r="L100" s="42"/>
      <c r="M100" s="190" t="s">
        <v>5</v>
      </c>
      <c r="N100" s="191" t="s">
        <v>45</v>
      </c>
      <c r="O100" s="43"/>
      <c r="P100" s="192">
        <f t="shared" si="1"/>
        <v>0</v>
      </c>
      <c r="Q100" s="192">
        <v>0.1</v>
      </c>
      <c r="R100" s="192">
        <f t="shared" si="2"/>
        <v>0.60000000000000009</v>
      </c>
      <c r="S100" s="192">
        <v>0</v>
      </c>
      <c r="T100" s="193">
        <f t="shared" si="3"/>
        <v>0</v>
      </c>
      <c r="AR100" s="25" t="s">
        <v>191</v>
      </c>
      <c r="AT100" s="25" t="s">
        <v>187</v>
      </c>
      <c r="AU100" s="25" t="s">
        <v>74</v>
      </c>
      <c r="AY100" s="25" t="s">
        <v>185</v>
      </c>
      <c r="BE100" s="194">
        <f t="shared" si="4"/>
        <v>0</v>
      </c>
      <c r="BF100" s="194">
        <f t="shared" si="5"/>
        <v>0</v>
      </c>
      <c r="BG100" s="194">
        <f t="shared" si="6"/>
        <v>0</v>
      </c>
      <c r="BH100" s="194">
        <f t="shared" si="7"/>
        <v>0</v>
      </c>
      <c r="BI100" s="194">
        <f t="shared" si="8"/>
        <v>0</v>
      </c>
      <c r="BJ100" s="25" t="s">
        <v>81</v>
      </c>
      <c r="BK100" s="194">
        <f t="shared" si="9"/>
        <v>0</v>
      </c>
      <c r="BL100" s="25" t="s">
        <v>191</v>
      </c>
      <c r="BM100" s="25" t="s">
        <v>311</v>
      </c>
    </row>
    <row r="101" spans="2:65" s="1" customFormat="1" ht="20.399999999999999" customHeight="1">
      <c r="B101" s="182"/>
      <c r="C101" s="183" t="s">
        <v>219</v>
      </c>
      <c r="D101" s="183" t="s">
        <v>187</v>
      </c>
      <c r="E101" s="184" t="s">
        <v>1830</v>
      </c>
      <c r="F101" s="185" t="s">
        <v>1831</v>
      </c>
      <c r="G101" s="186" t="s">
        <v>600</v>
      </c>
      <c r="H101" s="187">
        <v>1</v>
      </c>
      <c r="I101" s="188"/>
      <c r="J101" s="189">
        <f t="shared" si="0"/>
        <v>0</v>
      </c>
      <c r="K101" s="185" t="s">
        <v>5</v>
      </c>
      <c r="L101" s="42"/>
      <c r="M101" s="190" t="s">
        <v>5</v>
      </c>
      <c r="N101" s="191" t="s">
        <v>45</v>
      </c>
      <c r="O101" s="43"/>
      <c r="P101" s="192">
        <f t="shared" si="1"/>
        <v>0</v>
      </c>
      <c r="Q101" s="192">
        <v>0.1</v>
      </c>
      <c r="R101" s="192">
        <f t="shared" si="2"/>
        <v>0.1</v>
      </c>
      <c r="S101" s="192">
        <v>0</v>
      </c>
      <c r="T101" s="193">
        <f t="shared" si="3"/>
        <v>0</v>
      </c>
      <c r="AR101" s="25" t="s">
        <v>191</v>
      </c>
      <c r="AT101" s="25" t="s">
        <v>187</v>
      </c>
      <c r="AU101" s="25" t="s">
        <v>74</v>
      </c>
      <c r="AY101" s="25" t="s">
        <v>185</v>
      </c>
      <c r="BE101" s="194">
        <f t="shared" si="4"/>
        <v>0</v>
      </c>
      <c r="BF101" s="194">
        <f t="shared" si="5"/>
        <v>0</v>
      </c>
      <c r="BG101" s="194">
        <f t="shared" si="6"/>
        <v>0</v>
      </c>
      <c r="BH101" s="194">
        <f t="shared" si="7"/>
        <v>0</v>
      </c>
      <c r="BI101" s="194">
        <f t="shared" si="8"/>
        <v>0</v>
      </c>
      <c r="BJ101" s="25" t="s">
        <v>81</v>
      </c>
      <c r="BK101" s="194">
        <f t="shared" si="9"/>
        <v>0</v>
      </c>
      <c r="BL101" s="25" t="s">
        <v>191</v>
      </c>
      <c r="BM101" s="25" t="s">
        <v>10</v>
      </c>
    </row>
    <row r="102" spans="2:65" s="1" customFormat="1" ht="20.399999999999999" customHeight="1">
      <c r="B102" s="182"/>
      <c r="C102" s="183" t="s">
        <v>224</v>
      </c>
      <c r="D102" s="183" t="s">
        <v>187</v>
      </c>
      <c r="E102" s="184" t="s">
        <v>1832</v>
      </c>
      <c r="F102" s="185" t="s">
        <v>1833</v>
      </c>
      <c r="G102" s="186" t="s">
        <v>600</v>
      </c>
      <c r="H102" s="187">
        <v>3</v>
      </c>
      <c r="I102" s="188"/>
      <c r="J102" s="189">
        <f t="shared" si="0"/>
        <v>0</v>
      </c>
      <c r="K102" s="185" t="s">
        <v>5</v>
      </c>
      <c r="L102" s="42"/>
      <c r="M102" s="190" t="s">
        <v>5</v>
      </c>
      <c r="N102" s="191" t="s">
        <v>45</v>
      </c>
      <c r="O102" s="43"/>
      <c r="P102" s="192">
        <f t="shared" si="1"/>
        <v>0</v>
      </c>
      <c r="Q102" s="192">
        <v>0.1</v>
      </c>
      <c r="R102" s="192">
        <f t="shared" si="2"/>
        <v>0.30000000000000004</v>
      </c>
      <c r="S102" s="192">
        <v>0</v>
      </c>
      <c r="T102" s="193">
        <f t="shared" si="3"/>
        <v>0</v>
      </c>
      <c r="AR102" s="25" t="s">
        <v>191</v>
      </c>
      <c r="AT102" s="25" t="s">
        <v>187</v>
      </c>
      <c r="AU102" s="25" t="s">
        <v>74</v>
      </c>
      <c r="AY102" s="25" t="s">
        <v>185</v>
      </c>
      <c r="BE102" s="194">
        <f t="shared" si="4"/>
        <v>0</v>
      </c>
      <c r="BF102" s="194">
        <f t="shared" si="5"/>
        <v>0</v>
      </c>
      <c r="BG102" s="194">
        <f t="shared" si="6"/>
        <v>0</v>
      </c>
      <c r="BH102" s="194">
        <f t="shared" si="7"/>
        <v>0</v>
      </c>
      <c r="BI102" s="194">
        <f t="shared" si="8"/>
        <v>0</v>
      </c>
      <c r="BJ102" s="25" t="s">
        <v>81</v>
      </c>
      <c r="BK102" s="194">
        <f t="shared" si="9"/>
        <v>0</v>
      </c>
      <c r="BL102" s="25" t="s">
        <v>191</v>
      </c>
      <c r="BM102" s="25" t="s">
        <v>325</v>
      </c>
    </row>
    <row r="103" spans="2:65" s="1" customFormat="1" ht="20.399999999999999" customHeight="1">
      <c r="B103" s="182"/>
      <c r="C103" s="183" t="s">
        <v>228</v>
      </c>
      <c r="D103" s="183" t="s">
        <v>187</v>
      </c>
      <c r="E103" s="184" t="s">
        <v>1834</v>
      </c>
      <c r="F103" s="185" t="s">
        <v>1835</v>
      </c>
      <c r="G103" s="186" t="s">
        <v>600</v>
      </c>
      <c r="H103" s="187">
        <v>1</v>
      </c>
      <c r="I103" s="188"/>
      <c r="J103" s="189">
        <f t="shared" si="0"/>
        <v>0</v>
      </c>
      <c r="K103" s="185" t="s">
        <v>5</v>
      </c>
      <c r="L103" s="42"/>
      <c r="M103" s="190" t="s">
        <v>5</v>
      </c>
      <c r="N103" s="191" t="s">
        <v>45</v>
      </c>
      <c r="O103" s="43"/>
      <c r="P103" s="192">
        <f t="shared" si="1"/>
        <v>0</v>
      </c>
      <c r="Q103" s="192">
        <v>0.1</v>
      </c>
      <c r="R103" s="192">
        <f t="shared" si="2"/>
        <v>0.1</v>
      </c>
      <c r="S103" s="192">
        <v>0</v>
      </c>
      <c r="T103" s="193">
        <f t="shared" si="3"/>
        <v>0</v>
      </c>
      <c r="AR103" s="25" t="s">
        <v>191</v>
      </c>
      <c r="AT103" s="25" t="s">
        <v>187</v>
      </c>
      <c r="AU103" s="25" t="s">
        <v>74</v>
      </c>
      <c r="AY103" s="25" t="s">
        <v>185</v>
      </c>
      <c r="BE103" s="194">
        <f t="shared" si="4"/>
        <v>0</v>
      </c>
      <c r="BF103" s="194">
        <f t="shared" si="5"/>
        <v>0</v>
      </c>
      <c r="BG103" s="194">
        <f t="shared" si="6"/>
        <v>0</v>
      </c>
      <c r="BH103" s="194">
        <f t="shared" si="7"/>
        <v>0</v>
      </c>
      <c r="BI103" s="194">
        <f t="shared" si="8"/>
        <v>0</v>
      </c>
      <c r="BJ103" s="25" t="s">
        <v>81</v>
      </c>
      <c r="BK103" s="194">
        <f t="shared" si="9"/>
        <v>0</v>
      </c>
      <c r="BL103" s="25" t="s">
        <v>191</v>
      </c>
      <c r="BM103" s="25" t="s">
        <v>333</v>
      </c>
    </row>
    <row r="104" spans="2:65" s="1" customFormat="1" ht="20.399999999999999" customHeight="1">
      <c r="B104" s="182"/>
      <c r="C104" s="183" t="s">
        <v>232</v>
      </c>
      <c r="D104" s="183" t="s">
        <v>187</v>
      </c>
      <c r="E104" s="184" t="s">
        <v>1836</v>
      </c>
      <c r="F104" s="185" t="s">
        <v>1837</v>
      </c>
      <c r="G104" s="186" t="s">
        <v>600</v>
      </c>
      <c r="H104" s="187">
        <v>6</v>
      </c>
      <c r="I104" s="188"/>
      <c r="J104" s="189">
        <f t="shared" si="0"/>
        <v>0</v>
      </c>
      <c r="K104" s="185" t="s">
        <v>5</v>
      </c>
      <c r="L104" s="42"/>
      <c r="M104" s="190" t="s">
        <v>5</v>
      </c>
      <c r="N104" s="191" t="s">
        <v>45</v>
      </c>
      <c r="O104" s="43"/>
      <c r="P104" s="192">
        <f t="shared" si="1"/>
        <v>0</v>
      </c>
      <c r="Q104" s="192">
        <v>0.1</v>
      </c>
      <c r="R104" s="192">
        <f t="shared" si="2"/>
        <v>0.60000000000000009</v>
      </c>
      <c r="S104" s="192">
        <v>0</v>
      </c>
      <c r="T104" s="193">
        <f t="shared" si="3"/>
        <v>0</v>
      </c>
      <c r="AR104" s="25" t="s">
        <v>191</v>
      </c>
      <c r="AT104" s="25" t="s">
        <v>187</v>
      </c>
      <c r="AU104" s="25" t="s">
        <v>74</v>
      </c>
      <c r="AY104" s="25" t="s">
        <v>185</v>
      </c>
      <c r="BE104" s="194">
        <f t="shared" si="4"/>
        <v>0</v>
      </c>
      <c r="BF104" s="194">
        <f t="shared" si="5"/>
        <v>0</v>
      </c>
      <c r="BG104" s="194">
        <f t="shared" si="6"/>
        <v>0</v>
      </c>
      <c r="BH104" s="194">
        <f t="shared" si="7"/>
        <v>0</v>
      </c>
      <c r="BI104" s="194">
        <f t="shared" si="8"/>
        <v>0</v>
      </c>
      <c r="BJ104" s="25" t="s">
        <v>81</v>
      </c>
      <c r="BK104" s="194">
        <f t="shared" si="9"/>
        <v>0</v>
      </c>
      <c r="BL104" s="25" t="s">
        <v>191</v>
      </c>
      <c r="BM104" s="25" t="s">
        <v>338</v>
      </c>
    </row>
    <row r="105" spans="2:65" s="1" customFormat="1" ht="20.399999999999999" customHeight="1">
      <c r="B105" s="182"/>
      <c r="C105" s="183" t="s">
        <v>238</v>
      </c>
      <c r="D105" s="183" t="s">
        <v>187</v>
      </c>
      <c r="E105" s="184" t="s">
        <v>1838</v>
      </c>
      <c r="F105" s="185" t="s">
        <v>1839</v>
      </c>
      <c r="G105" s="186" t="s">
        <v>600</v>
      </c>
      <c r="H105" s="187">
        <v>3</v>
      </c>
      <c r="I105" s="188"/>
      <c r="J105" s="189">
        <f t="shared" si="0"/>
        <v>0</v>
      </c>
      <c r="K105" s="185" t="s">
        <v>5</v>
      </c>
      <c r="L105" s="42"/>
      <c r="M105" s="190" t="s">
        <v>5</v>
      </c>
      <c r="N105" s="191" t="s">
        <v>45</v>
      </c>
      <c r="O105" s="43"/>
      <c r="P105" s="192">
        <f t="shared" si="1"/>
        <v>0</v>
      </c>
      <c r="Q105" s="192">
        <v>0.1</v>
      </c>
      <c r="R105" s="192">
        <f t="shared" si="2"/>
        <v>0.30000000000000004</v>
      </c>
      <c r="S105" s="192">
        <v>0</v>
      </c>
      <c r="T105" s="193">
        <f t="shared" si="3"/>
        <v>0</v>
      </c>
      <c r="AR105" s="25" t="s">
        <v>191</v>
      </c>
      <c r="AT105" s="25" t="s">
        <v>187</v>
      </c>
      <c r="AU105" s="25" t="s">
        <v>74</v>
      </c>
      <c r="AY105" s="25" t="s">
        <v>185</v>
      </c>
      <c r="BE105" s="194">
        <f t="shared" si="4"/>
        <v>0</v>
      </c>
      <c r="BF105" s="194">
        <f t="shared" si="5"/>
        <v>0</v>
      </c>
      <c r="BG105" s="194">
        <f t="shared" si="6"/>
        <v>0</v>
      </c>
      <c r="BH105" s="194">
        <f t="shared" si="7"/>
        <v>0</v>
      </c>
      <c r="BI105" s="194">
        <f t="shared" si="8"/>
        <v>0</v>
      </c>
      <c r="BJ105" s="25" t="s">
        <v>81</v>
      </c>
      <c r="BK105" s="194">
        <f t="shared" si="9"/>
        <v>0</v>
      </c>
      <c r="BL105" s="25" t="s">
        <v>191</v>
      </c>
      <c r="BM105" s="25" t="s">
        <v>348</v>
      </c>
    </row>
    <row r="106" spans="2:65" s="1" customFormat="1" ht="20.399999999999999" customHeight="1">
      <c r="B106" s="182"/>
      <c r="C106" s="183" t="s">
        <v>244</v>
      </c>
      <c r="D106" s="183" t="s">
        <v>187</v>
      </c>
      <c r="E106" s="184" t="s">
        <v>1840</v>
      </c>
      <c r="F106" s="185" t="s">
        <v>1841</v>
      </c>
      <c r="G106" s="186" t="s">
        <v>600</v>
      </c>
      <c r="H106" s="187">
        <v>140</v>
      </c>
      <c r="I106" s="188"/>
      <c r="J106" s="189">
        <f t="shared" si="0"/>
        <v>0</v>
      </c>
      <c r="K106" s="185" t="s">
        <v>5</v>
      </c>
      <c r="L106" s="42"/>
      <c r="M106" s="190" t="s">
        <v>5</v>
      </c>
      <c r="N106" s="191" t="s">
        <v>45</v>
      </c>
      <c r="O106" s="43"/>
      <c r="P106" s="192">
        <f t="shared" si="1"/>
        <v>0</v>
      </c>
      <c r="Q106" s="192">
        <v>2E-3</v>
      </c>
      <c r="R106" s="192">
        <f t="shared" si="2"/>
        <v>0.28000000000000003</v>
      </c>
      <c r="S106" s="192">
        <v>0</v>
      </c>
      <c r="T106" s="193">
        <f t="shared" si="3"/>
        <v>0</v>
      </c>
      <c r="AR106" s="25" t="s">
        <v>191</v>
      </c>
      <c r="AT106" s="25" t="s">
        <v>187</v>
      </c>
      <c r="AU106" s="25" t="s">
        <v>74</v>
      </c>
      <c r="AY106" s="25" t="s">
        <v>185</v>
      </c>
      <c r="BE106" s="194">
        <f t="shared" si="4"/>
        <v>0</v>
      </c>
      <c r="BF106" s="194">
        <f t="shared" si="5"/>
        <v>0</v>
      </c>
      <c r="BG106" s="194">
        <f t="shared" si="6"/>
        <v>0</v>
      </c>
      <c r="BH106" s="194">
        <f t="shared" si="7"/>
        <v>0</v>
      </c>
      <c r="BI106" s="194">
        <f t="shared" si="8"/>
        <v>0</v>
      </c>
      <c r="BJ106" s="25" t="s">
        <v>81</v>
      </c>
      <c r="BK106" s="194">
        <f t="shared" si="9"/>
        <v>0</v>
      </c>
      <c r="BL106" s="25" t="s">
        <v>191</v>
      </c>
      <c r="BM106" s="25" t="s">
        <v>353</v>
      </c>
    </row>
    <row r="107" spans="2:65" s="1" customFormat="1" ht="20.399999999999999" customHeight="1">
      <c r="B107" s="182"/>
      <c r="C107" s="183" t="s">
        <v>250</v>
      </c>
      <c r="D107" s="183" t="s">
        <v>187</v>
      </c>
      <c r="E107" s="184" t="s">
        <v>1842</v>
      </c>
      <c r="F107" s="185" t="s">
        <v>1843</v>
      </c>
      <c r="G107" s="186" t="s">
        <v>600</v>
      </c>
      <c r="H107" s="187">
        <v>108</v>
      </c>
      <c r="I107" s="188"/>
      <c r="J107" s="189">
        <f t="shared" si="0"/>
        <v>0</v>
      </c>
      <c r="K107" s="185" t="s">
        <v>5</v>
      </c>
      <c r="L107" s="42"/>
      <c r="M107" s="190" t="s">
        <v>5</v>
      </c>
      <c r="N107" s="191" t="s">
        <v>45</v>
      </c>
      <c r="O107" s="43"/>
      <c r="P107" s="192">
        <f t="shared" si="1"/>
        <v>0</v>
      </c>
      <c r="Q107" s="192">
        <v>2E-3</v>
      </c>
      <c r="R107" s="192">
        <f t="shared" si="2"/>
        <v>0.216</v>
      </c>
      <c r="S107" s="192">
        <v>0</v>
      </c>
      <c r="T107" s="193">
        <f t="shared" si="3"/>
        <v>0</v>
      </c>
      <c r="AR107" s="25" t="s">
        <v>191</v>
      </c>
      <c r="AT107" s="25" t="s">
        <v>187</v>
      </c>
      <c r="AU107" s="25" t="s">
        <v>74</v>
      </c>
      <c r="AY107" s="25" t="s">
        <v>185</v>
      </c>
      <c r="BE107" s="194">
        <f t="shared" si="4"/>
        <v>0</v>
      </c>
      <c r="BF107" s="194">
        <f t="shared" si="5"/>
        <v>0</v>
      </c>
      <c r="BG107" s="194">
        <f t="shared" si="6"/>
        <v>0</v>
      </c>
      <c r="BH107" s="194">
        <f t="shared" si="7"/>
        <v>0</v>
      </c>
      <c r="BI107" s="194">
        <f t="shared" si="8"/>
        <v>0</v>
      </c>
      <c r="BJ107" s="25" t="s">
        <v>81</v>
      </c>
      <c r="BK107" s="194">
        <f t="shared" si="9"/>
        <v>0</v>
      </c>
      <c r="BL107" s="25" t="s">
        <v>191</v>
      </c>
      <c r="BM107" s="25" t="s">
        <v>363</v>
      </c>
    </row>
    <row r="108" spans="2:65" s="1" customFormat="1" ht="20.399999999999999" customHeight="1">
      <c r="B108" s="182"/>
      <c r="C108" s="183" t="s">
        <v>255</v>
      </c>
      <c r="D108" s="183" t="s">
        <v>187</v>
      </c>
      <c r="E108" s="184" t="s">
        <v>1844</v>
      </c>
      <c r="F108" s="185" t="s">
        <v>1845</v>
      </c>
      <c r="G108" s="186" t="s">
        <v>600</v>
      </c>
      <c r="H108" s="187">
        <v>102</v>
      </c>
      <c r="I108" s="188"/>
      <c r="J108" s="189">
        <f t="shared" si="0"/>
        <v>0</v>
      </c>
      <c r="K108" s="185" t="s">
        <v>5</v>
      </c>
      <c r="L108" s="42"/>
      <c r="M108" s="190" t="s">
        <v>5</v>
      </c>
      <c r="N108" s="191" t="s">
        <v>45</v>
      </c>
      <c r="O108" s="43"/>
      <c r="P108" s="192">
        <f t="shared" si="1"/>
        <v>0</v>
      </c>
      <c r="Q108" s="192">
        <v>2E-3</v>
      </c>
      <c r="R108" s="192">
        <f t="shared" si="2"/>
        <v>0.20400000000000001</v>
      </c>
      <c r="S108" s="192">
        <v>0</v>
      </c>
      <c r="T108" s="193">
        <f t="shared" si="3"/>
        <v>0</v>
      </c>
      <c r="AR108" s="25" t="s">
        <v>191</v>
      </c>
      <c r="AT108" s="25" t="s">
        <v>187</v>
      </c>
      <c r="AU108" s="25" t="s">
        <v>74</v>
      </c>
      <c r="AY108" s="25" t="s">
        <v>185</v>
      </c>
      <c r="BE108" s="194">
        <f t="shared" si="4"/>
        <v>0</v>
      </c>
      <c r="BF108" s="194">
        <f t="shared" si="5"/>
        <v>0</v>
      </c>
      <c r="BG108" s="194">
        <f t="shared" si="6"/>
        <v>0</v>
      </c>
      <c r="BH108" s="194">
        <f t="shared" si="7"/>
        <v>0</v>
      </c>
      <c r="BI108" s="194">
        <f t="shared" si="8"/>
        <v>0</v>
      </c>
      <c r="BJ108" s="25" t="s">
        <v>81</v>
      </c>
      <c r="BK108" s="194">
        <f t="shared" si="9"/>
        <v>0</v>
      </c>
      <c r="BL108" s="25" t="s">
        <v>191</v>
      </c>
      <c r="BM108" s="25" t="s">
        <v>369</v>
      </c>
    </row>
    <row r="109" spans="2:65" s="1" customFormat="1" ht="20.399999999999999" customHeight="1">
      <c r="B109" s="182"/>
      <c r="C109" s="183" t="s">
        <v>259</v>
      </c>
      <c r="D109" s="183" t="s">
        <v>187</v>
      </c>
      <c r="E109" s="184" t="s">
        <v>1846</v>
      </c>
      <c r="F109" s="185" t="s">
        <v>1847</v>
      </c>
      <c r="G109" s="186" t="s">
        <v>600</v>
      </c>
      <c r="H109" s="187">
        <v>60</v>
      </c>
      <c r="I109" s="188"/>
      <c r="J109" s="189">
        <f t="shared" si="0"/>
        <v>0</v>
      </c>
      <c r="K109" s="185" t="s">
        <v>5</v>
      </c>
      <c r="L109" s="42"/>
      <c r="M109" s="190" t="s">
        <v>5</v>
      </c>
      <c r="N109" s="191" t="s">
        <v>45</v>
      </c>
      <c r="O109" s="43"/>
      <c r="P109" s="192">
        <f t="shared" si="1"/>
        <v>0</v>
      </c>
      <c r="Q109" s="192">
        <v>2E-3</v>
      </c>
      <c r="R109" s="192">
        <f t="shared" si="2"/>
        <v>0.12</v>
      </c>
      <c r="S109" s="192">
        <v>0</v>
      </c>
      <c r="T109" s="193">
        <f t="shared" si="3"/>
        <v>0</v>
      </c>
      <c r="AR109" s="25" t="s">
        <v>191</v>
      </c>
      <c r="AT109" s="25" t="s">
        <v>187</v>
      </c>
      <c r="AU109" s="25" t="s">
        <v>74</v>
      </c>
      <c r="AY109" s="25" t="s">
        <v>185</v>
      </c>
      <c r="BE109" s="194">
        <f t="shared" si="4"/>
        <v>0</v>
      </c>
      <c r="BF109" s="194">
        <f t="shared" si="5"/>
        <v>0</v>
      </c>
      <c r="BG109" s="194">
        <f t="shared" si="6"/>
        <v>0</v>
      </c>
      <c r="BH109" s="194">
        <f t="shared" si="7"/>
        <v>0</v>
      </c>
      <c r="BI109" s="194">
        <f t="shared" si="8"/>
        <v>0</v>
      </c>
      <c r="BJ109" s="25" t="s">
        <v>81</v>
      </c>
      <c r="BK109" s="194">
        <f t="shared" si="9"/>
        <v>0</v>
      </c>
      <c r="BL109" s="25" t="s">
        <v>191</v>
      </c>
      <c r="BM109" s="25" t="s">
        <v>374</v>
      </c>
    </row>
    <row r="110" spans="2:65" s="1" customFormat="1" ht="20.399999999999999" customHeight="1">
      <c r="B110" s="182"/>
      <c r="C110" s="183" t="s">
        <v>11</v>
      </c>
      <c r="D110" s="183" t="s">
        <v>187</v>
      </c>
      <c r="E110" s="184" t="s">
        <v>1848</v>
      </c>
      <c r="F110" s="185" t="s">
        <v>1849</v>
      </c>
      <c r="G110" s="186" t="s">
        <v>600</v>
      </c>
      <c r="H110" s="187">
        <v>240</v>
      </c>
      <c r="I110" s="188"/>
      <c r="J110" s="189">
        <f t="shared" si="0"/>
        <v>0</v>
      </c>
      <c r="K110" s="185" t="s">
        <v>5</v>
      </c>
      <c r="L110" s="42"/>
      <c r="M110" s="190" t="s">
        <v>5</v>
      </c>
      <c r="N110" s="191" t="s">
        <v>45</v>
      </c>
      <c r="O110" s="43"/>
      <c r="P110" s="192">
        <f t="shared" si="1"/>
        <v>0</v>
      </c>
      <c r="Q110" s="192">
        <v>2E-3</v>
      </c>
      <c r="R110" s="192">
        <f t="shared" si="2"/>
        <v>0.48</v>
      </c>
      <c r="S110" s="192">
        <v>0</v>
      </c>
      <c r="T110" s="193">
        <f t="shared" si="3"/>
        <v>0</v>
      </c>
      <c r="AR110" s="25" t="s">
        <v>191</v>
      </c>
      <c r="AT110" s="25" t="s">
        <v>187</v>
      </c>
      <c r="AU110" s="25" t="s">
        <v>74</v>
      </c>
      <c r="AY110" s="25" t="s">
        <v>185</v>
      </c>
      <c r="BE110" s="194">
        <f t="shared" si="4"/>
        <v>0</v>
      </c>
      <c r="BF110" s="194">
        <f t="shared" si="5"/>
        <v>0</v>
      </c>
      <c r="BG110" s="194">
        <f t="shared" si="6"/>
        <v>0</v>
      </c>
      <c r="BH110" s="194">
        <f t="shared" si="7"/>
        <v>0</v>
      </c>
      <c r="BI110" s="194">
        <f t="shared" si="8"/>
        <v>0</v>
      </c>
      <c r="BJ110" s="25" t="s">
        <v>81</v>
      </c>
      <c r="BK110" s="194">
        <f t="shared" si="9"/>
        <v>0</v>
      </c>
      <c r="BL110" s="25" t="s">
        <v>191</v>
      </c>
      <c r="BM110" s="25" t="s">
        <v>209</v>
      </c>
    </row>
    <row r="111" spans="2:65" s="1" customFormat="1" ht="20.399999999999999" customHeight="1">
      <c r="B111" s="182"/>
      <c r="C111" s="183" t="s">
        <v>267</v>
      </c>
      <c r="D111" s="183" t="s">
        <v>187</v>
      </c>
      <c r="E111" s="184" t="s">
        <v>1850</v>
      </c>
      <c r="F111" s="185" t="s">
        <v>1851</v>
      </c>
      <c r="G111" s="186" t="s">
        <v>600</v>
      </c>
      <c r="H111" s="187">
        <v>172</v>
      </c>
      <c r="I111" s="188"/>
      <c r="J111" s="189">
        <f t="shared" si="0"/>
        <v>0</v>
      </c>
      <c r="K111" s="185" t="s">
        <v>5</v>
      </c>
      <c r="L111" s="42"/>
      <c r="M111" s="190" t="s">
        <v>5</v>
      </c>
      <c r="N111" s="191" t="s">
        <v>45</v>
      </c>
      <c r="O111" s="43"/>
      <c r="P111" s="192">
        <f t="shared" si="1"/>
        <v>0</v>
      </c>
      <c r="Q111" s="192">
        <v>2E-3</v>
      </c>
      <c r="R111" s="192">
        <f t="shared" si="2"/>
        <v>0.34400000000000003</v>
      </c>
      <c r="S111" s="192">
        <v>0</v>
      </c>
      <c r="T111" s="193">
        <f t="shared" si="3"/>
        <v>0</v>
      </c>
      <c r="AR111" s="25" t="s">
        <v>191</v>
      </c>
      <c r="AT111" s="25" t="s">
        <v>187</v>
      </c>
      <c r="AU111" s="25" t="s">
        <v>74</v>
      </c>
      <c r="AY111" s="25" t="s">
        <v>185</v>
      </c>
      <c r="BE111" s="194">
        <f t="shared" si="4"/>
        <v>0</v>
      </c>
      <c r="BF111" s="194">
        <f t="shared" si="5"/>
        <v>0</v>
      </c>
      <c r="BG111" s="194">
        <f t="shared" si="6"/>
        <v>0</v>
      </c>
      <c r="BH111" s="194">
        <f t="shared" si="7"/>
        <v>0</v>
      </c>
      <c r="BI111" s="194">
        <f t="shared" si="8"/>
        <v>0</v>
      </c>
      <c r="BJ111" s="25" t="s">
        <v>81</v>
      </c>
      <c r="BK111" s="194">
        <f t="shared" si="9"/>
        <v>0</v>
      </c>
      <c r="BL111" s="25" t="s">
        <v>191</v>
      </c>
      <c r="BM111" s="25" t="s">
        <v>385</v>
      </c>
    </row>
    <row r="112" spans="2:65" s="1" customFormat="1" ht="20.399999999999999" customHeight="1">
      <c r="B112" s="182"/>
      <c r="C112" s="183" t="s">
        <v>272</v>
      </c>
      <c r="D112" s="183" t="s">
        <v>187</v>
      </c>
      <c r="E112" s="184" t="s">
        <v>1852</v>
      </c>
      <c r="F112" s="185" t="s">
        <v>1853</v>
      </c>
      <c r="G112" s="186" t="s">
        <v>600</v>
      </c>
      <c r="H112" s="187">
        <v>50</v>
      </c>
      <c r="I112" s="188"/>
      <c r="J112" s="189">
        <f t="shared" si="0"/>
        <v>0</v>
      </c>
      <c r="K112" s="185" t="s">
        <v>5</v>
      </c>
      <c r="L112" s="42"/>
      <c r="M112" s="190" t="s">
        <v>5</v>
      </c>
      <c r="N112" s="191" t="s">
        <v>45</v>
      </c>
      <c r="O112" s="43"/>
      <c r="P112" s="192">
        <f t="shared" si="1"/>
        <v>0</v>
      </c>
      <c r="Q112" s="192">
        <v>2E-3</v>
      </c>
      <c r="R112" s="192">
        <f t="shared" si="2"/>
        <v>0.1</v>
      </c>
      <c r="S112" s="192">
        <v>0</v>
      </c>
      <c r="T112" s="193">
        <f t="shared" si="3"/>
        <v>0</v>
      </c>
      <c r="AR112" s="25" t="s">
        <v>191</v>
      </c>
      <c r="AT112" s="25" t="s">
        <v>187</v>
      </c>
      <c r="AU112" s="25" t="s">
        <v>74</v>
      </c>
      <c r="AY112" s="25" t="s">
        <v>185</v>
      </c>
      <c r="BE112" s="194">
        <f t="shared" si="4"/>
        <v>0</v>
      </c>
      <c r="BF112" s="194">
        <f t="shared" si="5"/>
        <v>0</v>
      </c>
      <c r="BG112" s="194">
        <f t="shared" si="6"/>
        <v>0</v>
      </c>
      <c r="BH112" s="194">
        <f t="shared" si="7"/>
        <v>0</v>
      </c>
      <c r="BI112" s="194">
        <f t="shared" si="8"/>
        <v>0</v>
      </c>
      <c r="BJ112" s="25" t="s">
        <v>81</v>
      </c>
      <c r="BK112" s="194">
        <f t="shared" si="9"/>
        <v>0</v>
      </c>
      <c r="BL112" s="25" t="s">
        <v>191</v>
      </c>
      <c r="BM112" s="25" t="s">
        <v>393</v>
      </c>
    </row>
    <row r="113" spans="2:65" s="1" customFormat="1" ht="20.399999999999999" customHeight="1">
      <c r="B113" s="182"/>
      <c r="C113" s="183" t="s">
        <v>214</v>
      </c>
      <c r="D113" s="183" t="s">
        <v>187</v>
      </c>
      <c r="E113" s="184" t="s">
        <v>1854</v>
      </c>
      <c r="F113" s="185" t="s">
        <v>1855</v>
      </c>
      <c r="G113" s="186" t="s">
        <v>600</v>
      </c>
      <c r="H113" s="187">
        <v>368</v>
      </c>
      <c r="I113" s="188"/>
      <c r="J113" s="189">
        <f t="shared" si="0"/>
        <v>0</v>
      </c>
      <c r="K113" s="185" t="s">
        <v>5</v>
      </c>
      <c r="L113" s="42"/>
      <c r="M113" s="190" t="s">
        <v>5</v>
      </c>
      <c r="N113" s="191" t="s">
        <v>45</v>
      </c>
      <c r="O113" s="43"/>
      <c r="P113" s="192">
        <f t="shared" si="1"/>
        <v>0</v>
      </c>
      <c r="Q113" s="192">
        <v>2E-3</v>
      </c>
      <c r="R113" s="192">
        <f t="shared" si="2"/>
        <v>0.73599999999999999</v>
      </c>
      <c r="S113" s="192">
        <v>0</v>
      </c>
      <c r="T113" s="193">
        <f t="shared" si="3"/>
        <v>0</v>
      </c>
      <c r="AR113" s="25" t="s">
        <v>191</v>
      </c>
      <c r="AT113" s="25" t="s">
        <v>187</v>
      </c>
      <c r="AU113" s="25" t="s">
        <v>74</v>
      </c>
      <c r="AY113" s="25" t="s">
        <v>185</v>
      </c>
      <c r="BE113" s="194">
        <f t="shared" si="4"/>
        <v>0</v>
      </c>
      <c r="BF113" s="194">
        <f t="shared" si="5"/>
        <v>0</v>
      </c>
      <c r="BG113" s="194">
        <f t="shared" si="6"/>
        <v>0</v>
      </c>
      <c r="BH113" s="194">
        <f t="shared" si="7"/>
        <v>0</v>
      </c>
      <c r="BI113" s="194">
        <f t="shared" si="8"/>
        <v>0</v>
      </c>
      <c r="BJ113" s="25" t="s">
        <v>81</v>
      </c>
      <c r="BK113" s="194">
        <f t="shared" si="9"/>
        <v>0</v>
      </c>
      <c r="BL113" s="25" t="s">
        <v>191</v>
      </c>
      <c r="BM113" s="25" t="s">
        <v>208</v>
      </c>
    </row>
    <row r="114" spans="2:65" s="1" customFormat="1" ht="20.399999999999999" customHeight="1">
      <c r="B114" s="182"/>
      <c r="C114" s="183" t="s">
        <v>290</v>
      </c>
      <c r="D114" s="183" t="s">
        <v>187</v>
      </c>
      <c r="E114" s="184" t="s">
        <v>1856</v>
      </c>
      <c r="F114" s="185" t="s">
        <v>1857</v>
      </c>
      <c r="G114" s="186" t="s">
        <v>600</v>
      </c>
      <c r="H114" s="187">
        <v>110</v>
      </c>
      <c r="I114" s="188"/>
      <c r="J114" s="189">
        <f t="shared" si="0"/>
        <v>0</v>
      </c>
      <c r="K114" s="185" t="s">
        <v>5</v>
      </c>
      <c r="L114" s="42"/>
      <c r="M114" s="190" t="s">
        <v>5</v>
      </c>
      <c r="N114" s="191" t="s">
        <v>45</v>
      </c>
      <c r="O114" s="43"/>
      <c r="P114" s="192">
        <f t="shared" si="1"/>
        <v>0</v>
      </c>
      <c r="Q114" s="192">
        <v>2E-3</v>
      </c>
      <c r="R114" s="192">
        <f t="shared" si="2"/>
        <v>0.22</v>
      </c>
      <c r="S114" s="192">
        <v>0</v>
      </c>
      <c r="T114" s="193">
        <f t="shared" si="3"/>
        <v>0</v>
      </c>
      <c r="AR114" s="25" t="s">
        <v>191</v>
      </c>
      <c r="AT114" s="25" t="s">
        <v>187</v>
      </c>
      <c r="AU114" s="25" t="s">
        <v>74</v>
      </c>
      <c r="AY114" s="25" t="s">
        <v>185</v>
      </c>
      <c r="BE114" s="194">
        <f t="shared" si="4"/>
        <v>0</v>
      </c>
      <c r="BF114" s="194">
        <f t="shared" si="5"/>
        <v>0</v>
      </c>
      <c r="BG114" s="194">
        <f t="shared" si="6"/>
        <v>0</v>
      </c>
      <c r="BH114" s="194">
        <f t="shared" si="7"/>
        <v>0</v>
      </c>
      <c r="BI114" s="194">
        <f t="shared" si="8"/>
        <v>0</v>
      </c>
      <c r="BJ114" s="25" t="s">
        <v>81</v>
      </c>
      <c r="BK114" s="194">
        <f t="shared" si="9"/>
        <v>0</v>
      </c>
      <c r="BL114" s="25" t="s">
        <v>191</v>
      </c>
      <c r="BM114" s="25" t="s">
        <v>405</v>
      </c>
    </row>
    <row r="115" spans="2:65" s="1" customFormat="1" ht="20.399999999999999" customHeight="1">
      <c r="B115" s="182"/>
      <c r="C115" s="183" t="s">
        <v>311</v>
      </c>
      <c r="D115" s="183" t="s">
        <v>187</v>
      </c>
      <c r="E115" s="184" t="s">
        <v>1858</v>
      </c>
      <c r="F115" s="185" t="s">
        <v>1859</v>
      </c>
      <c r="G115" s="186" t="s">
        <v>600</v>
      </c>
      <c r="H115" s="187">
        <v>120</v>
      </c>
      <c r="I115" s="188"/>
      <c r="J115" s="189">
        <f t="shared" si="0"/>
        <v>0</v>
      </c>
      <c r="K115" s="185" t="s">
        <v>5</v>
      </c>
      <c r="L115" s="42"/>
      <c r="M115" s="190" t="s">
        <v>5</v>
      </c>
      <c r="N115" s="191" t="s">
        <v>45</v>
      </c>
      <c r="O115" s="43"/>
      <c r="P115" s="192">
        <f t="shared" si="1"/>
        <v>0</v>
      </c>
      <c r="Q115" s="192">
        <v>2E-3</v>
      </c>
      <c r="R115" s="192">
        <f t="shared" si="2"/>
        <v>0.24</v>
      </c>
      <c r="S115" s="192">
        <v>0</v>
      </c>
      <c r="T115" s="193">
        <f t="shared" si="3"/>
        <v>0</v>
      </c>
      <c r="AR115" s="25" t="s">
        <v>191</v>
      </c>
      <c r="AT115" s="25" t="s">
        <v>187</v>
      </c>
      <c r="AU115" s="25" t="s">
        <v>74</v>
      </c>
      <c r="AY115" s="25" t="s">
        <v>185</v>
      </c>
      <c r="BE115" s="194">
        <f t="shared" si="4"/>
        <v>0</v>
      </c>
      <c r="BF115" s="194">
        <f t="shared" si="5"/>
        <v>0</v>
      </c>
      <c r="BG115" s="194">
        <f t="shared" si="6"/>
        <v>0</v>
      </c>
      <c r="BH115" s="194">
        <f t="shared" si="7"/>
        <v>0</v>
      </c>
      <c r="BI115" s="194">
        <f t="shared" si="8"/>
        <v>0</v>
      </c>
      <c r="BJ115" s="25" t="s">
        <v>81</v>
      </c>
      <c r="BK115" s="194">
        <f t="shared" si="9"/>
        <v>0</v>
      </c>
      <c r="BL115" s="25" t="s">
        <v>191</v>
      </c>
      <c r="BM115" s="25" t="s">
        <v>428</v>
      </c>
    </row>
    <row r="116" spans="2:65" s="1" customFormat="1" ht="20.399999999999999" customHeight="1">
      <c r="B116" s="182"/>
      <c r="C116" s="183" t="s">
        <v>10</v>
      </c>
      <c r="D116" s="183" t="s">
        <v>187</v>
      </c>
      <c r="E116" s="184" t="s">
        <v>1860</v>
      </c>
      <c r="F116" s="185" t="s">
        <v>1861</v>
      </c>
      <c r="G116" s="186" t="s">
        <v>600</v>
      </c>
      <c r="H116" s="187">
        <v>40</v>
      </c>
      <c r="I116" s="188"/>
      <c r="J116" s="189">
        <f t="shared" si="0"/>
        <v>0</v>
      </c>
      <c r="K116" s="185" t="s">
        <v>5</v>
      </c>
      <c r="L116" s="42"/>
      <c r="M116" s="190" t="s">
        <v>5</v>
      </c>
      <c r="N116" s="191" t="s">
        <v>45</v>
      </c>
      <c r="O116" s="43"/>
      <c r="P116" s="192">
        <f t="shared" si="1"/>
        <v>0</v>
      </c>
      <c r="Q116" s="192">
        <v>2E-3</v>
      </c>
      <c r="R116" s="192">
        <f t="shared" si="2"/>
        <v>0.08</v>
      </c>
      <c r="S116" s="192">
        <v>0</v>
      </c>
      <c r="T116" s="193">
        <f t="shared" si="3"/>
        <v>0</v>
      </c>
      <c r="AR116" s="25" t="s">
        <v>191</v>
      </c>
      <c r="AT116" s="25" t="s">
        <v>187</v>
      </c>
      <c r="AU116" s="25" t="s">
        <v>74</v>
      </c>
      <c r="AY116" s="25" t="s">
        <v>185</v>
      </c>
      <c r="BE116" s="194">
        <f t="shared" si="4"/>
        <v>0</v>
      </c>
      <c r="BF116" s="194">
        <f t="shared" si="5"/>
        <v>0</v>
      </c>
      <c r="BG116" s="194">
        <f t="shared" si="6"/>
        <v>0</v>
      </c>
      <c r="BH116" s="194">
        <f t="shared" si="7"/>
        <v>0</v>
      </c>
      <c r="BI116" s="194">
        <f t="shared" si="8"/>
        <v>0</v>
      </c>
      <c r="BJ116" s="25" t="s">
        <v>81</v>
      </c>
      <c r="BK116" s="194">
        <f t="shared" si="9"/>
        <v>0</v>
      </c>
      <c r="BL116" s="25" t="s">
        <v>191</v>
      </c>
      <c r="BM116" s="25" t="s">
        <v>432</v>
      </c>
    </row>
    <row r="117" spans="2:65" s="1" customFormat="1" ht="20.399999999999999" customHeight="1">
      <c r="B117" s="182"/>
      <c r="C117" s="183" t="s">
        <v>325</v>
      </c>
      <c r="D117" s="183" t="s">
        <v>187</v>
      </c>
      <c r="E117" s="184" t="s">
        <v>1862</v>
      </c>
      <c r="F117" s="185" t="s">
        <v>1863</v>
      </c>
      <c r="G117" s="186" t="s">
        <v>600</v>
      </c>
      <c r="H117" s="187">
        <v>335</v>
      </c>
      <c r="I117" s="188"/>
      <c r="J117" s="189">
        <f t="shared" si="0"/>
        <v>0</v>
      </c>
      <c r="K117" s="185" t="s">
        <v>5</v>
      </c>
      <c r="L117" s="42"/>
      <c r="M117" s="190" t="s">
        <v>5</v>
      </c>
      <c r="N117" s="191" t="s">
        <v>45</v>
      </c>
      <c r="O117" s="43"/>
      <c r="P117" s="192">
        <f t="shared" si="1"/>
        <v>0</v>
      </c>
      <c r="Q117" s="192">
        <v>2E-3</v>
      </c>
      <c r="R117" s="192">
        <f t="shared" si="2"/>
        <v>0.67</v>
      </c>
      <c r="S117" s="192">
        <v>0</v>
      </c>
      <c r="T117" s="193">
        <f t="shared" si="3"/>
        <v>0</v>
      </c>
      <c r="AR117" s="25" t="s">
        <v>191</v>
      </c>
      <c r="AT117" s="25" t="s">
        <v>187</v>
      </c>
      <c r="AU117" s="25" t="s">
        <v>74</v>
      </c>
      <c r="AY117" s="25" t="s">
        <v>185</v>
      </c>
      <c r="BE117" s="194">
        <f t="shared" si="4"/>
        <v>0</v>
      </c>
      <c r="BF117" s="194">
        <f t="shared" si="5"/>
        <v>0</v>
      </c>
      <c r="BG117" s="194">
        <f t="shared" si="6"/>
        <v>0</v>
      </c>
      <c r="BH117" s="194">
        <f t="shared" si="7"/>
        <v>0</v>
      </c>
      <c r="BI117" s="194">
        <f t="shared" si="8"/>
        <v>0</v>
      </c>
      <c r="BJ117" s="25" t="s">
        <v>81</v>
      </c>
      <c r="BK117" s="194">
        <f t="shared" si="9"/>
        <v>0</v>
      </c>
      <c r="BL117" s="25" t="s">
        <v>191</v>
      </c>
      <c r="BM117" s="25" t="s">
        <v>436</v>
      </c>
    </row>
    <row r="118" spans="2:65" s="1" customFormat="1" ht="20.399999999999999" customHeight="1">
      <c r="B118" s="182"/>
      <c r="C118" s="183" t="s">
        <v>333</v>
      </c>
      <c r="D118" s="183" t="s">
        <v>187</v>
      </c>
      <c r="E118" s="184" t="s">
        <v>1864</v>
      </c>
      <c r="F118" s="185" t="s">
        <v>1865</v>
      </c>
      <c r="G118" s="186" t="s">
        <v>600</v>
      </c>
      <c r="H118" s="187">
        <v>175</v>
      </c>
      <c r="I118" s="188"/>
      <c r="J118" s="189">
        <f t="shared" si="0"/>
        <v>0</v>
      </c>
      <c r="K118" s="185" t="s">
        <v>5</v>
      </c>
      <c r="L118" s="42"/>
      <c r="M118" s="190" t="s">
        <v>5</v>
      </c>
      <c r="N118" s="191" t="s">
        <v>45</v>
      </c>
      <c r="O118" s="43"/>
      <c r="P118" s="192">
        <f t="shared" si="1"/>
        <v>0</v>
      </c>
      <c r="Q118" s="192">
        <v>2E-3</v>
      </c>
      <c r="R118" s="192">
        <f t="shared" si="2"/>
        <v>0.35000000000000003</v>
      </c>
      <c r="S118" s="192">
        <v>0</v>
      </c>
      <c r="T118" s="193">
        <f t="shared" si="3"/>
        <v>0</v>
      </c>
      <c r="AR118" s="25" t="s">
        <v>191</v>
      </c>
      <c r="AT118" s="25" t="s">
        <v>187</v>
      </c>
      <c r="AU118" s="25" t="s">
        <v>74</v>
      </c>
      <c r="AY118" s="25" t="s">
        <v>185</v>
      </c>
      <c r="BE118" s="194">
        <f t="shared" si="4"/>
        <v>0</v>
      </c>
      <c r="BF118" s="194">
        <f t="shared" si="5"/>
        <v>0</v>
      </c>
      <c r="BG118" s="194">
        <f t="shared" si="6"/>
        <v>0</v>
      </c>
      <c r="BH118" s="194">
        <f t="shared" si="7"/>
        <v>0</v>
      </c>
      <c r="BI118" s="194">
        <f t="shared" si="8"/>
        <v>0</v>
      </c>
      <c r="BJ118" s="25" t="s">
        <v>81</v>
      </c>
      <c r="BK118" s="194">
        <f t="shared" si="9"/>
        <v>0</v>
      </c>
      <c r="BL118" s="25" t="s">
        <v>191</v>
      </c>
      <c r="BM118" s="25" t="s">
        <v>440</v>
      </c>
    </row>
    <row r="119" spans="2:65" s="1" customFormat="1" ht="20.399999999999999" customHeight="1">
      <c r="B119" s="182"/>
      <c r="C119" s="183" t="s">
        <v>338</v>
      </c>
      <c r="D119" s="183" t="s">
        <v>187</v>
      </c>
      <c r="E119" s="184" t="s">
        <v>1866</v>
      </c>
      <c r="F119" s="185" t="s">
        <v>1867</v>
      </c>
      <c r="G119" s="186" t="s">
        <v>600</v>
      </c>
      <c r="H119" s="187">
        <v>158</v>
      </c>
      <c r="I119" s="188"/>
      <c r="J119" s="189">
        <f t="shared" si="0"/>
        <v>0</v>
      </c>
      <c r="K119" s="185" t="s">
        <v>5</v>
      </c>
      <c r="L119" s="42"/>
      <c r="M119" s="190" t="s">
        <v>5</v>
      </c>
      <c r="N119" s="191" t="s">
        <v>45</v>
      </c>
      <c r="O119" s="43"/>
      <c r="P119" s="192">
        <f t="shared" si="1"/>
        <v>0</v>
      </c>
      <c r="Q119" s="192">
        <v>2E-3</v>
      </c>
      <c r="R119" s="192">
        <f t="shared" si="2"/>
        <v>0.316</v>
      </c>
      <c r="S119" s="192">
        <v>0</v>
      </c>
      <c r="T119" s="193">
        <f t="shared" si="3"/>
        <v>0</v>
      </c>
      <c r="AR119" s="25" t="s">
        <v>191</v>
      </c>
      <c r="AT119" s="25" t="s">
        <v>187</v>
      </c>
      <c r="AU119" s="25" t="s">
        <v>74</v>
      </c>
      <c r="AY119" s="25" t="s">
        <v>185</v>
      </c>
      <c r="BE119" s="194">
        <f t="shared" si="4"/>
        <v>0</v>
      </c>
      <c r="BF119" s="194">
        <f t="shared" si="5"/>
        <v>0</v>
      </c>
      <c r="BG119" s="194">
        <f t="shared" si="6"/>
        <v>0</v>
      </c>
      <c r="BH119" s="194">
        <f t="shared" si="7"/>
        <v>0</v>
      </c>
      <c r="BI119" s="194">
        <f t="shared" si="8"/>
        <v>0</v>
      </c>
      <c r="BJ119" s="25" t="s">
        <v>81</v>
      </c>
      <c r="BK119" s="194">
        <f t="shared" si="9"/>
        <v>0</v>
      </c>
      <c r="BL119" s="25" t="s">
        <v>191</v>
      </c>
      <c r="BM119" s="25" t="s">
        <v>444</v>
      </c>
    </row>
    <row r="120" spans="2:65" s="1" customFormat="1" ht="20.399999999999999" customHeight="1">
      <c r="B120" s="182"/>
      <c r="C120" s="183" t="s">
        <v>348</v>
      </c>
      <c r="D120" s="183" t="s">
        <v>187</v>
      </c>
      <c r="E120" s="184" t="s">
        <v>1868</v>
      </c>
      <c r="F120" s="185" t="s">
        <v>1869</v>
      </c>
      <c r="G120" s="186" t="s">
        <v>600</v>
      </c>
      <c r="H120" s="187">
        <v>105</v>
      </c>
      <c r="I120" s="188"/>
      <c r="J120" s="189">
        <f t="shared" si="0"/>
        <v>0</v>
      </c>
      <c r="K120" s="185" t="s">
        <v>5</v>
      </c>
      <c r="L120" s="42"/>
      <c r="M120" s="190" t="s">
        <v>5</v>
      </c>
      <c r="N120" s="191" t="s">
        <v>45</v>
      </c>
      <c r="O120" s="43"/>
      <c r="P120" s="192">
        <f t="shared" si="1"/>
        <v>0</v>
      </c>
      <c r="Q120" s="192">
        <v>2E-3</v>
      </c>
      <c r="R120" s="192">
        <f t="shared" si="2"/>
        <v>0.21</v>
      </c>
      <c r="S120" s="192">
        <v>0</v>
      </c>
      <c r="T120" s="193">
        <f t="shared" si="3"/>
        <v>0</v>
      </c>
      <c r="AR120" s="25" t="s">
        <v>191</v>
      </c>
      <c r="AT120" s="25" t="s">
        <v>187</v>
      </c>
      <c r="AU120" s="25" t="s">
        <v>74</v>
      </c>
      <c r="AY120" s="25" t="s">
        <v>185</v>
      </c>
      <c r="BE120" s="194">
        <f t="shared" si="4"/>
        <v>0</v>
      </c>
      <c r="BF120" s="194">
        <f t="shared" si="5"/>
        <v>0</v>
      </c>
      <c r="BG120" s="194">
        <f t="shared" si="6"/>
        <v>0</v>
      </c>
      <c r="BH120" s="194">
        <f t="shared" si="7"/>
        <v>0</v>
      </c>
      <c r="BI120" s="194">
        <f t="shared" si="8"/>
        <v>0</v>
      </c>
      <c r="BJ120" s="25" t="s">
        <v>81</v>
      </c>
      <c r="BK120" s="194">
        <f t="shared" si="9"/>
        <v>0</v>
      </c>
      <c r="BL120" s="25" t="s">
        <v>191</v>
      </c>
      <c r="BM120" s="25" t="s">
        <v>633</v>
      </c>
    </row>
    <row r="121" spans="2:65" s="1" customFormat="1" ht="20.399999999999999" customHeight="1">
      <c r="B121" s="182"/>
      <c r="C121" s="183" t="s">
        <v>353</v>
      </c>
      <c r="D121" s="183" t="s">
        <v>187</v>
      </c>
      <c r="E121" s="184" t="s">
        <v>1870</v>
      </c>
      <c r="F121" s="185" t="s">
        <v>1871</v>
      </c>
      <c r="G121" s="186" t="s">
        <v>600</v>
      </c>
      <c r="H121" s="187">
        <v>63</v>
      </c>
      <c r="I121" s="188"/>
      <c r="J121" s="189">
        <f t="shared" si="0"/>
        <v>0</v>
      </c>
      <c r="K121" s="185" t="s">
        <v>5</v>
      </c>
      <c r="L121" s="42"/>
      <c r="M121" s="190" t="s">
        <v>5</v>
      </c>
      <c r="N121" s="191" t="s">
        <v>45</v>
      </c>
      <c r="O121" s="43"/>
      <c r="P121" s="192">
        <f t="shared" si="1"/>
        <v>0</v>
      </c>
      <c r="Q121" s="192">
        <v>2E-3</v>
      </c>
      <c r="R121" s="192">
        <f t="shared" si="2"/>
        <v>0.126</v>
      </c>
      <c r="S121" s="192">
        <v>0</v>
      </c>
      <c r="T121" s="193">
        <f t="shared" si="3"/>
        <v>0</v>
      </c>
      <c r="AR121" s="25" t="s">
        <v>191</v>
      </c>
      <c r="AT121" s="25" t="s">
        <v>187</v>
      </c>
      <c r="AU121" s="25" t="s">
        <v>74</v>
      </c>
      <c r="AY121" s="25" t="s">
        <v>185</v>
      </c>
      <c r="BE121" s="194">
        <f t="shared" si="4"/>
        <v>0</v>
      </c>
      <c r="BF121" s="194">
        <f t="shared" si="5"/>
        <v>0</v>
      </c>
      <c r="BG121" s="194">
        <f t="shared" si="6"/>
        <v>0</v>
      </c>
      <c r="BH121" s="194">
        <f t="shared" si="7"/>
        <v>0</v>
      </c>
      <c r="BI121" s="194">
        <f t="shared" si="8"/>
        <v>0</v>
      </c>
      <c r="BJ121" s="25" t="s">
        <v>81</v>
      </c>
      <c r="BK121" s="194">
        <f t="shared" si="9"/>
        <v>0</v>
      </c>
      <c r="BL121" s="25" t="s">
        <v>191</v>
      </c>
      <c r="BM121" s="25" t="s">
        <v>637</v>
      </c>
    </row>
    <row r="122" spans="2:65" s="1" customFormat="1" ht="20.399999999999999" customHeight="1">
      <c r="B122" s="182"/>
      <c r="C122" s="183" t="s">
        <v>363</v>
      </c>
      <c r="D122" s="183" t="s">
        <v>187</v>
      </c>
      <c r="E122" s="184" t="s">
        <v>1872</v>
      </c>
      <c r="F122" s="185" t="s">
        <v>1873</v>
      </c>
      <c r="G122" s="186" t="s">
        <v>600</v>
      </c>
      <c r="H122" s="187">
        <v>1135</v>
      </c>
      <c r="I122" s="188"/>
      <c r="J122" s="189">
        <f t="shared" si="0"/>
        <v>0</v>
      </c>
      <c r="K122" s="185" t="s">
        <v>5</v>
      </c>
      <c r="L122" s="42"/>
      <c r="M122" s="190" t="s">
        <v>5</v>
      </c>
      <c r="N122" s="191" t="s">
        <v>45</v>
      </c>
      <c r="O122" s="43"/>
      <c r="P122" s="192">
        <f t="shared" si="1"/>
        <v>0</v>
      </c>
      <c r="Q122" s="192">
        <v>2E-3</v>
      </c>
      <c r="R122" s="192">
        <f t="shared" si="2"/>
        <v>2.27</v>
      </c>
      <c r="S122" s="192">
        <v>0</v>
      </c>
      <c r="T122" s="193">
        <f t="shared" si="3"/>
        <v>0</v>
      </c>
      <c r="AR122" s="25" t="s">
        <v>191</v>
      </c>
      <c r="AT122" s="25" t="s">
        <v>187</v>
      </c>
      <c r="AU122" s="25" t="s">
        <v>74</v>
      </c>
      <c r="AY122" s="25" t="s">
        <v>185</v>
      </c>
      <c r="BE122" s="194">
        <f t="shared" si="4"/>
        <v>0</v>
      </c>
      <c r="BF122" s="194">
        <f t="shared" si="5"/>
        <v>0</v>
      </c>
      <c r="BG122" s="194">
        <f t="shared" si="6"/>
        <v>0</v>
      </c>
      <c r="BH122" s="194">
        <f t="shared" si="7"/>
        <v>0</v>
      </c>
      <c r="BI122" s="194">
        <f t="shared" si="8"/>
        <v>0</v>
      </c>
      <c r="BJ122" s="25" t="s">
        <v>81</v>
      </c>
      <c r="BK122" s="194">
        <f t="shared" si="9"/>
        <v>0</v>
      </c>
      <c r="BL122" s="25" t="s">
        <v>191</v>
      </c>
      <c r="BM122" s="25" t="s">
        <v>645</v>
      </c>
    </row>
    <row r="123" spans="2:65" s="1" customFormat="1" ht="20.399999999999999" customHeight="1">
      <c r="B123" s="182"/>
      <c r="C123" s="183" t="s">
        <v>369</v>
      </c>
      <c r="D123" s="183" t="s">
        <v>187</v>
      </c>
      <c r="E123" s="184" t="s">
        <v>1874</v>
      </c>
      <c r="F123" s="185" t="s">
        <v>1875</v>
      </c>
      <c r="G123" s="186" t="s">
        <v>600</v>
      </c>
      <c r="H123" s="187">
        <v>665</v>
      </c>
      <c r="I123" s="188"/>
      <c r="J123" s="189">
        <f t="shared" si="0"/>
        <v>0</v>
      </c>
      <c r="K123" s="185" t="s">
        <v>5</v>
      </c>
      <c r="L123" s="42"/>
      <c r="M123" s="190" t="s">
        <v>5</v>
      </c>
      <c r="N123" s="191" t="s">
        <v>45</v>
      </c>
      <c r="O123" s="43"/>
      <c r="P123" s="192">
        <f t="shared" si="1"/>
        <v>0</v>
      </c>
      <c r="Q123" s="192">
        <v>2E-3</v>
      </c>
      <c r="R123" s="192">
        <f t="shared" si="2"/>
        <v>1.33</v>
      </c>
      <c r="S123" s="192">
        <v>0</v>
      </c>
      <c r="T123" s="193">
        <f t="shared" si="3"/>
        <v>0</v>
      </c>
      <c r="AR123" s="25" t="s">
        <v>191</v>
      </c>
      <c r="AT123" s="25" t="s">
        <v>187</v>
      </c>
      <c r="AU123" s="25" t="s">
        <v>74</v>
      </c>
      <c r="AY123" s="25" t="s">
        <v>185</v>
      </c>
      <c r="BE123" s="194">
        <f t="shared" si="4"/>
        <v>0</v>
      </c>
      <c r="BF123" s="194">
        <f t="shared" si="5"/>
        <v>0</v>
      </c>
      <c r="BG123" s="194">
        <f t="shared" si="6"/>
        <v>0</v>
      </c>
      <c r="BH123" s="194">
        <f t="shared" si="7"/>
        <v>0</v>
      </c>
      <c r="BI123" s="194">
        <f t="shared" si="8"/>
        <v>0</v>
      </c>
      <c r="BJ123" s="25" t="s">
        <v>81</v>
      </c>
      <c r="BK123" s="194">
        <f t="shared" si="9"/>
        <v>0</v>
      </c>
      <c r="BL123" s="25" t="s">
        <v>191</v>
      </c>
      <c r="BM123" s="25" t="s">
        <v>648</v>
      </c>
    </row>
    <row r="124" spans="2:65" s="1" customFormat="1" ht="20.399999999999999" customHeight="1">
      <c r="B124" s="182"/>
      <c r="C124" s="183" t="s">
        <v>374</v>
      </c>
      <c r="D124" s="183" t="s">
        <v>187</v>
      </c>
      <c r="E124" s="184" t="s">
        <v>1876</v>
      </c>
      <c r="F124" s="185" t="s">
        <v>1877</v>
      </c>
      <c r="G124" s="186" t="s">
        <v>600</v>
      </c>
      <c r="H124" s="187">
        <v>2</v>
      </c>
      <c r="I124" s="188"/>
      <c r="J124" s="189">
        <f t="shared" ref="J124:J133" si="10">ROUND(I124*H124,2)</f>
        <v>0</v>
      </c>
      <c r="K124" s="185" t="s">
        <v>5</v>
      </c>
      <c r="L124" s="42"/>
      <c r="M124" s="190" t="s">
        <v>5</v>
      </c>
      <c r="N124" s="191" t="s">
        <v>45</v>
      </c>
      <c r="O124" s="43"/>
      <c r="P124" s="192">
        <f t="shared" ref="P124:P133" si="11">O124*H124</f>
        <v>0</v>
      </c>
      <c r="Q124" s="192">
        <v>0.1</v>
      </c>
      <c r="R124" s="192">
        <f t="shared" ref="R124:R133" si="12">Q124*H124</f>
        <v>0.2</v>
      </c>
      <c r="S124" s="192">
        <v>0</v>
      </c>
      <c r="T124" s="193">
        <f t="shared" ref="T124:T133" si="13">S124*H124</f>
        <v>0</v>
      </c>
      <c r="AR124" s="25" t="s">
        <v>191</v>
      </c>
      <c r="AT124" s="25" t="s">
        <v>187</v>
      </c>
      <c r="AU124" s="25" t="s">
        <v>74</v>
      </c>
      <c r="AY124" s="25" t="s">
        <v>185</v>
      </c>
      <c r="BE124" s="194">
        <f t="shared" ref="BE124:BE133" si="14">IF(N124="základní",J124,0)</f>
        <v>0</v>
      </c>
      <c r="BF124" s="194">
        <f t="shared" ref="BF124:BF133" si="15">IF(N124="snížená",J124,0)</f>
        <v>0</v>
      </c>
      <c r="BG124" s="194">
        <f t="shared" ref="BG124:BG133" si="16">IF(N124="zákl. přenesená",J124,0)</f>
        <v>0</v>
      </c>
      <c r="BH124" s="194">
        <f t="shared" ref="BH124:BH133" si="17">IF(N124="sníž. přenesená",J124,0)</f>
        <v>0</v>
      </c>
      <c r="BI124" s="194">
        <f t="shared" ref="BI124:BI133" si="18">IF(N124="nulová",J124,0)</f>
        <v>0</v>
      </c>
      <c r="BJ124" s="25" t="s">
        <v>81</v>
      </c>
      <c r="BK124" s="194">
        <f t="shared" ref="BK124:BK133" si="19">ROUND(I124*H124,2)</f>
        <v>0</v>
      </c>
      <c r="BL124" s="25" t="s">
        <v>191</v>
      </c>
      <c r="BM124" s="25" t="s">
        <v>651</v>
      </c>
    </row>
    <row r="125" spans="2:65" s="1" customFormat="1" ht="20.399999999999999" customHeight="1">
      <c r="B125" s="182"/>
      <c r="C125" s="183" t="s">
        <v>209</v>
      </c>
      <c r="D125" s="183" t="s">
        <v>187</v>
      </c>
      <c r="E125" s="184" t="s">
        <v>1878</v>
      </c>
      <c r="F125" s="185" t="s">
        <v>1879</v>
      </c>
      <c r="G125" s="186" t="s">
        <v>283</v>
      </c>
      <c r="H125" s="187">
        <v>104.65</v>
      </c>
      <c r="I125" s="188"/>
      <c r="J125" s="189">
        <f t="shared" si="10"/>
        <v>0</v>
      </c>
      <c r="K125" s="185" t="s">
        <v>5</v>
      </c>
      <c r="L125" s="42"/>
      <c r="M125" s="190" t="s">
        <v>5</v>
      </c>
      <c r="N125" s="191" t="s">
        <v>45</v>
      </c>
      <c r="O125" s="43"/>
      <c r="P125" s="192">
        <f t="shared" si="11"/>
        <v>0</v>
      </c>
      <c r="Q125" s="192">
        <v>0.4</v>
      </c>
      <c r="R125" s="192">
        <f t="shared" si="12"/>
        <v>41.860000000000007</v>
      </c>
      <c r="S125" s="192">
        <v>0</v>
      </c>
      <c r="T125" s="193">
        <f t="shared" si="13"/>
        <v>0</v>
      </c>
      <c r="AR125" s="25" t="s">
        <v>191</v>
      </c>
      <c r="AT125" s="25" t="s">
        <v>187</v>
      </c>
      <c r="AU125" s="25" t="s">
        <v>74</v>
      </c>
      <c r="AY125" s="25" t="s">
        <v>185</v>
      </c>
      <c r="BE125" s="194">
        <f t="shared" si="14"/>
        <v>0</v>
      </c>
      <c r="BF125" s="194">
        <f t="shared" si="15"/>
        <v>0</v>
      </c>
      <c r="BG125" s="194">
        <f t="shared" si="16"/>
        <v>0</v>
      </c>
      <c r="BH125" s="194">
        <f t="shared" si="17"/>
        <v>0</v>
      </c>
      <c r="BI125" s="194">
        <f t="shared" si="18"/>
        <v>0</v>
      </c>
      <c r="BJ125" s="25" t="s">
        <v>81</v>
      </c>
      <c r="BK125" s="194">
        <f t="shared" si="19"/>
        <v>0</v>
      </c>
      <c r="BL125" s="25" t="s">
        <v>191</v>
      </c>
      <c r="BM125" s="25" t="s">
        <v>223</v>
      </c>
    </row>
    <row r="126" spans="2:65" s="1" customFormat="1" ht="20.399999999999999" customHeight="1">
      <c r="B126" s="182"/>
      <c r="C126" s="183" t="s">
        <v>385</v>
      </c>
      <c r="D126" s="183" t="s">
        <v>187</v>
      </c>
      <c r="E126" s="184" t="s">
        <v>1880</v>
      </c>
      <c r="F126" s="185" t="s">
        <v>1881</v>
      </c>
      <c r="G126" s="186" t="s">
        <v>600</v>
      </c>
      <c r="H126" s="187">
        <v>138</v>
      </c>
      <c r="I126" s="188"/>
      <c r="J126" s="189">
        <f t="shared" si="10"/>
        <v>0</v>
      </c>
      <c r="K126" s="185" t="s">
        <v>5</v>
      </c>
      <c r="L126" s="42"/>
      <c r="M126" s="190" t="s">
        <v>5</v>
      </c>
      <c r="N126" s="191" t="s">
        <v>45</v>
      </c>
      <c r="O126" s="43"/>
      <c r="P126" s="192">
        <f t="shared" si="11"/>
        <v>0</v>
      </c>
      <c r="Q126" s="192">
        <v>5.0000000000000001E-3</v>
      </c>
      <c r="R126" s="192">
        <f t="shared" si="12"/>
        <v>0.69000000000000006</v>
      </c>
      <c r="S126" s="192">
        <v>0</v>
      </c>
      <c r="T126" s="193">
        <f t="shared" si="13"/>
        <v>0</v>
      </c>
      <c r="AR126" s="25" t="s">
        <v>191</v>
      </c>
      <c r="AT126" s="25" t="s">
        <v>187</v>
      </c>
      <c r="AU126" s="25" t="s">
        <v>74</v>
      </c>
      <c r="AY126" s="25" t="s">
        <v>185</v>
      </c>
      <c r="BE126" s="194">
        <f t="shared" si="14"/>
        <v>0</v>
      </c>
      <c r="BF126" s="194">
        <f t="shared" si="15"/>
        <v>0</v>
      </c>
      <c r="BG126" s="194">
        <f t="shared" si="16"/>
        <v>0</v>
      </c>
      <c r="BH126" s="194">
        <f t="shared" si="17"/>
        <v>0</v>
      </c>
      <c r="BI126" s="194">
        <f t="shared" si="18"/>
        <v>0</v>
      </c>
      <c r="BJ126" s="25" t="s">
        <v>81</v>
      </c>
      <c r="BK126" s="194">
        <f t="shared" si="19"/>
        <v>0</v>
      </c>
      <c r="BL126" s="25" t="s">
        <v>191</v>
      </c>
      <c r="BM126" s="25" t="s">
        <v>656</v>
      </c>
    </row>
    <row r="127" spans="2:65" s="1" customFormat="1" ht="20.399999999999999" customHeight="1">
      <c r="B127" s="182"/>
      <c r="C127" s="183" t="s">
        <v>393</v>
      </c>
      <c r="D127" s="183" t="s">
        <v>187</v>
      </c>
      <c r="E127" s="184" t="s">
        <v>1882</v>
      </c>
      <c r="F127" s="185" t="s">
        <v>1883</v>
      </c>
      <c r="G127" s="186" t="s">
        <v>275</v>
      </c>
      <c r="H127" s="187">
        <v>90</v>
      </c>
      <c r="I127" s="188"/>
      <c r="J127" s="189">
        <f t="shared" si="10"/>
        <v>0</v>
      </c>
      <c r="K127" s="185" t="s">
        <v>5</v>
      </c>
      <c r="L127" s="42"/>
      <c r="M127" s="190" t="s">
        <v>5</v>
      </c>
      <c r="N127" s="191" t="s">
        <v>45</v>
      </c>
      <c r="O127" s="43"/>
      <c r="P127" s="192">
        <f t="shared" si="11"/>
        <v>0</v>
      </c>
      <c r="Q127" s="192">
        <v>0</v>
      </c>
      <c r="R127" s="192">
        <f t="shared" si="12"/>
        <v>0</v>
      </c>
      <c r="S127" s="192">
        <v>0</v>
      </c>
      <c r="T127" s="193">
        <f t="shared" si="13"/>
        <v>0</v>
      </c>
      <c r="AR127" s="25" t="s">
        <v>191</v>
      </c>
      <c r="AT127" s="25" t="s">
        <v>187</v>
      </c>
      <c r="AU127" s="25" t="s">
        <v>74</v>
      </c>
      <c r="AY127" s="25" t="s">
        <v>185</v>
      </c>
      <c r="BE127" s="194">
        <f t="shared" si="14"/>
        <v>0</v>
      </c>
      <c r="BF127" s="194">
        <f t="shared" si="15"/>
        <v>0</v>
      </c>
      <c r="BG127" s="194">
        <f t="shared" si="16"/>
        <v>0</v>
      </c>
      <c r="BH127" s="194">
        <f t="shared" si="17"/>
        <v>0</v>
      </c>
      <c r="BI127" s="194">
        <f t="shared" si="18"/>
        <v>0</v>
      </c>
      <c r="BJ127" s="25" t="s">
        <v>81</v>
      </c>
      <c r="BK127" s="194">
        <f t="shared" si="19"/>
        <v>0</v>
      </c>
      <c r="BL127" s="25" t="s">
        <v>191</v>
      </c>
      <c r="BM127" s="25" t="s">
        <v>659</v>
      </c>
    </row>
    <row r="128" spans="2:65" s="1" customFormat="1" ht="20.399999999999999" customHeight="1">
      <c r="B128" s="182"/>
      <c r="C128" s="183" t="s">
        <v>208</v>
      </c>
      <c r="D128" s="183" t="s">
        <v>187</v>
      </c>
      <c r="E128" s="184" t="s">
        <v>1884</v>
      </c>
      <c r="F128" s="185" t="s">
        <v>1885</v>
      </c>
      <c r="G128" s="186" t="s">
        <v>600</v>
      </c>
      <c r="H128" s="187">
        <v>135</v>
      </c>
      <c r="I128" s="188"/>
      <c r="J128" s="189">
        <f t="shared" si="10"/>
        <v>0</v>
      </c>
      <c r="K128" s="185" t="s">
        <v>5</v>
      </c>
      <c r="L128" s="42"/>
      <c r="M128" s="190" t="s">
        <v>5</v>
      </c>
      <c r="N128" s="191" t="s">
        <v>45</v>
      </c>
      <c r="O128" s="43"/>
      <c r="P128" s="192">
        <f t="shared" si="11"/>
        <v>0</v>
      </c>
      <c r="Q128" s="192">
        <v>0</v>
      </c>
      <c r="R128" s="192">
        <f t="shared" si="12"/>
        <v>0</v>
      </c>
      <c r="S128" s="192">
        <v>0</v>
      </c>
      <c r="T128" s="193">
        <f t="shared" si="13"/>
        <v>0</v>
      </c>
      <c r="AR128" s="25" t="s">
        <v>191</v>
      </c>
      <c r="AT128" s="25" t="s">
        <v>187</v>
      </c>
      <c r="AU128" s="25" t="s">
        <v>74</v>
      </c>
      <c r="AY128" s="25" t="s">
        <v>185</v>
      </c>
      <c r="BE128" s="194">
        <f t="shared" si="14"/>
        <v>0</v>
      </c>
      <c r="BF128" s="194">
        <f t="shared" si="15"/>
        <v>0</v>
      </c>
      <c r="BG128" s="194">
        <f t="shared" si="16"/>
        <v>0</v>
      </c>
      <c r="BH128" s="194">
        <f t="shared" si="17"/>
        <v>0</v>
      </c>
      <c r="BI128" s="194">
        <f t="shared" si="18"/>
        <v>0</v>
      </c>
      <c r="BJ128" s="25" t="s">
        <v>81</v>
      </c>
      <c r="BK128" s="194">
        <f t="shared" si="19"/>
        <v>0</v>
      </c>
      <c r="BL128" s="25" t="s">
        <v>191</v>
      </c>
      <c r="BM128" s="25" t="s">
        <v>661</v>
      </c>
    </row>
    <row r="129" spans="2:65" s="1" customFormat="1" ht="20.399999999999999" customHeight="1">
      <c r="B129" s="182"/>
      <c r="C129" s="183" t="s">
        <v>405</v>
      </c>
      <c r="D129" s="183" t="s">
        <v>187</v>
      </c>
      <c r="E129" s="184" t="s">
        <v>1886</v>
      </c>
      <c r="F129" s="185" t="s">
        <v>1887</v>
      </c>
      <c r="G129" s="186" t="s">
        <v>190</v>
      </c>
      <c r="H129" s="187">
        <v>10.15</v>
      </c>
      <c r="I129" s="188"/>
      <c r="J129" s="189">
        <f t="shared" si="10"/>
        <v>0</v>
      </c>
      <c r="K129" s="185" t="s">
        <v>5</v>
      </c>
      <c r="L129" s="42"/>
      <c r="M129" s="190" t="s">
        <v>5</v>
      </c>
      <c r="N129" s="191" t="s">
        <v>45</v>
      </c>
      <c r="O129" s="43"/>
      <c r="P129" s="192">
        <f t="shared" si="11"/>
        <v>0</v>
      </c>
      <c r="Q129" s="192">
        <v>0</v>
      </c>
      <c r="R129" s="192">
        <f t="shared" si="12"/>
        <v>0</v>
      </c>
      <c r="S129" s="192">
        <v>0</v>
      </c>
      <c r="T129" s="193">
        <f t="shared" si="13"/>
        <v>0</v>
      </c>
      <c r="AR129" s="25" t="s">
        <v>191</v>
      </c>
      <c r="AT129" s="25" t="s">
        <v>187</v>
      </c>
      <c r="AU129" s="25" t="s">
        <v>74</v>
      </c>
      <c r="AY129" s="25" t="s">
        <v>185</v>
      </c>
      <c r="BE129" s="194">
        <f t="shared" si="14"/>
        <v>0</v>
      </c>
      <c r="BF129" s="194">
        <f t="shared" si="15"/>
        <v>0</v>
      </c>
      <c r="BG129" s="194">
        <f t="shared" si="16"/>
        <v>0</v>
      </c>
      <c r="BH129" s="194">
        <f t="shared" si="17"/>
        <v>0</v>
      </c>
      <c r="BI129" s="194">
        <f t="shared" si="18"/>
        <v>0</v>
      </c>
      <c r="BJ129" s="25" t="s">
        <v>81</v>
      </c>
      <c r="BK129" s="194">
        <f t="shared" si="19"/>
        <v>0</v>
      </c>
      <c r="BL129" s="25" t="s">
        <v>191</v>
      </c>
      <c r="BM129" s="25" t="s">
        <v>663</v>
      </c>
    </row>
    <row r="130" spans="2:65" s="1" customFormat="1" ht="20.399999999999999" customHeight="1">
      <c r="B130" s="182"/>
      <c r="C130" s="183" t="s">
        <v>419</v>
      </c>
      <c r="D130" s="183" t="s">
        <v>187</v>
      </c>
      <c r="E130" s="184" t="s">
        <v>1888</v>
      </c>
      <c r="F130" s="185" t="s">
        <v>1889</v>
      </c>
      <c r="G130" s="186" t="s">
        <v>863</v>
      </c>
      <c r="H130" s="187">
        <v>43.71</v>
      </c>
      <c r="I130" s="188"/>
      <c r="J130" s="189">
        <f t="shared" si="10"/>
        <v>0</v>
      </c>
      <c r="K130" s="185" t="s">
        <v>5</v>
      </c>
      <c r="L130" s="42"/>
      <c r="M130" s="190" t="s">
        <v>5</v>
      </c>
      <c r="N130" s="191" t="s">
        <v>45</v>
      </c>
      <c r="O130" s="43"/>
      <c r="P130" s="192">
        <f t="shared" si="11"/>
        <v>0</v>
      </c>
      <c r="Q130" s="192">
        <v>1E-3</v>
      </c>
      <c r="R130" s="192">
        <f t="shared" si="12"/>
        <v>4.3709999999999999E-2</v>
      </c>
      <c r="S130" s="192">
        <v>0</v>
      </c>
      <c r="T130" s="193">
        <f t="shared" si="13"/>
        <v>0</v>
      </c>
      <c r="AR130" s="25" t="s">
        <v>191</v>
      </c>
      <c r="AT130" s="25" t="s">
        <v>187</v>
      </c>
      <c r="AU130" s="25" t="s">
        <v>74</v>
      </c>
      <c r="AY130" s="25" t="s">
        <v>185</v>
      </c>
      <c r="BE130" s="194">
        <f t="shared" si="14"/>
        <v>0</v>
      </c>
      <c r="BF130" s="194">
        <f t="shared" si="15"/>
        <v>0</v>
      </c>
      <c r="BG130" s="194">
        <f t="shared" si="16"/>
        <v>0</v>
      </c>
      <c r="BH130" s="194">
        <f t="shared" si="17"/>
        <v>0</v>
      </c>
      <c r="BI130" s="194">
        <f t="shared" si="18"/>
        <v>0</v>
      </c>
      <c r="BJ130" s="25" t="s">
        <v>81</v>
      </c>
      <c r="BK130" s="194">
        <f t="shared" si="19"/>
        <v>0</v>
      </c>
      <c r="BL130" s="25" t="s">
        <v>191</v>
      </c>
      <c r="BM130" s="25" t="s">
        <v>667</v>
      </c>
    </row>
    <row r="131" spans="2:65" s="1" customFormat="1" ht="20.399999999999999" customHeight="1">
      <c r="B131" s="182"/>
      <c r="C131" s="183" t="s">
        <v>424</v>
      </c>
      <c r="D131" s="183" t="s">
        <v>187</v>
      </c>
      <c r="E131" s="184" t="s">
        <v>1890</v>
      </c>
      <c r="F131" s="185" t="s">
        <v>1891</v>
      </c>
      <c r="G131" s="186" t="s">
        <v>1211</v>
      </c>
      <c r="H131" s="187">
        <v>5.0199999999999996</v>
      </c>
      <c r="I131" s="188"/>
      <c r="J131" s="189">
        <f t="shared" si="10"/>
        <v>0</v>
      </c>
      <c r="K131" s="185" t="s">
        <v>5</v>
      </c>
      <c r="L131" s="42"/>
      <c r="M131" s="190" t="s">
        <v>5</v>
      </c>
      <c r="N131" s="191" t="s">
        <v>45</v>
      </c>
      <c r="O131" s="43"/>
      <c r="P131" s="192">
        <f t="shared" si="11"/>
        <v>0</v>
      </c>
      <c r="Q131" s="192">
        <v>0</v>
      </c>
      <c r="R131" s="192">
        <f t="shared" si="12"/>
        <v>0</v>
      </c>
      <c r="S131" s="192">
        <v>0</v>
      </c>
      <c r="T131" s="193">
        <f t="shared" si="13"/>
        <v>0</v>
      </c>
      <c r="AR131" s="25" t="s">
        <v>191</v>
      </c>
      <c r="AT131" s="25" t="s">
        <v>187</v>
      </c>
      <c r="AU131" s="25" t="s">
        <v>74</v>
      </c>
      <c r="AY131" s="25" t="s">
        <v>185</v>
      </c>
      <c r="BE131" s="194">
        <f t="shared" si="14"/>
        <v>0</v>
      </c>
      <c r="BF131" s="194">
        <f t="shared" si="15"/>
        <v>0</v>
      </c>
      <c r="BG131" s="194">
        <f t="shared" si="16"/>
        <v>0</v>
      </c>
      <c r="BH131" s="194">
        <f t="shared" si="17"/>
        <v>0</v>
      </c>
      <c r="BI131" s="194">
        <f t="shared" si="18"/>
        <v>0</v>
      </c>
      <c r="BJ131" s="25" t="s">
        <v>81</v>
      </c>
      <c r="BK131" s="194">
        <f t="shared" si="19"/>
        <v>0</v>
      </c>
      <c r="BL131" s="25" t="s">
        <v>191</v>
      </c>
      <c r="BM131" s="25" t="s">
        <v>1223</v>
      </c>
    </row>
    <row r="132" spans="2:65" s="1" customFormat="1" ht="20.399999999999999" customHeight="1">
      <c r="B132" s="182"/>
      <c r="C132" s="183" t="s">
        <v>428</v>
      </c>
      <c r="D132" s="183" t="s">
        <v>187</v>
      </c>
      <c r="E132" s="184" t="s">
        <v>1892</v>
      </c>
      <c r="F132" s="185" t="s">
        <v>1893</v>
      </c>
      <c r="G132" s="186" t="s">
        <v>283</v>
      </c>
      <c r="H132" s="187">
        <v>83.62</v>
      </c>
      <c r="I132" s="188"/>
      <c r="J132" s="189">
        <f t="shared" si="10"/>
        <v>0</v>
      </c>
      <c r="K132" s="185" t="s">
        <v>5</v>
      </c>
      <c r="L132" s="42"/>
      <c r="M132" s="190" t="s">
        <v>5</v>
      </c>
      <c r="N132" s="191" t="s">
        <v>45</v>
      </c>
      <c r="O132" s="43"/>
      <c r="P132" s="192">
        <f t="shared" si="11"/>
        <v>0</v>
      </c>
      <c r="Q132" s="192">
        <v>0</v>
      </c>
      <c r="R132" s="192">
        <f t="shared" si="12"/>
        <v>0</v>
      </c>
      <c r="S132" s="192">
        <v>0</v>
      </c>
      <c r="T132" s="193">
        <f t="shared" si="13"/>
        <v>0</v>
      </c>
      <c r="AR132" s="25" t="s">
        <v>191</v>
      </c>
      <c r="AT132" s="25" t="s">
        <v>187</v>
      </c>
      <c r="AU132" s="25" t="s">
        <v>74</v>
      </c>
      <c r="AY132" s="25" t="s">
        <v>185</v>
      </c>
      <c r="BE132" s="194">
        <f t="shared" si="14"/>
        <v>0</v>
      </c>
      <c r="BF132" s="194">
        <f t="shared" si="15"/>
        <v>0</v>
      </c>
      <c r="BG132" s="194">
        <f t="shared" si="16"/>
        <v>0</v>
      </c>
      <c r="BH132" s="194">
        <f t="shared" si="17"/>
        <v>0</v>
      </c>
      <c r="BI132" s="194">
        <f t="shared" si="18"/>
        <v>0</v>
      </c>
      <c r="BJ132" s="25" t="s">
        <v>81</v>
      </c>
      <c r="BK132" s="194">
        <f t="shared" si="19"/>
        <v>0</v>
      </c>
      <c r="BL132" s="25" t="s">
        <v>191</v>
      </c>
      <c r="BM132" s="25" t="s">
        <v>1227</v>
      </c>
    </row>
    <row r="133" spans="2:65" s="1" customFormat="1" ht="20.399999999999999" customHeight="1">
      <c r="B133" s="182"/>
      <c r="C133" s="183" t="s">
        <v>432</v>
      </c>
      <c r="D133" s="183" t="s">
        <v>187</v>
      </c>
      <c r="E133" s="184" t="s">
        <v>1894</v>
      </c>
      <c r="F133" s="185" t="s">
        <v>1895</v>
      </c>
      <c r="G133" s="186" t="s">
        <v>356</v>
      </c>
      <c r="H133" s="187">
        <v>55.386000000000003</v>
      </c>
      <c r="I133" s="188"/>
      <c r="J133" s="189">
        <f t="shared" si="10"/>
        <v>0</v>
      </c>
      <c r="K133" s="185" t="s">
        <v>5</v>
      </c>
      <c r="L133" s="42"/>
      <c r="M133" s="190" t="s">
        <v>5</v>
      </c>
      <c r="N133" s="191" t="s">
        <v>45</v>
      </c>
      <c r="O133" s="43"/>
      <c r="P133" s="192">
        <f t="shared" si="11"/>
        <v>0</v>
      </c>
      <c r="Q133" s="192">
        <v>0</v>
      </c>
      <c r="R133" s="192">
        <f t="shared" si="12"/>
        <v>0</v>
      </c>
      <c r="S133" s="192">
        <v>0</v>
      </c>
      <c r="T133" s="193">
        <f t="shared" si="13"/>
        <v>0</v>
      </c>
      <c r="AR133" s="25" t="s">
        <v>191</v>
      </c>
      <c r="AT133" s="25" t="s">
        <v>187</v>
      </c>
      <c r="AU133" s="25" t="s">
        <v>74</v>
      </c>
      <c r="AY133" s="25" t="s">
        <v>185</v>
      </c>
      <c r="BE133" s="194">
        <f t="shared" si="14"/>
        <v>0</v>
      </c>
      <c r="BF133" s="194">
        <f t="shared" si="15"/>
        <v>0</v>
      </c>
      <c r="BG133" s="194">
        <f t="shared" si="16"/>
        <v>0</v>
      </c>
      <c r="BH133" s="194">
        <f t="shared" si="17"/>
        <v>0</v>
      </c>
      <c r="BI133" s="194">
        <f t="shared" si="18"/>
        <v>0</v>
      </c>
      <c r="BJ133" s="25" t="s">
        <v>81</v>
      </c>
      <c r="BK133" s="194">
        <f t="shared" si="19"/>
        <v>0</v>
      </c>
      <c r="BL133" s="25" t="s">
        <v>191</v>
      </c>
      <c r="BM133" s="25" t="s">
        <v>1230</v>
      </c>
    </row>
    <row r="134" spans="2:65" s="1" customFormat="1" ht="6.9" customHeight="1">
      <c r="B134" s="57"/>
      <c r="C134" s="58"/>
      <c r="D134" s="58"/>
      <c r="E134" s="58"/>
      <c r="F134" s="58"/>
      <c r="G134" s="58"/>
      <c r="H134" s="58"/>
      <c r="I134" s="135"/>
      <c r="J134" s="58"/>
      <c r="K134" s="58"/>
      <c r="L134" s="42"/>
    </row>
  </sheetData>
  <autoFilter ref="C81:K133"/>
  <mergeCells count="12">
    <mergeCell ref="G1:H1"/>
    <mergeCell ref="L2:V2"/>
    <mergeCell ref="E49:H49"/>
    <mergeCell ref="E51:H51"/>
    <mergeCell ref="E70:H70"/>
    <mergeCell ref="E72:H72"/>
    <mergeCell ref="E74:H74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5"/>
  <sheetViews>
    <sheetView showGridLines="0" workbookViewId="0">
      <pane ySplit="1" topLeftCell="A85" activePane="bottomLeft" state="frozen"/>
      <selection pane="bottomLeft" activeCell="F106" sqref="F106"/>
    </sheetView>
  </sheetViews>
  <sheetFormatPr defaultRowHeight="12"/>
  <cols>
    <col min="1" max="1" width="7.140625" customWidth="1"/>
    <col min="2" max="2" width="1.42578125" customWidth="1"/>
    <col min="3" max="3" width="3.42578125" customWidth="1"/>
    <col min="4" max="4" width="3.7109375" customWidth="1"/>
    <col min="5" max="5" width="14.7109375" customWidth="1"/>
    <col min="6" max="6" width="64.28515625" customWidth="1"/>
    <col min="7" max="7" width="7.42578125" customWidth="1"/>
    <col min="8" max="8" width="9.42578125" customWidth="1"/>
    <col min="9" max="9" width="10.85546875" style="107" customWidth="1"/>
    <col min="10" max="10" width="20.140625" customWidth="1"/>
    <col min="11" max="11" width="13.28515625" customWidth="1"/>
    <col min="13" max="18" width="9.140625" hidden="1"/>
    <col min="19" max="19" width="7" hidden="1" customWidth="1"/>
    <col min="20" max="20" width="25.42578125" hidden="1" customWidth="1"/>
    <col min="21" max="21" width="14" hidden="1" customWidth="1"/>
    <col min="22" max="22" width="10.42578125" customWidth="1"/>
    <col min="23" max="23" width="14" customWidth="1"/>
    <col min="24" max="24" width="10.42578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149</v>
      </c>
      <c r="G1" s="420" t="s">
        <v>150</v>
      </c>
      <c r="H1" s="420"/>
      <c r="I1" s="111"/>
      <c r="J1" s="110" t="s">
        <v>151</v>
      </c>
      <c r="K1" s="109" t="s">
        <v>152</v>
      </c>
      <c r="L1" s="110" t="s">
        <v>153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" customHeight="1">
      <c r="L2" s="412" t="s">
        <v>8</v>
      </c>
      <c r="M2" s="413"/>
      <c r="N2" s="413"/>
      <c r="O2" s="413"/>
      <c r="P2" s="413"/>
      <c r="Q2" s="413"/>
      <c r="R2" s="413"/>
      <c r="S2" s="413"/>
      <c r="T2" s="413"/>
      <c r="U2" s="413"/>
      <c r="V2" s="413"/>
      <c r="AT2" s="25" t="s">
        <v>142</v>
      </c>
    </row>
    <row r="3" spans="1:70" ht="6.9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83</v>
      </c>
    </row>
    <row r="4" spans="1:70" ht="36.9" customHeight="1">
      <c r="B4" s="29"/>
      <c r="C4" s="30"/>
      <c r="D4" s="31" t="s">
        <v>154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3.2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399999999999999" customHeight="1">
      <c r="B7" s="29"/>
      <c r="C7" s="30"/>
      <c r="D7" s="30"/>
      <c r="E7" s="416" t="str">
        <f>'Rekapitulace stavby'!K6</f>
        <v>Regenerace panelového sídliště Prievidzská, Šumperk - 5. etapa, II. část - díl 1</v>
      </c>
      <c r="F7" s="417"/>
      <c r="G7" s="417"/>
      <c r="H7" s="417"/>
      <c r="I7" s="113"/>
      <c r="J7" s="30"/>
      <c r="K7" s="32"/>
    </row>
    <row r="8" spans="1:70" ht="13.2">
      <c r="B8" s="29"/>
      <c r="C8" s="30"/>
      <c r="D8" s="38" t="s">
        <v>155</v>
      </c>
      <c r="E8" s="30"/>
      <c r="F8" s="30"/>
      <c r="G8" s="30"/>
      <c r="H8" s="30"/>
      <c r="I8" s="113"/>
      <c r="J8" s="30"/>
      <c r="K8" s="32"/>
    </row>
    <row r="9" spans="1:70" s="1" customFormat="1" ht="20.399999999999999" customHeight="1">
      <c r="B9" s="42"/>
      <c r="C9" s="43"/>
      <c r="D9" s="43"/>
      <c r="E9" s="416" t="s">
        <v>1792</v>
      </c>
      <c r="F9" s="418"/>
      <c r="G9" s="418"/>
      <c r="H9" s="418"/>
      <c r="I9" s="114"/>
      <c r="J9" s="43"/>
      <c r="K9" s="46"/>
    </row>
    <row r="10" spans="1:70" s="1" customFormat="1" ht="13.2">
      <c r="B10" s="42"/>
      <c r="C10" s="43"/>
      <c r="D10" s="38" t="s">
        <v>157</v>
      </c>
      <c r="E10" s="43"/>
      <c r="F10" s="43"/>
      <c r="G10" s="43"/>
      <c r="H10" s="43"/>
      <c r="I10" s="114"/>
      <c r="J10" s="43"/>
      <c r="K10" s="46"/>
    </row>
    <row r="11" spans="1:70" s="1" customFormat="1" ht="36.9" customHeight="1">
      <c r="B11" s="42"/>
      <c r="C11" s="43"/>
      <c r="D11" s="43"/>
      <c r="E11" s="419" t="s">
        <v>1896</v>
      </c>
      <c r="F11" s="418"/>
      <c r="G11" s="418"/>
      <c r="H11" s="418"/>
      <c r="I11" s="114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" customHeight="1">
      <c r="B13" s="42"/>
      <c r="C13" s="43"/>
      <c r="D13" s="38" t="s">
        <v>21</v>
      </c>
      <c r="E13" s="43"/>
      <c r="F13" s="36" t="s">
        <v>5</v>
      </c>
      <c r="G13" s="43"/>
      <c r="H13" s="43"/>
      <c r="I13" s="115" t="s">
        <v>22</v>
      </c>
      <c r="J13" s="36" t="s">
        <v>5</v>
      </c>
      <c r="K13" s="46"/>
    </row>
    <row r="14" spans="1:70" s="1" customFormat="1" ht="14.4" customHeight="1">
      <c r="B14" s="42"/>
      <c r="C14" s="43"/>
      <c r="D14" s="38" t="s">
        <v>23</v>
      </c>
      <c r="E14" s="43"/>
      <c r="F14" s="36" t="s">
        <v>30</v>
      </c>
      <c r="G14" s="43"/>
      <c r="H14" s="43"/>
      <c r="I14" s="115" t="s">
        <v>25</v>
      </c>
      <c r="J14" s="116" t="str">
        <f>'Rekapitulace stavby'!AN8</f>
        <v>24. 3. 2017</v>
      </c>
      <c r="K14" s="46"/>
    </row>
    <row r="15" spans="1:70" s="1" customFormat="1" ht="10.95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" customHeight="1">
      <c r="B16" s="42"/>
      <c r="C16" s="43"/>
      <c r="D16" s="38" t="s">
        <v>27</v>
      </c>
      <c r="E16" s="43"/>
      <c r="F16" s="43"/>
      <c r="G16" s="43"/>
      <c r="H16" s="43"/>
      <c r="I16" s="115" t="s">
        <v>28</v>
      </c>
      <c r="J16" s="36" t="str">
        <f>IF('Rekapitulace stavby'!AN10="","",'Rekapitulace stavby'!AN10)</f>
        <v/>
      </c>
      <c r="K16" s="46"/>
    </row>
    <row r="17" spans="2:11" s="1" customFormat="1" ht="18" customHeight="1">
      <c r="B17" s="42"/>
      <c r="C17" s="43"/>
      <c r="D17" s="43"/>
      <c r="E17" s="36" t="str">
        <f>IF('Rekapitulace stavby'!E11="","",'Rekapitulace stavby'!E11)</f>
        <v xml:space="preserve"> </v>
      </c>
      <c r="F17" s="43"/>
      <c r="G17" s="43"/>
      <c r="H17" s="43"/>
      <c r="I17" s="115" t="s">
        <v>31</v>
      </c>
      <c r="J17" s="36" t="str">
        <f>IF('Rekapitulace stavby'!AN11="","",'Rekapitulace stavby'!AN11)</f>
        <v/>
      </c>
      <c r="K17" s="46"/>
    </row>
    <row r="18" spans="2:11" s="1" customFormat="1" ht="6.9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" customHeight="1">
      <c r="B19" s="42"/>
      <c r="C19" s="43"/>
      <c r="D19" s="38" t="s">
        <v>32</v>
      </c>
      <c r="E19" s="43"/>
      <c r="F19" s="43"/>
      <c r="G19" s="43"/>
      <c r="H19" s="43"/>
      <c r="I19" s="115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31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" customHeight="1">
      <c r="B22" s="42"/>
      <c r="C22" s="43"/>
      <c r="D22" s="38" t="s">
        <v>34</v>
      </c>
      <c r="E22" s="43"/>
      <c r="F22" s="43"/>
      <c r="G22" s="43"/>
      <c r="H22" s="43"/>
      <c r="I22" s="115" t="s">
        <v>28</v>
      </c>
      <c r="J22" s="36" t="str">
        <f>IF('Rekapitulace stavby'!AN16="","",'Rekapitulace stavby'!AN16)</f>
        <v>27821251</v>
      </c>
      <c r="K22" s="46"/>
    </row>
    <row r="23" spans="2:11" s="1" customFormat="1" ht="18" customHeight="1">
      <c r="B23" s="42"/>
      <c r="C23" s="43"/>
      <c r="D23" s="43"/>
      <c r="E23" s="36" t="str">
        <f>IF('Rekapitulace stavby'!E17="","",'Rekapitulace stavby'!E17)</f>
        <v>Cekr CZ s.r.o., Mazalova 57/2, Šumperk</v>
      </c>
      <c r="F23" s="43"/>
      <c r="G23" s="43"/>
      <c r="H23" s="43"/>
      <c r="I23" s="115" t="s">
        <v>31</v>
      </c>
      <c r="J23" s="36" t="str">
        <f>IF('Rekapitulace stavby'!AN17="","",'Rekapitulace stavby'!AN17)</f>
        <v>CZ27821251</v>
      </c>
      <c r="K23" s="46"/>
    </row>
    <row r="24" spans="2:11" s="1" customFormat="1" ht="6.9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" customHeight="1">
      <c r="B25" s="42"/>
      <c r="C25" s="43"/>
      <c r="D25" s="38" t="s">
        <v>39</v>
      </c>
      <c r="E25" s="43"/>
      <c r="F25" s="43"/>
      <c r="G25" s="43"/>
      <c r="H25" s="43"/>
      <c r="I25" s="114"/>
      <c r="J25" s="43"/>
      <c r="K25" s="46"/>
    </row>
    <row r="26" spans="2:11" s="7" customFormat="1" ht="20.399999999999999" customHeight="1">
      <c r="B26" s="117"/>
      <c r="C26" s="118"/>
      <c r="D26" s="118"/>
      <c r="E26" s="380" t="s">
        <v>5</v>
      </c>
      <c r="F26" s="380"/>
      <c r="G26" s="380"/>
      <c r="H26" s="380"/>
      <c r="I26" s="119"/>
      <c r="J26" s="118"/>
      <c r="K26" s="120"/>
    </row>
    <row r="27" spans="2:11" s="1" customFormat="1" ht="6.9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40</v>
      </c>
      <c r="E29" s="43"/>
      <c r="F29" s="43"/>
      <c r="G29" s="43"/>
      <c r="H29" s="43"/>
      <c r="I29" s="114"/>
      <c r="J29" s="124">
        <f>ROUND(J82,2)</f>
        <v>0</v>
      </c>
      <c r="K29" s="46"/>
    </row>
    <row r="30" spans="2:11" s="1" customFormat="1" ht="6.9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" customHeight="1">
      <c r="B31" s="42"/>
      <c r="C31" s="43"/>
      <c r="D31" s="43"/>
      <c r="E31" s="43"/>
      <c r="F31" s="47" t="s">
        <v>42</v>
      </c>
      <c r="G31" s="43"/>
      <c r="H31" s="43"/>
      <c r="I31" s="125" t="s">
        <v>41</v>
      </c>
      <c r="J31" s="47" t="s">
        <v>43</v>
      </c>
      <c r="K31" s="46"/>
    </row>
    <row r="32" spans="2:11" s="1" customFormat="1" ht="14.4" customHeight="1">
      <c r="B32" s="42"/>
      <c r="C32" s="43"/>
      <c r="D32" s="50" t="s">
        <v>44</v>
      </c>
      <c r="E32" s="50" t="s">
        <v>45</v>
      </c>
      <c r="F32" s="126">
        <f>ROUND(SUM(BE82:BE104), 2)</f>
        <v>0</v>
      </c>
      <c r="G32" s="43"/>
      <c r="H32" s="43"/>
      <c r="I32" s="127">
        <v>0.21</v>
      </c>
      <c r="J32" s="126">
        <f>ROUND(ROUND((SUM(BE82:BE104)), 2)*I32, 2)</f>
        <v>0</v>
      </c>
      <c r="K32" s="46"/>
    </row>
    <row r="33" spans="2:11" s="1" customFormat="1" ht="14.4" customHeight="1">
      <c r="B33" s="42"/>
      <c r="C33" s="43"/>
      <c r="D33" s="43"/>
      <c r="E33" s="50" t="s">
        <v>46</v>
      </c>
      <c r="F33" s="126">
        <f>ROUND(SUM(BF82:BF104), 2)</f>
        <v>0</v>
      </c>
      <c r="G33" s="43"/>
      <c r="H33" s="43"/>
      <c r="I33" s="127">
        <v>0.15</v>
      </c>
      <c r="J33" s="126">
        <f>ROUND(ROUND((SUM(BF82:BF104)), 2)*I33, 2)</f>
        <v>0</v>
      </c>
      <c r="K33" s="46"/>
    </row>
    <row r="34" spans="2:11" s="1" customFormat="1" ht="14.4" hidden="1" customHeight="1">
      <c r="B34" s="42"/>
      <c r="C34" s="43"/>
      <c r="D34" s="43"/>
      <c r="E34" s="50" t="s">
        <v>47</v>
      </c>
      <c r="F34" s="126">
        <f>ROUND(SUM(BG82:BG104),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" hidden="1" customHeight="1">
      <c r="B35" s="42"/>
      <c r="C35" s="43"/>
      <c r="D35" s="43"/>
      <c r="E35" s="50" t="s">
        <v>48</v>
      </c>
      <c r="F35" s="126">
        <f>ROUND(SUM(BH82:BH104),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" hidden="1" customHeight="1">
      <c r="B36" s="42"/>
      <c r="C36" s="43"/>
      <c r="D36" s="43"/>
      <c r="E36" s="50" t="s">
        <v>49</v>
      </c>
      <c r="F36" s="126">
        <f>ROUND(SUM(BI82:BI104),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50</v>
      </c>
      <c r="E38" s="72"/>
      <c r="F38" s="72"/>
      <c r="G38" s="130" t="s">
        <v>51</v>
      </c>
      <c r="H38" s="131" t="s">
        <v>52</v>
      </c>
      <c r="I38" s="132"/>
      <c r="J38" s="133">
        <f>SUM(J29:J36)</f>
        <v>0</v>
      </c>
      <c r="K38" s="134"/>
    </row>
    <row r="39" spans="2:11" s="1" customFormat="1" ht="14.4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" customHeight="1">
      <c r="B44" s="42"/>
      <c r="C44" s="31" t="s">
        <v>159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" customHeight="1">
      <c r="B46" s="42"/>
      <c r="C46" s="38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0.399999999999999" customHeight="1">
      <c r="B47" s="42"/>
      <c r="C47" s="43"/>
      <c r="D47" s="43"/>
      <c r="E47" s="416" t="str">
        <f>E7</f>
        <v>Regenerace panelového sídliště Prievidzská, Šumperk - 5. etapa, II. část - díl 1</v>
      </c>
      <c r="F47" s="417"/>
      <c r="G47" s="417"/>
      <c r="H47" s="417"/>
      <c r="I47" s="114"/>
      <c r="J47" s="43"/>
      <c r="K47" s="46"/>
    </row>
    <row r="48" spans="2:11" ht="13.2">
      <c r="B48" s="29"/>
      <c r="C48" s="38" t="s">
        <v>155</v>
      </c>
      <c r="D48" s="30"/>
      <c r="E48" s="30"/>
      <c r="F48" s="30"/>
      <c r="G48" s="30"/>
      <c r="H48" s="30"/>
      <c r="I48" s="113"/>
      <c r="J48" s="30"/>
      <c r="K48" s="32"/>
    </row>
    <row r="49" spans="2:47" s="1" customFormat="1" ht="20.399999999999999" customHeight="1">
      <c r="B49" s="42"/>
      <c r="C49" s="43"/>
      <c r="D49" s="43"/>
      <c r="E49" s="416" t="s">
        <v>1792</v>
      </c>
      <c r="F49" s="418"/>
      <c r="G49" s="418"/>
      <c r="H49" s="418"/>
      <c r="I49" s="114"/>
      <c r="J49" s="43"/>
      <c r="K49" s="46"/>
    </row>
    <row r="50" spans="2:47" s="1" customFormat="1" ht="14.4" customHeight="1">
      <c r="B50" s="42"/>
      <c r="C50" s="38" t="s">
        <v>157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22.2" customHeight="1">
      <c r="B51" s="42"/>
      <c r="C51" s="43"/>
      <c r="D51" s="43"/>
      <c r="E51" s="419" t="str">
        <f>E11</f>
        <v>802 - Kácení zeleně</v>
      </c>
      <c r="F51" s="418"/>
      <c r="G51" s="418"/>
      <c r="H51" s="418"/>
      <c r="I51" s="114"/>
      <c r="J51" s="43"/>
      <c r="K51" s="46"/>
    </row>
    <row r="52" spans="2:47" s="1" customFormat="1" ht="6.9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 xml:space="preserve"> </v>
      </c>
      <c r="G53" s="43"/>
      <c r="H53" s="43"/>
      <c r="I53" s="115" t="s">
        <v>25</v>
      </c>
      <c r="J53" s="116" t="str">
        <f>IF(J14="","",J14)</f>
        <v>24. 3. 2017</v>
      </c>
      <c r="K53" s="46"/>
    </row>
    <row r="54" spans="2:47" s="1" customFormat="1" ht="6.9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 ht="13.2">
      <c r="B55" s="42"/>
      <c r="C55" s="38" t="s">
        <v>27</v>
      </c>
      <c r="D55" s="43"/>
      <c r="E55" s="43"/>
      <c r="F55" s="36" t="str">
        <f>E17</f>
        <v xml:space="preserve"> </v>
      </c>
      <c r="G55" s="43"/>
      <c r="H55" s="43"/>
      <c r="I55" s="115" t="s">
        <v>34</v>
      </c>
      <c r="J55" s="36" t="str">
        <f>E23</f>
        <v>Cekr CZ s.r.o., Mazalova 57/2, Šumperk</v>
      </c>
      <c r="K55" s="46"/>
    </row>
    <row r="56" spans="2:47" s="1" customFormat="1" ht="14.4" customHeight="1">
      <c r="B56" s="42"/>
      <c r="C56" s="38" t="s">
        <v>32</v>
      </c>
      <c r="D56" s="43"/>
      <c r="E56" s="43"/>
      <c r="F56" s="36" t="str">
        <f>IF(E20="","",E20)</f>
        <v/>
      </c>
      <c r="G56" s="43"/>
      <c r="H56" s="43"/>
      <c r="I56" s="114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160</v>
      </c>
      <c r="D58" s="128"/>
      <c r="E58" s="128"/>
      <c r="F58" s="128"/>
      <c r="G58" s="128"/>
      <c r="H58" s="128"/>
      <c r="I58" s="139"/>
      <c r="J58" s="140" t="s">
        <v>161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162</v>
      </c>
      <c r="D60" s="43"/>
      <c r="E60" s="43"/>
      <c r="F60" s="43"/>
      <c r="G60" s="43"/>
      <c r="H60" s="43"/>
      <c r="I60" s="114"/>
      <c r="J60" s="124">
        <f>J82</f>
        <v>0</v>
      </c>
      <c r="K60" s="46"/>
      <c r="AU60" s="25" t="s">
        <v>163</v>
      </c>
    </row>
    <row r="61" spans="2:47" s="1" customFormat="1" ht="21.75" customHeight="1">
      <c r="B61" s="42"/>
      <c r="C61" s="43"/>
      <c r="D61" s="43"/>
      <c r="E61" s="43"/>
      <c r="F61" s="43"/>
      <c r="G61" s="43"/>
      <c r="H61" s="43"/>
      <c r="I61" s="114"/>
      <c r="J61" s="43"/>
      <c r="K61" s="46"/>
    </row>
    <row r="62" spans="2:47" s="1" customFormat="1" ht="6.9" customHeight="1">
      <c r="B62" s="57"/>
      <c r="C62" s="58"/>
      <c r="D62" s="58"/>
      <c r="E62" s="58"/>
      <c r="F62" s="58"/>
      <c r="G62" s="58"/>
      <c r="H62" s="58"/>
      <c r="I62" s="135"/>
      <c r="J62" s="58"/>
      <c r="K62" s="59"/>
    </row>
    <row r="66" spans="2:12" s="1" customFormat="1" ht="6.9" customHeight="1">
      <c r="B66" s="60"/>
      <c r="C66" s="61"/>
      <c r="D66" s="61"/>
      <c r="E66" s="61"/>
      <c r="F66" s="61"/>
      <c r="G66" s="61"/>
      <c r="H66" s="61"/>
      <c r="I66" s="136"/>
      <c r="J66" s="61"/>
      <c r="K66" s="61"/>
      <c r="L66" s="42"/>
    </row>
    <row r="67" spans="2:12" s="1" customFormat="1" ht="36.9" customHeight="1">
      <c r="B67" s="42"/>
      <c r="C67" s="62" t="s">
        <v>169</v>
      </c>
      <c r="L67" s="42"/>
    </row>
    <row r="68" spans="2:12" s="1" customFormat="1" ht="6.9" customHeight="1">
      <c r="B68" s="42"/>
      <c r="L68" s="42"/>
    </row>
    <row r="69" spans="2:12" s="1" customFormat="1" ht="14.4" customHeight="1">
      <c r="B69" s="42"/>
      <c r="C69" s="64" t="s">
        <v>19</v>
      </c>
      <c r="L69" s="42"/>
    </row>
    <row r="70" spans="2:12" s="1" customFormat="1" ht="20.399999999999999" customHeight="1">
      <c r="B70" s="42"/>
      <c r="E70" s="414" t="str">
        <f>E7</f>
        <v>Regenerace panelového sídliště Prievidzská, Šumperk - 5. etapa, II. část - díl 1</v>
      </c>
      <c r="F70" s="421"/>
      <c r="G70" s="421"/>
      <c r="H70" s="421"/>
      <c r="L70" s="42"/>
    </row>
    <row r="71" spans="2:12" ht="13.2">
      <c r="B71" s="29"/>
      <c r="C71" s="64" t="s">
        <v>155</v>
      </c>
      <c r="L71" s="29"/>
    </row>
    <row r="72" spans="2:12" s="1" customFormat="1" ht="20.399999999999999" customHeight="1">
      <c r="B72" s="42"/>
      <c r="E72" s="414" t="s">
        <v>1792</v>
      </c>
      <c r="F72" s="415"/>
      <c r="G72" s="415"/>
      <c r="H72" s="415"/>
      <c r="L72" s="42"/>
    </row>
    <row r="73" spans="2:12" s="1" customFormat="1" ht="14.4" customHeight="1">
      <c r="B73" s="42"/>
      <c r="C73" s="64" t="s">
        <v>157</v>
      </c>
      <c r="L73" s="42"/>
    </row>
    <row r="74" spans="2:12" s="1" customFormat="1" ht="22.2" customHeight="1">
      <c r="B74" s="42"/>
      <c r="E74" s="391" t="str">
        <f>E11</f>
        <v>802 - Kácení zeleně</v>
      </c>
      <c r="F74" s="415"/>
      <c r="G74" s="415"/>
      <c r="H74" s="415"/>
      <c r="L74" s="42"/>
    </row>
    <row r="75" spans="2:12" s="1" customFormat="1" ht="6.9" customHeight="1">
      <c r="B75" s="42"/>
      <c r="L75" s="42"/>
    </row>
    <row r="76" spans="2:12" s="1" customFormat="1" ht="18" customHeight="1">
      <c r="B76" s="42"/>
      <c r="C76" s="64" t="s">
        <v>23</v>
      </c>
      <c r="F76" s="157" t="str">
        <f>F14</f>
        <v xml:space="preserve"> </v>
      </c>
      <c r="I76" s="158" t="s">
        <v>25</v>
      </c>
      <c r="J76" s="68" t="str">
        <f>IF(J14="","",J14)</f>
        <v>24. 3. 2017</v>
      </c>
      <c r="L76" s="42"/>
    </row>
    <row r="77" spans="2:12" s="1" customFormat="1" ht="6.9" customHeight="1">
      <c r="B77" s="42"/>
      <c r="L77" s="42"/>
    </row>
    <row r="78" spans="2:12" s="1" customFormat="1" ht="13.2">
      <c r="B78" s="42"/>
      <c r="C78" s="64" t="s">
        <v>27</v>
      </c>
      <c r="F78" s="157" t="str">
        <f>E17</f>
        <v xml:space="preserve"> </v>
      </c>
      <c r="I78" s="158" t="s">
        <v>34</v>
      </c>
      <c r="J78" s="157" t="str">
        <f>E23</f>
        <v>Cekr CZ s.r.o., Mazalova 57/2, Šumperk</v>
      </c>
      <c r="L78" s="42"/>
    </row>
    <row r="79" spans="2:12" s="1" customFormat="1" ht="14.4" customHeight="1">
      <c r="B79" s="42"/>
      <c r="C79" s="64" t="s">
        <v>32</v>
      </c>
      <c r="F79" s="157" t="str">
        <f>IF(E20="","",E20)</f>
        <v/>
      </c>
      <c r="L79" s="42"/>
    </row>
    <row r="80" spans="2:12" s="1" customFormat="1" ht="10.35" customHeight="1">
      <c r="B80" s="42"/>
      <c r="L80" s="42"/>
    </row>
    <row r="81" spans="2:65" s="10" customFormat="1" ht="29.25" customHeight="1">
      <c r="B81" s="159"/>
      <c r="C81" s="160" t="s">
        <v>170</v>
      </c>
      <c r="D81" s="161" t="s">
        <v>59</v>
      </c>
      <c r="E81" s="161" t="s">
        <v>55</v>
      </c>
      <c r="F81" s="161" t="s">
        <v>171</v>
      </c>
      <c r="G81" s="161" t="s">
        <v>172</v>
      </c>
      <c r="H81" s="161" t="s">
        <v>173</v>
      </c>
      <c r="I81" s="162" t="s">
        <v>174</v>
      </c>
      <c r="J81" s="161" t="s">
        <v>161</v>
      </c>
      <c r="K81" s="163" t="s">
        <v>175</v>
      </c>
      <c r="L81" s="159"/>
      <c r="M81" s="74" t="s">
        <v>176</v>
      </c>
      <c r="N81" s="75" t="s">
        <v>44</v>
      </c>
      <c r="O81" s="75" t="s">
        <v>177</v>
      </c>
      <c r="P81" s="75" t="s">
        <v>178</v>
      </c>
      <c r="Q81" s="75" t="s">
        <v>179</v>
      </c>
      <c r="R81" s="75" t="s">
        <v>180</v>
      </c>
      <c r="S81" s="75" t="s">
        <v>181</v>
      </c>
      <c r="T81" s="76" t="s">
        <v>182</v>
      </c>
    </row>
    <row r="82" spans="2:65" s="1" customFormat="1" ht="29.25" customHeight="1">
      <c r="B82" s="42"/>
      <c r="C82" s="259" t="s">
        <v>162</v>
      </c>
      <c r="J82" s="164">
        <f>BK82</f>
        <v>0</v>
      </c>
      <c r="L82" s="42"/>
      <c r="M82" s="77"/>
      <c r="N82" s="69"/>
      <c r="O82" s="69"/>
      <c r="P82" s="165">
        <f>SUM(P83:P104)</f>
        <v>0</v>
      </c>
      <c r="Q82" s="69"/>
      <c r="R82" s="165">
        <f>SUM(R83:R104)</f>
        <v>0</v>
      </c>
      <c r="S82" s="69"/>
      <c r="T82" s="166">
        <f>SUM(T83:T104)</f>
        <v>0</v>
      </c>
      <c r="AT82" s="25" t="s">
        <v>73</v>
      </c>
      <c r="AU82" s="25" t="s">
        <v>163</v>
      </c>
      <c r="BK82" s="167">
        <f>SUM(BK83:BK104)</f>
        <v>0</v>
      </c>
    </row>
    <row r="83" spans="2:65" s="1" customFormat="1" ht="1.5" customHeight="1">
      <c r="B83" s="182"/>
      <c r="C83" s="183"/>
      <c r="D83" s="183"/>
      <c r="E83" s="184"/>
      <c r="F83" s="185"/>
      <c r="G83" s="186"/>
      <c r="H83" s="187"/>
      <c r="I83" s="188"/>
      <c r="J83" s="189"/>
      <c r="K83" s="185" t="s">
        <v>5</v>
      </c>
      <c r="L83" s="42"/>
      <c r="M83" s="190" t="s">
        <v>5</v>
      </c>
      <c r="N83" s="191" t="s">
        <v>45</v>
      </c>
      <c r="O83" s="43"/>
      <c r="P83" s="192">
        <f t="shared" ref="P83:P104" si="0">O83*H83</f>
        <v>0</v>
      </c>
      <c r="Q83" s="192">
        <v>10</v>
      </c>
      <c r="R83" s="192">
        <f t="shared" ref="R83:R104" si="1">Q83*H83</f>
        <v>0</v>
      </c>
      <c r="S83" s="192">
        <v>0</v>
      </c>
      <c r="T83" s="193">
        <f t="shared" ref="T83:T104" si="2">S83*H83</f>
        <v>0</v>
      </c>
      <c r="AR83" s="25" t="s">
        <v>191</v>
      </c>
      <c r="AT83" s="25" t="s">
        <v>187</v>
      </c>
      <c r="AU83" s="25" t="s">
        <v>74</v>
      </c>
      <c r="AY83" s="25" t="s">
        <v>185</v>
      </c>
      <c r="BE83" s="194">
        <f t="shared" ref="BE83:BE104" si="3">IF(N83="základní",J83,0)</f>
        <v>0</v>
      </c>
      <c r="BF83" s="194">
        <f t="shared" ref="BF83:BF104" si="4">IF(N83="snížená",J83,0)</f>
        <v>0</v>
      </c>
      <c r="BG83" s="194">
        <f t="shared" ref="BG83:BG104" si="5">IF(N83="zákl. přenesená",J83,0)</f>
        <v>0</v>
      </c>
      <c r="BH83" s="194">
        <f t="shared" ref="BH83:BH104" si="6">IF(N83="sníž. přenesená",J83,0)</f>
        <v>0</v>
      </c>
      <c r="BI83" s="194">
        <f t="shared" ref="BI83:BI104" si="7">IF(N83="nulová",J83,0)</f>
        <v>0</v>
      </c>
      <c r="BJ83" s="25" t="s">
        <v>81</v>
      </c>
      <c r="BK83" s="194">
        <f t="shared" ref="BK83:BK104" si="8">ROUND(I83*H83,2)</f>
        <v>0</v>
      </c>
      <c r="BL83" s="25" t="s">
        <v>191</v>
      </c>
      <c r="BM83" s="25" t="s">
        <v>81</v>
      </c>
    </row>
    <row r="84" spans="2:65" s="1" customFormat="1" ht="20.399999999999999" customHeight="1">
      <c r="B84" s="182"/>
      <c r="C84" s="183" t="s">
        <v>81</v>
      </c>
      <c r="D84" s="183" t="s">
        <v>187</v>
      </c>
      <c r="E84" s="184" t="s">
        <v>1897</v>
      </c>
      <c r="F84" s="185" t="s">
        <v>1898</v>
      </c>
      <c r="G84" s="186" t="s">
        <v>600</v>
      </c>
      <c r="H84" s="187">
        <v>1</v>
      </c>
      <c r="I84" s="188"/>
      <c r="J84" s="189">
        <f t="shared" ref="J84:J104" si="9">ROUND(I84*H84,2)</f>
        <v>0</v>
      </c>
      <c r="K84" s="185" t="s">
        <v>5</v>
      </c>
      <c r="L84" s="42"/>
      <c r="M84" s="190" t="s">
        <v>5</v>
      </c>
      <c r="N84" s="191" t="s">
        <v>45</v>
      </c>
      <c r="O84" s="43"/>
      <c r="P84" s="192">
        <f t="shared" si="0"/>
        <v>0</v>
      </c>
      <c r="Q84" s="192">
        <v>0</v>
      </c>
      <c r="R84" s="192">
        <f t="shared" si="1"/>
        <v>0</v>
      </c>
      <c r="S84" s="192">
        <v>0</v>
      </c>
      <c r="T84" s="193">
        <f t="shared" si="2"/>
        <v>0</v>
      </c>
      <c r="AR84" s="25" t="s">
        <v>191</v>
      </c>
      <c r="AT84" s="25" t="s">
        <v>187</v>
      </c>
      <c r="AU84" s="25" t="s">
        <v>74</v>
      </c>
      <c r="AY84" s="25" t="s">
        <v>185</v>
      </c>
      <c r="BE84" s="194">
        <f t="shared" si="3"/>
        <v>0</v>
      </c>
      <c r="BF84" s="194">
        <f t="shared" si="4"/>
        <v>0</v>
      </c>
      <c r="BG84" s="194">
        <f t="shared" si="5"/>
        <v>0</v>
      </c>
      <c r="BH84" s="194">
        <f t="shared" si="6"/>
        <v>0</v>
      </c>
      <c r="BI84" s="194">
        <f t="shared" si="7"/>
        <v>0</v>
      </c>
      <c r="BJ84" s="25" t="s">
        <v>81</v>
      </c>
      <c r="BK84" s="194">
        <f t="shared" si="8"/>
        <v>0</v>
      </c>
      <c r="BL84" s="25" t="s">
        <v>191</v>
      </c>
      <c r="BM84" s="25" t="s">
        <v>83</v>
      </c>
    </row>
    <row r="85" spans="2:65" s="1" customFormat="1" ht="20.399999999999999" customHeight="1">
      <c r="B85" s="182"/>
      <c r="C85" s="183" t="s">
        <v>83</v>
      </c>
      <c r="D85" s="183" t="s">
        <v>187</v>
      </c>
      <c r="E85" s="184" t="s">
        <v>1899</v>
      </c>
      <c r="F85" s="185" t="s">
        <v>1900</v>
      </c>
      <c r="G85" s="186" t="s">
        <v>600</v>
      </c>
      <c r="H85" s="187">
        <v>3</v>
      </c>
      <c r="I85" s="188"/>
      <c r="J85" s="189">
        <f t="shared" si="9"/>
        <v>0</v>
      </c>
      <c r="K85" s="185" t="s">
        <v>5</v>
      </c>
      <c r="L85" s="42"/>
      <c r="M85" s="190" t="s">
        <v>5</v>
      </c>
      <c r="N85" s="191" t="s">
        <v>45</v>
      </c>
      <c r="O85" s="43"/>
      <c r="P85" s="192">
        <f t="shared" si="0"/>
        <v>0</v>
      </c>
      <c r="Q85" s="192">
        <v>0</v>
      </c>
      <c r="R85" s="192">
        <f t="shared" si="1"/>
        <v>0</v>
      </c>
      <c r="S85" s="192">
        <v>0</v>
      </c>
      <c r="T85" s="193">
        <f t="shared" si="2"/>
        <v>0</v>
      </c>
      <c r="AR85" s="25" t="s">
        <v>191</v>
      </c>
      <c r="AT85" s="25" t="s">
        <v>187</v>
      </c>
      <c r="AU85" s="25" t="s">
        <v>74</v>
      </c>
      <c r="AY85" s="25" t="s">
        <v>185</v>
      </c>
      <c r="BE85" s="194">
        <f t="shared" si="3"/>
        <v>0</v>
      </c>
      <c r="BF85" s="194">
        <f t="shared" si="4"/>
        <v>0</v>
      </c>
      <c r="BG85" s="194">
        <f t="shared" si="5"/>
        <v>0</v>
      </c>
      <c r="BH85" s="194">
        <f t="shared" si="6"/>
        <v>0</v>
      </c>
      <c r="BI85" s="194">
        <f t="shared" si="7"/>
        <v>0</v>
      </c>
      <c r="BJ85" s="25" t="s">
        <v>81</v>
      </c>
      <c r="BK85" s="194">
        <f t="shared" si="8"/>
        <v>0</v>
      </c>
      <c r="BL85" s="25" t="s">
        <v>191</v>
      </c>
      <c r="BM85" s="25" t="s">
        <v>202</v>
      </c>
    </row>
    <row r="86" spans="2:65" s="1" customFormat="1" ht="20.399999999999999" customHeight="1">
      <c r="B86" s="182"/>
      <c r="C86" s="183" t="s">
        <v>202</v>
      </c>
      <c r="D86" s="183" t="s">
        <v>187</v>
      </c>
      <c r="E86" s="184" t="s">
        <v>1901</v>
      </c>
      <c r="F86" s="185" t="s">
        <v>1902</v>
      </c>
      <c r="G86" s="186" t="s">
        <v>600</v>
      </c>
      <c r="H86" s="187">
        <v>3</v>
      </c>
      <c r="I86" s="188"/>
      <c r="J86" s="189">
        <f t="shared" si="9"/>
        <v>0</v>
      </c>
      <c r="K86" s="185" t="s">
        <v>5</v>
      </c>
      <c r="L86" s="42"/>
      <c r="M86" s="190" t="s">
        <v>5</v>
      </c>
      <c r="N86" s="191" t="s">
        <v>45</v>
      </c>
      <c r="O86" s="43"/>
      <c r="P86" s="192">
        <f t="shared" si="0"/>
        <v>0</v>
      </c>
      <c r="Q86" s="192">
        <v>0</v>
      </c>
      <c r="R86" s="192">
        <f t="shared" si="1"/>
        <v>0</v>
      </c>
      <c r="S86" s="192">
        <v>0</v>
      </c>
      <c r="T86" s="193">
        <f t="shared" si="2"/>
        <v>0</v>
      </c>
      <c r="AR86" s="25" t="s">
        <v>191</v>
      </c>
      <c r="AT86" s="25" t="s">
        <v>187</v>
      </c>
      <c r="AU86" s="25" t="s">
        <v>74</v>
      </c>
      <c r="AY86" s="25" t="s">
        <v>185</v>
      </c>
      <c r="BE86" s="194">
        <f t="shared" si="3"/>
        <v>0</v>
      </c>
      <c r="BF86" s="194">
        <f t="shared" si="4"/>
        <v>0</v>
      </c>
      <c r="BG86" s="194">
        <f t="shared" si="5"/>
        <v>0</v>
      </c>
      <c r="BH86" s="194">
        <f t="shared" si="6"/>
        <v>0</v>
      </c>
      <c r="BI86" s="194">
        <f t="shared" si="7"/>
        <v>0</v>
      </c>
      <c r="BJ86" s="25" t="s">
        <v>81</v>
      </c>
      <c r="BK86" s="194">
        <f t="shared" si="8"/>
        <v>0</v>
      </c>
      <c r="BL86" s="25" t="s">
        <v>191</v>
      </c>
      <c r="BM86" s="25" t="s">
        <v>191</v>
      </c>
    </row>
    <row r="87" spans="2:65" s="1" customFormat="1" ht="20.399999999999999" customHeight="1">
      <c r="B87" s="182"/>
      <c r="C87" s="183" t="s">
        <v>191</v>
      </c>
      <c r="D87" s="183" t="s">
        <v>187</v>
      </c>
      <c r="E87" s="184" t="s">
        <v>1903</v>
      </c>
      <c r="F87" s="185" t="s">
        <v>1904</v>
      </c>
      <c r="G87" s="186" t="s">
        <v>600</v>
      </c>
      <c r="H87" s="187">
        <v>3</v>
      </c>
      <c r="I87" s="188"/>
      <c r="J87" s="189">
        <f t="shared" si="9"/>
        <v>0</v>
      </c>
      <c r="K87" s="185" t="s">
        <v>5</v>
      </c>
      <c r="L87" s="42"/>
      <c r="M87" s="190" t="s">
        <v>5</v>
      </c>
      <c r="N87" s="191" t="s">
        <v>45</v>
      </c>
      <c r="O87" s="43"/>
      <c r="P87" s="192">
        <f t="shared" si="0"/>
        <v>0</v>
      </c>
      <c r="Q87" s="192">
        <v>0</v>
      </c>
      <c r="R87" s="192">
        <f t="shared" si="1"/>
        <v>0</v>
      </c>
      <c r="S87" s="192">
        <v>0</v>
      </c>
      <c r="T87" s="193">
        <f t="shared" si="2"/>
        <v>0</v>
      </c>
      <c r="AR87" s="25" t="s">
        <v>191</v>
      </c>
      <c r="AT87" s="25" t="s">
        <v>187</v>
      </c>
      <c r="AU87" s="25" t="s">
        <v>74</v>
      </c>
      <c r="AY87" s="25" t="s">
        <v>185</v>
      </c>
      <c r="BE87" s="194">
        <f t="shared" si="3"/>
        <v>0</v>
      </c>
      <c r="BF87" s="194">
        <f t="shared" si="4"/>
        <v>0</v>
      </c>
      <c r="BG87" s="194">
        <f t="shared" si="5"/>
        <v>0</v>
      </c>
      <c r="BH87" s="194">
        <f t="shared" si="6"/>
        <v>0</v>
      </c>
      <c r="BI87" s="194">
        <f t="shared" si="7"/>
        <v>0</v>
      </c>
      <c r="BJ87" s="25" t="s">
        <v>81</v>
      </c>
      <c r="BK87" s="194">
        <f t="shared" si="8"/>
        <v>0</v>
      </c>
      <c r="BL87" s="25" t="s">
        <v>191</v>
      </c>
      <c r="BM87" s="25" t="s">
        <v>215</v>
      </c>
    </row>
    <row r="88" spans="2:65" s="1" customFormat="1" ht="20.399999999999999" customHeight="1">
      <c r="B88" s="182"/>
      <c r="C88" s="183" t="s">
        <v>215</v>
      </c>
      <c r="D88" s="183" t="s">
        <v>187</v>
      </c>
      <c r="E88" s="184" t="s">
        <v>1905</v>
      </c>
      <c r="F88" s="185" t="s">
        <v>1906</v>
      </c>
      <c r="G88" s="186" t="s">
        <v>600</v>
      </c>
      <c r="H88" s="187">
        <v>1</v>
      </c>
      <c r="I88" s="188"/>
      <c r="J88" s="189">
        <f t="shared" si="9"/>
        <v>0</v>
      </c>
      <c r="K88" s="185" t="s">
        <v>5</v>
      </c>
      <c r="L88" s="42"/>
      <c r="M88" s="190" t="s">
        <v>5</v>
      </c>
      <c r="N88" s="191" t="s">
        <v>45</v>
      </c>
      <c r="O88" s="43"/>
      <c r="P88" s="192">
        <f t="shared" si="0"/>
        <v>0</v>
      </c>
      <c r="Q88" s="192">
        <v>0</v>
      </c>
      <c r="R88" s="192">
        <f t="shared" si="1"/>
        <v>0</v>
      </c>
      <c r="S88" s="192">
        <v>0</v>
      </c>
      <c r="T88" s="193">
        <f t="shared" si="2"/>
        <v>0</v>
      </c>
      <c r="AR88" s="25" t="s">
        <v>191</v>
      </c>
      <c r="AT88" s="25" t="s">
        <v>187</v>
      </c>
      <c r="AU88" s="25" t="s">
        <v>74</v>
      </c>
      <c r="AY88" s="25" t="s">
        <v>185</v>
      </c>
      <c r="BE88" s="194">
        <f t="shared" si="3"/>
        <v>0</v>
      </c>
      <c r="BF88" s="194">
        <f t="shared" si="4"/>
        <v>0</v>
      </c>
      <c r="BG88" s="194">
        <f t="shared" si="5"/>
        <v>0</v>
      </c>
      <c r="BH88" s="194">
        <f t="shared" si="6"/>
        <v>0</v>
      </c>
      <c r="BI88" s="194">
        <f t="shared" si="7"/>
        <v>0</v>
      </c>
      <c r="BJ88" s="25" t="s">
        <v>81</v>
      </c>
      <c r="BK88" s="194">
        <f t="shared" si="8"/>
        <v>0</v>
      </c>
      <c r="BL88" s="25" t="s">
        <v>191</v>
      </c>
      <c r="BM88" s="25" t="s">
        <v>219</v>
      </c>
    </row>
    <row r="89" spans="2:65" s="1" customFormat="1" ht="20.399999999999999" customHeight="1">
      <c r="B89" s="182"/>
      <c r="C89" s="183" t="s">
        <v>219</v>
      </c>
      <c r="D89" s="183" t="s">
        <v>187</v>
      </c>
      <c r="E89" s="184" t="s">
        <v>1907</v>
      </c>
      <c r="F89" s="185" t="s">
        <v>1908</v>
      </c>
      <c r="G89" s="186" t="s">
        <v>600</v>
      </c>
      <c r="H89" s="187">
        <v>1</v>
      </c>
      <c r="I89" s="188"/>
      <c r="J89" s="189">
        <f t="shared" si="9"/>
        <v>0</v>
      </c>
      <c r="K89" s="185" t="s">
        <v>5</v>
      </c>
      <c r="L89" s="42"/>
      <c r="M89" s="190" t="s">
        <v>5</v>
      </c>
      <c r="N89" s="191" t="s">
        <v>45</v>
      </c>
      <c r="O89" s="43"/>
      <c r="P89" s="192">
        <f t="shared" si="0"/>
        <v>0</v>
      </c>
      <c r="Q89" s="192">
        <v>0</v>
      </c>
      <c r="R89" s="192">
        <f t="shared" si="1"/>
        <v>0</v>
      </c>
      <c r="S89" s="192">
        <v>0</v>
      </c>
      <c r="T89" s="193">
        <f t="shared" si="2"/>
        <v>0</v>
      </c>
      <c r="AR89" s="25" t="s">
        <v>191</v>
      </c>
      <c r="AT89" s="25" t="s">
        <v>187</v>
      </c>
      <c r="AU89" s="25" t="s">
        <v>74</v>
      </c>
      <c r="AY89" s="25" t="s">
        <v>185</v>
      </c>
      <c r="BE89" s="194">
        <f t="shared" si="3"/>
        <v>0</v>
      </c>
      <c r="BF89" s="194">
        <f t="shared" si="4"/>
        <v>0</v>
      </c>
      <c r="BG89" s="194">
        <f t="shared" si="5"/>
        <v>0</v>
      </c>
      <c r="BH89" s="194">
        <f t="shared" si="6"/>
        <v>0</v>
      </c>
      <c r="BI89" s="194">
        <f t="shared" si="7"/>
        <v>0</v>
      </c>
      <c r="BJ89" s="25" t="s">
        <v>81</v>
      </c>
      <c r="BK89" s="194">
        <f t="shared" si="8"/>
        <v>0</v>
      </c>
      <c r="BL89" s="25" t="s">
        <v>191</v>
      </c>
      <c r="BM89" s="25" t="s">
        <v>224</v>
      </c>
    </row>
    <row r="90" spans="2:65" s="1" customFormat="1" ht="20.399999999999999" customHeight="1">
      <c r="B90" s="182"/>
      <c r="C90" s="183" t="s">
        <v>224</v>
      </c>
      <c r="D90" s="183" t="s">
        <v>187</v>
      </c>
      <c r="E90" s="184" t="s">
        <v>1909</v>
      </c>
      <c r="F90" s="185" t="s">
        <v>1910</v>
      </c>
      <c r="G90" s="186" t="s">
        <v>190</v>
      </c>
      <c r="H90" s="187">
        <v>47</v>
      </c>
      <c r="I90" s="188"/>
      <c r="J90" s="189">
        <f t="shared" si="9"/>
        <v>0</v>
      </c>
      <c r="K90" s="185" t="s">
        <v>5</v>
      </c>
      <c r="L90" s="42"/>
      <c r="M90" s="190" t="s">
        <v>5</v>
      </c>
      <c r="N90" s="191" t="s">
        <v>45</v>
      </c>
      <c r="O90" s="43"/>
      <c r="P90" s="192">
        <f t="shared" si="0"/>
        <v>0</v>
      </c>
      <c r="Q90" s="192">
        <v>0</v>
      </c>
      <c r="R90" s="192">
        <f t="shared" si="1"/>
        <v>0</v>
      </c>
      <c r="S90" s="192">
        <v>0</v>
      </c>
      <c r="T90" s="193">
        <f t="shared" si="2"/>
        <v>0</v>
      </c>
      <c r="AR90" s="25" t="s">
        <v>191</v>
      </c>
      <c r="AT90" s="25" t="s">
        <v>187</v>
      </c>
      <c r="AU90" s="25" t="s">
        <v>74</v>
      </c>
      <c r="AY90" s="25" t="s">
        <v>185</v>
      </c>
      <c r="BE90" s="194">
        <f t="shared" si="3"/>
        <v>0</v>
      </c>
      <c r="BF90" s="194">
        <f t="shared" si="4"/>
        <v>0</v>
      </c>
      <c r="BG90" s="194">
        <f t="shared" si="5"/>
        <v>0</v>
      </c>
      <c r="BH90" s="194">
        <f t="shared" si="6"/>
        <v>0</v>
      </c>
      <c r="BI90" s="194">
        <f t="shared" si="7"/>
        <v>0</v>
      </c>
      <c r="BJ90" s="25" t="s">
        <v>81</v>
      </c>
      <c r="BK90" s="194">
        <f t="shared" si="8"/>
        <v>0</v>
      </c>
      <c r="BL90" s="25" t="s">
        <v>191</v>
      </c>
      <c r="BM90" s="25" t="s">
        <v>228</v>
      </c>
    </row>
    <row r="91" spans="2:65" s="1" customFormat="1" ht="20.399999999999999" customHeight="1">
      <c r="B91" s="182"/>
      <c r="C91" s="183" t="s">
        <v>228</v>
      </c>
      <c r="D91" s="183" t="s">
        <v>187</v>
      </c>
      <c r="E91" s="184" t="s">
        <v>1911</v>
      </c>
      <c r="F91" s="185" t="s">
        <v>1912</v>
      </c>
      <c r="G91" s="186" t="s">
        <v>600</v>
      </c>
      <c r="H91" s="187">
        <v>2</v>
      </c>
      <c r="I91" s="188"/>
      <c r="J91" s="189">
        <f t="shared" si="9"/>
        <v>0</v>
      </c>
      <c r="K91" s="185" t="s">
        <v>5</v>
      </c>
      <c r="L91" s="42"/>
      <c r="M91" s="190" t="s">
        <v>5</v>
      </c>
      <c r="N91" s="191" t="s">
        <v>45</v>
      </c>
      <c r="O91" s="43"/>
      <c r="P91" s="192">
        <f t="shared" si="0"/>
        <v>0</v>
      </c>
      <c r="Q91" s="192">
        <v>0</v>
      </c>
      <c r="R91" s="192">
        <f t="shared" si="1"/>
        <v>0</v>
      </c>
      <c r="S91" s="192">
        <v>0</v>
      </c>
      <c r="T91" s="193">
        <f t="shared" si="2"/>
        <v>0</v>
      </c>
      <c r="AR91" s="25" t="s">
        <v>191</v>
      </c>
      <c r="AT91" s="25" t="s">
        <v>187</v>
      </c>
      <c r="AU91" s="25" t="s">
        <v>74</v>
      </c>
      <c r="AY91" s="25" t="s">
        <v>185</v>
      </c>
      <c r="BE91" s="194">
        <f t="shared" si="3"/>
        <v>0</v>
      </c>
      <c r="BF91" s="194">
        <f t="shared" si="4"/>
        <v>0</v>
      </c>
      <c r="BG91" s="194">
        <f t="shared" si="5"/>
        <v>0</v>
      </c>
      <c r="BH91" s="194">
        <f t="shared" si="6"/>
        <v>0</v>
      </c>
      <c r="BI91" s="194">
        <f t="shared" si="7"/>
        <v>0</v>
      </c>
      <c r="BJ91" s="25" t="s">
        <v>81</v>
      </c>
      <c r="BK91" s="194">
        <f t="shared" si="8"/>
        <v>0</v>
      </c>
      <c r="BL91" s="25" t="s">
        <v>191</v>
      </c>
      <c r="BM91" s="25" t="s">
        <v>232</v>
      </c>
    </row>
    <row r="92" spans="2:65" s="1" customFormat="1" ht="20.399999999999999" customHeight="1">
      <c r="B92" s="182"/>
      <c r="C92" s="183" t="s">
        <v>232</v>
      </c>
      <c r="D92" s="183" t="s">
        <v>187</v>
      </c>
      <c r="E92" s="184" t="s">
        <v>1913</v>
      </c>
      <c r="F92" s="185" t="s">
        <v>1914</v>
      </c>
      <c r="G92" s="186" t="s">
        <v>600</v>
      </c>
      <c r="H92" s="187">
        <v>3</v>
      </c>
      <c r="I92" s="188"/>
      <c r="J92" s="189">
        <f t="shared" si="9"/>
        <v>0</v>
      </c>
      <c r="K92" s="185" t="s">
        <v>5</v>
      </c>
      <c r="L92" s="42"/>
      <c r="M92" s="190" t="s">
        <v>5</v>
      </c>
      <c r="N92" s="191" t="s">
        <v>45</v>
      </c>
      <c r="O92" s="43"/>
      <c r="P92" s="192">
        <f t="shared" si="0"/>
        <v>0</v>
      </c>
      <c r="Q92" s="192">
        <v>0</v>
      </c>
      <c r="R92" s="192">
        <f t="shared" si="1"/>
        <v>0</v>
      </c>
      <c r="S92" s="192">
        <v>0</v>
      </c>
      <c r="T92" s="193">
        <f t="shared" si="2"/>
        <v>0</v>
      </c>
      <c r="AR92" s="25" t="s">
        <v>191</v>
      </c>
      <c r="AT92" s="25" t="s">
        <v>187</v>
      </c>
      <c r="AU92" s="25" t="s">
        <v>74</v>
      </c>
      <c r="AY92" s="25" t="s">
        <v>185</v>
      </c>
      <c r="BE92" s="194">
        <f t="shared" si="3"/>
        <v>0</v>
      </c>
      <c r="BF92" s="194">
        <f t="shared" si="4"/>
        <v>0</v>
      </c>
      <c r="BG92" s="194">
        <f t="shared" si="5"/>
        <v>0</v>
      </c>
      <c r="BH92" s="194">
        <f t="shared" si="6"/>
        <v>0</v>
      </c>
      <c r="BI92" s="194">
        <f t="shared" si="7"/>
        <v>0</v>
      </c>
      <c r="BJ92" s="25" t="s">
        <v>81</v>
      </c>
      <c r="BK92" s="194">
        <f t="shared" si="8"/>
        <v>0</v>
      </c>
      <c r="BL92" s="25" t="s">
        <v>191</v>
      </c>
      <c r="BM92" s="25" t="s">
        <v>238</v>
      </c>
    </row>
    <row r="93" spans="2:65" s="1" customFormat="1" ht="20.399999999999999" customHeight="1">
      <c r="B93" s="182"/>
      <c r="C93" s="183" t="s">
        <v>238</v>
      </c>
      <c r="D93" s="183" t="s">
        <v>187</v>
      </c>
      <c r="E93" s="184" t="s">
        <v>1915</v>
      </c>
      <c r="F93" s="185" t="s">
        <v>1916</v>
      </c>
      <c r="G93" s="186" t="s">
        <v>600</v>
      </c>
      <c r="H93" s="187">
        <v>3</v>
      </c>
      <c r="I93" s="188"/>
      <c r="J93" s="189">
        <f t="shared" si="9"/>
        <v>0</v>
      </c>
      <c r="K93" s="185" t="s">
        <v>5</v>
      </c>
      <c r="L93" s="42"/>
      <c r="M93" s="190" t="s">
        <v>5</v>
      </c>
      <c r="N93" s="191" t="s">
        <v>45</v>
      </c>
      <c r="O93" s="43"/>
      <c r="P93" s="192">
        <f t="shared" si="0"/>
        <v>0</v>
      </c>
      <c r="Q93" s="192">
        <v>0</v>
      </c>
      <c r="R93" s="192">
        <f t="shared" si="1"/>
        <v>0</v>
      </c>
      <c r="S93" s="192">
        <v>0</v>
      </c>
      <c r="T93" s="193">
        <f t="shared" si="2"/>
        <v>0</v>
      </c>
      <c r="AR93" s="25" t="s">
        <v>191</v>
      </c>
      <c r="AT93" s="25" t="s">
        <v>187</v>
      </c>
      <c r="AU93" s="25" t="s">
        <v>74</v>
      </c>
      <c r="AY93" s="25" t="s">
        <v>185</v>
      </c>
      <c r="BE93" s="194">
        <f t="shared" si="3"/>
        <v>0</v>
      </c>
      <c r="BF93" s="194">
        <f t="shared" si="4"/>
        <v>0</v>
      </c>
      <c r="BG93" s="194">
        <f t="shared" si="5"/>
        <v>0</v>
      </c>
      <c r="BH93" s="194">
        <f t="shared" si="6"/>
        <v>0</v>
      </c>
      <c r="BI93" s="194">
        <f t="shared" si="7"/>
        <v>0</v>
      </c>
      <c r="BJ93" s="25" t="s">
        <v>81</v>
      </c>
      <c r="BK93" s="194">
        <f t="shared" si="8"/>
        <v>0</v>
      </c>
      <c r="BL93" s="25" t="s">
        <v>191</v>
      </c>
      <c r="BM93" s="25" t="s">
        <v>244</v>
      </c>
    </row>
    <row r="94" spans="2:65" s="1" customFormat="1" ht="20.399999999999999" customHeight="1">
      <c r="B94" s="182"/>
      <c r="C94" s="183" t="s">
        <v>244</v>
      </c>
      <c r="D94" s="183" t="s">
        <v>187</v>
      </c>
      <c r="E94" s="184" t="s">
        <v>1917</v>
      </c>
      <c r="F94" s="185" t="s">
        <v>1918</v>
      </c>
      <c r="G94" s="186" t="s">
        <v>600</v>
      </c>
      <c r="H94" s="187">
        <v>3</v>
      </c>
      <c r="I94" s="188"/>
      <c r="J94" s="189">
        <f t="shared" si="9"/>
        <v>0</v>
      </c>
      <c r="K94" s="185" t="s">
        <v>5</v>
      </c>
      <c r="L94" s="42"/>
      <c r="M94" s="190" t="s">
        <v>5</v>
      </c>
      <c r="N94" s="191" t="s">
        <v>45</v>
      </c>
      <c r="O94" s="43"/>
      <c r="P94" s="192">
        <f t="shared" si="0"/>
        <v>0</v>
      </c>
      <c r="Q94" s="192">
        <v>0</v>
      </c>
      <c r="R94" s="192">
        <f t="shared" si="1"/>
        <v>0</v>
      </c>
      <c r="S94" s="192">
        <v>0</v>
      </c>
      <c r="T94" s="193">
        <f t="shared" si="2"/>
        <v>0</v>
      </c>
      <c r="AR94" s="25" t="s">
        <v>191</v>
      </c>
      <c r="AT94" s="25" t="s">
        <v>187</v>
      </c>
      <c r="AU94" s="25" t="s">
        <v>74</v>
      </c>
      <c r="AY94" s="25" t="s">
        <v>185</v>
      </c>
      <c r="BE94" s="194">
        <f t="shared" si="3"/>
        <v>0</v>
      </c>
      <c r="BF94" s="194">
        <f t="shared" si="4"/>
        <v>0</v>
      </c>
      <c r="BG94" s="194">
        <f t="shared" si="5"/>
        <v>0</v>
      </c>
      <c r="BH94" s="194">
        <f t="shared" si="6"/>
        <v>0</v>
      </c>
      <c r="BI94" s="194">
        <f t="shared" si="7"/>
        <v>0</v>
      </c>
      <c r="BJ94" s="25" t="s">
        <v>81</v>
      </c>
      <c r="BK94" s="194">
        <f t="shared" si="8"/>
        <v>0</v>
      </c>
      <c r="BL94" s="25" t="s">
        <v>191</v>
      </c>
      <c r="BM94" s="25" t="s">
        <v>250</v>
      </c>
    </row>
    <row r="95" spans="2:65" s="1" customFormat="1" ht="20.399999999999999" customHeight="1">
      <c r="B95" s="182"/>
      <c r="C95" s="183" t="s">
        <v>250</v>
      </c>
      <c r="D95" s="183" t="s">
        <v>187</v>
      </c>
      <c r="E95" s="184" t="s">
        <v>1919</v>
      </c>
      <c r="F95" s="185" t="s">
        <v>1920</v>
      </c>
      <c r="G95" s="186" t="s">
        <v>600</v>
      </c>
      <c r="H95" s="187">
        <v>1</v>
      </c>
      <c r="I95" s="188"/>
      <c r="J95" s="189">
        <f t="shared" si="9"/>
        <v>0</v>
      </c>
      <c r="K95" s="185" t="s">
        <v>5</v>
      </c>
      <c r="L95" s="42"/>
      <c r="M95" s="190" t="s">
        <v>5</v>
      </c>
      <c r="N95" s="191" t="s">
        <v>45</v>
      </c>
      <c r="O95" s="43"/>
      <c r="P95" s="192">
        <f t="shared" si="0"/>
        <v>0</v>
      </c>
      <c r="Q95" s="192">
        <v>0</v>
      </c>
      <c r="R95" s="192">
        <f t="shared" si="1"/>
        <v>0</v>
      </c>
      <c r="S95" s="192">
        <v>0</v>
      </c>
      <c r="T95" s="193">
        <f t="shared" si="2"/>
        <v>0</v>
      </c>
      <c r="AR95" s="25" t="s">
        <v>191</v>
      </c>
      <c r="AT95" s="25" t="s">
        <v>187</v>
      </c>
      <c r="AU95" s="25" t="s">
        <v>74</v>
      </c>
      <c r="AY95" s="25" t="s">
        <v>185</v>
      </c>
      <c r="BE95" s="194">
        <f t="shared" si="3"/>
        <v>0</v>
      </c>
      <c r="BF95" s="194">
        <f t="shared" si="4"/>
        <v>0</v>
      </c>
      <c r="BG95" s="194">
        <f t="shared" si="5"/>
        <v>0</v>
      </c>
      <c r="BH95" s="194">
        <f t="shared" si="6"/>
        <v>0</v>
      </c>
      <c r="BI95" s="194">
        <f t="shared" si="7"/>
        <v>0</v>
      </c>
      <c r="BJ95" s="25" t="s">
        <v>81</v>
      </c>
      <c r="BK95" s="194">
        <f t="shared" si="8"/>
        <v>0</v>
      </c>
      <c r="BL95" s="25" t="s">
        <v>191</v>
      </c>
      <c r="BM95" s="25" t="s">
        <v>255</v>
      </c>
    </row>
    <row r="96" spans="2:65" s="1" customFormat="1" ht="20.399999999999999" customHeight="1">
      <c r="B96" s="182"/>
      <c r="C96" s="183" t="s">
        <v>255</v>
      </c>
      <c r="D96" s="183" t="s">
        <v>187</v>
      </c>
      <c r="E96" s="184" t="s">
        <v>1921</v>
      </c>
      <c r="F96" s="185" t="s">
        <v>1922</v>
      </c>
      <c r="G96" s="186" t="s">
        <v>600</v>
      </c>
      <c r="H96" s="187">
        <v>4</v>
      </c>
      <c r="I96" s="188"/>
      <c r="J96" s="189">
        <f t="shared" si="9"/>
        <v>0</v>
      </c>
      <c r="K96" s="185" t="s">
        <v>5</v>
      </c>
      <c r="L96" s="42"/>
      <c r="M96" s="190" t="s">
        <v>5</v>
      </c>
      <c r="N96" s="191" t="s">
        <v>45</v>
      </c>
      <c r="O96" s="43"/>
      <c r="P96" s="192">
        <f t="shared" si="0"/>
        <v>0</v>
      </c>
      <c r="Q96" s="192">
        <v>0</v>
      </c>
      <c r="R96" s="192">
        <f t="shared" si="1"/>
        <v>0</v>
      </c>
      <c r="S96" s="192">
        <v>0</v>
      </c>
      <c r="T96" s="193">
        <f t="shared" si="2"/>
        <v>0</v>
      </c>
      <c r="AR96" s="25" t="s">
        <v>191</v>
      </c>
      <c r="AT96" s="25" t="s">
        <v>187</v>
      </c>
      <c r="AU96" s="25" t="s">
        <v>74</v>
      </c>
      <c r="AY96" s="25" t="s">
        <v>185</v>
      </c>
      <c r="BE96" s="194">
        <f t="shared" si="3"/>
        <v>0</v>
      </c>
      <c r="BF96" s="194">
        <f t="shared" si="4"/>
        <v>0</v>
      </c>
      <c r="BG96" s="194">
        <f t="shared" si="5"/>
        <v>0</v>
      </c>
      <c r="BH96" s="194">
        <f t="shared" si="6"/>
        <v>0</v>
      </c>
      <c r="BI96" s="194">
        <f t="shared" si="7"/>
        <v>0</v>
      </c>
      <c r="BJ96" s="25" t="s">
        <v>81</v>
      </c>
      <c r="BK96" s="194">
        <f t="shared" si="8"/>
        <v>0</v>
      </c>
      <c r="BL96" s="25" t="s">
        <v>191</v>
      </c>
      <c r="BM96" s="25" t="s">
        <v>267</v>
      </c>
    </row>
    <row r="97" spans="2:65" s="1" customFormat="1" ht="20.399999999999999" customHeight="1">
      <c r="B97" s="182"/>
      <c r="C97" s="183" t="s">
        <v>259</v>
      </c>
      <c r="D97" s="183" t="s">
        <v>187</v>
      </c>
      <c r="E97" s="184" t="s">
        <v>1923</v>
      </c>
      <c r="F97" s="185" t="s">
        <v>1924</v>
      </c>
      <c r="G97" s="186" t="s">
        <v>600</v>
      </c>
      <c r="H97" s="187">
        <v>6</v>
      </c>
      <c r="I97" s="188"/>
      <c r="J97" s="189">
        <f t="shared" si="9"/>
        <v>0</v>
      </c>
      <c r="K97" s="185" t="s">
        <v>5</v>
      </c>
      <c r="L97" s="42"/>
      <c r="M97" s="190" t="s">
        <v>5</v>
      </c>
      <c r="N97" s="191" t="s">
        <v>45</v>
      </c>
      <c r="O97" s="43"/>
      <c r="P97" s="192">
        <f t="shared" si="0"/>
        <v>0</v>
      </c>
      <c r="Q97" s="192">
        <v>0</v>
      </c>
      <c r="R97" s="192">
        <f t="shared" si="1"/>
        <v>0</v>
      </c>
      <c r="S97" s="192">
        <v>0</v>
      </c>
      <c r="T97" s="193">
        <f t="shared" si="2"/>
        <v>0</v>
      </c>
      <c r="AR97" s="25" t="s">
        <v>191</v>
      </c>
      <c r="AT97" s="25" t="s">
        <v>187</v>
      </c>
      <c r="AU97" s="25" t="s">
        <v>74</v>
      </c>
      <c r="AY97" s="25" t="s">
        <v>185</v>
      </c>
      <c r="BE97" s="194">
        <f t="shared" si="3"/>
        <v>0</v>
      </c>
      <c r="BF97" s="194">
        <f t="shared" si="4"/>
        <v>0</v>
      </c>
      <c r="BG97" s="194">
        <f t="shared" si="5"/>
        <v>0</v>
      </c>
      <c r="BH97" s="194">
        <f t="shared" si="6"/>
        <v>0</v>
      </c>
      <c r="BI97" s="194">
        <f t="shared" si="7"/>
        <v>0</v>
      </c>
      <c r="BJ97" s="25" t="s">
        <v>81</v>
      </c>
      <c r="BK97" s="194">
        <f t="shared" si="8"/>
        <v>0</v>
      </c>
      <c r="BL97" s="25" t="s">
        <v>191</v>
      </c>
      <c r="BM97" s="25" t="s">
        <v>272</v>
      </c>
    </row>
    <row r="98" spans="2:65" s="1" customFormat="1" ht="20.399999999999999" customHeight="1">
      <c r="B98" s="182"/>
      <c r="C98" s="183" t="s">
        <v>11</v>
      </c>
      <c r="D98" s="183" t="s">
        <v>187</v>
      </c>
      <c r="E98" s="184" t="s">
        <v>1925</v>
      </c>
      <c r="F98" s="185" t="s">
        <v>1926</v>
      </c>
      <c r="G98" s="186" t="s">
        <v>600</v>
      </c>
      <c r="H98" s="187">
        <v>1</v>
      </c>
      <c r="I98" s="188"/>
      <c r="J98" s="189">
        <f t="shared" si="9"/>
        <v>0</v>
      </c>
      <c r="K98" s="185" t="s">
        <v>5</v>
      </c>
      <c r="L98" s="42"/>
      <c r="M98" s="190" t="s">
        <v>5</v>
      </c>
      <c r="N98" s="191" t="s">
        <v>45</v>
      </c>
      <c r="O98" s="43"/>
      <c r="P98" s="192">
        <f t="shared" si="0"/>
        <v>0</v>
      </c>
      <c r="Q98" s="192">
        <v>0</v>
      </c>
      <c r="R98" s="192">
        <f t="shared" si="1"/>
        <v>0</v>
      </c>
      <c r="S98" s="192">
        <v>0</v>
      </c>
      <c r="T98" s="193">
        <f t="shared" si="2"/>
        <v>0</v>
      </c>
      <c r="AR98" s="25" t="s">
        <v>191</v>
      </c>
      <c r="AT98" s="25" t="s">
        <v>187</v>
      </c>
      <c r="AU98" s="25" t="s">
        <v>74</v>
      </c>
      <c r="AY98" s="25" t="s">
        <v>185</v>
      </c>
      <c r="BE98" s="194">
        <f t="shared" si="3"/>
        <v>0</v>
      </c>
      <c r="BF98" s="194">
        <f t="shared" si="4"/>
        <v>0</v>
      </c>
      <c r="BG98" s="194">
        <f t="shared" si="5"/>
        <v>0</v>
      </c>
      <c r="BH98" s="194">
        <f t="shared" si="6"/>
        <v>0</v>
      </c>
      <c r="BI98" s="194">
        <f t="shared" si="7"/>
        <v>0</v>
      </c>
      <c r="BJ98" s="25" t="s">
        <v>81</v>
      </c>
      <c r="BK98" s="194">
        <f t="shared" si="8"/>
        <v>0</v>
      </c>
      <c r="BL98" s="25" t="s">
        <v>191</v>
      </c>
      <c r="BM98" s="25" t="s">
        <v>214</v>
      </c>
    </row>
    <row r="99" spans="2:65" s="1" customFormat="1" ht="20.399999999999999" customHeight="1">
      <c r="B99" s="182"/>
      <c r="C99" s="183" t="s">
        <v>267</v>
      </c>
      <c r="D99" s="183" t="s">
        <v>187</v>
      </c>
      <c r="E99" s="184" t="s">
        <v>1927</v>
      </c>
      <c r="F99" s="185" t="s">
        <v>1928</v>
      </c>
      <c r="G99" s="186" t="s">
        <v>600</v>
      </c>
      <c r="H99" s="187">
        <v>1</v>
      </c>
      <c r="I99" s="188"/>
      <c r="J99" s="189">
        <f t="shared" si="9"/>
        <v>0</v>
      </c>
      <c r="K99" s="185" t="s">
        <v>5</v>
      </c>
      <c r="L99" s="42"/>
      <c r="M99" s="190" t="s">
        <v>5</v>
      </c>
      <c r="N99" s="191" t="s">
        <v>45</v>
      </c>
      <c r="O99" s="43"/>
      <c r="P99" s="192">
        <f t="shared" si="0"/>
        <v>0</v>
      </c>
      <c r="Q99" s="192">
        <v>0</v>
      </c>
      <c r="R99" s="192">
        <f t="shared" si="1"/>
        <v>0</v>
      </c>
      <c r="S99" s="192">
        <v>0</v>
      </c>
      <c r="T99" s="193">
        <f t="shared" si="2"/>
        <v>0</v>
      </c>
      <c r="AR99" s="25" t="s">
        <v>191</v>
      </c>
      <c r="AT99" s="25" t="s">
        <v>187</v>
      </c>
      <c r="AU99" s="25" t="s">
        <v>74</v>
      </c>
      <c r="AY99" s="25" t="s">
        <v>185</v>
      </c>
      <c r="BE99" s="194">
        <f t="shared" si="3"/>
        <v>0</v>
      </c>
      <c r="BF99" s="194">
        <f t="shared" si="4"/>
        <v>0</v>
      </c>
      <c r="BG99" s="194">
        <f t="shared" si="5"/>
        <v>0</v>
      </c>
      <c r="BH99" s="194">
        <f t="shared" si="6"/>
        <v>0</v>
      </c>
      <c r="BI99" s="194">
        <f t="shared" si="7"/>
        <v>0</v>
      </c>
      <c r="BJ99" s="25" t="s">
        <v>81</v>
      </c>
      <c r="BK99" s="194">
        <f t="shared" si="8"/>
        <v>0</v>
      </c>
      <c r="BL99" s="25" t="s">
        <v>191</v>
      </c>
      <c r="BM99" s="25" t="s">
        <v>290</v>
      </c>
    </row>
    <row r="100" spans="2:65" s="1" customFormat="1" ht="20.399999999999999" customHeight="1">
      <c r="B100" s="182"/>
      <c r="C100" s="183" t="s">
        <v>272</v>
      </c>
      <c r="D100" s="183" t="s">
        <v>187</v>
      </c>
      <c r="E100" s="184" t="s">
        <v>1929</v>
      </c>
      <c r="F100" s="185" t="s">
        <v>1930</v>
      </c>
      <c r="G100" s="186" t="s">
        <v>600</v>
      </c>
      <c r="H100" s="187">
        <v>4</v>
      </c>
      <c r="I100" s="188"/>
      <c r="J100" s="189">
        <f t="shared" si="9"/>
        <v>0</v>
      </c>
      <c r="K100" s="185" t="s">
        <v>5</v>
      </c>
      <c r="L100" s="42"/>
      <c r="M100" s="190" t="s">
        <v>5</v>
      </c>
      <c r="N100" s="191" t="s">
        <v>45</v>
      </c>
      <c r="O100" s="43"/>
      <c r="P100" s="192">
        <f t="shared" si="0"/>
        <v>0</v>
      </c>
      <c r="Q100" s="192">
        <v>0</v>
      </c>
      <c r="R100" s="192">
        <f t="shared" si="1"/>
        <v>0</v>
      </c>
      <c r="S100" s="192">
        <v>0</v>
      </c>
      <c r="T100" s="193">
        <f t="shared" si="2"/>
        <v>0</v>
      </c>
      <c r="AR100" s="25" t="s">
        <v>191</v>
      </c>
      <c r="AT100" s="25" t="s">
        <v>187</v>
      </c>
      <c r="AU100" s="25" t="s">
        <v>74</v>
      </c>
      <c r="AY100" s="25" t="s">
        <v>185</v>
      </c>
      <c r="BE100" s="194">
        <f t="shared" si="3"/>
        <v>0</v>
      </c>
      <c r="BF100" s="194">
        <f t="shared" si="4"/>
        <v>0</v>
      </c>
      <c r="BG100" s="194">
        <f t="shared" si="5"/>
        <v>0</v>
      </c>
      <c r="BH100" s="194">
        <f t="shared" si="6"/>
        <v>0</v>
      </c>
      <c r="BI100" s="194">
        <f t="shared" si="7"/>
        <v>0</v>
      </c>
      <c r="BJ100" s="25" t="s">
        <v>81</v>
      </c>
      <c r="BK100" s="194">
        <f t="shared" si="8"/>
        <v>0</v>
      </c>
      <c r="BL100" s="25" t="s">
        <v>191</v>
      </c>
      <c r="BM100" s="25" t="s">
        <v>311</v>
      </c>
    </row>
    <row r="101" spans="2:65" s="1" customFormat="1" ht="20.399999999999999" customHeight="1">
      <c r="B101" s="182"/>
      <c r="C101" s="183" t="s">
        <v>214</v>
      </c>
      <c r="D101" s="183" t="s">
        <v>187</v>
      </c>
      <c r="E101" s="184" t="s">
        <v>1931</v>
      </c>
      <c r="F101" s="185" t="s">
        <v>1932</v>
      </c>
      <c r="G101" s="186" t="s">
        <v>600</v>
      </c>
      <c r="H101" s="187">
        <v>6</v>
      </c>
      <c r="I101" s="188"/>
      <c r="J101" s="189">
        <f t="shared" si="9"/>
        <v>0</v>
      </c>
      <c r="K101" s="185" t="s">
        <v>5</v>
      </c>
      <c r="L101" s="42"/>
      <c r="M101" s="190" t="s">
        <v>5</v>
      </c>
      <c r="N101" s="191" t="s">
        <v>45</v>
      </c>
      <c r="O101" s="43"/>
      <c r="P101" s="192">
        <f t="shared" si="0"/>
        <v>0</v>
      </c>
      <c r="Q101" s="192">
        <v>0</v>
      </c>
      <c r="R101" s="192">
        <f t="shared" si="1"/>
        <v>0</v>
      </c>
      <c r="S101" s="192">
        <v>0</v>
      </c>
      <c r="T101" s="193">
        <f t="shared" si="2"/>
        <v>0</v>
      </c>
      <c r="AR101" s="25" t="s">
        <v>191</v>
      </c>
      <c r="AT101" s="25" t="s">
        <v>187</v>
      </c>
      <c r="AU101" s="25" t="s">
        <v>74</v>
      </c>
      <c r="AY101" s="25" t="s">
        <v>185</v>
      </c>
      <c r="BE101" s="194">
        <f t="shared" si="3"/>
        <v>0</v>
      </c>
      <c r="BF101" s="194">
        <f t="shared" si="4"/>
        <v>0</v>
      </c>
      <c r="BG101" s="194">
        <f t="shared" si="5"/>
        <v>0</v>
      </c>
      <c r="BH101" s="194">
        <f t="shared" si="6"/>
        <v>0</v>
      </c>
      <c r="BI101" s="194">
        <f t="shared" si="7"/>
        <v>0</v>
      </c>
      <c r="BJ101" s="25" t="s">
        <v>81</v>
      </c>
      <c r="BK101" s="194">
        <f t="shared" si="8"/>
        <v>0</v>
      </c>
      <c r="BL101" s="25" t="s">
        <v>191</v>
      </c>
      <c r="BM101" s="25" t="s">
        <v>10</v>
      </c>
    </row>
    <row r="102" spans="2:65" s="1" customFormat="1" ht="20.399999999999999" customHeight="1">
      <c r="B102" s="182"/>
      <c r="C102" s="183" t="s">
        <v>290</v>
      </c>
      <c r="D102" s="183" t="s">
        <v>187</v>
      </c>
      <c r="E102" s="184" t="s">
        <v>1933</v>
      </c>
      <c r="F102" s="185" t="s">
        <v>1934</v>
      </c>
      <c r="G102" s="186" t="s">
        <v>600</v>
      </c>
      <c r="H102" s="187">
        <v>1</v>
      </c>
      <c r="I102" s="188"/>
      <c r="J102" s="189">
        <f t="shared" si="9"/>
        <v>0</v>
      </c>
      <c r="K102" s="185" t="s">
        <v>5</v>
      </c>
      <c r="L102" s="42"/>
      <c r="M102" s="190" t="s">
        <v>5</v>
      </c>
      <c r="N102" s="191" t="s">
        <v>45</v>
      </c>
      <c r="O102" s="43"/>
      <c r="P102" s="192">
        <f t="shared" si="0"/>
        <v>0</v>
      </c>
      <c r="Q102" s="192">
        <v>0</v>
      </c>
      <c r="R102" s="192">
        <f t="shared" si="1"/>
        <v>0</v>
      </c>
      <c r="S102" s="192">
        <v>0</v>
      </c>
      <c r="T102" s="193">
        <f t="shared" si="2"/>
        <v>0</v>
      </c>
      <c r="AR102" s="25" t="s">
        <v>191</v>
      </c>
      <c r="AT102" s="25" t="s">
        <v>187</v>
      </c>
      <c r="AU102" s="25" t="s">
        <v>74</v>
      </c>
      <c r="AY102" s="25" t="s">
        <v>185</v>
      </c>
      <c r="BE102" s="194">
        <f t="shared" si="3"/>
        <v>0</v>
      </c>
      <c r="BF102" s="194">
        <f t="shared" si="4"/>
        <v>0</v>
      </c>
      <c r="BG102" s="194">
        <f t="shared" si="5"/>
        <v>0</v>
      </c>
      <c r="BH102" s="194">
        <f t="shared" si="6"/>
        <v>0</v>
      </c>
      <c r="BI102" s="194">
        <f t="shared" si="7"/>
        <v>0</v>
      </c>
      <c r="BJ102" s="25" t="s">
        <v>81</v>
      </c>
      <c r="BK102" s="194">
        <f t="shared" si="8"/>
        <v>0</v>
      </c>
      <c r="BL102" s="25" t="s">
        <v>191</v>
      </c>
      <c r="BM102" s="25" t="s">
        <v>325</v>
      </c>
    </row>
    <row r="103" spans="2:65" s="1" customFormat="1" ht="20.399999999999999" customHeight="1">
      <c r="B103" s="182"/>
      <c r="C103" s="183" t="s">
        <v>311</v>
      </c>
      <c r="D103" s="183" t="s">
        <v>187</v>
      </c>
      <c r="E103" s="184" t="s">
        <v>1935</v>
      </c>
      <c r="F103" s="185" t="s">
        <v>1936</v>
      </c>
      <c r="G103" s="186" t="s">
        <v>600</v>
      </c>
      <c r="H103" s="187">
        <v>1</v>
      </c>
      <c r="I103" s="188"/>
      <c r="J103" s="189">
        <f t="shared" si="9"/>
        <v>0</v>
      </c>
      <c r="K103" s="185" t="s">
        <v>5</v>
      </c>
      <c r="L103" s="42"/>
      <c r="M103" s="190" t="s">
        <v>5</v>
      </c>
      <c r="N103" s="191" t="s">
        <v>45</v>
      </c>
      <c r="O103" s="43"/>
      <c r="P103" s="192">
        <f t="shared" si="0"/>
        <v>0</v>
      </c>
      <c r="Q103" s="192">
        <v>0</v>
      </c>
      <c r="R103" s="192">
        <f t="shared" si="1"/>
        <v>0</v>
      </c>
      <c r="S103" s="192">
        <v>0</v>
      </c>
      <c r="T103" s="193">
        <f t="shared" si="2"/>
        <v>0</v>
      </c>
      <c r="AR103" s="25" t="s">
        <v>191</v>
      </c>
      <c r="AT103" s="25" t="s">
        <v>187</v>
      </c>
      <c r="AU103" s="25" t="s">
        <v>74</v>
      </c>
      <c r="AY103" s="25" t="s">
        <v>185</v>
      </c>
      <c r="BE103" s="194">
        <f t="shared" si="3"/>
        <v>0</v>
      </c>
      <c r="BF103" s="194">
        <f t="shared" si="4"/>
        <v>0</v>
      </c>
      <c r="BG103" s="194">
        <f t="shared" si="5"/>
        <v>0</v>
      </c>
      <c r="BH103" s="194">
        <f t="shared" si="6"/>
        <v>0</v>
      </c>
      <c r="BI103" s="194">
        <f t="shared" si="7"/>
        <v>0</v>
      </c>
      <c r="BJ103" s="25" t="s">
        <v>81</v>
      </c>
      <c r="BK103" s="194">
        <f t="shared" si="8"/>
        <v>0</v>
      </c>
      <c r="BL103" s="25" t="s">
        <v>191</v>
      </c>
      <c r="BM103" s="25" t="s">
        <v>333</v>
      </c>
    </row>
    <row r="104" spans="2:65" s="1" customFormat="1" ht="20.399999999999999" customHeight="1">
      <c r="B104" s="182"/>
      <c r="C104" s="183" t="s">
        <v>10</v>
      </c>
      <c r="D104" s="183" t="s">
        <v>187</v>
      </c>
      <c r="E104" s="184" t="s">
        <v>1937</v>
      </c>
      <c r="F104" s="185" t="s">
        <v>1938</v>
      </c>
      <c r="G104" s="186" t="s">
        <v>1939</v>
      </c>
      <c r="H104" s="187">
        <v>27</v>
      </c>
      <c r="I104" s="188"/>
      <c r="J104" s="189">
        <f t="shared" si="9"/>
        <v>0</v>
      </c>
      <c r="K104" s="185" t="s">
        <v>5</v>
      </c>
      <c r="L104" s="42"/>
      <c r="M104" s="190" t="s">
        <v>5</v>
      </c>
      <c r="N104" s="191" t="s">
        <v>45</v>
      </c>
      <c r="O104" s="43"/>
      <c r="P104" s="192">
        <f t="shared" si="0"/>
        <v>0</v>
      </c>
      <c r="Q104" s="192">
        <v>0</v>
      </c>
      <c r="R104" s="192">
        <f t="shared" si="1"/>
        <v>0</v>
      </c>
      <c r="S104" s="192">
        <v>0</v>
      </c>
      <c r="T104" s="193">
        <f t="shared" si="2"/>
        <v>0</v>
      </c>
      <c r="AR104" s="25" t="s">
        <v>191</v>
      </c>
      <c r="AT104" s="25" t="s">
        <v>187</v>
      </c>
      <c r="AU104" s="25" t="s">
        <v>74</v>
      </c>
      <c r="AY104" s="25" t="s">
        <v>185</v>
      </c>
      <c r="BE104" s="194">
        <f t="shared" si="3"/>
        <v>0</v>
      </c>
      <c r="BF104" s="194">
        <f t="shared" si="4"/>
        <v>0</v>
      </c>
      <c r="BG104" s="194">
        <f t="shared" si="5"/>
        <v>0</v>
      </c>
      <c r="BH104" s="194">
        <f t="shared" si="6"/>
        <v>0</v>
      </c>
      <c r="BI104" s="194">
        <f t="shared" si="7"/>
        <v>0</v>
      </c>
      <c r="BJ104" s="25" t="s">
        <v>81</v>
      </c>
      <c r="BK104" s="194">
        <f t="shared" si="8"/>
        <v>0</v>
      </c>
      <c r="BL104" s="25" t="s">
        <v>191</v>
      </c>
      <c r="BM104" s="25" t="s">
        <v>338</v>
      </c>
    </row>
    <row r="105" spans="2:65" s="1" customFormat="1" ht="6.9" customHeight="1">
      <c r="B105" s="57"/>
      <c r="C105" s="58"/>
      <c r="D105" s="58"/>
      <c r="E105" s="58"/>
      <c r="F105" s="58"/>
      <c r="G105" s="58"/>
      <c r="H105" s="58"/>
      <c r="I105" s="135"/>
      <c r="J105" s="58"/>
      <c r="K105" s="58"/>
      <c r="L105" s="42"/>
    </row>
  </sheetData>
  <autoFilter ref="C81:K104"/>
  <mergeCells count="12">
    <mergeCell ref="G1:H1"/>
    <mergeCell ref="L2:V2"/>
    <mergeCell ref="E49:H49"/>
    <mergeCell ref="E51:H51"/>
    <mergeCell ref="E70:H70"/>
    <mergeCell ref="E72:H72"/>
    <mergeCell ref="E74:H74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10"/>
  <sheetViews>
    <sheetView showGridLines="0" workbookViewId="0">
      <pane ySplit="1" topLeftCell="A83" activePane="bottomLeft" state="frozen"/>
      <selection pane="bottomLeft"/>
    </sheetView>
  </sheetViews>
  <sheetFormatPr defaultRowHeight="12"/>
  <cols>
    <col min="1" max="1" width="7.140625" customWidth="1"/>
    <col min="2" max="2" width="1.42578125" customWidth="1"/>
    <col min="3" max="3" width="3.42578125" customWidth="1"/>
    <col min="4" max="4" width="3.7109375" customWidth="1"/>
    <col min="5" max="5" width="14.7109375" customWidth="1"/>
    <col min="6" max="6" width="64.28515625" customWidth="1"/>
    <col min="7" max="7" width="7.42578125" customWidth="1"/>
    <col min="8" max="8" width="9.42578125" customWidth="1"/>
    <col min="9" max="9" width="10.85546875" style="107" customWidth="1"/>
    <col min="10" max="10" width="20.140625" customWidth="1"/>
    <col min="11" max="11" width="13.28515625" customWidth="1"/>
    <col min="13" max="18" width="9.140625" hidden="1"/>
    <col min="19" max="19" width="7" hidden="1" customWidth="1"/>
    <col min="20" max="20" width="25.42578125" hidden="1" customWidth="1"/>
    <col min="21" max="21" width="14" hidden="1" customWidth="1"/>
    <col min="22" max="22" width="10.42578125" customWidth="1"/>
    <col min="23" max="23" width="14" customWidth="1"/>
    <col min="24" max="24" width="10.42578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149</v>
      </c>
      <c r="G1" s="420" t="s">
        <v>150</v>
      </c>
      <c r="H1" s="420"/>
      <c r="I1" s="111"/>
      <c r="J1" s="110" t="s">
        <v>151</v>
      </c>
      <c r="K1" s="109" t="s">
        <v>152</v>
      </c>
      <c r="L1" s="110" t="s">
        <v>153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" customHeight="1">
      <c r="L2" s="412" t="s">
        <v>8</v>
      </c>
      <c r="M2" s="413"/>
      <c r="N2" s="413"/>
      <c r="O2" s="413"/>
      <c r="P2" s="413"/>
      <c r="Q2" s="413"/>
      <c r="R2" s="413"/>
      <c r="S2" s="413"/>
      <c r="T2" s="413"/>
      <c r="U2" s="413"/>
      <c r="V2" s="413"/>
      <c r="AT2" s="25" t="s">
        <v>145</v>
      </c>
    </row>
    <row r="3" spans="1:70" ht="6.9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83</v>
      </c>
    </row>
    <row r="4" spans="1:70" ht="36.9" customHeight="1">
      <c r="B4" s="29"/>
      <c r="C4" s="30"/>
      <c r="D4" s="31" t="s">
        <v>154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3.2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399999999999999" customHeight="1">
      <c r="B7" s="29"/>
      <c r="C7" s="30"/>
      <c r="D7" s="30"/>
      <c r="E7" s="416" t="str">
        <f>'Rekapitulace stavby'!K6</f>
        <v>Regenerace panelového sídliště Prievidzská, Šumperk - 5. etapa, II. část - díl 1</v>
      </c>
      <c r="F7" s="417"/>
      <c r="G7" s="417"/>
      <c r="H7" s="417"/>
      <c r="I7" s="113"/>
      <c r="J7" s="30"/>
      <c r="K7" s="32"/>
    </row>
    <row r="8" spans="1:70" s="1" customFormat="1" ht="13.2">
      <c r="B8" s="42"/>
      <c r="C8" s="43"/>
      <c r="D8" s="38" t="s">
        <v>155</v>
      </c>
      <c r="E8" s="43"/>
      <c r="F8" s="43"/>
      <c r="G8" s="43"/>
      <c r="H8" s="43"/>
      <c r="I8" s="114"/>
      <c r="J8" s="43"/>
      <c r="K8" s="46"/>
    </row>
    <row r="9" spans="1:70" s="1" customFormat="1" ht="36.9" customHeight="1">
      <c r="B9" s="42"/>
      <c r="C9" s="43"/>
      <c r="D9" s="43"/>
      <c r="E9" s="419" t="s">
        <v>1940</v>
      </c>
      <c r="F9" s="418"/>
      <c r="G9" s="418"/>
      <c r="H9" s="418"/>
      <c r="I9" s="114"/>
      <c r="J9" s="43"/>
      <c r="K9" s="46"/>
    </row>
    <row r="10" spans="1:70" s="1" customFormat="1">
      <c r="B10" s="42"/>
      <c r="C10" s="43"/>
      <c r="D10" s="43"/>
      <c r="E10" s="43"/>
      <c r="F10" s="43"/>
      <c r="G10" s="43"/>
      <c r="H10" s="43"/>
      <c r="I10" s="114"/>
      <c r="J10" s="43"/>
      <c r="K10" s="46"/>
    </row>
    <row r="11" spans="1:70" s="1" customFormat="1" ht="14.4" customHeight="1">
      <c r="B11" s="42"/>
      <c r="C11" s="43"/>
      <c r="D11" s="38" t="s">
        <v>21</v>
      </c>
      <c r="E11" s="43"/>
      <c r="F11" s="36" t="s">
        <v>5</v>
      </c>
      <c r="G11" s="43"/>
      <c r="H11" s="43"/>
      <c r="I11" s="115" t="s">
        <v>22</v>
      </c>
      <c r="J11" s="36" t="s">
        <v>5</v>
      </c>
      <c r="K11" s="46"/>
    </row>
    <row r="12" spans="1:70" s="1" customFormat="1" ht="14.4" customHeight="1">
      <c r="B12" s="42"/>
      <c r="C12" s="43"/>
      <c r="D12" s="38" t="s">
        <v>23</v>
      </c>
      <c r="E12" s="43"/>
      <c r="F12" s="36" t="s">
        <v>24</v>
      </c>
      <c r="G12" s="43"/>
      <c r="H12" s="43"/>
      <c r="I12" s="115" t="s">
        <v>25</v>
      </c>
      <c r="J12" s="116" t="str">
        <f>'Rekapitulace stavby'!AN8</f>
        <v>24. 3. 2017</v>
      </c>
      <c r="K12" s="46"/>
    </row>
    <row r="13" spans="1:70" s="1" customFormat="1" ht="10.95" customHeight="1">
      <c r="B13" s="42"/>
      <c r="C13" s="43"/>
      <c r="D13" s="43"/>
      <c r="E13" s="43"/>
      <c r="F13" s="43"/>
      <c r="G13" s="43"/>
      <c r="H13" s="43"/>
      <c r="I13" s="114"/>
      <c r="J13" s="43"/>
      <c r="K13" s="46"/>
    </row>
    <row r="14" spans="1:70" s="1" customFormat="1" ht="14.4" customHeight="1">
      <c r="B14" s="42"/>
      <c r="C14" s="43"/>
      <c r="D14" s="38" t="s">
        <v>27</v>
      </c>
      <c r="E14" s="43"/>
      <c r="F14" s="43"/>
      <c r="G14" s="43"/>
      <c r="H14" s="43"/>
      <c r="I14" s="115" t="s">
        <v>28</v>
      </c>
      <c r="J14" s="36" t="str">
        <f>IF('Rekapitulace stavby'!AN10="","",'Rekapitulace stavby'!AN10)</f>
        <v/>
      </c>
      <c r="K14" s="46"/>
    </row>
    <row r="15" spans="1:70" s="1" customFormat="1" ht="18" customHeight="1">
      <c r="B15" s="42"/>
      <c r="C15" s="43"/>
      <c r="D15" s="43"/>
      <c r="E15" s="36" t="str">
        <f>IF('Rekapitulace stavby'!E11="","",'Rekapitulace stavby'!E11)</f>
        <v xml:space="preserve"> </v>
      </c>
      <c r="F15" s="43"/>
      <c r="G15" s="43"/>
      <c r="H15" s="43"/>
      <c r="I15" s="115" t="s">
        <v>31</v>
      </c>
      <c r="J15" s="36" t="str">
        <f>IF('Rekapitulace stavby'!AN11="","",'Rekapitulace stavby'!AN11)</f>
        <v/>
      </c>
      <c r="K15" s="46"/>
    </row>
    <row r="16" spans="1:70" s="1" customFormat="1" ht="6.9" customHeight="1">
      <c r="B16" s="42"/>
      <c r="C16" s="43"/>
      <c r="D16" s="43"/>
      <c r="E16" s="43"/>
      <c r="F16" s="43"/>
      <c r="G16" s="43"/>
      <c r="H16" s="43"/>
      <c r="I16" s="114"/>
      <c r="J16" s="43"/>
      <c r="K16" s="46"/>
    </row>
    <row r="17" spans="2:11" s="1" customFormat="1" ht="14.4" customHeight="1">
      <c r="B17" s="42"/>
      <c r="C17" s="43"/>
      <c r="D17" s="38" t="s">
        <v>32</v>
      </c>
      <c r="E17" s="43"/>
      <c r="F17" s="43"/>
      <c r="G17" s="43"/>
      <c r="H17" s="43"/>
      <c r="I17" s="115" t="s">
        <v>28</v>
      </c>
      <c r="J17" s="36" t="str">
        <f>IF('Rekapitulace stavby'!AN13="Vyplň údaj","",IF('Rekapitulace stavby'!AN13="","",'Rekapitulace stavby'!AN13))</f>
        <v/>
      </c>
      <c r="K17" s="46"/>
    </row>
    <row r="18" spans="2:11" s="1" customFormat="1" ht="18" customHeight="1">
      <c r="B18" s="42"/>
      <c r="C18" s="43"/>
      <c r="D18" s="43"/>
      <c r="E18" s="36" t="str">
        <f>IF('Rekapitulace stavby'!E14="Vyplň údaj","",IF('Rekapitulace stavby'!E14="","",'Rekapitulace stavby'!E14))</f>
        <v/>
      </c>
      <c r="F18" s="43"/>
      <c r="G18" s="43"/>
      <c r="H18" s="43"/>
      <c r="I18" s="115" t="s">
        <v>31</v>
      </c>
      <c r="J18" s="36" t="str">
        <f>IF('Rekapitulace stavby'!AN14="Vyplň údaj","",IF('Rekapitulace stavby'!AN14="","",'Rekapitulace stavby'!AN14))</f>
        <v/>
      </c>
      <c r="K18" s="46"/>
    </row>
    <row r="19" spans="2:11" s="1" customFormat="1" ht="6.9" customHeight="1">
      <c r="B19" s="42"/>
      <c r="C19" s="43"/>
      <c r="D19" s="43"/>
      <c r="E19" s="43"/>
      <c r="F19" s="43"/>
      <c r="G19" s="43"/>
      <c r="H19" s="43"/>
      <c r="I19" s="114"/>
      <c r="J19" s="43"/>
      <c r="K19" s="46"/>
    </row>
    <row r="20" spans="2:11" s="1" customFormat="1" ht="14.4" customHeight="1">
      <c r="B20" s="42"/>
      <c r="C20" s="43"/>
      <c r="D20" s="38" t="s">
        <v>34</v>
      </c>
      <c r="E20" s="43"/>
      <c r="F20" s="43"/>
      <c r="G20" s="43"/>
      <c r="H20" s="43"/>
      <c r="I20" s="115" t="s">
        <v>28</v>
      </c>
      <c r="J20" s="36" t="s">
        <v>35</v>
      </c>
      <c r="K20" s="46"/>
    </row>
    <row r="21" spans="2:11" s="1" customFormat="1" ht="18" customHeight="1">
      <c r="B21" s="42"/>
      <c r="C21" s="43"/>
      <c r="D21" s="43"/>
      <c r="E21" s="36" t="s">
        <v>36</v>
      </c>
      <c r="F21" s="43"/>
      <c r="G21" s="43"/>
      <c r="H21" s="43"/>
      <c r="I21" s="115" t="s">
        <v>31</v>
      </c>
      <c r="J21" s="36" t="s">
        <v>37</v>
      </c>
      <c r="K21" s="46"/>
    </row>
    <row r="22" spans="2:11" s="1" customFormat="1" ht="6.9" customHeight="1">
      <c r="B22" s="42"/>
      <c r="C22" s="43"/>
      <c r="D22" s="43"/>
      <c r="E22" s="43"/>
      <c r="F22" s="43"/>
      <c r="G22" s="43"/>
      <c r="H22" s="43"/>
      <c r="I22" s="114"/>
      <c r="J22" s="43"/>
      <c r="K22" s="46"/>
    </row>
    <row r="23" spans="2:11" s="1" customFormat="1" ht="14.4" customHeight="1">
      <c r="B23" s="42"/>
      <c r="C23" s="43"/>
      <c r="D23" s="38" t="s">
        <v>39</v>
      </c>
      <c r="E23" s="43"/>
      <c r="F23" s="43"/>
      <c r="G23" s="43"/>
      <c r="H23" s="43"/>
      <c r="I23" s="114"/>
      <c r="J23" s="43"/>
      <c r="K23" s="46"/>
    </row>
    <row r="24" spans="2:11" s="7" customFormat="1" ht="20.399999999999999" customHeight="1">
      <c r="B24" s="117"/>
      <c r="C24" s="118"/>
      <c r="D24" s="118"/>
      <c r="E24" s="380" t="s">
        <v>5</v>
      </c>
      <c r="F24" s="380"/>
      <c r="G24" s="380"/>
      <c r="H24" s="380"/>
      <c r="I24" s="119"/>
      <c r="J24" s="118"/>
      <c r="K24" s="120"/>
    </row>
    <row r="25" spans="2:11" s="1" customFormat="1" ht="6.9" customHeight="1">
      <c r="B25" s="42"/>
      <c r="C25" s="43"/>
      <c r="D25" s="43"/>
      <c r="E25" s="43"/>
      <c r="F25" s="43"/>
      <c r="G25" s="43"/>
      <c r="H25" s="43"/>
      <c r="I25" s="114"/>
      <c r="J25" s="43"/>
      <c r="K25" s="46"/>
    </row>
    <row r="26" spans="2:11" s="1" customFormat="1" ht="6.9" customHeight="1">
      <c r="B26" s="42"/>
      <c r="C26" s="43"/>
      <c r="D26" s="69"/>
      <c r="E26" s="69"/>
      <c r="F26" s="69"/>
      <c r="G26" s="69"/>
      <c r="H26" s="69"/>
      <c r="I26" s="121"/>
      <c r="J26" s="69"/>
      <c r="K26" s="122"/>
    </row>
    <row r="27" spans="2:11" s="1" customFormat="1" ht="25.35" customHeight="1">
      <c r="B27" s="42"/>
      <c r="C27" s="43"/>
      <c r="D27" s="123" t="s">
        <v>40</v>
      </c>
      <c r="E27" s="43"/>
      <c r="F27" s="43"/>
      <c r="G27" s="43"/>
      <c r="H27" s="43"/>
      <c r="I27" s="114"/>
      <c r="J27" s="124">
        <f>ROUND(J78,2)</f>
        <v>0</v>
      </c>
      <c r="K27" s="46"/>
    </row>
    <row r="28" spans="2:11" s="1" customFormat="1" ht="6.9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14.4" customHeight="1">
      <c r="B29" s="42"/>
      <c r="C29" s="43"/>
      <c r="D29" s="43"/>
      <c r="E29" s="43"/>
      <c r="F29" s="47" t="s">
        <v>42</v>
      </c>
      <c r="G29" s="43"/>
      <c r="H29" s="43"/>
      <c r="I29" s="125" t="s">
        <v>41</v>
      </c>
      <c r="J29" s="47" t="s">
        <v>43</v>
      </c>
      <c r="K29" s="46"/>
    </row>
    <row r="30" spans="2:11" s="1" customFormat="1" ht="14.4" customHeight="1">
      <c r="B30" s="42"/>
      <c r="C30" s="43"/>
      <c r="D30" s="50" t="s">
        <v>44</v>
      </c>
      <c r="E30" s="50" t="s">
        <v>45</v>
      </c>
      <c r="F30" s="126">
        <f>ROUND(SUM(BE78:BE109), 2)</f>
        <v>0</v>
      </c>
      <c r="G30" s="43"/>
      <c r="H30" s="43"/>
      <c r="I30" s="127">
        <v>0.21</v>
      </c>
      <c r="J30" s="126">
        <f>ROUND(ROUND((SUM(BE78:BE109)), 2)*I30, 2)</f>
        <v>0</v>
      </c>
      <c r="K30" s="46"/>
    </row>
    <row r="31" spans="2:11" s="1" customFormat="1" ht="14.4" customHeight="1">
      <c r="B31" s="42"/>
      <c r="C31" s="43"/>
      <c r="D31" s="43"/>
      <c r="E31" s="50" t="s">
        <v>46</v>
      </c>
      <c r="F31" s="126">
        <f>ROUND(SUM(BF78:BF109), 2)</f>
        <v>0</v>
      </c>
      <c r="G31" s="43"/>
      <c r="H31" s="43"/>
      <c r="I31" s="127">
        <v>0.15</v>
      </c>
      <c r="J31" s="126">
        <f>ROUND(ROUND((SUM(BF78:BF109)), 2)*I31, 2)</f>
        <v>0</v>
      </c>
      <c r="K31" s="46"/>
    </row>
    <row r="32" spans="2:11" s="1" customFormat="1" ht="14.4" hidden="1" customHeight="1">
      <c r="B32" s="42"/>
      <c r="C32" s="43"/>
      <c r="D32" s="43"/>
      <c r="E32" s="50" t="s">
        <v>47</v>
      </c>
      <c r="F32" s="126">
        <f>ROUND(SUM(BG78:BG109), 2)</f>
        <v>0</v>
      </c>
      <c r="G32" s="43"/>
      <c r="H32" s="43"/>
      <c r="I32" s="127">
        <v>0.21</v>
      </c>
      <c r="J32" s="126">
        <v>0</v>
      </c>
      <c r="K32" s="46"/>
    </row>
    <row r="33" spans="2:11" s="1" customFormat="1" ht="14.4" hidden="1" customHeight="1">
      <c r="B33" s="42"/>
      <c r="C33" s="43"/>
      <c r="D33" s="43"/>
      <c r="E33" s="50" t="s">
        <v>48</v>
      </c>
      <c r="F33" s="126">
        <f>ROUND(SUM(BH78:BH109), 2)</f>
        <v>0</v>
      </c>
      <c r="G33" s="43"/>
      <c r="H33" s="43"/>
      <c r="I33" s="127">
        <v>0.15</v>
      </c>
      <c r="J33" s="126">
        <v>0</v>
      </c>
      <c r="K33" s="46"/>
    </row>
    <row r="34" spans="2:11" s="1" customFormat="1" ht="14.4" hidden="1" customHeight="1">
      <c r="B34" s="42"/>
      <c r="C34" s="43"/>
      <c r="D34" s="43"/>
      <c r="E34" s="50" t="s">
        <v>49</v>
      </c>
      <c r="F34" s="126">
        <f>ROUND(SUM(BI78:BI109), 2)</f>
        <v>0</v>
      </c>
      <c r="G34" s="43"/>
      <c r="H34" s="43"/>
      <c r="I34" s="127">
        <v>0</v>
      </c>
      <c r="J34" s="126">
        <v>0</v>
      </c>
      <c r="K34" s="46"/>
    </row>
    <row r="35" spans="2:11" s="1" customFormat="1" ht="6.9" customHeight="1">
      <c r="B35" s="42"/>
      <c r="C35" s="43"/>
      <c r="D35" s="43"/>
      <c r="E35" s="43"/>
      <c r="F35" s="43"/>
      <c r="G35" s="43"/>
      <c r="H35" s="43"/>
      <c r="I35" s="114"/>
      <c r="J35" s="43"/>
      <c r="K35" s="46"/>
    </row>
    <row r="36" spans="2:11" s="1" customFormat="1" ht="25.35" customHeight="1">
      <c r="B36" s="42"/>
      <c r="C36" s="128"/>
      <c r="D36" s="129" t="s">
        <v>50</v>
      </c>
      <c r="E36" s="72"/>
      <c r="F36" s="72"/>
      <c r="G36" s="130" t="s">
        <v>51</v>
      </c>
      <c r="H36" s="131" t="s">
        <v>52</v>
      </c>
      <c r="I36" s="132"/>
      <c r="J36" s="133">
        <f>SUM(J27:J34)</f>
        <v>0</v>
      </c>
      <c r="K36" s="134"/>
    </row>
    <row r="37" spans="2:11" s="1" customFormat="1" ht="14.4" customHeight="1">
      <c r="B37" s="57"/>
      <c r="C37" s="58"/>
      <c r="D37" s="58"/>
      <c r="E37" s="58"/>
      <c r="F37" s="58"/>
      <c r="G37" s="58"/>
      <c r="H37" s="58"/>
      <c r="I37" s="135"/>
      <c r="J37" s="58"/>
      <c r="K37" s="59"/>
    </row>
    <row r="41" spans="2:11" s="1" customFormat="1" ht="6.9" customHeight="1">
      <c r="B41" s="60"/>
      <c r="C41" s="61"/>
      <c r="D41" s="61"/>
      <c r="E41" s="61"/>
      <c r="F41" s="61"/>
      <c r="G41" s="61"/>
      <c r="H41" s="61"/>
      <c r="I41" s="136"/>
      <c r="J41" s="61"/>
      <c r="K41" s="137"/>
    </row>
    <row r="42" spans="2:11" s="1" customFormat="1" ht="36.9" customHeight="1">
      <c r="B42" s="42"/>
      <c r="C42" s="31" t="s">
        <v>159</v>
      </c>
      <c r="D42" s="43"/>
      <c r="E42" s="43"/>
      <c r="F42" s="43"/>
      <c r="G42" s="43"/>
      <c r="H42" s="43"/>
      <c r="I42" s="114"/>
      <c r="J42" s="43"/>
      <c r="K42" s="46"/>
    </row>
    <row r="43" spans="2:11" s="1" customFormat="1" ht="6.9" customHeight="1">
      <c r="B43" s="42"/>
      <c r="C43" s="43"/>
      <c r="D43" s="43"/>
      <c r="E43" s="43"/>
      <c r="F43" s="43"/>
      <c r="G43" s="43"/>
      <c r="H43" s="43"/>
      <c r="I43" s="114"/>
      <c r="J43" s="43"/>
      <c r="K43" s="46"/>
    </row>
    <row r="44" spans="2:11" s="1" customFormat="1" ht="14.4" customHeight="1">
      <c r="B44" s="42"/>
      <c r="C44" s="38" t="s">
        <v>19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20.399999999999999" customHeight="1">
      <c r="B45" s="42"/>
      <c r="C45" s="43"/>
      <c r="D45" s="43"/>
      <c r="E45" s="416" t="str">
        <f>E7</f>
        <v>Regenerace panelového sídliště Prievidzská, Šumperk - 5. etapa, II. část - díl 1</v>
      </c>
      <c r="F45" s="417"/>
      <c r="G45" s="417"/>
      <c r="H45" s="417"/>
      <c r="I45" s="114"/>
      <c r="J45" s="43"/>
      <c r="K45" s="46"/>
    </row>
    <row r="46" spans="2:11" s="1" customFormat="1" ht="14.4" customHeight="1">
      <c r="B46" s="42"/>
      <c r="C46" s="38" t="s">
        <v>155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2.2" customHeight="1">
      <c r="B47" s="42"/>
      <c r="C47" s="43"/>
      <c r="D47" s="43"/>
      <c r="E47" s="419" t="str">
        <f>E9</f>
        <v>1000 - Ostatní náklady</v>
      </c>
      <c r="F47" s="418"/>
      <c r="G47" s="418"/>
      <c r="H47" s="418"/>
      <c r="I47" s="114"/>
      <c r="J47" s="43"/>
      <c r="K47" s="46"/>
    </row>
    <row r="48" spans="2:11" s="1" customFormat="1" ht="6.9" customHeight="1">
      <c r="B48" s="42"/>
      <c r="C48" s="43"/>
      <c r="D48" s="43"/>
      <c r="E48" s="43"/>
      <c r="F48" s="43"/>
      <c r="G48" s="43"/>
      <c r="H48" s="43"/>
      <c r="I48" s="114"/>
      <c r="J48" s="43"/>
      <c r="K48" s="46"/>
    </row>
    <row r="49" spans="2:47" s="1" customFormat="1" ht="18" customHeight="1">
      <c r="B49" s="42"/>
      <c r="C49" s="38" t="s">
        <v>23</v>
      </c>
      <c r="D49" s="43"/>
      <c r="E49" s="43"/>
      <c r="F49" s="36" t="str">
        <f>F12</f>
        <v>Šumperk</v>
      </c>
      <c r="G49" s="43"/>
      <c r="H49" s="43"/>
      <c r="I49" s="115" t="s">
        <v>25</v>
      </c>
      <c r="J49" s="116" t="str">
        <f>IF(J12="","",J12)</f>
        <v>24. 3. 2017</v>
      </c>
      <c r="K49" s="46"/>
    </row>
    <row r="50" spans="2:47" s="1" customFormat="1" ht="6.9" customHeight="1">
      <c r="B50" s="42"/>
      <c r="C50" s="43"/>
      <c r="D50" s="43"/>
      <c r="E50" s="43"/>
      <c r="F50" s="43"/>
      <c r="G50" s="43"/>
      <c r="H50" s="43"/>
      <c r="I50" s="114"/>
      <c r="J50" s="43"/>
      <c r="K50" s="46"/>
    </row>
    <row r="51" spans="2:47" s="1" customFormat="1" ht="13.2">
      <c r="B51" s="42"/>
      <c r="C51" s="38" t="s">
        <v>27</v>
      </c>
      <c r="D51" s="43"/>
      <c r="E51" s="43"/>
      <c r="F51" s="36" t="str">
        <f>E15</f>
        <v xml:space="preserve"> </v>
      </c>
      <c r="G51" s="43"/>
      <c r="H51" s="43"/>
      <c r="I51" s="115" t="s">
        <v>34</v>
      </c>
      <c r="J51" s="36" t="str">
        <f>E21</f>
        <v>Cekr CZ s.r.o., Mazalova 57/2, Šumperk</v>
      </c>
      <c r="K51" s="46"/>
    </row>
    <row r="52" spans="2:47" s="1" customFormat="1" ht="14.4" customHeight="1">
      <c r="B52" s="42"/>
      <c r="C52" s="38" t="s">
        <v>32</v>
      </c>
      <c r="D52" s="43"/>
      <c r="E52" s="43"/>
      <c r="F52" s="36" t="str">
        <f>IF(E18="","",E18)</f>
        <v/>
      </c>
      <c r="G52" s="43"/>
      <c r="H52" s="43"/>
      <c r="I52" s="114"/>
      <c r="J52" s="43"/>
      <c r="K52" s="46"/>
    </row>
    <row r="53" spans="2:47" s="1" customFormat="1" ht="10.35" customHeight="1">
      <c r="B53" s="42"/>
      <c r="C53" s="43"/>
      <c r="D53" s="43"/>
      <c r="E53" s="43"/>
      <c r="F53" s="43"/>
      <c r="G53" s="43"/>
      <c r="H53" s="43"/>
      <c r="I53" s="114"/>
      <c r="J53" s="43"/>
      <c r="K53" s="46"/>
    </row>
    <row r="54" spans="2:47" s="1" customFormat="1" ht="29.25" customHeight="1">
      <c r="B54" s="42"/>
      <c r="C54" s="138" t="s">
        <v>160</v>
      </c>
      <c r="D54" s="128"/>
      <c r="E54" s="128"/>
      <c r="F54" s="128"/>
      <c r="G54" s="128"/>
      <c r="H54" s="128"/>
      <c r="I54" s="139"/>
      <c r="J54" s="140" t="s">
        <v>161</v>
      </c>
      <c r="K54" s="141"/>
    </row>
    <row r="55" spans="2:47" s="1" customFormat="1" ht="10.35" customHeight="1">
      <c r="B55" s="42"/>
      <c r="C55" s="43"/>
      <c r="D55" s="43"/>
      <c r="E55" s="43"/>
      <c r="F55" s="43"/>
      <c r="G55" s="43"/>
      <c r="H55" s="43"/>
      <c r="I55" s="114"/>
      <c r="J55" s="43"/>
      <c r="K55" s="46"/>
    </row>
    <row r="56" spans="2:47" s="1" customFormat="1" ht="29.25" customHeight="1">
      <c r="B56" s="42"/>
      <c r="C56" s="142" t="s">
        <v>162</v>
      </c>
      <c r="D56" s="43"/>
      <c r="E56" s="43"/>
      <c r="F56" s="43"/>
      <c r="G56" s="43"/>
      <c r="H56" s="43"/>
      <c r="I56" s="114"/>
      <c r="J56" s="124">
        <f>J78</f>
        <v>0</v>
      </c>
      <c r="K56" s="46"/>
      <c r="AU56" s="25" t="s">
        <v>163</v>
      </c>
    </row>
    <row r="57" spans="2:47" s="8" customFormat="1" ht="24.9" customHeight="1">
      <c r="B57" s="143"/>
      <c r="C57" s="144"/>
      <c r="D57" s="145" t="s">
        <v>1941</v>
      </c>
      <c r="E57" s="146"/>
      <c r="F57" s="146"/>
      <c r="G57" s="146"/>
      <c r="H57" s="146"/>
      <c r="I57" s="147"/>
      <c r="J57" s="148">
        <f>J79</f>
        <v>0</v>
      </c>
      <c r="K57" s="149"/>
    </row>
    <row r="58" spans="2:47" s="9" customFormat="1" ht="19.95" customHeight="1">
      <c r="B58" s="150"/>
      <c r="C58" s="151"/>
      <c r="D58" s="152" t="s">
        <v>1942</v>
      </c>
      <c r="E58" s="153"/>
      <c r="F58" s="153"/>
      <c r="G58" s="153"/>
      <c r="H58" s="153"/>
      <c r="I58" s="154"/>
      <c r="J58" s="155">
        <f>J80</f>
        <v>0</v>
      </c>
      <c r="K58" s="156"/>
    </row>
    <row r="59" spans="2:47" s="1" customFormat="1" ht="21.7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6.9" customHeight="1">
      <c r="B60" s="57"/>
      <c r="C60" s="58"/>
      <c r="D60" s="58"/>
      <c r="E60" s="58"/>
      <c r="F60" s="58"/>
      <c r="G60" s="58"/>
      <c r="H60" s="58"/>
      <c r="I60" s="135"/>
      <c r="J60" s="58"/>
      <c r="K60" s="59"/>
    </row>
    <row r="64" spans="2:47" s="1" customFormat="1" ht="6.9" customHeight="1">
      <c r="B64" s="60"/>
      <c r="C64" s="61"/>
      <c r="D64" s="61"/>
      <c r="E64" s="61"/>
      <c r="F64" s="61"/>
      <c r="G64" s="61"/>
      <c r="H64" s="61"/>
      <c r="I64" s="136"/>
      <c r="J64" s="61"/>
      <c r="K64" s="61"/>
      <c r="L64" s="42"/>
    </row>
    <row r="65" spans="2:63" s="1" customFormat="1" ht="36.9" customHeight="1">
      <c r="B65" s="42"/>
      <c r="C65" s="62" t="s">
        <v>169</v>
      </c>
      <c r="L65" s="42"/>
    </row>
    <row r="66" spans="2:63" s="1" customFormat="1" ht="6.9" customHeight="1">
      <c r="B66" s="42"/>
      <c r="L66" s="42"/>
    </row>
    <row r="67" spans="2:63" s="1" customFormat="1" ht="14.4" customHeight="1">
      <c r="B67" s="42"/>
      <c r="C67" s="64" t="s">
        <v>19</v>
      </c>
      <c r="L67" s="42"/>
    </row>
    <row r="68" spans="2:63" s="1" customFormat="1" ht="20.399999999999999" customHeight="1">
      <c r="B68" s="42"/>
      <c r="E68" s="414" t="str">
        <f>E7</f>
        <v>Regenerace panelového sídliště Prievidzská, Šumperk - 5. etapa, II. část - díl 1</v>
      </c>
      <c r="F68" s="421"/>
      <c r="G68" s="421"/>
      <c r="H68" s="421"/>
      <c r="L68" s="42"/>
    </row>
    <row r="69" spans="2:63" s="1" customFormat="1" ht="14.4" customHeight="1">
      <c r="B69" s="42"/>
      <c r="C69" s="64" t="s">
        <v>155</v>
      </c>
      <c r="L69" s="42"/>
    </row>
    <row r="70" spans="2:63" s="1" customFormat="1" ht="22.2" customHeight="1">
      <c r="B70" s="42"/>
      <c r="E70" s="391" t="str">
        <f>E9</f>
        <v>1000 - Ostatní náklady</v>
      </c>
      <c r="F70" s="415"/>
      <c r="G70" s="415"/>
      <c r="H70" s="415"/>
      <c r="L70" s="42"/>
    </row>
    <row r="71" spans="2:63" s="1" customFormat="1" ht="6.9" customHeight="1">
      <c r="B71" s="42"/>
      <c r="L71" s="42"/>
    </row>
    <row r="72" spans="2:63" s="1" customFormat="1" ht="18" customHeight="1">
      <c r="B72" s="42"/>
      <c r="C72" s="64" t="s">
        <v>23</v>
      </c>
      <c r="F72" s="157" t="str">
        <f>F12</f>
        <v>Šumperk</v>
      </c>
      <c r="I72" s="158" t="s">
        <v>25</v>
      </c>
      <c r="J72" s="68" t="str">
        <f>IF(J12="","",J12)</f>
        <v>24. 3. 2017</v>
      </c>
      <c r="L72" s="42"/>
    </row>
    <row r="73" spans="2:63" s="1" customFormat="1" ht="6.9" customHeight="1">
      <c r="B73" s="42"/>
      <c r="L73" s="42"/>
    </row>
    <row r="74" spans="2:63" s="1" customFormat="1" ht="13.2">
      <c r="B74" s="42"/>
      <c r="C74" s="64" t="s">
        <v>27</v>
      </c>
      <c r="F74" s="157" t="str">
        <f>E15</f>
        <v xml:space="preserve"> </v>
      </c>
      <c r="I74" s="158" t="s">
        <v>34</v>
      </c>
      <c r="J74" s="157" t="str">
        <f>E21</f>
        <v>Cekr CZ s.r.o., Mazalova 57/2, Šumperk</v>
      </c>
      <c r="L74" s="42"/>
    </row>
    <row r="75" spans="2:63" s="1" customFormat="1" ht="14.4" customHeight="1">
      <c r="B75" s="42"/>
      <c r="C75" s="64" t="s">
        <v>32</v>
      </c>
      <c r="F75" s="157" t="str">
        <f>IF(E18="","",E18)</f>
        <v/>
      </c>
      <c r="L75" s="42"/>
    </row>
    <row r="76" spans="2:63" s="1" customFormat="1" ht="10.35" customHeight="1">
      <c r="B76" s="42"/>
      <c r="L76" s="42"/>
    </row>
    <row r="77" spans="2:63" s="10" customFormat="1" ht="29.25" customHeight="1">
      <c r="B77" s="159"/>
      <c r="C77" s="160" t="s">
        <v>170</v>
      </c>
      <c r="D77" s="161" t="s">
        <v>59</v>
      </c>
      <c r="E77" s="161" t="s">
        <v>55</v>
      </c>
      <c r="F77" s="161" t="s">
        <v>171</v>
      </c>
      <c r="G77" s="161" t="s">
        <v>172</v>
      </c>
      <c r="H77" s="161" t="s">
        <v>173</v>
      </c>
      <c r="I77" s="162" t="s">
        <v>174</v>
      </c>
      <c r="J77" s="161" t="s">
        <v>161</v>
      </c>
      <c r="K77" s="163" t="s">
        <v>175</v>
      </c>
      <c r="L77" s="159"/>
      <c r="M77" s="74" t="s">
        <v>176</v>
      </c>
      <c r="N77" s="75" t="s">
        <v>44</v>
      </c>
      <c r="O77" s="75" t="s">
        <v>177</v>
      </c>
      <c r="P77" s="75" t="s">
        <v>178</v>
      </c>
      <c r="Q77" s="75" t="s">
        <v>179</v>
      </c>
      <c r="R77" s="75" t="s">
        <v>180</v>
      </c>
      <c r="S77" s="75" t="s">
        <v>181</v>
      </c>
      <c r="T77" s="76" t="s">
        <v>182</v>
      </c>
    </row>
    <row r="78" spans="2:63" s="1" customFormat="1" ht="29.25" customHeight="1">
      <c r="B78" s="42"/>
      <c r="C78" s="78" t="s">
        <v>162</v>
      </c>
      <c r="J78" s="164">
        <f>BK78</f>
        <v>0</v>
      </c>
      <c r="L78" s="42"/>
      <c r="M78" s="77"/>
      <c r="N78" s="69"/>
      <c r="O78" s="69"/>
      <c r="P78" s="165">
        <f>P79</f>
        <v>0</v>
      </c>
      <c r="Q78" s="69"/>
      <c r="R78" s="165">
        <f>R79</f>
        <v>0</v>
      </c>
      <c r="S78" s="69"/>
      <c r="T78" s="166">
        <f>T79</f>
        <v>0</v>
      </c>
      <c r="AT78" s="25" t="s">
        <v>73</v>
      </c>
      <c r="AU78" s="25" t="s">
        <v>163</v>
      </c>
      <c r="BK78" s="167">
        <f>BK79</f>
        <v>0</v>
      </c>
    </row>
    <row r="79" spans="2:63" s="11" customFormat="1" ht="37.35" customHeight="1">
      <c r="B79" s="168"/>
      <c r="D79" s="169" t="s">
        <v>73</v>
      </c>
      <c r="E79" s="170" t="s">
        <v>1943</v>
      </c>
      <c r="F79" s="170" t="s">
        <v>1944</v>
      </c>
      <c r="I79" s="171"/>
      <c r="J79" s="172">
        <f>BK79</f>
        <v>0</v>
      </c>
      <c r="L79" s="168"/>
      <c r="M79" s="173"/>
      <c r="N79" s="174"/>
      <c r="O79" s="174"/>
      <c r="P79" s="175">
        <f>P80</f>
        <v>0</v>
      </c>
      <c r="Q79" s="174"/>
      <c r="R79" s="175">
        <f>R80</f>
        <v>0</v>
      </c>
      <c r="S79" s="174"/>
      <c r="T79" s="176">
        <f>T80</f>
        <v>0</v>
      </c>
      <c r="AR79" s="169" t="s">
        <v>191</v>
      </c>
      <c r="AT79" s="177" t="s">
        <v>73</v>
      </c>
      <c r="AU79" s="177" t="s">
        <v>74</v>
      </c>
      <c r="AY79" s="169" t="s">
        <v>185</v>
      </c>
      <c r="BK79" s="178">
        <f>BK80</f>
        <v>0</v>
      </c>
    </row>
    <row r="80" spans="2:63" s="11" customFormat="1" ht="19.95" customHeight="1">
      <c r="B80" s="168"/>
      <c r="D80" s="179" t="s">
        <v>73</v>
      </c>
      <c r="E80" s="180" t="s">
        <v>1945</v>
      </c>
      <c r="F80" s="180" t="s">
        <v>1944</v>
      </c>
      <c r="I80" s="171"/>
      <c r="J80" s="181">
        <f>BK80</f>
        <v>0</v>
      </c>
      <c r="L80" s="168"/>
      <c r="M80" s="173"/>
      <c r="N80" s="174"/>
      <c r="O80" s="174"/>
      <c r="P80" s="175">
        <f>SUM(P81:P109)</f>
        <v>0</v>
      </c>
      <c r="Q80" s="174"/>
      <c r="R80" s="175">
        <f>SUM(R81:R109)</f>
        <v>0</v>
      </c>
      <c r="S80" s="174"/>
      <c r="T80" s="176">
        <f>SUM(T81:T109)</f>
        <v>0</v>
      </c>
      <c r="AR80" s="169" t="s">
        <v>191</v>
      </c>
      <c r="AT80" s="177" t="s">
        <v>73</v>
      </c>
      <c r="AU80" s="177" t="s">
        <v>81</v>
      </c>
      <c r="AY80" s="169" t="s">
        <v>185</v>
      </c>
      <c r="BK80" s="178">
        <f>SUM(BK81:BK109)</f>
        <v>0</v>
      </c>
    </row>
    <row r="81" spans="2:65" s="1" customFormat="1" ht="20.399999999999999" customHeight="1">
      <c r="B81" s="182"/>
      <c r="C81" s="183" t="s">
        <v>250</v>
      </c>
      <c r="D81" s="183" t="s">
        <v>187</v>
      </c>
      <c r="E81" s="184" t="s">
        <v>1946</v>
      </c>
      <c r="F81" s="185" t="s">
        <v>1947</v>
      </c>
      <c r="G81" s="186" t="s">
        <v>366</v>
      </c>
      <c r="H81" s="187">
        <v>1</v>
      </c>
      <c r="I81" s="188"/>
      <c r="J81" s="189">
        <f>ROUND(I81*H81,2)</f>
        <v>0</v>
      </c>
      <c r="K81" s="185" t="s">
        <v>5</v>
      </c>
      <c r="L81" s="42"/>
      <c r="M81" s="190" t="s">
        <v>5</v>
      </c>
      <c r="N81" s="191" t="s">
        <v>45</v>
      </c>
      <c r="O81" s="43"/>
      <c r="P81" s="192">
        <f>O81*H81</f>
        <v>0</v>
      </c>
      <c r="Q81" s="192">
        <v>0</v>
      </c>
      <c r="R81" s="192">
        <f>Q81*H81</f>
        <v>0</v>
      </c>
      <c r="S81" s="192">
        <v>0</v>
      </c>
      <c r="T81" s="193">
        <f>S81*H81</f>
        <v>0</v>
      </c>
      <c r="AR81" s="25" t="s">
        <v>1948</v>
      </c>
      <c r="AT81" s="25" t="s">
        <v>187</v>
      </c>
      <c r="AU81" s="25" t="s">
        <v>83</v>
      </c>
      <c r="AY81" s="25" t="s">
        <v>185</v>
      </c>
      <c r="BE81" s="194">
        <f>IF(N81="základní",J81,0)</f>
        <v>0</v>
      </c>
      <c r="BF81" s="194">
        <f>IF(N81="snížená",J81,0)</f>
        <v>0</v>
      </c>
      <c r="BG81" s="194">
        <f>IF(N81="zákl. přenesená",J81,0)</f>
        <v>0</v>
      </c>
      <c r="BH81" s="194">
        <f>IF(N81="sníž. přenesená",J81,0)</f>
        <v>0</v>
      </c>
      <c r="BI81" s="194">
        <f>IF(N81="nulová",J81,0)</f>
        <v>0</v>
      </c>
      <c r="BJ81" s="25" t="s">
        <v>81</v>
      </c>
      <c r="BK81" s="194">
        <f>ROUND(I81*H81,2)</f>
        <v>0</v>
      </c>
      <c r="BL81" s="25" t="s">
        <v>1948</v>
      </c>
      <c r="BM81" s="25" t="s">
        <v>1949</v>
      </c>
    </row>
    <row r="82" spans="2:65" s="13" customFormat="1">
      <c r="B82" s="204"/>
      <c r="D82" s="213" t="s">
        <v>193</v>
      </c>
      <c r="E82" s="258" t="s">
        <v>5</v>
      </c>
      <c r="F82" s="256" t="s">
        <v>81</v>
      </c>
      <c r="H82" s="257">
        <v>1</v>
      </c>
      <c r="I82" s="208"/>
      <c r="L82" s="204"/>
      <c r="M82" s="209"/>
      <c r="N82" s="210"/>
      <c r="O82" s="210"/>
      <c r="P82" s="210"/>
      <c r="Q82" s="210"/>
      <c r="R82" s="210"/>
      <c r="S82" s="210"/>
      <c r="T82" s="211"/>
      <c r="AT82" s="205" t="s">
        <v>193</v>
      </c>
      <c r="AU82" s="205" t="s">
        <v>83</v>
      </c>
      <c r="AV82" s="13" t="s">
        <v>83</v>
      </c>
      <c r="AW82" s="13" t="s">
        <v>38</v>
      </c>
      <c r="AX82" s="13" t="s">
        <v>81</v>
      </c>
      <c r="AY82" s="205" t="s">
        <v>185</v>
      </c>
    </row>
    <row r="83" spans="2:65" s="1" customFormat="1" ht="20.399999999999999" customHeight="1">
      <c r="B83" s="182"/>
      <c r="C83" s="183" t="s">
        <v>255</v>
      </c>
      <c r="D83" s="183" t="s">
        <v>187</v>
      </c>
      <c r="E83" s="184" t="s">
        <v>1950</v>
      </c>
      <c r="F83" s="185" t="s">
        <v>1951</v>
      </c>
      <c r="G83" s="186" t="s">
        <v>366</v>
      </c>
      <c r="H83" s="187">
        <v>1</v>
      </c>
      <c r="I83" s="188"/>
      <c r="J83" s="189">
        <f>ROUND(I83*H83,2)</f>
        <v>0</v>
      </c>
      <c r="K83" s="185" t="s">
        <v>5</v>
      </c>
      <c r="L83" s="42"/>
      <c r="M83" s="190" t="s">
        <v>5</v>
      </c>
      <c r="N83" s="191" t="s">
        <v>45</v>
      </c>
      <c r="O83" s="43"/>
      <c r="P83" s="192">
        <f>O83*H83</f>
        <v>0</v>
      </c>
      <c r="Q83" s="192">
        <v>0</v>
      </c>
      <c r="R83" s="192">
        <f>Q83*H83</f>
        <v>0</v>
      </c>
      <c r="S83" s="192">
        <v>0</v>
      </c>
      <c r="T83" s="193">
        <f>S83*H83</f>
        <v>0</v>
      </c>
      <c r="AR83" s="25" t="s">
        <v>1948</v>
      </c>
      <c r="AT83" s="25" t="s">
        <v>187</v>
      </c>
      <c r="AU83" s="25" t="s">
        <v>83</v>
      </c>
      <c r="AY83" s="25" t="s">
        <v>185</v>
      </c>
      <c r="BE83" s="194">
        <f>IF(N83="základní",J83,0)</f>
        <v>0</v>
      </c>
      <c r="BF83" s="194">
        <f>IF(N83="snížená",J83,0)</f>
        <v>0</v>
      </c>
      <c r="BG83" s="194">
        <f>IF(N83="zákl. přenesená",J83,0)</f>
        <v>0</v>
      </c>
      <c r="BH83" s="194">
        <f>IF(N83="sníž. přenesená",J83,0)</f>
        <v>0</v>
      </c>
      <c r="BI83" s="194">
        <f>IF(N83="nulová",J83,0)</f>
        <v>0</v>
      </c>
      <c r="BJ83" s="25" t="s">
        <v>81</v>
      </c>
      <c r="BK83" s="194">
        <f>ROUND(I83*H83,2)</f>
        <v>0</v>
      </c>
      <c r="BL83" s="25" t="s">
        <v>1948</v>
      </c>
      <c r="BM83" s="25" t="s">
        <v>1952</v>
      </c>
    </row>
    <row r="84" spans="2:65" s="1" customFormat="1" ht="20.399999999999999" customHeight="1">
      <c r="B84" s="182"/>
      <c r="C84" s="183" t="s">
        <v>259</v>
      </c>
      <c r="D84" s="183" t="s">
        <v>187</v>
      </c>
      <c r="E84" s="184" t="s">
        <v>1953</v>
      </c>
      <c r="F84" s="185" t="s">
        <v>1954</v>
      </c>
      <c r="G84" s="186" t="s">
        <v>366</v>
      </c>
      <c r="H84" s="187">
        <v>1</v>
      </c>
      <c r="I84" s="188"/>
      <c r="J84" s="189">
        <f>ROUND(I84*H84,2)</f>
        <v>0</v>
      </c>
      <c r="K84" s="185" t="s">
        <v>5</v>
      </c>
      <c r="L84" s="42"/>
      <c r="M84" s="190" t="s">
        <v>5</v>
      </c>
      <c r="N84" s="191" t="s">
        <v>45</v>
      </c>
      <c r="O84" s="43"/>
      <c r="P84" s="192">
        <f>O84*H84</f>
        <v>0</v>
      </c>
      <c r="Q84" s="192">
        <v>0</v>
      </c>
      <c r="R84" s="192">
        <f>Q84*H84</f>
        <v>0</v>
      </c>
      <c r="S84" s="192">
        <v>0</v>
      </c>
      <c r="T84" s="193">
        <f>S84*H84</f>
        <v>0</v>
      </c>
      <c r="AR84" s="25" t="s">
        <v>1948</v>
      </c>
      <c r="AT84" s="25" t="s">
        <v>187</v>
      </c>
      <c r="AU84" s="25" t="s">
        <v>83</v>
      </c>
      <c r="AY84" s="25" t="s">
        <v>185</v>
      </c>
      <c r="BE84" s="194">
        <f>IF(N84="základní",J84,0)</f>
        <v>0</v>
      </c>
      <c r="BF84" s="194">
        <f>IF(N84="snížená",J84,0)</f>
        <v>0</v>
      </c>
      <c r="BG84" s="194">
        <f>IF(N84="zákl. přenesená",J84,0)</f>
        <v>0</v>
      </c>
      <c r="BH84" s="194">
        <f>IF(N84="sníž. přenesená",J84,0)</f>
        <v>0</v>
      </c>
      <c r="BI84" s="194">
        <f>IF(N84="nulová",J84,0)</f>
        <v>0</v>
      </c>
      <c r="BJ84" s="25" t="s">
        <v>81</v>
      </c>
      <c r="BK84" s="194">
        <f>ROUND(I84*H84,2)</f>
        <v>0</v>
      </c>
      <c r="BL84" s="25" t="s">
        <v>1948</v>
      </c>
      <c r="BM84" s="25" t="s">
        <v>1955</v>
      </c>
    </row>
    <row r="85" spans="2:65" s="12" customFormat="1" ht="24">
      <c r="B85" s="195"/>
      <c r="D85" s="196" t="s">
        <v>193</v>
      </c>
      <c r="E85" s="197" t="s">
        <v>5</v>
      </c>
      <c r="F85" s="198" t="s">
        <v>1956</v>
      </c>
      <c r="H85" s="199" t="s">
        <v>5</v>
      </c>
      <c r="I85" s="200"/>
      <c r="L85" s="195"/>
      <c r="M85" s="201"/>
      <c r="N85" s="202"/>
      <c r="O85" s="202"/>
      <c r="P85" s="202"/>
      <c r="Q85" s="202"/>
      <c r="R85" s="202"/>
      <c r="S85" s="202"/>
      <c r="T85" s="203"/>
      <c r="AT85" s="199" t="s">
        <v>193</v>
      </c>
      <c r="AU85" s="199" t="s">
        <v>83</v>
      </c>
      <c r="AV85" s="12" t="s">
        <v>81</v>
      </c>
      <c r="AW85" s="12" t="s">
        <v>38</v>
      </c>
      <c r="AX85" s="12" t="s">
        <v>74</v>
      </c>
      <c r="AY85" s="199" t="s">
        <v>185</v>
      </c>
    </row>
    <row r="86" spans="2:65" s="13" customFormat="1">
      <c r="B86" s="204"/>
      <c r="D86" s="213" t="s">
        <v>193</v>
      </c>
      <c r="E86" s="258" t="s">
        <v>5</v>
      </c>
      <c r="F86" s="256" t="s">
        <v>81</v>
      </c>
      <c r="H86" s="257">
        <v>1</v>
      </c>
      <c r="I86" s="208"/>
      <c r="L86" s="204"/>
      <c r="M86" s="209"/>
      <c r="N86" s="210"/>
      <c r="O86" s="210"/>
      <c r="P86" s="210"/>
      <c r="Q86" s="210"/>
      <c r="R86" s="210"/>
      <c r="S86" s="210"/>
      <c r="T86" s="211"/>
      <c r="AT86" s="205" t="s">
        <v>193</v>
      </c>
      <c r="AU86" s="205" t="s">
        <v>83</v>
      </c>
      <c r="AV86" s="13" t="s">
        <v>83</v>
      </c>
      <c r="AW86" s="13" t="s">
        <v>38</v>
      </c>
      <c r="AX86" s="13" t="s">
        <v>81</v>
      </c>
      <c r="AY86" s="205" t="s">
        <v>185</v>
      </c>
    </row>
    <row r="87" spans="2:65" s="1" customFormat="1" ht="20.399999999999999" customHeight="1">
      <c r="B87" s="182"/>
      <c r="C87" s="183" t="s">
        <v>11</v>
      </c>
      <c r="D87" s="183" t="s">
        <v>187</v>
      </c>
      <c r="E87" s="184" t="s">
        <v>1957</v>
      </c>
      <c r="F87" s="185" t="s">
        <v>1958</v>
      </c>
      <c r="G87" s="186" t="s">
        <v>366</v>
      </c>
      <c r="H87" s="187">
        <v>1</v>
      </c>
      <c r="I87" s="188"/>
      <c r="J87" s="189">
        <f>ROUND(I87*H87,2)</f>
        <v>0</v>
      </c>
      <c r="K87" s="185" t="s">
        <v>5</v>
      </c>
      <c r="L87" s="42"/>
      <c r="M87" s="190" t="s">
        <v>5</v>
      </c>
      <c r="N87" s="191" t="s">
        <v>45</v>
      </c>
      <c r="O87" s="43"/>
      <c r="P87" s="192">
        <f>O87*H87</f>
        <v>0</v>
      </c>
      <c r="Q87" s="192">
        <v>0</v>
      </c>
      <c r="R87" s="192">
        <f>Q87*H87</f>
        <v>0</v>
      </c>
      <c r="S87" s="192">
        <v>0</v>
      </c>
      <c r="T87" s="193">
        <f>S87*H87</f>
        <v>0</v>
      </c>
      <c r="AR87" s="25" t="s">
        <v>1948</v>
      </c>
      <c r="AT87" s="25" t="s">
        <v>187</v>
      </c>
      <c r="AU87" s="25" t="s">
        <v>83</v>
      </c>
      <c r="AY87" s="25" t="s">
        <v>185</v>
      </c>
      <c r="BE87" s="194">
        <f>IF(N87="základní",J87,0)</f>
        <v>0</v>
      </c>
      <c r="BF87" s="194">
        <f>IF(N87="snížená",J87,0)</f>
        <v>0</v>
      </c>
      <c r="BG87" s="194">
        <f>IF(N87="zákl. přenesená",J87,0)</f>
        <v>0</v>
      </c>
      <c r="BH87" s="194">
        <f>IF(N87="sníž. přenesená",J87,0)</f>
        <v>0</v>
      </c>
      <c r="BI87" s="194">
        <f>IF(N87="nulová",J87,0)</f>
        <v>0</v>
      </c>
      <c r="BJ87" s="25" t="s">
        <v>81</v>
      </c>
      <c r="BK87" s="194">
        <f>ROUND(I87*H87,2)</f>
        <v>0</v>
      </c>
      <c r="BL87" s="25" t="s">
        <v>1948</v>
      </c>
      <c r="BM87" s="25" t="s">
        <v>1959</v>
      </c>
    </row>
    <row r="88" spans="2:65" s="12" customFormat="1" ht="24">
      <c r="B88" s="195"/>
      <c r="D88" s="196" t="s">
        <v>193</v>
      </c>
      <c r="E88" s="197" t="s">
        <v>5</v>
      </c>
      <c r="F88" s="198" t="s">
        <v>1960</v>
      </c>
      <c r="H88" s="199" t="s">
        <v>5</v>
      </c>
      <c r="I88" s="200"/>
      <c r="L88" s="195"/>
      <c r="M88" s="201"/>
      <c r="N88" s="202"/>
      <c r="O88" s="202"/>
      <c r="P88" s="202"/>
      <c r="Q88" s="202"/>
      <c r="R88" s="202"/>
      <c r="S88" s="202"/>
      <c r="T88" s="203"/>
      <c r="AT88" s="199" t="s">
        <v>193</v>
      </c>
      <c r="AU88" s="199" t="s">
        <v>83</v>
      </c>
      <c r="AV88" s="12" t="s">
        <v>81</v>
      </c>
      <c r="AW88" s="12" t="s">
        <v>38</v>
      </c>
      <c r="AX88" s="12" t="s">
        <v>74</v>
      </c>
      <c r="AY88" s="199" t="s">
        <v>185</v>
      </c>
    </row>
    <row r="89" spans="2:65" s="12" customFormat="1" ht="24">
      <c r="B89" s="195"/>
      <c r="D89" s="196" t="s">
        <v>193</v>
      </c>
      <c r="E89" s="197" t="s">
        <v>5</v>
      </c>
      <c r="F89" s="198" t="s">
        <v>1961</v>
      </c>
      <c r="H89" s="199" t="s">
        <v>5</v>
      </c>
      <c r="I89" s="200"/>
      <c r="L89" s="195"/>
      <c r="M89" s="201"/>
      <c r="N89" s="202"/>
      <c r="O89" s="202"/>
      <c r="P89" s="202"/>
      <c r="Q89" s="202"/>
      <c r="R89" s="202"/>
      <c r="S89" s="202"/>
      <c r="T89" s="203"/>
      <c r="AT89" s="199" t="s">
        <v>193</v>
      </c>
      <c r="AU89" s="199" t="s">
        <v>83</v>
      </c>
      <c r="AV89" s="12" t="s">
        <v>81</v>
      </c>
      <c r="AW89" s="12" t="s">
        <v>38</v>
      </c>
      <c r="AX89" s="12" t="s">
        <v>74</v>
      </c>
      <c r="AY89" s="199" t="s">
        <v>185</v>
      </c>
    </row>
    <row r="90" spans="2:65" s="13" customFormat="1">
      <c r="B90" s="204"/>
      <c r="D90" s="213" t="s">
        <v>193</v>
      </c>
      <c r="E90" s="258" t="s">
        <v>5</v>
      </c>
      <c r="F90" s="256" t="s">
        <v>81</v>
      </c>
      <c r="H90" s="257">
        <v>1</v>
      </c>
      <c r="I90" s="208"/>
      <c r="L90" s="204"/>
      <c r="M90" s="209"/>
      <c r="N90" s="210"/>
      <c r="O90" s="210"/>
      <c r="P90" s="210"/>
      <c r="Q90" s="210"/>
      <c r="R90" s="210"/>
      <c r="S90" s="210"/>
      <c r="T90" s="211"/>
      <c r="AT90" s="205" t="s">
        <v>193</v>
      </c>
      <c r="AU90" s="205" t="s">
        <v>83</v>
      </c>
      <c r="AV90" s="13" t="s">
        <v>83</v>
      </c>
      <c r="AW90" s="13" t="s">
        <v>38</v>
      </c>
      <c r="AX90" s="13" t="s">
        <v>81</v>
      </c>
      <c r="AY90" s="205" t="s">
        <v>185</v>
      </c>
    </row>
    <row r="91" spans="2:65" s="1" customFormat="1" ht="20.399999999999999" customHeight="1">
      <c r="B91" s="182"/>
      <c r="C91" s="183" t="s">
        <v>267</v>
      </c>
      <c r="D91" s="183" t="s">
        <v>187</v>
      </c>
      <c r="E91" s="184" t="s">
        <v>1962</v>
      </c>
      <c r="F91" s="185" t="s">
        <v>1963</v>
      </c>
      <c r="G91" s="186" t="s">
        <v>366</v>
      </c>
      <c r="H91" s="187">
        <v>1</v>
      </c>
      <c r="I91" s="188"/>
      <c r="J91" s="189">
        <f>ROUND(I91*H91,2)</f>
        <v>0</v>
      </c>
      <c r="K91" s="185" t="s">
        <v>5</v>
      </c>
      <c r="L91" s="42"/>
      <c r="M91" s="190" t="s">
        <v>5</v>
      </c>
      <c r="N91" s="191" t="s">
        <v>45</v>
      </c>
      <c r="O91" s="43"/>
      <c r="P91" s="192">
        <f>O91*H91</f>
        <v>0</v>
      </c>
      <c r="Q91" s="192">
        <v>0</v>
      </c>
      <c r="R91" s="192">
        <f>Q91*H91</f>
        <v>0</v>
      </c>
      <c r="S91" s="192">
        <v>0</v>
      </c>
      <c r="T91" s="193">
        <f>S91*H91</f>
        <v>0</v>
      </c>
      <c r="AR91" s="25" t="s">
        <v>1948</v>
      </c>
      <c r="AT91" s="25" t="s">
        <v>187</v>
      </c>
      <c r="AU91" s="25" t="s">
        <v>83</v>
      </c>
      <c r="AY91" s="25" t="s">
        <v>185</v>
      </c>
      <c r="BE91" s="194">
        <f>IF(N91="základní",J91,0)</f>
        <v>0</v>
      </c>
      <c r="BF91" s="194">
        <f>IF(N91="snížená",J91,0)</f>
        <v>0</v>
      </c>
      <c r="BG91" s="194">
        <f>IF(N91="zákl. přenesená",J91,0)</f>
        <v>0</v>
      </c>
      <c r="BH91" s="194">
        <f>IF(N91="sníž. přenesená",J91,0)</f>
        <v>0</v>
      </c>
      <c r="BI91" s="194">
        <f>IF(N91="nulová",J91,0)</f>
        <v>0</v>
      </c>
      <c r="BJ91" s="25" t="s">
        <v>81</v>
      </c>
      <c r="BK91" s="194">
        <f>ROUND(I91*H91,2)</f>
        <v>0</v>
      </c>
      <c r="BL91" s="25" t="s">
        <v>1948</v>
      </c>
      <c r="BM91" s="25" t="s">
        <v>1964</v>
      </c>
    </row>
    <row r="92" spans="2:65" s="12" customFormat="1" ht="24">
      <c r="B92" s="195"/>
      <c r="D92" s="196" t="s">
        <v>193</v>
      </c>
      <c r="E92" s="197" t="s">
        <v>5</v>
      </c>
      <c r="F92" s="198" t="s">
        <v>1965</v>
      </c>
      <c r="H92" s="199" t="s">
        <v>5</v>
      </c>
      <c r="I92" s="200"/>
      <c r="L92" s="195"/>
      <c r="M92" s="201"/>
      <c r="N92" s="202"/>
      <c r="O92" s="202"/>
      <c r="P92" s="202"/>
      <c r="Q92" s="202"/>
      <c r="R92" s="202"/>
      <c r="S92" s="202"/>
      <c r="T92" s="203"/>
      <c r="AT92" s="199" t="s">
        <v>193</v>
      </c>
      <c r="AU92" s="199" t="s">
        <v>83</v>
      </c>
      <c r="AV92" s="12" t="s">
        <v>81</v>
      </c>
      <c r="AW92" s="12" t="s">
        <v>38</v>
      </c>
      <c r="AX92" s="12" t="s">
        <v>74</v>
      </c>
      <c r="AY92" s="199" t="s">
        <v>185</v>
      </c>
    </row>
    <row r="93" spans="2:65" s="12" customFormat="1">
      <c r="B93" s="195"/>
      <c r="D93" s="196" t="s">
        <v>193</v>
      </c>
      <c r="E93" s="197" t="s">
        <v>5</v>
      </c>
      <c r="F93" s="198" t="s">
        <v>1966</v>
      </c>
      <c r="H93" s="199" t="s">
        <v>5</v>
      </c>
      <c r="I93" s="200"/>
      <c r="L93" s="195"/>
      <c r="M93" s="201"/>
      <c r="N93" s="202"/>
      <c r="O93" s="202"/>
      <c r="P93" s="202"/>
      <c r="Q93" s="202"/>
      <c r="R93" s="202"/>
      <c r="S93" s="202"/>
      <c r="T93" s="203"/>
      <c r="AT93" s="199" t="s">
        <v>193</v>
      </c>
      <c r="AU93" s="199" t="s">
        <v>83</v>
      </c>
      <c r="AV93" s="12" t="s">
        <v>81</v>
      </c>
      <c r="AW93" s="12" t="s">
        <v>38</v>
      </c>
      <c r="AX93" s="12" t="s">
        <v>74</v>
      </c>
      <c r="AY93" s="199" t="s">
        <v>185</v>
      </c>
    </row>
    <row r="94" spans="2:65" s="13" customFormat="1">
      <c r="B94" s="204"/>
      <c r="D94" s="213" t="s">
        <v>193</v>
      </c>
      <c r="E94" s="258" t="s">
        <v>5</v>
      </c>
      <c r="F94" s="256" t="s">
        <v>81</v>
      </c>
      <c r="H94" s="257">
        <v>1</v>
      </c>
      <c r="I94" s="208"/>
      <c r="L94" s="204"/>
      <c r="M94" s="209"/>
      <c r="N94" s="210"/>
      <c r="O94" s="210"/>
      <c r="P94" s="210"/>
      <c r="Q94" s="210"/>
      <c r="R94" s="210"/>
      <c r="S94" s="210"/>
      <c r="T94" s="211"/>
      <c r="AT94" s="205" t="s">
        <v>193</v>
      </c>
      <c r="AU94" s="205" t="s">
        <v>83</v>
      </c>
      <c r="AV94" s="13" t="s">
        <v>83</v>
      </c>
      <c r="AW94" s="13" t="s">
        <v>38</v>
      </c>
      <c r="AX94" s="13" t="s">
        <v>81</v>
      </c>
      <c r="AY94" s="205" t="s">
        <v>185</v>
      </c>
    </row>
    <row r="95" spans="2:65" s="1" customFormat="1" ht="20.399999999999999" customHeight="1">
      <c r="B95" s="182"/>
      <c r="C95" s="183" t="s">
        <v>272</v>
      </c>
      <c r="D95" s="183" t="s">
        <v>187</v>
      </c>
      <c r="E95" s="184" t="s">
        <v>1967</v>
      </c>
      <c r="F95" s="185" t="s">
        <v>1968</v>
      </c>
      <c r="G95" s="186" t="s">
        <v>366</v>
      </c>
      <c r="H95" s="187">
        <v>1</v>
      </c>
      <c r="I95" s="188"/>
      <c r="J95" s="189">
        <f>ROUND(I95*H95,2)</f>
        <v>0</v>
      </c>
      <c r="K95" s="185" t="s">
        <v>5</v>
      </c>
      <c r="L95" s="42"/>
      <c r="M95" s="190" t="s">
        <v>5</v>
      </c>
      <c r="N95" s="191" t="s">
        <v>45</v>
      </c>
      <c r="O95" s="43"/>
      <c r="P95" s="192">
        <f>O95*H95</f>
        <v>0</v>
      </c>
      <c r="Q95" s="192">
        <v>0</v>
      </c>
      <c r="R95" s="192">
        <f>Q95*H95</f>
        <v>0</v>
      </c>
      <c r="S95" s="192">
        <v>0</v>
      </c>
      <c r="T95" s="193">
        <f>S95*H95</f>
        <v>0</v>
      </c>
      <c r="AR95" s="25" t="s">
        <v>1948</v>
      </c>
      <c r="AT95" s="25" t="s">
        <v>187</v>
      </c>
      <c r="AU95" s="25" t="s">
        <v>83</v>
      </c>
      <c r="AY95" s="25" t="s">
        <v>185</v>
      </c>
      <c r="BE95" s="194">
        <f>IF(N95="základní",J95,0)</f>
        <v>0</v>
      </c>
      <c r="BF95" s="194">
        <f>IF(N95="snížená",J95,0)</f>
        <v>0</v>
      </c>
      <c r="BG95" s="194">
        <f>IF(N95="zákl. přenesená",J95,0)</f>
        <v>0</v>
      </c>
      <c r="BH95" s="194">
        <f>IF(N95="sníž. přenesená",J95,0)</f>
        <v>0</v>
      </c>
      <c r="BI95" s="194">
        <f>IF(N95="nulová",J95,0)</f>
        <v>0</v>
      </c>
      <c r="BJ95" s="25" t="s">
        <v>81</v>
      </c>
      <c r="BK95" s="194">
        <f>ROUND(I95*H95,2)</f>
        <v>0</v>
      </c>
      <c r="BL95" s="25" t="s">
        <v>1948</v>
      </c>
      <c r="BM95" s="25" t="s">
        <v>1969</v>
      </c>
    </row>
    <row r="96" spans="2:65" s="12" customFormat="1" ht="24">
      <c r="B96" s="195"/>
      <c r="D96" s="196" t="s">
        <v>193</v>
      </c>
      <c r="E96" s="197" t="s">
        <v>5</v>
      </c>
      <c r="F96" s="198" t="s">
        <v>1970</v>
      </c>
      <c r="H96" s="199" t="s">
        <v>5</v>
      </c>
      <c r="I96" s="200"/>
      <c r="L96" s="195"/>
      <c r="M96" s="201"/>
      <c r="N96" s="202"/>
      <c r="O96" s="202"/>
      <c r="P96" s="202"/>
      <c r="Q96" s="202"/>
      <c r="R96" s="202"/>
      <c r="S96" s="202"/>
      <c r="T96" s="203"/>
      <c r="AT96" s="199" t="s">
        <v>193</v>
      </c>
      <c r="AU96" s="199" t="s">
        <v>83</v>
      </c>
      <c r="AV96" s="12" t="s">
        <v>81</v>
      </c>
      <c r="AW96" s="12" t="s">
        <v>38</v>
      </c>
      <c r="AX96" s="12" t="s">
        <v>74</v>
      </c>
      <c r="AY96" s="199" t="s">
        <v>185</v>
      </c>
    </row>
    <row r="97" spans="2:65" s="12" customFormat="1">
      <c r="B97" s="195"/>
      <c r="D97" s="196" t="s">
        <v>193</v>
      </c>
      <c r="E97" s="197" t="s">
        <v>5</v>
      </c>
      <c r="F97" s="198" t="s">
        <v>1966</v>
      </c>
      <c r="H97" s="199" t="s">
        <v>5</v>
      </c>
      <c r="I97" s="200"/>
      <c r="L97" s="195"/>
      <c r="M97" s="201"/>
      <c r="N97" s="202"/>
      <c r="O97" s="202"/>
      <c r="P97" s="202"/>
      <c r="Q97" s="202"/>
      <c r="R97" s="202"/>
      <c r="S97" s="202"/>
      <c r="T97" s="203"/>
      <c r="AT97" s="199" t="s">
        <v>193</v>
      </c>
      <c r="AU97" s="199" t="s">
        <v>83</v>
      </c>
      <c r="AV97" s="12" t="s">
        <v>81</v>
      </c>
      <c r="AW97" s="12" t="s">
        <v>38</v>
      </c>
      <c r="AX97" s="12" t="s">
        <v>74</v>
      </c>
      <c r="AY97" s="199" t="s">
        <v>185</v>
      </c>
    </row>
    <row r="98" spans="2:65" s="12" customFormat="1">
      <c r="B98" s="195"/>
      <c r="D98" s="196" t="s">
        <v>193</v>
      </c>
      <c r="E98" s="197" t="s">
        <v>5</v>
      </c>
      <c r="F98" s="198" t="s">
        <v>1971</v>
      </c>
      <c r="H98" s="199" t="s">
        <v>5</v>
      </c>
      <c r="I98" s="200"/>
      <c r="L98" s="195"/>
      <c r="M98" s="201"/>
      <c r="N98" s="202"/>
      <c r="O98" s="202"/>
      <c r="P98" s="202"/>
      <c r="Q98" s="202"/>
      <c r="R98" s="202"/>
      <c r="S98" s="202"/>
      <c r="T98" s="203"/>
      <c r="AT98" s="199" t="s">
        <v>193</v>
      </c>
      <c r="AU98" s="199" t="s">
        <v>83</v>
      </c>
      <c r="AV98" s="12" t="s">
        <v>81</v>
      </c>
      <c r="AW98" s="12" t="s">
        <v>38</v>
      </c>
      <c r="AX98" s="12" t="s">
        <v>74</v>
      </c>
      <c r="AY98" s="199" t="s">
        <v>185</v>
      </c>
    </row>
    <row r="99" spans="2:65" s="13" customFormat="1">
      <c r="B99" s="204"/>
      <c r="D99" s="213" t="s">
        <v>193</v>
      </c>
      <c r="E99" s="258" t="s">
        <v>5</v>
      </c>
      <c r="F99" s="256" t="s">
        <v>81</v>
      </c>
      <c r="H99" s="257">
        <v>1</v>
      </c>
      <c r="I99" s="208"/>
      <c r="L99" s="204"/>
      <c r="M99" s="209"/>
      <c r="N99" s="210"/>
      <c r="O99" s="210"/>
      <c r="P99" s="210"/>
      <c r="Q99" s="210"/>
      <c r="R99" s="210"/>
      <c r="S99" s="210"/>
      <c r="T99" s="211"/>
      <c r="AT99" s="205" t="s">
        <v>193</v>
      </c>
      <c r="AU99" s="205" t="s">
        <v>83</v>
      </c>
      <c r="AV99" s="13" t="s">
        <v>83</v>
      </c>
      <c r="AW99" s="13" t="s">
        <v>38</v>
      </c>
      <c r="AX99" s="13" t="s">
        <v>81</v>
      </c>
      <c r="AY99" s="205" t="s">
        <v>185</v>
      </c>
    </row>
    <row r="100" spans="2:65" s="1" customFormat="1" ht="20.399999999999999" customHeight="1">
      <c r="B100" s="182"/>
      <c r="C100" s="183" t="s">
        <v>214</v>
      </c>
      <c r="D100" s="183" t="s">
        <v>187</v>
      </c>
      <c r="E100" s="184" t="s">
        <v>1972</v>
      </c>
      <c r="F100" s="185" t="s">
        <v>1973</v>
      </c>
      <c r="G100" s="186" t="s">
        <v>366</v>
      </c>
      <c r="H100" s="187">
        <v>1</v>
      </c>
      <c r="I100" s="188"/>
      <c r="J100" s="189">
        <f>ROUND(I100*H100,2)</f>
        <v>0</v>
      </c>
      <c r="K100" s="185" t="s">
        <v>5</v>
      </c>
      <c r="L100" s="42"/>
      <c r="M100" s="190" t="s">
        <v>5</v>
      </c>
      <c r="N100" s="191" t="s">
        <v>45</v>
      </c>
      <c r="O100" s="43"/>
      <c r="P100" s="192">
        <f>O100*H100</f>
        <v>0</v>
      </c>
      <c r="Q100" s="192">
        <v>0</v>
      </c>
      <c r="R100" s="192">
        <f>Q100*H100</f>
        <v>0</v>
      </c>
      <c r="S100" s="192">
        <v>0</v>
      </c>
      <c r="T100" s="193">
        <f>S100*H100</f>
        <v>0</v>
      </c>
      <c r="AR100" s="25" t="s">
        <v>1948</v>
      </c>
      <c r="AT100" s="25" t="s">
        <v>187</v>
      </c>
      <c r="AU100" s="25" t="s">
        <v>83</v>
      </c>
      <c r="AY100" s="25" t="s">
        <v>185</v>
      </c>
      <c r="BE100" s="194">
        <f>IF(N100="základní",J100,0)</f>
        <v>0</v>
      </c>
      <c r="BF100" s="194">
        <f>IF(N100="snížená",J100,0)</f>
        <v>0</v>
      </c>
      <c r="BG100" s="194">
        <f>IF(N100="zákl. přenesená",J100,0)</f>
        <v>0</v>
      </c>
      <c r="BH100" s="194">
        <f>IF(N100="sníž. přenesená",J100,0)</f>
        <v>0</v>
      </c>
      <c r="BI100" s="194">
        <f>IF(N100="nulová",J100,0)</f>
        <v>0</v>
      </c>
      <c r="BJ100" s="25" t="s">
        <v>81</v>
      </c>
      <c r="BK100" s="194">
        <f>ROUND(I100*H100,2)</f>
        <v>0</v>
      </c>
      <c r="BL100" s="25" t="s">
        <v>1948</v>
      </c>
      <c r="BM100" s="25" t="s">
        <v>1974</v>
      </c>
    </row>
    <row r="101" spans="2:65" s="1" customFormat="1" ht="20.399999999999999" customHeight="1">
      <c r="B101" s="182"/>
      <c r="C101" s="183" t="s">
        <v>290</v>
      </c>
      <c r="D101" s="183" t="s">
        <v>187</v>
      </c>
      <c r="E101" s="184" t="s">
        <v>1975</v>
      </c>
      <c r="F101" s="185" t="s">
        <v>1976</v>
      </c>
      <c r="G101" s="186" t="s">
        <v>366</v>
      </c>
      <c r="H101" s="187">
        <v>1</v>
      </c>
      <c r="I101" s="188"/>
      <c r="J101" s="189">
        <f>ROUND(I101*H101,2)</f>
        <v>0</v>
      </c>
      <c r="K101" s="185" t="s">
        <v>5</v>
      </c>
      <c r="L101" s="42"/>
      <c r="M101" s="190" t="s">
        <v>5</v>
      </c>
      <c r="N101" s="191" t="s">
        <v>45</v>
      </c>
      <c r="O101" s="43"/>
      <c r="P101" s="192">
        <f>O101*H101</f>
        <v>0</v>
      </c>
      <c r="Q101" s="192">
        <v>0</v>
      </c>
      <c r="R101" s="192">
        <f>Q101*H101</f>
        <v>0</v>
      </c>
      <c r="S101" s="192">
        <v>0</v>
      </c>
      <c r="T101" s="193">
        <f>S101*H101</f>
        <v>0</v>
      </c>
      <c r="AR101" s="25" t="s">
        <v>1948</v>
      </c>
      <c r="AT101" s="25" t="s">
        <v>187</v>
      </c>
      <c r="AU101" s="25" t="s">
        <v>83</v>
      </c>
      <c r="AY101" s="25" t="s">
        <v>185</v>
      </c>
      <c r="BE101" s="194">
        <f>IF(N101="základní",J101,0)</f>
        <v>0</v>
      </c>
      <c r="BF101" s="194">
        <f>IF(N101="snížená",J101,0)</f>
        <v>0</v>
      </c>
      <c r="BG101" s="194">
        <f>IF(N101="zákl. přenesená",J101,0)</f>
        <v>0</v>
      </c>
      <c r="BH101" s="194">
        <f>IF(N101="sníž. přenesená",J101,0)</f>
        <v>0</v>
      </c>
      <c r="BI101" s="194">
        <f>IF(N101="nulová",J101,0)</f>
        <v>0</v>
      </c>
      <c r="BJ101" s="25" t="s">
        <v>81</v>
      </c>
      <c r="BK101" s="194">
        <f>ROUND(I101*H101,2)</f>
        <v>0</v>
      </c>
      <c r="BL101" s="25" t="s">
        <v>1948</v>
      </c>
      <c r="BM101" s="25" t="s">
        <v>1977</v>
      </c>
    </row>
    <row r="102" spans="2:65" s="1" customFormat="1" ht="20.399999999999999" customHeight="1">
      <c r="B102" s="182"/>
      <c r="C102" s="183" t="s">
        <v>311</v>
      </c>
      <c r="D102" s="183" t="s">
        <v>187</v>
      </c>
      <c r="E102" s="184" t="s">
        <v>1978</v>
      </c>
      <c r="F102" s="185" t="s">
        <v>1979</v>
      </c>
      <c r="G102" s="186" t="s">
        <v>366</v>
      </c>
      <c r="H102" s="187">
        <v>1</v>
      </c>
      <c r="I102" s="188"/>
      <c r="J102" s="189">
        <f>ROUND(I102*H102,2)</f>
        <v>0</v>
      </c>
      <c r="K102" s="185" t="s">
        <v>5</v>
      </c>
      <c r="L102" s="42"/>
      <c r="M102" s="190" t="s">
        <v>5</v>
      </c>
      <c r="N102" s="191" t="s">
        <v>45</v>
      </c>
      <c r="O102" s="43"/>
      <c r="P102" s="192">
        <f>O102*H102</f>
        <v>0</v>
      </c>
      <c r="Q102" s="192">
        <v>0</v>
      </c>
      <c r="R102" s="192">
        <f>Q102*H102</f>
        <v>0</v>
      </c>
      <c r="S102" s="192">
        <v>0</v>
      </c>
      <c r="T102" s="193">
        <f>S102*H102</f>
        <v>0</v>
      </c>
      <c r="AR102" s="25" t="s">
        <v>1948</v>
      </c>
      <c r="AT102" s="25" t="s">
        <v>187</v>
      </c>
      <c r="AU102" s="25" t="s">
        <v>83</v>
      </c>
      <c r="AY102" s="25" t="s">
        <v>185</v>
      </c>
      <c r="BE102" s="194">
        <f>IF(N102="základní",J102,0)</f>
        <v>0</v>
      </c>
      <c r="BF102" s="194">
        <f>IF(N102="snížená",J102,0)</f>
        <v>0</v>
      </c>
      <c r="BG102" s="194">
        <f>IF(N102="zákl. přenesená",J102,0)</f>
        <v>0</v>
      </c>
      <c r="BH102" s="194">
        <f>IF(N102="sníž. přenesená",J102,0)</f>
        <v>0</v>
      </c>
      <c r="BI102" s="194">
        <f>IF(N102="nulová",J102,0)</f>
        <v>0</v>
      </c>
      <c r="BJ102" s="25" t="s">
        <v>81</v>
      </c>
      <c r="BK102" s="194">
        <f>ROUND(I102*H102,2)</f>
        <v>0</v>
      </c>
      <c r="BL102" s="25" t="s">
        <v>1948</v>
      </c>
      <c r="BM102" s="25" t="s">
        <v>1980</v>
      </c>
    </row>
    <row r="103" spans="2:65" s="12" customFormat="1" ht="24">
      <c r="B103" s="195"/>
      <c r="D103" s="196" t="s">
        <v>193</v>
      </c>
      <c r="E103" s="197" t="s">
        <v>5</v>
      </c>
      <c r="F103" s="198" t="s">
        <v>1981</v>
      </c>
      <c r="H103" s="199" t="s">
        <v>5</v>
      </c>
      <c r="I103" s="200"/>
      <c r="L103" s="195"/>
      <c r="M103" s="201"/>
      <c r="N103" s="202"/>
      <c r="O103" s="202"/>
      <c r="P103" s="202"/>
      <c r="Q103" s="202"/>
      <c r="R103" s="202"/>
      <c r="S103" s="202"/>
      <c r="T103" s="203"/>
      <c r="AT103" s="199" t="s">
        <v>193</v>
      </c>
      <c r="AU103" s="199" t="s">
        <v>83</v>
      </c>
      <c r="AV103" s="12" t="s">
        <v>81</v>
      </c>
      <c r="AW103" s="12" t="s">
        <v>38</v>
      </c>
      <c r="AX103" s="12" t="s">
        <v>74</v>
      </c>
      <c r="AY103" s="199" t="s">
        <v>185</v>
      </c>
    </row>
    <row r="104" spans="2:65" s="13" customFormat="1">
      <c r="B104" s="204"/>
      <c r="D104" s="213" t="s">
        <v>193</v>
      </c>
      <c r="E104" s="258" t="s">
        <v>5</v>
      </c>
      <c r="F104" s="256" t="s">
        <v>81</v>
      </c>
      <c r="H104" s="257">
        <v>1</v>
      </c>
      <c r="I104" s="208"/>
      <c r="L104" s="204"/>
      <c r="M104" s="209"/>
      <c r="N104" s="210"/>
      <c r="O104" s="210"/>
      <c r="P104" s="210"/>
      <c r="Q104" s="210"/>
      <c r="R104" s="210"/>
      <c r="S104" s="210"/>
      <c r="T104" s="211"/>
      <c r="AT104" s="205" t="s">
        <v>193</v>
      </c>
      <c r="AU104" s="205" t="s">
        <v>83</v>
      </c>
      <c r="AV104" s="13" t="s">
        <v>83</v>
      </c>
      <c r="AW104" s="13" t="s">
        <v>38</v>
      </c>
      <c r="AX104" s="13" t="s">
        <v>81</v>
      </c>
      <c r="AY104" s="205" t="s">
        <v>185</v>
      </c>
    </row>
    <row r="105" spans="2:65" s="1" customFormat="1" ht="20.399999999999999" customHeight="1">
      <c r="B105" s="182"/>
      <c r="C105" s="183" t="s">
        <v>10</v>
      </c>
      <c r="D105" s="183" t="s">
        <v>187</v>
      </c>
      <c r="E105" s="184" t="s">
        <v>1982</v>
      </c>
      <c r="F105" s="185" t="s">
        <v>1983</v>
      </c>
      <c r="G105" s="186" t="s">
        <v>366</v>
      </c>
      <c r="H105" s="187">
        <v>1</v>
      </c>
      <c r="I105" s="188"/>
      <c r="J105" s="189">
        <f>ROUND(I105*H105,2)</f>
        <v>0</v>
      </c>
      <c r="K105" s="185" t="s">
        <v>5</v>
      </c>
      <c r="L105" s="42"/>
      <c r="M105" s="190" t="s">
        <v>5</v>
      </c>
      <c r="N105" s="191" t="s">
        <v>45</v>
      </c>
      <c r="O105" s="43"/>
      <c r="P105" s="192">
        <f>O105*H105</f>
        <v>0</v>
      </c>
      <c r="Q105" s="192">
        <v>0</v>
      </c>
      <c r="R105" s="192">
        <f>Q105*H105</f>
        <v>0</v>
      </c>
      <c r="S105" s="192">
        <v>0</v>
      </c>
      <c r="T105" s="193">
        <f>S105*H105</f>
        <v>0</v>
      </c>
      <c r="AR105" s="25" t="s">
        <v>1948</v>
      </c>
      <c r="AT105" s="25" t="s">
        <v>187</v>
      </c>
      <c r="AU105" s="25" t="s">
        <v>83</v>
      </c>
      <c r="AY105" s="25" t="s">
        <v>185</v>
      </c>
      <c r="BE105" s="194">
        <f>IF(N105="základní",J105,0)</f>
        <v>0</v>
      </c>
      <c r="BF105" s="194">
        <f>IF(N105="snížená",J105,0)</f>
        <v>0</v>
      </c>
      <c r="BG105" s="194">
        <f>IF(N105="zákl. přenesená",J105,0)</f>
        <v>0</v>
      </c>
      <c r="BH105" s="194">
        <f>IF(N105="sníž. přenesená",J105,0)</f>
        <v>0</v>
      </c>
      <c r="BI105" s="194">
        <f>IF(N105="nulová",J105,0)</f>
        <v>0</v>
      </c>
      <c r="BJ105" s="25" t="s">
        <v>81</v>
      </c>
      <c r="BK105" s="194">
        <f>ROUND(I105*H105,2)</f>
        <v>0</v>
      </c>
      <c r="BL105" s="25" t="s">
        <v>1948</v>
      </c>
      <c r="BM105" s="25" t="s">
        <v>1984</v>
      </c>
    </row>
    <row r="106" spans="2:65" s="12" customFormat="1" ht="24">
      <c r="B106" s="195"/>
      <c r="D106" s="196" t="s">
        <v>193</v>
      </c>
      <c r="E106" s="197" t="s">
        <v>5</v>
      </c>
      <c r="F106" s="198" t="s">
        <v>1985</v>
      </c>
      <c r="H106" s="199" t="s">
        <v>5</v>
      </c>
      <c r="I106" s="200"/>
      <c r="L106" s="195"/>
      <c r="M106" s="201"/>
      <c r="N106" s="202"/>
      <c r="O106" s="202"/>
      <c r="P106" s="202"/>
      <c r="Q106" s="202"/>
      <c r="R106" s="202"/>
      <c r="S106" s="202"/>
      <c r="T106" s="203"/>
      <c r="AT106" s="199" t="s">
        <v>193</v>
      </c>
      <c r="AU106" s="199" t="s">
        <v>83</v>
      </c>
      <c r="AV106" s="12" t="s">
        <v>81</v>
      </c>
      <c r="AW106" s="12" t="s">
        <v>38</v>
      </c>
      <c r="AX106" s="12" t="s">
        <v>74</v>
      </c>
      <c r="AY106" s="199" t="s">
        <v>185</v>
      </c>
    </row>
    <row r="107" spans="2:65" s="12" customFormat="1" ht="24">
      <c r="B107" s="195"/>
      <c r="D107" s="196" t="s">
        <v>193</v>
      </c>
      <c r="E107" s="197" t="s">
        <v>5</v>
      </c>
      <c r="F107" s="198" t="s">
        <v>1986</v>
      </c>
      <c r="H107" s="199" t="s">
        <v>5</v>
      </c>
      <c r="I107" s="200"/>
      <c r="L107" s="195"/>
      <c r="M107" s="201"/>
      <c r="N107" s="202"/>
      <c r="O107" s="202"/>
      <c r="P107" s="202"/>
      <c r="Q107" s="202"/>
      <c r="R107" s="202"/>
      <c r="S107" s="202"/>
      <c r="T107" s="203"/>
      <c r="AT107" s="199" t="s">
        <v>193</v>
      </c>
      <c r="AU107" s="199" t="s">
        <v>83</v>
      </c>
      <c r="AV107" s="12" t="s">
        <v>81</v>
      </c>
      <c r="AW107" s="12" t="s">
        <v>38</v>
      </c>
      <c r="AX107" s="12" t="s">
        <v>74</v>
      </c>
      <c r="AY107" s="199" t="s">
        <v>185</v>
      </c>
    </row>
    <row r="108" spans="2:65" s="12" customFormat="1">
      <c r="B108" s="195"/>
      <c r="D108" s="196" t="s">
        <v>193</v>
      </c>
      <c r="E108" s="197" t="s">
        <v>5</v>
      </c>
      <c r="F108" s="198" t="s">
        <v>1987</v>
      </c>
      <c r="H108" s="199" t="s">
        <v>5</v>
      </c>
      <c r="I108" s="200"/>
      <c r="L108" s="195"/>
      <c r="M108" s="201"/>
      <c r="N108" s="202"/>
      <c r="O108" s="202"/>
      <c r="P108" s="202"/>
      <c r="Q108" s="202"/>
      <c r="R108" s="202"/>
      <c r="S108" s="202"/>
      <c r="T108" s="203"/>
      <c r="AT108" s="199" t="s">
        <v>193</v>
      </c>
      <c r="AU108" s="199" t="s">
        <v>83</v>
      </c>
      <c r="AV108" s="12" t="s">
        <v>81</v>
      </c>
      <c r="AW108" s="12" t="s">
        <v>38</v>
      </c>
      <c r="AX108" s="12" t="s">
        <v>74</v>
      </c>
      <c r="AY108" s="199" t="s">
        <v>185</v>
      </c>
    </row>
    <row r="109" spans="2:65" s="13" customFormat="1">
      <c r="B109" s="204"/>
      <c r="D109" s="196" t="s">
        <v>193</v>
      </c>
      <c r="E109" s="205" t="s">
        <v>5</v>
      </c>
      <c r="F109" s="206" t="s">
        <v>81</v>
      </c>
      <c r="H109" s="207">
        <v>1</v>
      </c>
      <c r="I109" s="208"/>
      <c r="L109" s="204"/>
      <c r="M109" s="260"/>
      <c r="N109" s="261"/>
      <c r="O109" s="261"/>
      <c r="P109" s="261"/>
      <c r="Q109" s="261"/>
      <c r="R109" s="261"/>
      <c r="S109" s="261"/>
      <c r="T109" s="262"/>
      <c r="AT109" s="205" t="s">
        <v>193</v>
      </c>
      <c r="AU109" s="205" t="s">
        <v>83</v>
      </c>
      <c r="AV109" s="13" t="s">
        <v>83</v>
      </c>
      <c r="AW109" s="13" t="s">
        <v>38</v>
      </c>
      <c r="AX109" s="13" t="s">
        <v>81</v>
      </c>
      <c r="AY109" s="205" t="s">
        <v>185</v>
      </c>
    </row>
    <row r="110" spans="2:65" s="1" customFormat="1" ht="6.9" customHeight="1">
      <c r="B110" s="57"/>
      <c r="C110" s="58"/>
      <c r="D110" s="58"/>
      <c r="E110" s="58"/>
      <c r="F110" s="58"/>
      <c r="G110" s="58"/>
      <c r="H110" s="58"/>
      <c r="I110" s="135"/>
      <c r="J110" s="58"/>
      <c r="K110" s="58"/>
      <c r="L110" s="42"/>
    </row>
  </sheetData>
  <autoFilter ref="C77:K109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3"/>
  <sheetViews>
    <sheetView showGridLines="0" workbookViewId="0">
      <pane ySplit="1" topLeftCell="A92" activePane="bottomLeft" state="frozen"/>
      <selection pane="bottomLeft"/>
    </sheetView>
  </sheetViews>
  <sheetFormatPr defaultRowHeight="12"/>
  <cols>
    <col min="1" max="1" width="7.140625" customWidth="1"/>
    <col min="2" max="2" width="1.42578125" customWidth="1"/>
    <col min="3" max="3" width="3.42578125" customWidth="1"/>
    <col min="4" max="4" width="3.7109375" customWidth="1"/>
    <col min="5" max="5" width="14.7109375" customWidth="1"/>
    <col min="6" max="6" width="64.28515625" customWidth="1"/>
    <col min="7" max="7" width="7.42578125" customWidth="1"/>
    <col min="8" max="8" width="9.42578125" customWidth="1"/>
    <col min="9" max="9" width="10.85546875" style="107" customWidth="1"/>
    <col min="10" max="10" width="20.140625" customWidth="1"/>
    <col min="11" max="11" width="13.28515625" customWidth="1"/>
    <col min="13" max="18" width="9.140625" hidden="1"/>
    <col min="19" max="19" width="7" hidden="1" customWidth="1"/>
    <col min="20" max="20" width="25.42578125" hidden="1" customWidth="1"/>
    <col min="21" max="21" width="14" hidden="1" customWidth="1"/>
    <col min="22" max="22" width="10.42578125" customWidth="1"/>
    <col min="23" max="23" width="14" customWidth="1"/>
    <col min="24" max="24" width="10.42578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149</v>
      </c>
      <c r="G1" s="420" t="s">
        <v>150</v>
      </c>
      <c r="H1" s="420"/>
      <c r="I1" s="111"/>
      <c r="J1" s="110" t="s">
        <v>151</v>
      </c>
      <c r="K1" s="109" t="s">
        <v>152</v>
      </c>
      <c r="L1" s="110" t="s">
        <v>153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" customHeight="1">
      <c r="L2" s="412" t="s">
        <v>8</v>
      </c>
      <c r="M2" s="413"/>
      <c r="N2" s="413"/>
      <c r="O2" s="413"/>
      <c r="P2" s="413"/>
      <c r="Q2" s="413"/>
      <c r="R2" s="413"/>
      <c r="S2" s="413"/>
      <c r="T2" s="413"/>
      <c r="U2" s="413"/>
      <c r="V2" s="413"/>
      <c r="AT2" s="25" t="s">
        <v>148</v>
      </c>
    </row>
    <row r="3" spans="1:70" ht="6.9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83</v>
      </c>
    </row>
    <row r="4" spans="1:70" ht="36.9" customHeight="1">
      <c r="B4" s="29"/>
      <c r="C4" s="30"/>
      <c r="D4" s="31" t="s">
        <v>154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3.2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399999999999999" customHeight="1">
      <c r="B7" s="29"/>
      <c r="C7" s="30"/>
      <c r="D7" s="30"/>
      <c r="E7" s="416" t="str">
        <f>'Rekapitulace stavby'!K6</f>
        <v>Regenerace panelového sídliště Prievidzská, Šumperk - 5. etapa, II. část - díl 1</v>
      </c>
      <c r="F7" s="417"/>
      <c r="G7" s="417"/>
      <c r="H7" s="417"/>
      <c r="I7" s="113"/>
      <c r="J7" s="30"/>
      <c r="K7" s="32"/>
    </row>
    <row r="8" spans="1:70" s="1" customFormat="1" ht="13.2">
      <c r="B8" s="42"/>
      <c r="C8" s="43"/>
      <c r="D8" s="38" t="s">
        <v>155</v>
      </c>
      <c r="E8" s="43"/>
      <c r="F8" s="43"/>
      <c r="G8" s="43"/>
      <c r="H8" s="43"/>
      <c r="I8" s="114"/>
      <c r="J8" s="43"/>
      <c r="K8" s="46"/>
    </row>
    <row r="9" spans="1:70" s="1" customFormat="1" ht="36.9" customHeight="1">
      <c r="B9" s="42"/>
      <c r="C9" s="43"/>
      <c r="D9" s="43"/>
      <c r="E9" s="419" t="s">
        <v>1988</v>
      </c>
      <c r="F9" s="418"/>
      <c r="G9" s="418"/>
      <c r="H9" s="418"/>
      <c r="I9" s="114"/>
      <c r="J9" s="43"/>
      <c r="K9" s="46"/>
    </row>
    <row r="10" spans="1:70" s="1" customFormat="1">
      <c r="B10" s="42"/>
      <c r="C10" s="43"/>
      <c r="D10" s="43"/>
      <c r="E10" s="43"/>
      <c r="F10" s="43"/>
      <c r="G10" s="43"/>
      <c r="H10" s="43"/>
      <c r="I10" s="114"/>
      <c r="J10" s="43"/>
      <c r="K10" s="46"/>
    </row>
    <row r="11" spans="1:70" s="1" customFormat="1" ht="14.4" customHeight="1">
      <c r="B11" s="42"/>
      <c r="C11" s="43"/>
      <c r="D11" s="38" t="s">
        <v>21</v>
      </c>
      <c r="E11" s="43"/>
      <c r="F11" s="36" t="s">
        <v>5</v>
      </c>
      <c r="G11" s="43"/>
      <c r="H11" s="43"/>
      <c r="I11" s="115" t="s">
        <v>22</v>
      </c>
      <c r="J11" s="36" t="s">
        <v>5</v>
      </c>
      <c r="K11" s="46"/>
    </row>
    <row r="12" spans="1:70" s="1" customFormat="1" ht="14.4" customHeight="1">
      <c r="B12" s="42"/>
      <c r="C12" s="43"/>
      <c r="D12" s="38" t="s">
        <v>23</v>
      </c>
      <c r="E12" s="43"/>
      <c r="F12" s="36" t="s">
        <v>24</v>
      </c>
      <c r="G12" s="43"/>
      <c r="H12" s="43"/>
      <c r="I12" s="115" t="s">
        <v>25</v>
      </c>
      <c r="J12" s="116" t="str">
        <f>'Rekapitulace stavby'!AN8</f>
        <v>24. 3. 2017</v>
      </c>
      <c r="K12" s="46"/>
    </row>
    <row r="13" spans="1:70" s="1" customFormat="1" ht="10.95" customHeight="1">
      <c r="B13" s="42"/>
      <c r="C13" s="43"/>
      <c r="D13" s="43"/>
      <c r="E13" s="43"/>
      <c r="F13" s="43"/>
      <c r="G13" s="43"/>
      <c r="H13" s="43"/>
      <c r="I13" s="114"/>
      <c r="J13" s="43"/>
      <c r="K13" s="46"/>
    </row>
    <row r="14" spans="1:70" s="1" customFormat="1" ht="14.4" customHeight="1">
      <c r="B14" s="42"/>
      <c r="C14" s="43"/>
      <c r="D14" s="38" t="s">
        <v>27</v>
      </c>
      <c r="E14" s="43"/>
      <c r="F14" s="43"/>
      <c r="G14" s="43"/>
      <c r="H14" s="43"/>
      <c r="I14" s="115" t="s">
        <v>28</v>
      </c>
      <c r="J14" s="36" t="str">
        <f>IF('Rekapitulace stavby'!AN10="","",'Rekapitulace stavby'!AN10)</f>
        <v/>
      </c>
      <c r="K14" s="46"/>
    </row>
    <row r="15" spans="1:70" s="1" customFormat="1" ht="18" customHeight="1">
      <c r="B15" s="42"/>
      <c r="C15" s="43"/>
      <c r="D15" s="43"/>
      <c r="E15" s="36" t="str">
        <f>IF('Rekapitulace stavby'!E11="","",'Rekapitulace stavby'!E11)</f>
        <v xml:space="preserve"> </v>
      </c>
      <c r="F15" s="43"/>
      <c r="G15" s="43"/>
      <c r="H15" s="43"/>
      <c r="I15" s="115" t="s">
        <v>31</v>
      </c>
      <c r="J15" s="36" t="str">
        <f>IF('Rekapitulace stavby'!AN11="","",'Rekapitulace stavby'!AN11)</f>
        <v/>
      </c>
      <c r="K15" s="46"/>
    </row>
    <row r="16" spans="1:70" s="1" customFormat="1" ht="6.9" customHeight="1">
      <c r="B16" s="42"/>
      <c r="C16" s="43"/>
      <c r="D16" s="43"/>
      <c r="E16" s="43"/>
      <c r="F16" s="43"/>
      <c r="G16" s="43"/>
      <c r="H16" s="43"/>
      <c r="I16" s="114"/>
      <c r="J16" s="43"/>
      <c r="K16" s="46"/>
    </row>
    <row r="17" spans="2:11" s="1" customFormat="1" ht="14.4" customHeight="1">
      <c r="B17" s="42"/>
      <c r="C17" s="43"/>
      <c r="D17" s="38" t="s">
        <v>32</v>
      </c>
      <c r="E17" s="43"/>
      <c r="F17" s="43"/>
      <c r="G17" s="43"/>
      <c r="H17" s="43"/>
      <c r="I17" s="115" t="s">
        <v>28</v>
      </c>
      <c r="J17" s="36" t="str">
        <f>IF('Rekapitulace stavby'!AN13="Vyplň údaj","",IF('Rekapitulace stavby'!AN13="","",'Rekapitulace stavby'!AN13))</f>
        <v/>
      </c>
      <c r="K17" s="46"/>
    </row>
    <row r="18" spans="2:11" s="1" customFormat="1" ht="18" customHeight="1">
      <c r="B18" s="42"/>
      <c r="C18" s="43"/>
      <c r="D18" s="43"/>
      <c r="E18" s="36" t="str">
        <f>IF('Rekapitulace stavby'!E14="Vyplň údaj","",IF('Rekapitulace stavby'!E14="","",'Rekapitulace stavby'!E14))</f>
        <v/>
      </c>
      <c r="F18" s="43"/>
      <c r="G18" s="43"/>
      <c r="H18" s="43"/>
      <c r="I18" s="115" t="s">
        <v>31</v>
      </c>
      <c r="J18" s="36" t="str">
        <f>IF('Rekapitulace stavby'!AN14="Vyplň údaj","",IF('Rekapitulace stavby'!AN14="","",'Rekapitulace stavby'!AN14))</f>
        <v/>
      </c>
      <c r="K18" s="46"/>
    </row>
    <row r="19" spans="2:11" s="1" customFormat="1" ht="6.9" customHeight="1">
      <c r="B19" s="42"/>
      <c r="C19" s="43"/>
      <c r="D19" s="43"/>
      <c r="E19" s="43"/>
      <c r="F19" s="43"/>
      <c r="G19" s="43"/>
      <c r="H19" s="43"/>
      <c r="I19" s="114"/>
      <c r="J19" s="43"/>
      <c r="K19" s="46"/>
    </row>
    <row r="20" spans="2:11" s="1" customFormat="1" ht="14.4" customHeight="1">
      <c r="B20" s="42"/>
      <c r="C20" s="43"/>
      <c r="D20" s="38" t="s">
        <v>34</v>
      </c>
      <c r="E20" s="43"/>
      <c r="F20" s="43"/>
      <c r="G20" s="43"/>
      <c r="H20" s="43"/>
      <c r="I20" s="115" t="s">
        <v>28</v>
      </c>
      <c r="J20" s="36" t="s">
        <v>35</v>
      </c>
      <c r="K20" s="46"/>
    </row>
    <row r="21" spans="2:11" s="1" customFormat="1" ht="18" customHeight="1">
      <c r="B21" s="42"/>
      <c r="C21" s="43"/>
      <c r="D21" s="43"/>
      <c r="E21" s="36" t="s">
        <v>36</v>
      </c>
      <c r="F21" s="43"/>
      <c r="G21" s="43"/>
      <c r="H21" s="43"/>
      <c r="I21" s="115" t="s">
        <v>31</v>
      </c>
      <c r="J21" s="36" t="s">
        <v>37</v>
      </c>
      <c r="K21" s="46"/>
    </row>
    <row r="22" spans="2:11" s="1" customFormat="1" ht="6.9" customHeight="1">
      <c r="B22" s="42"/>
      <c r="C22" s="43"/>
      <c r="D22" s="43"/>
      <c r="E22" s="43"/>
      <c r="F22" s="43"/>
      <c r="G22" s="43"/>
      <c r="H22" s="43"/>
      <c r="I22" s="114"/>
      <c r="J22" s="43"/>
      <c r="K22" s="46"/>
    </row>
    <row r="23" spans="2:11" s="1" customFormat="1" ht="14.4" customHeight="1">
      <c r="B23" s="42"/>
      <c r="C23" s="43"/>
      <c r="D23" s="38" t="s">
        <v>39</v>
      </c>
      <c r="E23" s="43"/>
      <c r="F23" s="43"/>
      <c r="G23" s="43"/>
      <c r="H23" s="43"/>
      <c r="I23" s="114"/>
      <c r="J23" s="43"/>
      <c r="K23" s="46"/>
    </row>
    <row r="24" spans="2:11" s="7" customFormat="1" ht="20.399999999999999" customHeight="1">
      <c r="B24" s="117"/>
      <c r="C24" s="118"/>
      <c r="D24" s="118"/>
      <c r="E24" s="380" t="s">
        <v>5</v>
      </c>
      <c r="F24" s="380"/>
      <c r="G24" s="380"/>
      <c r="H24" s="380"/>
      <c r="I24" s="119"/>
      <c r="J24" s="118"/>
      <c r="K24" s="120"/>
    </row>
    <row r="25" spans="2:11" s="1" customFormat="1" ht="6.9" customHeight="1">
      <c r="B25" s="42"/>
      <c r="C25" s="43"/>
      <c r="D25" s="43"/>
      <c r="E25" s="43"/>
      <c r="F25" s="43"/>
      <c r="G25" s="43"/>
      <c r="H25" s="43"/>
      <c r="I25" s="114"/>
      <c r="J25" s="43"/>
      <c r="K25" s="46"/>
    </row>
    <row r="26" spans="2:11" s="1" customFormat="1" ht="6.9" customHeight="1">
      <c r="B26" s="42"/>
      <c r="C26" s="43"/>
      <c r="D26" s="69"/>
      <c r="E26" s="69"/>
      <c r="F26" s="69"/>
      <c r="G26" s="69"/>
      <c r="H26" s="69"/>
      <c r="I26" s="121"/>
      <c r="J26" s="69"/>
      <c r="K26" s="122"/>
    </row>
    <row r="27" spans="2:11" s="1" customFormat="1" ht="25.35" customHeight="1">
      <c r="B27" s="42"/>
      <c r="C27" s="43"/>
      <c r="D27" s="123" t="s">
        <v>40</v>
      </c>
      <c r="E27" s="43"/>
      <c r="F27" s="43"/>
      <c r="G27" s="43"/>
      <c r="H27" s="43"/>
      <c r="I27" s="114"/>
      <c r="J27" s="124">
        <f>ROUND(J78,2)</f>
        <v>0</v>
      </c>
      <c r="K27" s="46"/>
    </row>
    <row r="28" spans="2:11" s="1" customFormat="1" ht="6.9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14.4" customHeight="1">
      <c r="B29" s="42"/>
      <c r="C29" s="43"/>
      <c r="D29" s="43"/>
      <c r="E29" s="43"/>
      <c r="F29" s="47" t="s">
        <v>42</v>
      </c>
      <c r="G29" s="43"/>
      <c r="H29" s="43"/>
      <c r="I29" s="125" t="s">
        <v>41</v>
      </c>
      <c r="J29" s="47" t="s">
        <v>43</v>
      </c>
      <c r="K29" s="46"/>
    </row>
    <row r="30" spans="2:11" s="1" customFormat="1" ht="14.4" customHeight="1">
      <c r="B30" s="42"/>
      <c r="C30" s="43"/>
      <c r="D30" s="50" t="s">
        <v>44</v>
      </c>
      <c r="E30" s="50" t="s">
        <v>45</v>
      </c>
      <c r="F30" s="126">
        <f>ROUND(SUM(BE78:BE82), 2)</f>
        <v>0</v>
      </c>
      <c r="G30" s="43"/>
      <c r="H30" s="43"/>
      <c r="I30" s="127">
        <v>0.21</v>
      </c>
      <c r="J30" s="126">
        <f>ROUND(ROUND((SUM(BE78:BE82)), 2)*I30, 2)</f>
        <v>0</v>
      </c>
      <c r="K30" s="46"/>
    </row>
    <row r="31" spans="2:11" s="1" customFormat="1" ht="14.4" customHeight="1">
      <c r="B31" s="42"/>
      <c r="C31" s="43"/>
      <c r="D31" s="43"/>
      <c r="E31" s="50" t="s">
        <v>46</v>
      </c>
      <c r="F31" s="126">
        <f>ROUND(SUM(BF78:BF82), 2)</f>
        <v>0</v>
      </c>
      <c r="G31" s="43"/>
      <c r="H31" s="43"/>
      <c r="I31" s="127">
        <v>0.15</v>
      </c>
      <c r="J31" s="126">
        <f>ROUND(ROUND((SUM(BF78:BF82)), 2)*I31, 2)</f>
        <v>0</v>
      </c>
      <c r="K31" s="46"/>
    </row>
    <row r="32" spans="2:11" s="1" customFormat="1" ht="14.4" hidden="1" customHeight="1">
      <c r="B32" s="42"/>
      <c r="C32" s="43"/>
      <c r="D32" s="43"/>
      <c r="E32" s="50" t="s">
        <v>47</v>
      </c>
      <c r="F32" s="126">
        <f>ROUND(SUM(BG78:BG82), 2)</f>
        <v>0</v>
      </c>
      <c r="G32" s="43"/>
      <c r="H32" s="43"/>
      <c r="I32" s="127">
        <v>0.21</v>
      </c>
      <c r="J32" s="126">
        <v>0</v>
      </c>
      <c r="K32" s="46"/>
    </row>
    <row r="33" spans="2:11" s="1" customFormat="1" ht="14.4" hidden="1" customHeight="1">
      <c r="B33" s="42"/>
      <c r="C33" s="43"/>
      <c r="D33" s="43"/>
      <c r="E33" s="50" t="s">
        <v>48</v>
      </c>
      <c r="F33" s="126">
        <f>ROUND(SUM(BH78:BH82), 2)</f>
        <v>0</v>
      </c>
      <c r="G33" s="43"/>
      <c r="H33" s="43"/>
      <c r="I33" s="127">
        <v>0.15</v>
      </c>
      <c r="J33" s="126">
        <v>0</v>
      </c>
      <c r="K33" s="46"/>
    </row>
    <row r="34" spans="2:11" s="1" customFormat="1" ht="14.4" hidden="1" customHeight="1">
      <c r="B34" s="42"/>
      <c r="C34" s="43"/>
      <c r="D34" s="43"/>
      <c r="E34" s="50" t="s">
        <v>49</v>
      </c>
      <c r="F34" s="126">
        <f>ROUND(SUM(BI78:BI82), 2)</f>
        <v>0</v>
      </c>
      <c r="G34" s="43"/>
      <c r="H34" s="43"/>
      <c r="I34" s="127">
        <v>0</v>
      </c>
      <c r="J34" s="126">
        <v>0</v>
      </c>
      <c r="K34" s="46"/>
    </row>
    <row r="35" spans="2:11" s="1" customFormat="1" ht="6.9" customHeight="1">
      <c r="B35" s="42"/>
      <c r="C35" s="43"/>
      <c r="D35" s="43"/>
      <c r="E35" s="43"/>
      <c r="F35" s="43"/>
      <c r="G35" s="43"/>
      <c r="H35" s="43"/>
      <c r="I35" s="114"/>
      <c r="J35" s="43"/>
      <c r="K35" s="46"/>
    </row>
    <row r="36" spans="2:11" s="1" customFormat="1" ht="25.35" customHeight="1">
      <c r="B36" s="42"/>
      <c r="C36" s="128"/>
      <c r="D36" s="129" t="s">
        <v>50</v>
      </c>
      <c r="E36" s="72"/>
      <c r="F36" s="72"/>
      <c r="G36" s="130" t="s">
        <v>51</v>
      </c>
      <c r="H36" s="131" t="s">
        <v>52</v>
      </c>
      <c r="I36" s="132"/>
      <c r="J36" s="133">
        <f>SUM(J27:J34)</f>
        <v>0</v>
      </c>
      <c r="K36" s="134"/>
    </row>
    <row r="37" spans="2:11" s="1" customFormat="1" ht="14.4" customHeight="1">
      <c r="B37" s="57"/>
      <c r="C37" s="58"/>
      <c r="D37" s="58"/>
      <c r="E37" s="58"/>
      <c r="F37" s="58"/>
      <c r="G37" s="58"/>
      <c r="H37" s="58"/>
      <c r="I37" s="135"/>
      <c r="J37" s="58"/>
      <c r="K37" s="59"/>
    </row>
    <row r="41" spans="2:11" s="1" customFormat="1" ht="6.9" customHeight="1">
      <c r="B41" s="60"/>
      <c r="C41" s="61"/>
      <c r="D41" s="61"/>
      <c r="E41" s="61"/>
      <c r="F41" s="61"/>
      <c r="G41" s="61"/>
      <c r="H41" s="61"/>
      <c r="I41" s="136"/>
      <c r="J41" s="61"/>
      <c r="K41" s="137"/>
    </row>
    <row r="42" spans="2:11" s="1" customFormat="1" ht="36.9" customHeight="1">
      <c r="B42" s="42"/>
      <c r="C42" s="31" t="s">
        <v>159</v>
      </c>
      <c r="D42" s="43"/>
      <c r="E42" s="43"/>
      <c r="F42" s="43"/>
      <c r="G42" s="43"/>
      <c r="H42" s="43"/>
      <c r="I42" s="114"/>
      <c r="J42" s="43"/>
      <c r="K42" s="46"/>
    </row>
    <row r="43" spans="2:11" s="1" customFormat="1" ht="6.9" customHeight="1">
      <c r="B43" s="42"/>
      <c r="C43" s="43"/>
      <c r="D43" s="43"/>
      <c r="E43" s="43"/>
      <c r="F43" s="43"/>
      <c r="G43" s="43"/>
      <c r="H43" s="43"/>
      <c r="I43" s="114"/>
      <c r="J43" s="43"/>
      <c r="K43" s="46"/>
    </row>
    <row r="44" spans="2:11" s="1" customFormat="1" ht="14.4" customHeight="1">
      <c r="B44" s="42"/>
      <c r="C44" s="38" t="s">
        <v>19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20.399999999999999" customHeight="1">
      <c r="B45" s="42"/>
      <c r="C45" s="43"/>
      <c r="D45" s="43"/>
      <c r="E45" s="416" t="str">
        <f>E7</f>
        <v>Regenerace panelového sídliště Prievidzská, Šumperk - 5. etapa, II. část - díl 1</v>
      </c>
      <c r="F45" s="417"/>
      <c r="G45" s="417"/>
      <c r="H45" s="417"/>
      <c r="I45" s="114"/>
      <c r="J45" s="43"/>
      <c r="K45" s="46"/>
    </row>
    <row r="46" spans="2:11" s="1" customFormat="1" ht="14.4" customHeight="1">
      <c r="B46" s="42"/>
      <c r="C46" s="38" t="s">
        <v>155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2.2" customHeight="1">
      <c r="B47" s="42"/>
      <c r="C47" s="43"/>
      <c r="D47" s="43"/>
      <c r="E47" s="419" t="str">
        <f>E9</f>
        <v>1020 - VRN</v>
      </c>
      <c r="F47" s="418"/>
      <c r="G47" s="418"/>
      <c r="H47" s="418"/>
      <c r="I47" s="114"/>
      <c r="J47" s="43"/>
      <c r="K47" s="46"/>
    </row>
    <row r="48" spans="2:11" s="1" customFormat="1" ht="6.9" customHeight="1">
      <c r="B48" s="42"/>
      <c r="C48" s="43"/>
      <c r="D48" s="43"/>
      <c r="E48" s="43"/>
      <c r="F48" s="43"/>
      <c r="G48" s="43"/>
      <c r="H48" s="43"/>
      <c r="I48" s="114"/>
      <c r="J48" s="43"/>
      <c r="K48" s="46"/>
    </row>
    <row r="49" spans="2:47" s="1" customFormat="1" ht="18" customHeight="1">
      <c r="B49" s="42"/>
      <c r="C49" s="38" t="s">
        <v>23</v>
      </c>
      <c r="D49" s="43"/>
      <c r="E49" s="43"/>
      <c r="F49" s="36" t="str">
        <f>F12</f>
        <v>Šumperk</v>
      </c>
      <c r="G49" s="43"/>
      <c r="H49" s="43"/>
      <c r="I49" s="115" t="s">
        <v>25</v>
      </c>
      <c r="J49" s="116" t="str">
        <f>IF(J12="","",J12)</f>
        <v>24. 3. 2017</v>
      </c>
      <c r="K49" s="46"/>
    </row>
    <row r="50" spans="2:47" s="1" customFormat="1" ht="6.9" customHeight="1">
      <c r="B50" s="42"/>
      <c r="C50" s="43"/>
      <c r="D50" s="43"/>
      <c r="E50" s="43"/>
      <c r="F50" s="43"/>
      <c r="G50" s="43"/>
      <c r="H50" s="43"/>
      <c r="I50" s="114"/>
      <c r="J50" s="43"/>
      <c r="K50" s="46"/>
    </row>
    <row r="51" spans="2:47" s="1" customFormat="1" ht="13.2">
      <c r="B51" s="42"/>
      <c r="C51" s="38" t="s">
        <v>27</v>
      </c>
      <c r="D51" s="43"/>
      <c r="E51" s="43"/>
      <c r="F51" s="36" t="str">
        <f>E15</f>
        <v xml:space="preserve"> </v>
      </c>
      <c r="G51" s="43"/>
      <c r="H51" s="43"/>
      <c r="I51" s="115" t="s">
        <v>34</v>
      </c>
      <c r="J51" s="36" t="str">
        <f>E21</f>
        <v>Cekr CZ s.r.o., Mazalova 57/2, Šumperk</v>
      </c>
      <c r="K51" s="46"/>
    </row>
    <row r="52" spans="2:47" s="1" customFormat="1" ht="14.4" customHeight="1">
      <c r="B52" s="42"/>
      <c r="C52" s="38" t="s">
        <v>32</v>
      </c>
      <c r="D52" s="43"/>
      <c r="E52" s="43"/>
      <c r="F52" s="36" t="str">
        <f>IF(E18="","",E18)</f>
        <v/>
      </c>
      <c r="G52" s="43"/>
      <c r="H52" s="43"/>
      <c r="I52" s="114"/>
      <c r="J52" s="43"/>
      <c r="K52" s="46"/>
    </row>
    <row r="53" spans="2:47" s="1" customFormat="1" ht="10.35" customHeight="1">
      <c r="B53" s="42"/>
      <c r="C53" s="43"/>
      <c r="D53" s="43"/>
      <c r="E53" s="43"/>
      <c r="F53" s="43"/>
      <c r="G53" s="43"/>
      <c r="H53" s="43"/>
      <c r="I53" s="114"/>
      <c r="J53" s="43"/>
      <c r="K53" s="46"/>
    </row>
    <row r="54" spans="2:47" s="1" customFormat="1" ht="29.25" customHeight="1">
      <c r="B54" s="42"/>
      <c r="C54" s="138" t="s">
        <v>160</v>
      </c>
      <c r="D54" s="128"/>
      <c r="E54" s="128"/>
      <c r="F54" s="128"/>
      <c r="G54" s="128"/>
      <c r="H54" s="128"/>
      <c r="I54" s="139"/>
      <c r="J54" s="140" t="s">
        <v>161</v>
      </c>
      <c r="K54" s="141"/>
    </row>
    <row r="55" spans="2:47" s="1" customFormat="1" ht="10.35" customHeight="1">
      <c r="B55" s="42"/>
      <c r="C55" s="43"/>
      <c r="D55" s="43"/>
      <c r="E55" s="43"/>
      <c r="F55" s="43"/>
      <c r="G55" s="43"/>
      <c r="H55" s="43"/>
      <c r="I55" s="114"/>
      <c r="J55" s="43"/>
      <c r="K55" s="46"/>
    </row>
    <row r="56" spans="2:47" s="1" customFormat="1" ht="29.25" customHeight="1">
      <c r="B56" s="42"/>
      <c r="C56" s="142" t="s">
        <v>162</v>
      </c>
      <c r="D56" s="43"/>
      <c r="E56" s="43"/>
      <c r="F56" s="43"/>
      <c r="G56" s="43"/>
      <c r="H56" s="43"/>
      <c r="I56" s="114"/>
      <c r="J56" s="124">
        <f>J78</f>
        <v>0</v>
      </c>
      <c r="K56" s="46"/>
      <c r="AU56" s="25" t="s">
        <v>163</v>
      </c>
    </row>
    <row r="57" spans="2:47" s="8" customFormat="1" ht="24.9" customHeight="1">
      <c r="B57" s="143"/>
      <c r="C57" s="144"/>
      <c r="D57" s="145" t="s">
        <v>839</v>
      </c>
      <c r="E57" s="146"/>
      <c r="F57" s="146"/>
      <c r="G57" s="146"/>
      <c r="H57" s="146"/>
      <c r="I57" s="147"/>
      <c r="J57" s="148">
        <f>J79</f>
        <v>0</v>
      </c>
      <c r="K57" s="149"/>
    </row>
    <row r="58" spans="2:47" s="9" customFormat="1" ht="19.95" customHeight="1">
      <c r="B58" s="150"/>
      <c r="C58" s="151"/>
      <c r="D58" s="152" t="s">
        <v>1989</v>
      </c>
      <c r="E58" s="153"/>
      <c r="F58" s="153"/>
      <c r="G58" s="153"/>
      <c r="H58" s="153"/>
      <c r="I58" s="154"/>
      <c r="J58" s="155">
        <f>J80</f>
        <v>0</v>
      </c>
      <c r="K58" s="156"/>
    </row>
    <row r="59" spans="2:47" s="1" customFormat="1" ht="21.7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6.9" customHeight="1">
      <c r="B60" s="57"/>
      <c r="C60" s="58"/>
      <c r="D60" s="58"/>
      <c r="E60" s="58"/>
      <c r="F60" s="58"/>
      <c r="G60" s="58"/>
      <c r="H60" s="58"/>
      <c r="I60" s="135"/>
      <c r="J60" s="58"/>
      <c r="K60" s="59"/>
    </row>
    <row r="64" spans="2:47" s="1" customFormat="1" ht="6.9" customHeight="1">
      <c r="B64" s="60"/>
      <c r="C64" s="61"/>
      <c r="D64" s="61"/>
      <c r="E64" s="61"/>
      <c r="F64" s="61"/>
      <c r="G64" s="61"/>
      <c r="H64" s="61"/>
      <c r="I64" s="136"/>
      <c r="J64" s="61"/>
      <c r="K64" s="61"/>
      <c r="L64" s="42"/>
    </row>
    <row r="65" spans="2:63" s="1" customFormat="1" ht="36.9" customHeight="1">
      <c r="B65" s="42"/>
      <c r="C65" s="62" t="s">
        <v>169</v>
      </c>
      <c r="L65" s="42"/>
    </row>
    <row r="66" spans="2:63" s="1" customFormat="1" ht="6.9" customHeight="1">
      <c r="B66" s="42"/>
      <c r="L66" s="42"/>
    </row>
    <row r="67" spans="2:63" s="1" customFormat="1" ht="14.4" customHeight="1">
      <c r="B67" s="42"/>
      <c r="C67" s="64" t="s">
        <v>19</v>
      </c>
      <c r="L67" s="42"/>
    </row>
    <row r="68" spans="2:63" s="1" customFormat="1" ht="20.399999999999999" customHeight="1">
      <c r="B68" s="42"/>
      <c r="E68" s="414" t="str">
        <f>E7</f>
        <v>Regenerace panelového sídliště Prievidzská, Šumperk - 5. etapa, II. část - díl 1</v>
      </c>
      <c r="F68" s="421"/>
      <c r="G68" s="421"/>
      <c r="H68" s="421"/>
      <c r="L68" s="42"/>
    </row>
    <row r="69" spans="2:63" s="1" customFormat="1" ht="14.4" customHeight="1">
      <c r="B69" s="42"/>
      <c r="C69" s="64" t="s">
        <v>155</v>
      </c>
      <c r="L69" s="42"/>
    </row>
    <row r="70" spans="2:63" s="1" customFormat="1" ht="22.2" customHeight="1">
      <c r="B70" s="42"/>
      <c r="E70" s="391" t="str">
        <f>E9</f>
        <v>1020 - VRN</v>
      </c>
      <c r="F70" s="415"/>
      <c r="G70" s="415"/>
      <c r="H70" s="415"/>
      <c r="L70" s="42"/>
    </row>
    <row r="71" spans="2:63" s="1" customFormat="1" ht="6.9" customHeight="1">
      <c r="B71" s="42"/>
      <c r="L71" s="42"/>
    </row>
    <row r="72" spans="2:63" s="1" customFormat="1" ht="18" customHeight="1">
      <c r="B72" s="42"/>
      <c r="C72" s="64" t="s">
        <v>23</v>
      </c>
      <c r="F72" s="157" t="str">
        <f>F12</f>
        <v>Šumperk</v>
      </c>
      <c r="I72" s="158" t="s">
        <v>25</v>
      </c>
      <c r="J72" s="68" t="str">
        <f>IF(J12="","",J12)</f>
        <v>24. 3. 2017</v>
      </c>
      <c r="L72" s="42"/>
    </row>
    <row r="73" spans="2:63" s="1" customFormat="1" ht="6.9" customHeight="1">
      <c r="B73" s="42"/>
      <c r="L73" s="42"/>
    </row>
    <row r="74" spans="2:63" s="1" customFormat="1" ht="13.2">
      <c r="B74" s="42"/>
      <c r="C74" s="64" t="s">
        <v>27</v>
      </c>
      <c r="F74" s="157" t="str">
        <f>E15</f>
        <v xml:space="preserve"> </v>
      </c>
      <c r="I74" s="158" t="s">
        <v>34</v>
      </c>
      <c r="J74" s="157" t="str">
        <f>E21</f>
        <v>Cekr CZ s.r.o., Mazalova 57/2, Šumperk</v>
      </c>
      <c r="L74" s="42"/>
    </row>
    <row r="75" spans="2:63" s="1" customFormat="1" ht="14.4" customHeight="1">
      <c r="B75" s="42"/>
      <c r="C75" s="64" t="s">
        <v>32</v>
      </c>
      <c r="F75" s="157" t="str">
        <f>IF(E18="","",E18)</f>
        <v/>
      </c>
      <c r="L75" s="42"/>
    </row>
    <row r="76" spans="2:63" s="1" customFormat="1" ht="10.35" customHeight="1">
      <c r="B76" s="42"/>
      <c r="L76" s="42"/>
    </row>
    <row r="77" spans="2:63" s="10" customFormat="1" ht="29.25" customHeight="1">
      <c r="B77" s="159"/>
      <c r="C77" s="160" t="s">
        <v>170</v>
      </c>
      <c r="D77" s="161" t="s">
        <v>59</v>
      </c>
      <c r="E77" s="161" t="s">
        <v>55</v>
      </c>
      <c r="F77" s="161" t="s">
        <v>171</v>
      </c>
      <c r="G77" s="161" t="s">
        <v>172</v>
      </c>
      <c r="H77" s="161" t="s">
        <v>173</v>
      </c>
      <c r="I77" s="162" t="s">
        <v>174</v>
      </c>
      <c r="J77" s="161" t="s">
        <v>161</v>
      </c>
      <c r="K77" s="163" t="s">
        <v>175</v>
      </c>
      <c r="L77" s="159"/>
      <c r="M77" s="74" t="s">
        <v>176</v>
      </c>
      <c r="N77" s="75" t="s">
        <v>44</v>
      </c>
      <c r="O77" s="75" t="s">
        <v>177</v>
      </c>
      <c r="P77" s="75" t="s">
        <v>178</v>
      </c>
      <c r="Q77" s="75" t="s">
        <v>179</v>
      </c>
      <c r="R77" s="75" t="s">
        <v>180</v>
      </c>
      <c r="S77" s="75" t="s">
        <v>181</v>
      </c>
      <c r="T77" s="76" t="s">
        <v>182</v>
      </c>
    </row>
    <row r="78" spans="2:63" s="1" customFormat="1" ht="29.25" customHeight="1">
      <c r="B78" s="42"/>
      <c r="C78" s="78" t="s">
        <v>162</v>
      </c>
      <c r="J78" s="164">
        <f>BK78</f>
        <v>0</v>
      </c>
      <c r="L78" s="42"/>
      <c r="M78" s="77"/>
      <c r="N78" s="69"/>
      <c r="O78" s="69"/>
      <c r="P78" s="165">
        <f>P79</f>
        <v>0</v>
      </c>
      <c r="Q78" s="69"/>
      <c r="R78" s="165">
        <f>R79</f>
        <v>0</v>
      </c>
      <c r="S78" s="69"/>
      <c r="T78" s="166">
        <f>T79</f>
        <v>0</v>
      </c>
      <c r="AT78" s="25" t="s">
        <v>73</v>
      </c>
      <c r="AU78" s="25" t="s">
        <v>163</v>
      </c>
      <c r="BK78" s="167">
        <f>BK79</f>
        <v>0</v>
      </c>
    </row>
    <row r="79" spans="2:63" s="11" customFormat="1" ht="37.35" customHeight="1">
      <c r="B79" s="168"/>
      <c r="D79" s="169" t="s">
        <v>73</v>
      </c>
      <c r="E79" s="170" t="s">
        <v>147</v>
      </c>
      <c r="F79" s="170" t="s">
        <v>929</v>
      </c>
      <c r="I79" s="171"/>
      <c r="J79" s="172">
        <f>BK79</f>
        <v>0</v>
      </c>
      <c r="L79" s="168"/>
      <c r="M79" s="173"/>
      <c r="N79" s="174"/>
      <c r="O79" s="174"/>
      <c r="P79" s="175">
        <f>P80</f>
        <v>0</v>
      </c>
      <c r="Q79" s="174"/>
      <c r="R79" s="175">
        <f>R80</f>
        <v>0</v>
      </c>
      <c r="S79" s="174"/>
      <c r="T79" s="176">
        <f>T80</f>
        <v>0</v>
      </c>
      <c r="AR79" s="169" t="s">
        <v>215</v>
      </c>
      <c r="AT79" s="177" t="s">
        <v>73</v>
      </c>
      <c r="AU79" s="177" t="s">
        <v>74</v>
      </c>
      <c r="AY79" s="169" t="s">
        <v>185</v>
      </c>
      <c r="BK79" s="178">
        <f>BK80</f>
        <v>0</v>
      </c>
    </row>
    <row r="80" spans="2:63" s="11" customFormat="1" ht="19.95" customHeight="1">
      <c r="B80" s="168"/>
      <c r="D80" s="179" t="s">
        <v>73</v>
      </c>
      <c r="E80" s="180" t="s">
        <v>74</v>
      </c>
      <c r="F80" s="180" t="s">
        <v>929</v>
      </c>
      <c r="I80" s="171"/>
      <c r="J80" s="181">
        <f>BK80</f>
        <v>0</v>
      </c>
      <c r="L80" s="168"/>
      <c r="M80" s="173"/>
      <c r="N80" s="174"/>
      <c r="O80" s="174"/>
      <c r="P80" s="175">
        <f>SUM(P81:P82)</f>
        <v>0</v>
      </c>
      <c r="Q80" s="174"/>
      <c r="R80" s="175">
        <f>SUM(R81:R82)</f>
        <v>0</v>
      </c>
      <c r="S80" s="174"/>
      <c r="T80" s="176">
        <f>SUM(T81:T82)</f>
        <v>0</v>
      </c>
      <c r="AR80" s="169" t="s">
        <v>215</v>
      </c>
      <c r="AT80" s="177" t="s">
        <v>73</v>
      </c>
      <c r="AU80" s="177" t="s">
        <v>81</v>
      </c>
      <c r="AY80" s="169" t="s">
        <v>185</v>
      </c>
      <c r="BK80" s="178">
        <f>SUM(BK81:BK82)</f>
        <v>0</v>
      </c>
    </row>
    <row r="81" spans="2:65" s="1" customFormat="1" ht="20.399999999999999" customHeight="1">
      <c r="B81" s="182"/>
      <c r="C81" s="183" t="s">
        <v>81</v>
      </c>
      <c r="D81" s="183" t="s">
        <v>187</v>
      </c>
      <c r="E81" s="184" t="s">
        <v>1990</v>
      </c>
      <c r="F81" s="185" t="s">
        <v>934</v>
      </c>
      <c r="G81" s="186" t="s">
        <v>1991</v>
      </c>
      <c r="H81" s="187">
        <v>2</v>
      </c>
      <c r="I81" s="188"/>
      <c r="J81" s="189">
        <f>ROUND(I81*H81,2)</f>
        <v>0</v>
      </c>
      <c r="K81" s="185" t="s">
        <v>483</v>
      </c>
      <c r="L81" s="42"/>
      <c r="M81" s="190" t="s">
        <v>5</v>
      </c>
      <c r="N81" s="191" t="s">
        <v>45</v>
      </c>
      <c r="O81" s="43"/>
      <c r="P81" s="192">
        <f>O81*H81</f>
        <v>0</v>
      </c>
      <c r="Q81" s="192">
        <v>0</v>
      </c>
      <c r="R81" s="192">
        <f>Q81*H81</f>
        <v>0</v>
      </c>
      <c r="S81" s="192">
        <v>0</v>
      </c>
      <c r="T81" s="193">
        <f>S81*H81</f>
        <v>0</v>
      </c>
      <c r="AR81" s="25" t="s">
        <v>1992</v>
      </c>
      <c r="AT81" s="25" t="s">
        <v>187</v>
      </c>
      <c r="AU81" s="25" t="s">
        <v>83</v>
      </c>
      <c r="AY81" s="25" t="s">
        <v>185</v>
      </c>
      <c r="BE81" s="194">
        <f>IF(N81="základní",J81,0)</f>
        <v>0</v>
      </c>
      <c r="BF81" s="194">
        <f>IF(N81="snížená",J81,0)</f>
        <v>0</v>
      </c>
      <c r="BG81" s="194">
        <f>IF(N81="zákl. přenesená",J81,0)</f>
        <v>0</v>
      </c>
      <c r="BH81" s="194">
        <f>IF(N81="sníž. přenesená",J81,0)</f>
        <v>0</v>
      </c>
      <c r="BI81" s="194">
        <f>IF(N81="nulová",J81,0)</f>
        <v>0</v>
      </c>
      <c r="BJ81" s="25" t="s">
        <v>81</v>
      </c>
      <c r="BK81" s="194">
        <f>ROUND(I81*H81,2)</f>
        <v>0</v>
      </c>
      <c r="BL81" s="25" t="s">
        <v>1992</v>
      </c>
      <c r="BM81" s="25" t="s">
        <v>1993</v>
      </c>
    </row>
    <row r="82" spans="2:65" s="1" customFormat="1" ht="20.399999999999999" customHeight="1">
      <c r="B82" s="182"/>
      <c r="C82" s="183" t="s">
        <v>83</v>
      </c>
      <c r="D82" s="183" t="s">
        <v>187</v>
      </c>
      <c r="E82" s="184" t="s">
        <v>1994</v>
      </c>
      <c r="F82" s="185" t="s">
        <v>1995</v>
      </c>
      <c r="G82" s="186" t="s">
        <v>1991</v>
      </c>
      <c r="H82" s="187">
        <v>1</v>
      </c>
      <c r="I82" s="188"/>
      <c r="J82" s="189">
        <f>ROUND(I82*H82,2)</f>
        <v>0</v>
      </c>
      <c r="K82" s="185" t="s">
        <v>483</v>
      </c>
      <c r="L82" s="42"/>
      <c r="M82" s="190" t="s">
        <v>5</v>
      </c>
      <c r="N82" s="246" t="s">
        <v>45</v>
      </c>
      <c r="O82" s="247"/>
      <c r="P82" s="248">
        <f>O82*H82</f>
        <v>0</v>
      </c>
      <c r="Q82" s="248">
        <v>0</v>
      </c>
      <c r="R82" s="248">
        <f>Q82*H82</f>
        <v>0</v>
      </c>
      <c r="S82" s="248">
        <v>0</v>
      </c>
      <c r="T82" s="249">
        <f>S82*H82</f>
        <v>0</v>
      </c>
      <c r="AR82" s="25" t="s">
        <v>1992</v>
      </c>
      <c r="AT82" s="25" t="s">
        <v>187</v>
      </c>
      <c r="AU82" s="25" t="s">
        <v>83</v>
      </c>
      <c r="AY82" s="25" t="s">
        <v>185</v>
      </c>
      <c r="BE82" s="194">
        <f>IF(N82="základní",J82,0)</f>
        <v>0</v>
      </c>
      <c r="BF82" s="194">
        <f>IF(N82="snížená",J82,0)</f>
        <v>0</v>
      </c>
      <c r="BG82" s="194">
        <f>IF(N82="zákl. přenesená",J82,0)</f>
        <v>0</v>
      </c>
      <c r="BH82" s="194">
        <f>IF(N82="sníž. přenesená",J82,0)</f>
        <v>0</v>
      </c>
      <c r="BI82" s="194">
        <f>IF(N82="nulová",J82,0)</f>
        <v>0</v>
      </c>
      <c r="BJ82" s="25" t="s">
        <v>81</v>
      </c>
      <c r="BK82" s="194">
        <f>ROUND(I82*H82,2)</f>
        <v>0</v>
      </c>
      <c r="BL82" s="25" t="s">
        <v>1992</v>
      </c>
      <c r="BM82" s="25" t="s">
        <v>1996</v>
      </c>
    </row>
    <row r="83" spans="2:65" s="1" customFormat="1" ht="6.9" customHeight="1">
      <c r="B83" s="57"/>
      <c r="C83" s="58"/>
      <c r="D83" s="58"/>
      <c r="E83" s="58"/>
      <c r="F83" s="58"/>
      <c r="G83" s="58"/>
      <c r="H83" s="58"/>
      <c r="I83" s="135"/>
      <c r="J83" s="58"/>
      <c r="K83" s="58"/>
      <c r="L83" s="42"/>
    </row>
  </sheetData>
  <autoFilter ref="C77:K82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2"/>
  <cols>
    <col min="1" max="1" width="8.28515625" style="263" customWidth="1"/>
    <col min="2" max="2" width="1.7109375" style="263" customWidth="1"/>
    <col min="3" max="4" width="5" style="263" customWidth="1"/>
    <col min="5" max="5" width="11.7109375" style="263" customWidth="1"/>
    <col min="6" max="6" width="9.140625" style="263" customWidth="1"/>
    <col min="7" max="7" width="5" style="263" customWidth="1"/>
    <col min="8" max="8" width="77.85546875" style="263" customWidth="1"/>
    <col min="9" max="10" width="20" style="263" customWidth="1"/>
    <col min="11" max="11" width="1.7109375" style="263" customWidth="1"/>
  </cols>
  <sheetData>
    <row r="1" spans="2:11" ht="37.5" customHeight="1"/>
    <row r="2" spans="2:11" ht="7.5" customHeight="1">
      <c r="B2" s="264"/>
      <c r="C2" s="265"/>
      <c r="D2" s="265"/>
      <c r="E2" s="265"/>
      <c r="F2" s="265"/>
      <c r="G2" s="265"/>
      <c r="H2" s="265"/>
      <c r="I2" s="265"/>
      <c r="J2" s="265"/>
      <c r="K2" s="266"/>
    </row>
    <row r="3" spans="2:11" s="16" customFormat="1" ht="45" customHeight="1">
      <c r="B3" s="267"/>
      <c r="C3" s="422" t="s">
        <v>1997</v>
      </c>
      <c r="D3" s="422"/>
      <c r="E3" s="422"/>
      <c r="F3" s="422"/>
      <c r="G3" s="422"/>
      <c r="H3" s="422"/>
      <c r="I3" s="422"/>
      <c r="J3" s="422"/>
      <c r="K3" s="268"/>
    </row>
    <row r="4" spans="2:11" ht="25.5" customHeight="1">
      <c r="B4" s="269"/>
      <c r="C4" s="429" t="s">
        <v>1998</v>
      </c>
      <c r="D4" s="429"/>
      <c r="E4" s="429"/>
      <c r="F4" s="429"/>
      <c r="G4" s="429"/>
      <c r="H4" s="429"/>
      <c r="I4" s="429"/>
      <c r="J4" s="429"/>
      <c r="K4" s="270"/>
    </row>
    <row r="5" spans="2:11" ht="5.25" customHeight="1">
      <c r="B5" s="269"/>
      <c r="C5" s="271"/>
      <c r="D5" s="271"/>
      <c r="E5" s="271"/>
      <c r="F5" s="271"/>
      <c r="G5" s="271"/>
      <c r="H5" s="271"/>
      <c r="I5" s="271"/>
      <c r="J5" s="271"/>
      <c r="K5" s="270"/>
    </row>
    <row r="6" spans="2:11" ht="15" customHeight="1">
      <c r="B6" s="269"/>
      <c r="C6" s="425" t="s">
        <v>1999</v>
      </c>
      <c r="D6" s="425"/>
      <c r="E6" s="425"/>
      <c r="F6" s="425"/>
      <c r="G6" s="425"/>
      <c r="H6" s="425"/>
      <c r="I6" s="425"/>
      <c r="J6" s="425"/>
      <c r="K6" s="270"/>
    </row>
    <row r="7" spans="2:11" ht="15" customHeight="1">
      <c r="B7" s="273"/>
      <c r="C7" s="425" t="s">
        <v>2000</v>
      </c>
      <c r="D7" s="425"/>
      <c r="E7" s="425"/>
      <c r="F7" s="425"/>
      <c r="G7" s="425"/>
      <c r="H7" s="425"/>
      <c r="I7" s="425"/>
      <c r="J7" s="425"/>
      <c r="K7" s="270"/>
    </row>
    <row r="8" spans="2:11" ht="12.75" customHeight="1">
      <c r="B8" s="273"/>
      <c r="C8" s="272"/>
      <c r="D8" s="272"/>
      <c r="E8" s="272"/>
      <c r="F8" s="272"/>
      <c r="G8" s="272"/>
      <c r="H8" s="272"/>
      <c r="I8" s="272"/>
      <c r="J8" s="272"/>
      <c r="K8" s="270"/>
    </row>
    <row r="9" spans="2:11" ht="15" customHeight="1">
      <c r="B9" s="273"/>
      <c r="C9" s="425" t="s">
        <v>2001</v>
      </c>
      <c r="D9" s="425"/>
      <c r="E9" s="425"/>
      <c r="F9" s="425"/>
      <c r="G9" s="425"/>
      <c r="H9" s="425"/>
      <c r="I9" s="425"/>
      <c r="J9" s="425"/>
      <c r="K9" s="270"/>
    </row>
    <row r="10" spans="2:11" ht="15" customHeight="1">
      <c r="B10" s="273"/>
      <c r="C10" s="272"/>
      <c r="D10" s="425" t="s">
        <v>2002</v>
      </c>
      <c r="E10" s="425"/>
      <c r="F10" s="425"/>
      <c r="G10" s="425"/>
      <c r="H10" s="425"/>
      <c r="I10" s="425"/>
      <c r="J10" s="425"/>
      <c r="K10" s="270"/>
    </row>
    <row r="11" spans="2:11" ht="15" customHeight="1">
      <c r="B11" s="273"/>
      <c r="C11" s="274"/>
      <c r="D11" s="425" t="s">
        <v>2003</v>
      </c>
      <c r="E11" s="425"/>
      <c r="F11" s="425"/>
      <c r="G11" s="425"/>
      <c r="H11" s="425"/>
      <c r="I11" s="425"/>
      <c r="J11" s="425"/>
      <c r="K11" s="270"/>
    </row>
    <row r="12" spans="2:11" ht="12.75" customHeight="1">
      <c r="B12" s="273"/>
      <c r="C12" s="274"/>
      <c r="D12" s="274"/>
      <c r="E12" s="274"/>
      <c r="F12" s="274"/>
      <c r="G12" s="274"/>
      <c r="H12" s="274"/>
      <c r="I12" s="274"/>
      <c r="J12" s="274"/>
      <c r="K12" s="270"/>
    </row>
    <row r="13" spans="2:11" ht="15" customHeight="1">
      <c r="B13" s="273"/>
      <c r="C13" s="274"/>
      <c r="D13" s="425" t="s">
        <v>2004</v>
      </c>
      <c r="E13" s="425"/>
      <c r="F13" s="425"/>
      <c r="G13" s="425"/>
      <c r="H13" s="425"/>
      <c r="I13" s="425"/>
      <c r="J13" s="425"/>
      <c r="K13" s="270"/>
    </row>
    <row r="14" spans="2:11" ht="15" customHeight="1">
      <c r="B14" s="273"/>
      <c r="C14" s="274"/>
      <c r="D14" s="425" t="s">
        <v>2005</v>
      </c>
      <c r="E14" s="425"/>
      <c r="F14" s="425"/>
      <c r="G14" s="425"/>
      <c r="H14" s="425"/>
      <c r="I14" s="425"/>
      <c r="J14" s="425"/>
      <c r="K14" s="270"/>
    </row>
    <row r="15" spans="2:11" ht="15" customHeight="1">
      <c r="B15" s="273"/>
      <c r="C15" s="274"/>
      <c r="D15" s="425" t="s">
        <v>2006</v>
      </c>
      <c r="E15" s="425"/>
      <c r="F15" s="425"/>
      <c r="G15" s="425"/>
      <c r="H15" s="425"/>
      <c r="I15" s="425"/>
      <c r="J15" s="425"/>
      <c r="K15" s="270"/>
    </row>
    <row r="16" spans="2:11" ht="15" customHeight="1">
      <c r="B16" s="273"/>
      <c r="C16" s="274"/>
      <c r="D16" s="274"/>
      <c r="E16" s="275" t="s">
        <v>80</v>
      </c>
      <c r="F16" s="425" t="s">
        <v>2007</v>
      </c>
      <c r="G16" s="425"/>
      <c r="H16" s="425"/>
      <c r="I16" s="425"/>
      <c r="J16" s="425"/>
      <c r="K16" s="270"/>
    </row>
    <row r="17" spans="2:11" ht="15" customHeight="1">
      <c r="B17" s="273"/>
      <c r="C17" s="274"/>
      <c r="D17" s="274"/>
      <c r="E17" s="275" t="s">
        <v>2008</v>
      </c>
      <c r="F17" s="425" t="s">
        <v>2009</v>
      </c>
      <c r="G17" s="425"/>
      <c r="H17" s="425"/>
      <c r="I17" s="425"/>
      <c r="J17" s="425"/>
      <c r="K17" s="270"/>
    </row>
    <row r="18" spans="2:11" ht="15" customHeight="1">
      <c r="B18" s="273"/>
      <c r="C18" s="274"/>
      <c r="D18" s="274"/>
      <c r="E18" s="275" t="s">
        <v>2010</v>
      </c>
      <c r="F18" s="425" t="s">
        <v>2011</v>
      </c>
      <c r="G18" s="425"/>
      <c r="H18" s="425"/>
      <c r="I18" s="425"/>
      <c r="J18" s="425"/>
      <c r="K18" s="270"/>
    </row>
    <row r="19" spans="2:11" ht="15" customHeight="1">
      <c r="B19" s="273"/>
      <c r="C19" s="274"/>
      <c r="D19" s="274"/>
      <c r="E19" s="275" t="s">
        <v>2012</v>
      </c>
      <c r="F19" s="425" t="s">
        <v>2013</v>
      </c>
      <c r="G19" s="425"/>
      <c r="H19" s="425"/>
      <c r="I19" s="425"/>
      <c r="J19" s="425"/>
      <c r="K19" s="270"/>
    </row>
    <row r="20" spans="2:11" ht="15" customHeight="1">
      <c r="B20" s="273"/>
      <c r="C20" s="274"/>
      <c r="D20" s="274"/>
      <c r="E20" s="275" t="s">
        <v>1943</v>
      </c>
      <c r="F20" s="425" t="s">
        <v>1944</v>
      </c>
      <c r="G20" s="425"/>
      <c r="H20" s="425"/>
      <c r="I20" s="425"/>
      <c r="J20" s="425"/>
      <c r="K20" s="270"/>
    </row>
    <row r="21" spans="2:11" ht="15" customHeight="1">
      <c r="B21" s="273"/>
      <c r="C21" s="274"/>
      <c r="D21" s="274"/>
      <c r="E21" s="275" t="s">
        <v>87</v>
      </c>
      <c r="F21" s="425" t="s">
        <v>2014</v>
      </c>
      <c r="G21" s="425"/>
      <c r="H21" s="425"/>
      <c r="I21" s="425"/>
      <c r="J21" s="425"/>
      <c r="K21" s="270"/>
    </row>
    <row r="22" spans="2:11" ht="12.75" customHeight="1">
      <c r="B22" s="273"/>
      <c r="C22" s="274"/>
      <c r="D22" s="274"/>
      <c r="E22" s="274"/>
      <c r="F22" s="274"/>
      <c r="G22" s="274"/>
      <c r="H22" s="274"/>
      <c r="I22" s="274"/>
      <c r="J22" s="274"/>
      <c r="K22" s="270"/>
    </row>
    <row r="23" spans="2:11" ht="15" customHeight="1">
      <c r="B23" s="273"/>
      <c r="C23" s="425" t="s">
        <v>2015</v>
      </c>
      <c r="D23" s="425"/>
      <c r="E23" s="425"/>
      <c r="F23" s="425"/>
      <c r="G23" s="425"/>
      <c r="H23" s="425"/>
      <c r="I23" s="425"/>
      <c r="J23" s="425"/>
      <c r="K23" s="270"/>
    </row>
    <row r="24" spans="2:11" ht="15" customHeight="1">
      <c r="B24" s="273"/>
      <c r="C24" s="425" t="s">
        <v>2016</v>
      </c>
      <c r="D24" s="425"/>
      <c r="E24" s="425"/>
      <c r="F24" s="425"/>
      <c r="G24" s="425"/>
      <c r="H24" s="425"/>
      <c r="I24" s="425"/>
      <c r="J24" s="425"/>
      <c r="K24" s="270"/>
    </row>
    <row r="25" spans="2:11" ht="15" customHeight="1">
      <c r="B25" s="273"/>
      <c r="C25" s="272"/>
      <c r="D25" s="425" t="s">
        <v>2017</v>
      </c>
      <c r="E25" s="425"/>
      <c r="F25" s="425"/>
      <c r="G25" s="425"/>
      <c r="H25" s="425"/>
      <c r="I25" s="425"/>
      <c r="J25" s="425"/>
      <c r="K25" s="270"/>
    </row>
    <row r="26" spans="2:11" ht="15" customHeight="1">
      <c r="B26" s="273"/>
      <c r="C26" s="274"/>
      <c r="D26" s="425" t="s">
        <v>2018</v>
      </c>
      <c r="E26" s="425"/>
      <c r="F26" s="425"/>
      <c r="G26" s="425"/>
      <c r="H26" s="425"/>
      <c r="I26" s="425"/>
      <c r="J26" s="425"/>
      <c r="K26" s="270"/>
    </row>
    <row r="27" spans="2:11" ht="12.75" customHeight="1">
      <c r="B27" s="273"/>
      <c r="C27" s="274"/>
      <c r="D27" s="274"/>
      <c r="E27" s="274"/>
      <c r="F27" s="274"/>
      <c r="G27" s="274"/>
      <c r="H27" s="274"/>
      <c r="I27" s="274"/>
      <c r="J27" s="274"/>
      <c r="K27" s="270"/>
    </row>
    <row r="28" spans="2:11" ht="15" customHeight="1">
      <c r="B28" s="273"/>
      <c r="C28" s="274"/>
      <c r="D28" s="425" t="s">
        <v>2019</v>
      </c>
      <c r="E28" s="425"/>
      <c r="F28" s="425"/>
      <c r="G28" s="425"/>
      <c r="H28" s="425"/>
      <c r="I28" s="425"/>
      <c r="J28" s="425"/>
      <c r="K28" s="270"/>
    </row>
    <row r="29" spans="2:11" ht="15" customHeight="1">
      <c r="B29" s="273"/>
      <c r="C29" s="274"/>
      <c r="D29" s="425" t="s">
        <v>2020</v>
      </c>
      <c r="E29" s="425"/>
      <c r="F29" s="425"/>
      <c r="G29" s="425"/>
      <c r="H29" s="425"/>
      <c r="I29" s="425"/>
      <c r="J29" s="425"/>
      <c r="K29" s="270"/>
    </row>
    <row r="30" spans="2:11" ht="12.75" customHeight="1">
      <c r="B30" s="273"/>
      <c r="C30" s="274"/>
      <c r="D30" s="274"/>
      <c r="E30" s="274"/>
      <c r="F30" s="274"/>
      <c r="G30" s="274"/>
      <c r="H30" s="274"/>
      <c r="I30" s="274"/>
      <c r="J30" s="274"/>
      <c r="K30" s="270"/>
    </row>
    <row r="31" spans="2:11" ht="15" customHeight="1">
      <c r="B31" s="273"/>
      <c r="C31" s="274"/>
      <c r="D31" s="425" t="s">
        <v>2021</v>
      </c>
      <c r="E31" s="425"/>
      <c r="F31" s="425"/>
      <c r="G31" s="425"/>
      <c r="H31" s="425"/>
      <c r="I31" s="425"/>
      <c r="J31" s="425"/>
      <c r="K31" s="270"/>
    </row>
    <row r="32" spans="2:11" ht="15" customHeight="1">
      <c r="B32" s="273"/>
      <c r="C32" s="274"/>
      <c r="D32" s="425" t="s">
        <v>2022</v>
      </c>
      <c r="E32" s="425"/>
      <c r="F32" s="425"/>
      <c r="G32" s="425"/>
      <c r="H32" s="425"/>
      <c r="I32" s="425"/>
      <c r="J32" s="425"/>
      <c r="K32" s="270"/>
    </row>
    <row r="33" spans="2:11" ht="15" customHeight="1">
      <c r="B33" s="273"/>
      <c r="C33" s="274"/>
      <c r="D33" s="425" t="s">
        <v>2023</v>
      </c>
      <c r="E33" s="425"/>
      <c r="F33" s="425"/>
      <c r="G33" s="425"/>
      <c r="H33" s="425"/>
      <c r="I33" s="425"/>
      <c r="J33" s="425"/>
      <c r="K33" s="270"/>
    </row>
    <row r="34" spans="2:11" ht="15" customHeight="1">
      <c r="B34" s="273"/>
      <c r="C34" s="274"/>
      <c r="D34" s="272"/>
      <c r="E34" s="276" t="s">
        <v>170</v>
      </c>
      <c r="F34" s="272"/>
      <c r="G34" s="425" t="s">
        <v>2024</v>
      </c>
      <c r="H34" s="425"/>
      <c r="I34" s="425"/>
      <c r="J34" s="425"/>
      <c r="K34" s="270"/>
    </row>
    <row r="35" spans="2:11" ht="30.75" customHeight="1">
      <c r="B35" s="273"/>
      <c r="C35" s="274"/>
      <c r="D35" s="272"/>
      <c r="E35" s="276" t="s">
        <v>2025</v>
      </c>
      <c r="F35" s="272"/>
      <c r="G35" s="425" t="s">
        <v>2026</v>
      </c>
      <c r="H35" s="425"/>
      <c r="I35" s="425"/>
      <c r="J35" s="425"/>
      <c r="K35" s="270"/>
    </row>
    <row r="36" spans="2:11" ht="15" customHeight="1">
      <c r="B36" s="273"/>
      <c r="C36" s="274"/>
      <c r="D36" s="272"/>
      <c r="E36" s="276" t="s">
        <v>55</v>
      </c>
      <c r="F36" s="272"/>
      <c r="G36" s="425" t="s">
        <v>2027</v>
      </c>
      <c r="H36" s="425"/>
      <c r="I36" s="425"/>
      <c r="J36" s="425"/>
      <c r="K36" s="270"/>
    </row>
    <row r="37" spans="2:11" ht="15" customHeight="1">
      <c r="B37" s="273"/>
      <c r="C37" s="274"/>
      <c r="D37" s="272"/>
      <c r="E37" s="276" t="s">
        <v>171</v>
      </c>
      <c r="F37" s="272"/>
      <c r="G37" s="425" t="s">
        <v>2028</v>
      </c>
      <c r="H37" s="425"/>
      <c r="I37" s="425"/>
      <c r="J37" s="425"/>
      <c r="K37" s="270"/>
    </row>
    <row r="38" spans="2:11" ht="15" customHeight="1">
      <c r="B38" s="273"/>
      <c r="C38" s="274"/>
      <c r="D38" s="272"/>
      <c r="E38" s="276" t="s">
        <v>172</v>
      </c>
      <c r="F38" s="272"/>
      <c r="G38" s="425" t="s">
        <v>2029</v>
      </c>
      <c r="H38" s="425"/>
      <c r="I38" s="425"/>
      <c r="J38" s="425"/>
      <c r="K38" s="270"/>
    </row>
    <row r="39" spans="2:11" ht="15" customHeight="1">
      <c r="B39" s="273"/>
      <c r="C39" s="274"/>
      <c r="D39" s="272"/>
      <c r="E39" s="276" t="s">
        <v>173</v>
      </c>
      <c r="F39" s="272"/>
      <c r="G39" s="425" t="s">
        <v>2030</v>
      </c>
      <c r="H39" s="425"/>
      <c r="I39" s="425"/>
      <c r="J39" s="425"/>
      <c r="K39" s="270"/>
    </row>
    <row r="40" spans="2:11" ht="15" customHeight="1">
      <c r="B40" s="273"/>
      <c r="C40" s="274"/>
      <c r="D40" s="272"/>
      <c r="E40" s="276" t="s">
        <v>2031</v>
      </c>
      <c r="F40" s="272"/>
      <c r="G40" s="425" t="s">
        <v>2032</v>
      </c>
      <c r="H40" s="425"/>
      <c r="I40" s="425"/>
      <c r="J40" s="425"/>
      <c r="K40" s="270"/>
    </row>
    <row r="41" spans="2:11" ht="15" customHeight="1">
      <c r="B41" s="273"/>
      <c r="C41" s="274"/>
      <c r="D41" s="272"/>
      <c r="E41" s="276"/>
      <c r="F41" s="272"/>
      <c r="G41" s="425" t="s">
        <v>2033</v>
      </c>
      <c r="H41" s="425"/>
      <c r="I41" s="425"/>
      <c r="J41" s="425"/>
      <c r="K41" s="270"/>
    </row>
    <row r="42" spans="2:11" ht="15" customHeight="1">
      <c r="B42" s="273"/>
      <c r="C42" s="274"/>
      <c r="D42" s="272"/>
      <c r="E42" s="276" t="s">
        <v>2034</v>
      </c>
      <c r="F42" s="272"/>
      <c r="G42" s="425" t="s">
        <v>2035</v>
      </c>
      <c r="H42" s="425"/>
      <c r="I42" s="425"/>
      <c r="J42" s="425"/>
      <c r="K42" s="270"/>
    </row>
    <row r="43" spans="2:11" ht="15" customHeight="1">
      <c r="B43" s="273"/>
      <c r="C43" s="274"/>
      <c r="D43" s="272"/>
      <c r="E43" s="276" t="s">
        <v>175</v>
      </c>
      <c r="F43" s="272"/>
      <c r="G43" s="425" t="s">
        <v>2036</v>
      </c>
      <c r="H43" s="425"/>
      <c r="I43" s="425"/>
      <c r="J43" s="425"/>
      <c r="K43" s="270"/>
    </row>
    <row r="44" spans="2:11" ht="12.75" customHeight="1">
      <c r="B44" s="273"/>
      <c r="C44" s="274"/>
      <c r="D44" s="272"/>
      <c r="E44" s="272"/>
      <c r="F44" s="272"/>
      <c r="G44" s="272"/>
      <c r="H44" s="272"/>
      <c r="I44" s="272"/>
      <c r="J44" s="272"/>
      <c r="K44" s="270"/>
    </row>
    <row r="45" spans="2:11" ht="15" customHeight="1">
      <c r="B45" s="273"/>
      <c r="C45" s="274"/>
      <c r="D45" s="425" t="s">
        <v>2037</v>
      </c>
      <c r="E45" s="425"/>
      <c r="F45" s="425"/>
      <c r="G45" s="425"/>
      <c r="H45" s="425"/>
      <c r="I45" s="425"/>
      <c r="J45" s="425"/>
      <c r="K45" s="270"/>
    </row>
    <row r="46" spans="2:11" ht="15" customHeight="1">
      <c r="B46" s="273"/>
      <c r="C46" s="274"/>
      <c r="D46" s="274"/>
      <c r="E46" s="425" t="s">
        <v>2038</v>
      </c>
      <c r="F46" s="425"/>
      <c r="G46" s="425"/>
      <c r="H46" s="425"/>
      <c r="I46" s="425"/>
      <c r="J46" s="425"/>
      <c r="K46" s="270"/>
    </row>
    <row r="47" spans="2:11" ht="15" customHeight="1">
      <c r="B47" s="273"/>
      <c r="C47" s="274"/>
      <c r="D47" s="274"/>
      <c r="E47" s="425" t="s">
        <v>2039</v>
      </c>
      <c r="F47" s="425"/>
      <c r="G47" s="425"/>
      <c r="H47" s="425"/>
      <c r="I47" s="425"/>
      <c r="J47" s="425"/>
      <c r="K47" s="270"/>
    </row>
    <row r="48" spans="2:11" ht="15" customHeight="1">
      <c r="B48" s="273"/>
      <c r="C48" s="274"/>
      <c r="D48" s="274"/>
      <c r="E48" s="425" t="s">
        <v>2040</v>
      </c>
      <c r="F48" s="425"/>
      <c r="G48" s="425"/>
      <c r="H48" s="425"/>
      <c r="I48" s="425"/>
      <c r="J48" s="425"/>
      <c r="K48" s="270"/>
    </row>
    <row r="49" spans="2:11" ht="15" customHeight="1">
      <c r="B49" s="273"/>
      <c r="C49" s="274"/>
      <c r="D49" s="425" t="s">
        <v>2041</v>
      </c>
      <c r="E49" s="425"/>
      <c r="F49" s="425"/>
      <c r="G49" s="425"/>
      <c r="H49" s="425"/>
      <c r="I49" s="425"/>
      <c r="J49" s="425"/>
      <c r="K49" s="270"/>
    </row>
    <row r="50" spans="2:11" ht="25.5" customHeight="1">
      <c r="B50" s="269"/>
      <c r="C50" s="429" t="s">
        <v>2042</v>
      </c>
      <c r="D50" s="429"/>
      <c r="E50" s="429"/>
      <c r="F50" s="429"/>
      <c r="G50" s="429"/>
      <c r="H50" s="429"/>
      <c r="I50" s="429"/>
      <c r="J50" s="429"/>
      <c r="K50" s="270"/>
    </row>
    <row r="51" spans="2:11" ht="5.25" customHeight="1">
      <c r="B51" s="269"/>
      <c r="C51" s="271"/>
      <c r="D51" s="271"/>
      <c r="E51" s="271"/>
      <c r="F51" s="271"/>
      <c r="G51" s="271"/>
      <c r="H51" s="271"/>
      <c r="I51" s="271"/>
      <c r="J51" s="271"/>
      <c r="K51" s="270"/>
    </row>
    <row r="52" spans="2:11" ht="15" customHeight="1">
      <c r="B52" s="269"/>
      <c r="C52" s="425" t="s">
        <v>2043</v>
      </c>
      <c r="D52" s="425"/>
      <c r="E52" s="425"/>
      <c r="F52" s="425"/>
      <c r="G52" s="425"/>
      <c r="H52" s="425"/>
      <c r="I52" s="425"/>
      <c r="J52" s="425"/>
      <c r="K52" s="270"/>
    </row>
    <row r="53" spans="2:11" ht="15" customHeight="1">
      <c r="B53" s="269"/>
      <c r="C53" s="425" t="s">
        <v>2044</v>
      </c>
      <c r="D53" s="425"/>
      <c r="E53" s="425"/>
      <c r="F53" s="425"/>
      <c r="G53" s="425"/>
      <c r="H53" s="425"/>
      <c r="I53" s="425"/>
      <c r="J53" s="425"/>
      <c r="K53" s="270"/>
    </row>
    <row r="54" spans="2:11" ht="12.75" customHeight="1">
      <c r="B54" s="269"/>
      <c r="C54" s="272"/>
      <c r="D54" s="272"/>
      <c r="E54" s="272"/>
      <c r="F54" s="272"/>
      <c r="G54" s="272"/>
      <c r="H54" s="272"/>
      <c r="I54" s="272"/>
      <c r="J54" s="272"/>
      <c r="K54" s="270"/>
    </row>
    <row r="55" spans="2:11" ht="15" customHeight="1">
      <c r="B55" s="269"/>
      <c r="C55" s="425" t="s">
        <v>2045</v>
      </c>
      <c r="D55" s="425"/>
      <c r="E55" s="425"/>
      <c r="F55" s="425"/>
      <c r="G55" s="425"/>
      <c r="H55" s="425"/>
      <c r="I55" s="425"/>
      <c r="J55" s="425"/>
      <c r="K55" s="270"/>
    </row>
    <row r="56" spans="2:11" ht="15" customHeight="1">
      <c r="B56" s="269"/>
      <c r="C56" s="274"/>
      <c r="D56" s="425" t="s">
        <v>2046</v>
      </c>
      <c r="E56" s="425"/>
      <c r="F56" s="425"/>
      <c r="G56" s="425"/>
      <c r="H56" s="425"/>
      <c r="I56" s="425"/>
      <c r="J56" s="425"/>
      <c r="K56" s="270"/>
    </row>
    <row r="57" spans="2:11" ht="15" customHeight="1">
      <c r="B57" s="269"/>
      <c r="C57" s="274"/>
      <c r="D57" s="425" t="s">
        <v>2047</v>
      </c>
      <c r="E57" s="425"/>
      <c r="F57" s="425"/>
      <c r="G57" s="425"/>
      <c r="H57" s="425"/>
      <c r="I57" s="425"/>
      <c r="J57" s="425"/>
      <c r="K57" s="270"/>
    </row>
    <row r="58" spans="2:11" ht="15" customHeight="1">
      <c r="B58" s="269"/>
      <c r="C58" s="274"/>
      <c r="D58" s="425" t="s">
        <v>2048</v>
      </c>
      <c r="E58" s="425"/>
      <c r="F58" s="425"/>
      <c r="G58" s="425"/>
      <c r="H58" s="425"/>
      <c r="I58" s="425"/>
      <c r="J58" s="425"/>
      <c r="K58" s="270"/>
    </row>
    <row r="59" spans="2:11" ht="15" customHeight="1">
      <c r="B59" s="269"/>
      <c r="C59" s="274"/>
      <c r="D59" s="425" t="s">
        <v>2049</v>
      </c>
      <c r="E59" s="425"/>
      <c r="F59" s="425"/>
      <c r="G59" s="425"/>
      <c r="H59" s="425"/>
      <c r="I59" s="425"/>
      <c r="J59" s="425"/>
      <c r="K59" s="270"/>
    </row>
    <row r="60" spans="2:11" ht="15" customHeight="1">
      <c r="B60" s="269"/>
      <c r="C60" s="274"/>
      <c r="D60" s="426" t="s">
        <v>2050</v>
      </c>
      <c r="E60" s="426"/>
      <c r="F60" s="426"/>
      <c r="G60" s="426"/>
      <c r="H60" s="426"/>
      <c r="I60" s="426"/>
      <c r="J60" s="426"/>
      <c r="K60" s="270"/>
    </row>
    <row r="61" spans="2:11" ht="15" customHeight="1">
      <c r="B61" s="269"/>
      <c r="C61" s="274"/>
      <c r="D61" s="425" t="s">
        <v>2051</v>
      </c>
      <c r="E61" s="425"/>
      <c r="F61" s="425"/>
      <c r="G61" s="425"/>
      <c r="H61" s="425"/>
      <c r="I61" s="425"/>
      <c r="J61" s="425"/>
      <c r="K61" s="270"/>
    </row>
    <row r="62" spans="2:11" ht="12.75" customHeight="1">
      <c r="B62" s="269"/>
      <c r="C62" s="274"/>
      <c r="D62" s="274"/>
      <c r="E62" s="277"/>
      <c r="F62" s="274"/>
      <c r="G62" s="274"/>
      <c r="H62" s="274"/>
      <c r="I62" s="274"/>
      <c r="J62" s="274"/>
      <c r="K62" s="270"/>
    </row>
    <row r="63" spans="2:11" ht="15" customHeight="1">
      <c r="B63" s="269"/>
      <c r="C63" s="274"/>
      <c r="D63" s="425" t="s">
        <v>2052</v>
      </c>
      <c r="E63" s="425"/>
      <c r="F63" s="425"/>
      <c r="G63" s="425"/>
      <c r="H63" s="425"/>
      <c r="I63" s="425"/>
      <c r="J63" s="425"/>
      <c r="K63" s="270"/>
    </row>
    <row r="64" spans="2:11" ht="15" customHeight="1">
      <c r="B64" s="269"/>
      <c r="C64" s="274"/>
      <c r="D64" s="426" t="s">
        <v>2053</v>
      </c>
      <c r="E64" s="426"/>
      <c r="F64" s="426"/>
      <c r="G64" s="426"/>
      <c r="H64" s="426"/>
      <c r="I64" s="426"/>
      <c r="J64" s="426"/>
      <c r="K64" s="270"/>
    </row>
    <row r="65" spans="2:11" ht="15" customHeight="1">
      <c r="B65" s="269"/>
      <c r="C65" s="274"/>
      <c r="D65" s="425" t="s">
        <v>2054</v>
      </c>
      <c r="E65" s="425"/>
      <c r="F65" s="425"/>
      <c r="G65" s="425"/>
      <c r="H65" s="425"/>
      <c r="I65" s="425"/>
      <c r="J65" s="425"/>
      <c r="K65" s="270"/>
    </row>
    <row r="66" spans="2:11" ht="15" customHeight="1">
      <c r="B66" s="269"/>
      <c r="C66" s="274"/>
      <c r="D66" s="425" t="s">
        <v>2055</v>
      </c>
      <c r="E66" s="425"/>
      <c r="F66" s="425"/>
      <c r="G66" s="425"/>
      <c r="H66" s="425"/>
      <c r="I66" s="425"/>
      <c r="J66" s="425"/>
      <c r="K66" s="270"/>
    </row>
    <row r="67" spans="2:11" ht="15" customHeight="1">
      <c r="B67" s="269"/>
      <c r="C67" s="274"/>
      <c r="D67" s="425" t="s">
        <v>2056</v>
      </c>
      <c r="E67" s="425"/>
      <c r="F67" s="425"/>
      <c r="G67" s="425"/>
      <c r="H67" s="425"/>
      <c r="I67" s="425"/>
      <c r="J67" s="425"/>
      <c r="K67" s="270"/>
    </row>
    <row r="68" spans="2:11" ht="15" customHeight="1">
      <c r="B68" s="269"/>
      <c r="C68" s="274"/>
      <c r="D68" s="425" t="s">
        <v>2057</v>
      </c>
      <c r="E68" s="425"/>
      <c r="F68" s="425"/>
      <c r="G68" s="425"/>
      <c r="H68" s="425"/>
      <c r="I68" s="425"/>
      <c r="J68" s="425"/>
      <c r="K68" s="270"/>
    </row>
    <row r="69" spans="2:11" ht="12.75" customHeight="1">
      <c r="B69" s="278"/>
      <c r="C69" s="279"/>
      <c r="D69" s="279"/>
      <c r="E69" s="279"/>
      <c r="F69" s="279"/>
      <c r="G69" s="279"/>
      <c r="H69" s="279"/>
      <c r="I69" s="279"/>
      <c r="J69" s="279"/>
      <c r="K69" s="280"/>
    </row>
    <row r="70" spans="2:11" ht="18.75" customHeight="1">
      <c r="B70" s="281"/>
      <c r="C70" s="281"/>
      <c r="D70" s="281"/>
      <c r="E70" s="281"/>
      <c r="F70" s="281"/>
      <c r="G70" s="281"/>
      <c r="H70" s="281"/>
      <c r="I70" s="281"/>
      <c r="J70" s="281"/>
      <c r="K70" s="282"/>
    </row>
    <row r="71" spans="2:11" ht="18.75" customHeight="1">
      <c r="B71" s="282"/>
      <c r="C71" s="282"/>
      <c r="D71" s="282"/>
      <c r="E71" s="282"/>
      <c r="F71" s="282"/>
      <c r="G71" s="282"/>
      <c r="H71" s="282"/>
      <c r="I71" s="282"/>
      <c r="J71" s="282"/>
      <c r="K71" s="282"/>
    </row>
    <row r="72" spans="2:11" ht="7.5" customHeight="1">
      <c r="B72" s="283"/>
      <c r="C72" s="284"/>
      <c r="D72" s="284"/>
      <c r="E72" s="284"/>
      <c r="F72" s="284"/>
      <c r="G72" s="284"/>
      <c r="H72" s="284"/>
      <c r="I72" s="284"/>
      <c r="J72" s="284"/>
      <c r="K72" s="285"/>
    </row>
    <row r="73" spans="2:11" ht="45" customHeight="1">
      <c r="B73" s="286"/>
      <c r="C73" s="427" t="s">
        <v>153</v>
      </c>
      <c r="D73" s="427"/>
      <c r="E73" s="427"/>
      <c r="F73" s="427"/>
      <c r="G73" s="427"/>
      <c r="H73" s="427"/>
      <c r="I73" s="427"/>
      <c r="J73" s="427"/>
      <c r="K73" s="287"/>
    </row>
    <row r="74" spans="2:11" ht="17.25" customHeight="1">
      <c r="B74" s="286"/>
      <c r="C74" s="288" t="s">
        <v>2058</v>
      </c>
      <c r="D74" s="288"/>
      <c r="E74" s="288"/>
      <c r="F74" s="288" t="s">
        <v>2059</v>
      </c>
      <c r="G74" s="289"/>
      <c r="H74" s="288" t="s">
        <v>171</v>
      </c>
      <c r="I74" s="288" t="s">
        <v>59</v>
      </c>
      <c r="J74" s="288" t="s">
        <v>2060</v>
      </c>
      <c r="K74" s="287"/>
    </row>
    <row r="75" spans="2:11" ht="17.25" customHeight="1">
      <c r="B75" s="286"/>
      <c r="C75" s="290" t="s">
        <v>2061</v>
      </c>
      <c r="D75" s="290"/>
      <c r="E75" s="290"/>
      <c r="F75" s="291" t="s">
        <v>2062</v>
      </c>
      <c r="G75" s="292"/>
      <c r="H75" s="290"/>
      <c r="I75" s="290"/>
      <c r="J75" s="290" t="s">
        <v>2063</v>
      </c>
      <c r="K75" s="287"/>
    </row>
    <row r="76" spans="2:11" ht="5.25" customHeight="1">
      <c r="B76" s="286"/>
      <c r="C76" s="293"/>
      <c r="D76" s="293"/>
      <c r="E76" s="293"/>
      <c r="F76" s="293"/>
      <c r="G76" s="294"/>
      <c r="H76" s="293"/>
      <c r="I76" s="293"/>
      <c r="J76" s="293"/>
      <c r="K76" s="287"/>
    </row>
    <row r="77" spans="2:11" ht="15" customHeight="1">
      <c r="B77" s="286"/>
      <c r="C77" s="276" t="s">
        <v>55</v>
      </c>
      <c r="D77" s="293"/>
      <c r="E77" s="293"/>
      <c r="F77" s="295" t="s">
        <v>2064</v>
      </c>
      <c r="G77" s="294"/>
      <c r="H77" s="276" t="s">
        <v>2065</v>
      </c>
      <c r="I77" s="276" t="s">
        <v>2066</v>
      </c>
      <c r="J77" s="276">
        <v>20</v>
      </c>
      <c r="K77" s="287"/>
    </row>
    <row r="78" spans="2:11" ht="15" customHeight="1">
      <c r="B78" s="286"/>
      <c r="C78" s="276" t="s">
        <v>2067</v>
      </c>
      <c r="D78" s="276"/>
      <c r="E78" s="276"/>
      <c r="F78" s="295" t="s">
        <v>2064</v>
      </c>
      <c r="G78" s="294"/>
      <c r="H78" s="276" t="s">
        <v>2068</v>
      </c>
      <c r="I78" s="276" t="s">
        <v>2066</v>
      </c>
      <c r="J78" s="276">
        <v>120</v>
      </c>
      <c r="K78" s="287"/>
    </row>
    <row r="79" spans="2:11" ht="15" customHeight="1">
      <c r="B79" s="296"/>
      <c r="C79" s="276" t="s">
        <v>2069</v>
      </c>
      <c r="D79" s="276"/>
      <c r="E79" s="276"/>
      <c r="F79" s="295" t="s">
        <v>2070</v>
      </c>
      <c r="G79" s="294"/>
      <c r="H79" s="276" t="s">
        <v>2071</v>
      </c>
      <c r="I79" s="276" t="s">
        <v>2066</v>
      </c>
      <c r="J79" s="276">
        <v>50</v>
      </c>
      <c r="K79" s="287"/>
    </row>
    <row r="80" spans="2:11" ht="15" customHeight="1">
      <c r="B80" s="296"/>
      <c r="C80" s="276" t="s">
        <v>2072</v>
      </c>
      <c r="D80" s="276"/>
      <c r="E80" s="276"/>
      <c r="F80" s="295" t="s">
        <v>2064</v>
      </c>
      <c r="G80" s="294"/>
      <c r="H80" s="276" t="s">
        <v>2073</v>
      </c>
      <c r="I80" s="276" t="s">
        <v>2074</v>
      </c>
      <c r="J80" s="276"/>
      <c r="K80" s="287"/>
    </row>
    <row r="81" spans="2:11" ht="15" customHeight="1">
      <c r="B81" s="296"/>
      <c r="C81" s="297" t="s">
        <v>2075</v>
      </c>
      <c r="D81" s="297"/>
      <c r="E81" s="297"/>
      <c r="F81" s="298" t="s">
        <v>2070</v>
      </c>
      <c r="G81" s="297"/>
      <c r="H81" s="297" t="s">
        <v>2076</v>
      </c>
      <c r="I81" s="297" t="s">
        <v>2066</v>
      </c>
      <c r="J81" s="297">
        <v>15</v>
      </c>
      <c r="K81" s="287"/>
    </row>
    <row r="82" spans="2:11" ht="15" customHeight="1">
      <c r="B82" s="296"/>
      <c r="C82" s="297" t="s">
        <v>2077</v>
      </c>
      <c r="D82" s="297"/>
      <c r="E82" s="297"/>
      <c r="F82" s="298" t="s">
        <v>2070</v>
      </c>
      <c r="G82" s="297"/>
      <c r="H82" s="297" t="s">
        <v>2078</v>
      </c>
      <c r="I82" s="297" t="s">
        <v>2066</v>
      </c>
      <c r="J82" s="297">
        <v>15</v>
      </c>
      <c r="K82" s="287"/>
    </row>
    <row r="83" spans="2:11" ht="15" customHeight="1">
      <c r="B83" s="296"/>
      <c r="C83" s="297" t="s">
        <v>2079</v>
      </c>
      <c r="D83" s="297"/>
      <c r="E83" s="297"/>
      <c r="F83" s="298" t="s">
        <v>2070</v>
      </c>
      <c r="G83" s="297"/>
      <c r="H83" s="297" t="s">
        <v>2080</v>
      </c>
      <c r="I83" s="297" t="s">
        <v>2066</v>
      </c>
      <c r="J83" s="297">
        <v>20</v>
      </c>
      <c r="K83" s="287"/>
    </row>
    <row r="84" spans="2:11" ht="15" customHeight="1">
      <c r="B84" s="296"/>
      <c r="C84" s="297" t="s">
        <v>2081</v>
      </c>
      <c r="D84" s="297"/>
      <c r="E84" s="297"/>
      <c r="F84" s="298" t="s">
        <v>2070</v>
      </c>
      <c r="G84" s="297"/>
      <c r="H84" s="297" t="s">
        <v>2082</v>
      </c>
      <c r="I84" s="297" t="s">
        <v>2066</v>
      </c>
      <c r="J84" s="297">
        <v>20</v>
      </c>
      <c r="K84" s="287"/>
    </row>
    <row r="85" spans="2:11" ht="15" customHeight="1">
      <c r="B85" s="296"/>
      <c r="C85" s="276" t="s">
        <v>2083</v>
      </c>
      <c r="D85" s="276"/>
      <c r="E85" s="276"/>
      <c r="F85" s="295" t="s">
        <v>2070</v>
      </c>
      <c r="G85" s="294"/>
      <c r="H85" s="276" t="s">
        <v>2084</v>
      </c>
      <c r="I85" s="276" t="s">
        <v>2066</v>
      </c>
      <c r="J85" s="276">
        <v>50</v>
      </c>
      <c r="K85" s="287"/>
    </row>
    <row r="86" spans="2:11" ht="15" customHeight="1">
      <c r="B86" s="296"/>
      <c r="C86" s="276" t="s">
        <v>2085</v>
      </c>
      <c r="D86" s="276"/>
      <c r="E86" s="276"/>
      <c r="F86" s="295" t="s">
        <v>2070</v>
      </c>
      <c r="G86" s="294"/>
      <c r="H86" s="276" t="s">
        <v>2086</v>
      </c>
      <c r="I86" s="276" t="s">
        <v>2066</v>
      </c>
      <c r="J86" s="276">
        <v>20</v>
      </c>
      <c r="K86" s="287"/>
    </row>
    <row r="87" spans="2:11" ht="15" customHeight="1">
      <c r="B87" s="296"/>
      <c r="C87" s="276" t="s">
        <v>2087</v>
      </c>
      <c r="D87" s="276"/>
      <c r="E87" s="276"/>
      <c r="F87" s="295" t="s">
        <v>2070</v>
      </c>
      <c r="G87" s="294"/>
      <c r="H87" s="276" t="s">
        <v>2088</v>
      </c>
      <c r="I87" s="276" t="s">
        <v>2066</v>
      </c>
      <c r="J87" s="276">
        <v>20</v>
      </c>
      <c r="K87" s="287"/>
    </row>
    <row r="88" spans="2:11" ht="15" customHeight="1">
      <c r="B88" s="296"/>
      <c r="C88" s="276" t="s">
        <v>2089</v>
      </c>
      <c r="D88" s="276"/>
      <c r="E88" s="276"/>
      <c r="F88" s="295" t="s">
        <v>2070</v>
      </c>
      <c r="G88" s="294"/>
      <c r="H88" s="276" t="s">
        <v>2090</v>
      </c>
      <c r="I88" s="276" t="s">
        <v>2066</v>
      </c>
      <c r="J88" s="276">
        <v>50</v>
      </c>
      <c r="K88" s="287"/>
    </row>
    <row r="89" spans="2:11" ht="15" customHeight="1">
      <c r="B89" s="296"/>
      <c r="C89" s="276" t="s">
        <v>2091</v>
      </c>
      <c r="D89" s="276"/>
      <c r="E89" s="276"/>
      <c r="F89" s="295" t="s">
        <v>2070</v>
      </c>
      <c r="G89" s="294"/>
      <c r="H89" s="276" t="s">
        <v>2091</v>
      </c>
      <c r="I89" s="276" t="s">
        <v>2066</v>
      </c>
      <c r="J89" s="276">
        <v>50</v>
      </c>
      <c r="K89" s="287"/>
    </row>
    <row r="90" spans="2:11" ht="15" customHeight="1">
      <c r="B90" s="296"/>
      <c r="C90" s="276" t="s">
        <v>176</v>
      </c>
      <c r="D90" s="276"/>
      <c r="E90" s="276"/>
      <c r="F90" s="295" t="s">
        <v>2070</v>
      </c>
      <c r="G90" s="294"/>
      <c r="H90" s="276" t="s">
        <v>2092</v>
      </c>
      <c r="I90" s="276" t="s">
        <v>2066</v>
      </c>
      <c r="J90" s="276">
        <v>255</v>
      </c>
      <c r="K90" s="287"/>
    </row>
    <row r="91" spans="2:11" ht="15" customHeight="1">
      <c r="B91" s="296"/>
      <c r="C91" s="276" t="s">
        <v>2093</v>
      </c>
      <c r="D91" s="276"/>
      <c r="E91" s="276"/>
      <c r="F91" s="295" t="s">
        <v>2064</v>
      </c>
      <c r="G91" s="294"/>
      <c r="H91" s="276" t="s">
        <v>2094</v>
      </c>
      <c r="I91" s="276" t="s">
        <v>2095</v>
      </c>
      <c r="J91" s="276"/>
      <c r="K91" s="287"/>
    </row>
    <row r="92" spans="2:11" ht="15" customHeight="1">
      <c r="B92" s="296"/>
      <c r="C92" s="276" t="s">
        <v>2096</v>
      </c>
      <c r="D92" s="276"/>
      <c r="E92" s="276"/>
      <c r="F92" s="295" t="s">
        <v>2064</v>
      </c>
      <c r="G92" s="294"/>
      <c r="H92" s="276" t="s">
        <v>2097</v>
      </c>
      <c r="I92" s="276" t="s">
        <v>2098</v>
      </c>
      <c r="J92" s="276"/>
      <c r="K92" s="287"/>
    </row>
    <row r="93" spans="2:11" ht="15" customHeight="1">
      <c r="B93" s="296"/>
      <c r="C93" s="276" t="s">
        <v>2099</v>
      </c>
      <c r="D93" s="276"/>
      <c r="E93" s="276"/>
      <c r="F93" s="295" t="s">
        <v>2064</v>
      </c>
      <c r="G93" s="294"/>
      <c r="H93" s="276" t="s">
        <v>2099</v>
      </c>
      <c r="I93" s="276" t="s">
        <v>2098</v>
      </c>
      <c r="J93" s="276"/>
      <c r="K93" s="287"/>
    </row>
    <row r="94" spans="2:11" ht="15" customHeight="1">
      <c r="B94" s="296"/>
      <c r="C94" s="276" t="s">
        <v>40</v>
      </c>
      <c r="D94" s="276"/>
      <c r="E94" s="276"/>
      <c r="F94" s="295" t="s">
        <v>2064</v>
      </c>
      <c r="G94" s="294"/>
      <c r="H94" s="276" t="s">
        <v>2100</v>
      </c>
      <c r="I94" s="276" t="s">
        <v>2098</v>
      </c>
      <c r="J94" s="276"/>
      <c r="K94" s="287"/>
    </row>
    <row r="95" spans="2:11" ht="15" customHeight="1">
      <c r="B95" s="296"/>
      <c r="C95" s="276" t="s">
        <v>50</v>
      </c>
      <c r="D95" s="276"/>
      <c r="E95" s="276"/>
      <c r="F95" s="295" t="s">
        <v>2064</v>
      </c>
      <c r="G95" s="294"/>
      <c r="H95" s="276" t="s">
        <v>2101</v>
      </c>
      <c r="I95" s="276" t="s">
        <v>2098</v>
      </c>
      <c r="J95" s="276"/>
      <c r="K95" s="287"/>
    </row>
    <row r="96" spans="2:11" ht="15" customHeight="1">
      <c r="B96" s="299"/>
      <c r="C96" s="300"/>
      <c r="D96" s="300"/>
      <c r="E96" s="300"/>
      <c r="F96" s="300"/>
      <c r="G96" s="300"/>
      <c r="H96" s="300"/>
      <c r="I96" s="300"/>
      <c r="J96" s="300"/>
      <c r="K96" s="301"/>
    </row>
    <row r="97" spans="2:11" ht="18.75" customHeight="1">
      <c r="B97" s="302"/>
      <c r="C97" s="303"/>
      <c r="D97" s="303"/>
      <c r="E97" s="303"/>
      <c r="F97" s="303"/>
      <c r="G97" s="303"/>
      <c r="H97" s="303"/>
      <c r="I97" s="303"/>
      <c r="J97" s="303"/>
      <c r="K97" s="302"/>
    </row>
    <row r="98" spans="2:11" ht="18.75" customHeight="1">
      <c r="B98" s="282"/>
      <c r="C98" s="282"/>
      <c r="D98" s="282"/>
      <c r="E98" s="282"/>
      <c r="F98" s="282"/>
      <c r="G98" s="282"/>
      <c r="H98" s="282"/>
      <c r="I98" s="282"/>
      <c r="J98" s="282"/>
      <c r="K98" s="282"/>
    </row>
    <row r="99" spans="2:11" ht="7.5" customHeight="1">
      <c r="B99" s="283"/>
      <c r="C99" s="284"/>
      <c r="D99" s="284"/>
      <c r="E99" s="284"/>
      <c r="F99" s="284"/>
      <c r="G99" s="284"/>
      <c r="H99" s="284"/>
      <c r="I99" s="284"/>
      <c r="J99" s="284"/>
      <c r="K99" s="285"/>
    </row>
    <row r="100" spans="2:11" ht="45" customHeight="1">
      <c r="B100" s="286"/>
      <c r="C100" s="427" t="s">
        <v>2102</v>
      </c>
      <c r="D100" s="427"/>
      <c r="E100" s="427"/>
      <c r="F100" s="427"/>
      <c r="G100" s="427"/>
      <c r="H100" s="427"/>
      <c r="I100" s="427"/>
      <c r="J100" s="427"/>
      <c r="K100" s="287"/>
    </row>
    <row r="101" spans="2:11" ht="17.25" customHeight="1">
      <c r="B101" s="286"/>
      <c r="C101" s="288" t="s">
        <v>2058</v>
      </c>
      <c r="D101" s="288"/>
      <c r="E101" s="288"/>
      <c r="F101" s="288" t="s">
        <v>2059</v>
      </c>
      <c r="G101" s="289"/>
      <c r="H101" s="288" t="s">
        <v>171</v>
      </c>
      <c r="I101" s="288" t="s">
        <v>59</v>
      </c>
      <c r="J101" s="288" t="s">
        <v>2060</v>
      </c>
      <c r="K101" s="287"/>
    </row>
    <row r="102" spans="2:11" ht="17.25" customHeight="1">
      <c r="B102" s="286"/>
      <c r="C102" s="290" t="s">
        <v>2061</v>
      </c>
      <c r="D102" s="290"/>
      <c r="E102" s="290"/>
      <c r="F102" s="291" t="s">
        <v>2062</v>
      </c>
      <c r="G102" s="292"/>
      <c r="H102" s="290"/>
      <c r="I102" s="290"/>
      <c r="J102" s="290" t="s">
        <v>2063</v>
      </c>
      <c r="K102" s="287"/>
    </row>
    <row r="103" spans="2:11" ht="5.25" customHeight="1">
      <c r="B103" s="286"/>
      <c r="C103" s="288"/>
      <c r="D103" s="288"/>
      <c r="E103" s="288"/>
      <c r="F103" s="288"/>
      <c r="G103" s="304"/>
      <c r="H103" s="288"/>
      <c r="I103" s="288"/>
      <c r="J103" s="288"/>
      <c r="K103" s="287"/>
    </row>
    <row r="104" spans="2:11" ht="15" customHeight="1">
      <c r="B104" s="286"/>
      <c r="C104" s="276" t="s">
        <v>55</v>
      </c>
      <c r="D104" s="293"/>
      <c r="E104" s="293"/>
      <c r="F104" s="295" t="s">
        <v>2064</v>
      </c>
      <c r="G104" s="304"/>
      <c r="H104" s="276" t="s">
        <v>2103</v>
      </c>
      <c r="I104" s="276" t="s">
        <v>2066</v>
      </c>
      <c r="J104" s="276">
        <v>20</v>
      </c>
      <c r="K104" s="287"/>
    </row>
    <row r="105" spans="2:11" ht="15" customHeight="1">
      <c r="B105" s="286"/>
      <c r="C105" s="276" t="s">
        <v>2067</v>
      </c>
      <c r="D105" s="276"/>
      <c r="E105" s="276"/>
      <c r="F105" s="295" t="s">
        <v>2064</v>
      </c>
      <c r="G105" s="276"/>
      <c r="H105" s="276" t="s">
        <v>2103</v>
      </c>
      <c r="I105" s="276" t="s">
        <v>2066</v>
      </c>
      <c r="J105" s="276">
        <v>120</v>
      </c>
      <c r="K105" s="287"/>
    </row>
    <row r="106" spans="2:11" ht="15" customHeight="1">
      <c r="B106" s="296"/>
      <c r="C106" s="276" t="s">
        <v>2069</v>
      </c>
      <c r="D106" s="276"/>
      <c r="E106" s="276"/>
      <c r="F106" s="295" t="s">
        <v>2070</v>
      </c>
      <c r="G106" s="276"/>
      <c r="H106" s="276" t="s">
        <v>2103</v>
      </c>
      <c r="I106" s="276" t="s">
        <v>2066</v>
      </c>
      <c r="J106" s="276">
        <v>50</v>
      </c>
      <c r="K106" s="287"/>
    </row>
    <row r="107" spans="2:11" ht="15" customHeight="1">
      <c r="B107" s="296"/>
      <c r="C107" s="276" t="s">
        <v>2072</v>
      </c>
      <c r="D107" s="276"/>
      <c r="E107" s="276"/>
      <c r="F107" s="295" t="s">
        <v>2064</v>
      </c>
      <c r="G107" s="276"/>
      <c r="H107" s="276" t="s">
        <v>2103</v>
      </c>
      <c r="I107" s="276" t="s">
        <v>2074</v>
      </c>
      <c r="J107" s="276"/>
      <c r="K107" s="287"/>
    </row>
    <row r="108" spans="2:11" ht="15" customHeight="1">
      <c r="B108" s="296"/>
      <c r="C108" s="276" t="s">
        <v>2083</v>
      </c>
      <c r="D108" s="276"/>
      <c r="E108" s="276"/>
      <c r="F108" s="295" t="s">
        <v>2070</v>
      </c>
      <c r="G108" s="276"/>
      <c r="H108" s="276" t="s">
        <v>2103</v>
      </c>
      <c r="I108" s="276" t="s">
        <v>2066</v>
      </c>
      <c r="J108" s="276">
        <v>50</v>
      </c>
      <c r="K108" s="287"/>
    </row>
    <row r="109" spans="2:11" ht="15" customHeight="1">
      <c r="B109" s="296"/>
      <c r="C109" s="276" t="s">
        <v>2091</v>
      </c>
      <c r="D109" s="276"/>
      <c r="E109" s="276"/>
      <c r="F109" s="295" t="s">
        <v>2070</v>
      </c>
      <c r="G109" s="276"/>
      <c r="H109" s="276" t="s">
        <v>2103</v>
      </c>
      <c r="I109" s="276" t="s">
        <v>2066</v>
      </c>
      <c r="J109" s="276">
        <v>50</v>
      </c>
      <c r="K109" s="287"/>
    </row>
    <row r="110" spans="2:11" ht="15" customHeight="1">
      <c r="B110" s="296"/>
      <c r="C110" s="276" t="s">
        <v>2089</v>
      </c>
      <c r="D110" s="276"/>
      <c r="E110" s="276"/>
      <c r="F110" s="295" t="s">
        <v>2070</v>
      </c>
      <c r="G110" s="276"/>
      <c r="H110" s="276" t="s">
        <v>2103</v>
      </c>
      <c r="I110" s="276" t="s">
        <v>2066</v>
      </c>
      <c r="J110" s="276">
        <v>50</v>
      </c>
      <c r="K110" s="287"/>
    </row>
    <row r="111" spans="2:11" ht="15" customHeight="1">
      <c r="B111" s="296"/>
      <c r="C111" s="276" t="s">
        <v>55</v>
      </c>
      <c r="D111" s="276"/>
      <c r="E111" s="276"/>
      <c r="F111" s="295" t="s">
        <v>2064</v>
      </c>
      <c r="G111" s="276"/>
      <c r="H111" s="276" t="s">
        <v>2104</v>
      </c>
      <c r="I111" s="276" t="s">
        <v>2066</v>
      </c>
      <c r="J111" s="276">
        <v>20</v>
      </c>
      <c r="K111" s="287"/>
    </row>
    <row r="112" spans="2:11" ht="15" customHeight="1">
      <c r="B112" s="296"/>
      <c r="C112" s="276" t="s">
        <v>2105</v>
      </c>
      <c r="D112" s="276"/>
      <c r="E112" s="276"/>
      <c r="F112" s="295" t="s">
        <v>2064</v>
      </c>
      <c r="G112" s="276"/>
      <c r="H112" s="276" t="s">
        <v>2106</v>
      </c>
      <c r="I112" s="276" t="s">
        <v>2066</v>
      </c>
      <c r="J112" s="276">
        <v>120</v>
      </c>
      <c r="K112" s="287"/>
    </row>
    <row r="113" spans="2:11" ht="15" customHeight="1">
      <c r="B113" s="296"/>
      <c r="C113" s="276" t="s">
        <v>40</v>
      </c>
      <c r="D113" s="276"/>
      <c r="E113" s="276"/>
      <c r="F113" s="295" t="s">
        <v>2064</v>
      </c>
      <c r="G113" s="276"/>
      <c r="H113" s="276" t="s">
        <v>2107</v>
      </c>
      <c r="I113" s="276" t="s">
        <v>2098</v>
      </c>
      <c r="J113" s="276"/>
      <c r="K113" s="287"/>
    </row>
    <row r="114" spans="2:11" ht="15" customHeight="1">
      <c r="B114" s="296"/>
      <c r="C114" s="276" t="s">
        <v>50</v>
      </c>
      <c r="D114" s="276"/>
      <c r="E114" s="276"/>
      <c r="F114" s="295" t="s">
        <v>2064</v>
      </c>
      <c r="G114" s="276"/>
      <c r="H114" s="276" t="s">
        <v>2108</v>
      </c>
      <c r="I114" s="276" t="s">
        <v>2098</v>
      </c>
      <c r="J114" s="276"/>
      <c r="K114" s="287"/>
    </row>
    <row r="115" spans="2:11" ht="15" customHeight="1">
      <c r="B115" s="296"/>
      <c r="C115" s="276" t="s">
        <v>59</v>
      </c>
      <c r="D115" s="276"/>
      <c r="E115" s="276"/>
      <c r="F115" s="295" t="s">
        <v>2064</v>
      </c>
      <c r="G115" s="276"/>
      <c r="H115" s="276" t="s">
        <v>2109</v>
      </c>
      <c r="I115" s="276" t="s">
        <v>2110</v>
      </c>
      <c r="J115" s="276"/>
      <c r="K115" s="287"/>
    </row>
    <row r="116" spans="2:11" ht="15" customHeight="1">
      <c r="B116" s="299"/>
      <c r="C116" s="305"/>
      <c r="D116" s="305"/>
      <c r="E116" s="305"/>
      <c r="F116" s="305"/>
      <c r="G116" s="305"/>
      <c r="H116" s="305"/>
      <c r="I116" s="305"/>
      <c r="J116" s="305"/>
      <c r="K116" s="301"/>
    </row>
    <row r="117" spans="2:11" ht="18.75" customHeight="1">
      <c r="B117" s="306"/>
      <c r="C117" s="272"/>
      <c r="D117" s="272"/>
      <c r="E117" s="272"/>
      <c r="F117" s="307"/>
      <c r="G117" s="272"/>
      <c r="H117" s="272"/>
      <c r="I117" s="272"/>
      <c r="J117" s="272"/>
      <c r="K117" s="306"/>
    </row>
    <row r="118" spans="2:11" ht="18.75" customHeight="1">
      <c r="B118" s="282"/>
      <c r="C118" s="282"/>
      <c r="D118" s="282"/>
      <c r="E118" s="282"/>
      <c r="F118" s="282"/>
      <c r="G118" s="282"/>
      <c r="H118" s="282"/>
      <c r="I118" s="282"/>
      <c r="J118" s="282"/>
      <c r="K118" s="282"/>
    </row>
    <row r="119" spans="2:11" ht="7.5" customHeight="1">
      <c r="B119" s="308"/>
      <c r="C119" s="309"/>
      <c r="D119" s="309"/>
      <c r="E119" s="309"/>
      <c r="F119" s="309"/>
      <c r="G119" s="309"/>
      <c r="H119" s="309"/>
      <c r="I119" s="309"/>
      <c r="J119" s="309"/>
      <c r="K119" s="310"/>
    </row>
    <row r="120" spans="2:11" ht="45" customHeight="1">
      <c r="B120" s="311"/>
      <c r="C120" s="422" t="s">
        <v>2111</v>
      </c>
      <c r="D120" s="422"/>
      <c r="E120" s="422"/>
      <c r="F120" s="422"/>
      <c r="G120" s="422"/>
      <c r="H120" s="422"/>
      <c r="I120" s="422"/>
      <c r="J120" s="422"/>
      <c r="K120" s="312"/>
    </row>
    <row r="121" spans="2:11" ht="17.25" customHeight="1">
      <c r="B121" s="313"/>
      <c r="C121" s="288" t="s">
        <v>2058</v>
      </c>
      <c r="D121" s="288"/>
      <c r="E121" s="288"/>
      <c r="F121" s="288" t="s">
        <v>2059</v>
      </c>
      <c r="G121" s="289"/>
      <c r="H121" s="288" t="s">
        <v>171</v>
      </c>
      <c r="I121" s="288" t="s">
        <v>59</v>
      </c>
      <c r="J121" s="288" t="s">
        <v>2060</v>
      </c>
      <c r="K121" s="314"/>
    </row>
    <row r="122" spans="2:11" ht="17.25" customHeight="1">
      <c r="B122" s="313"/>
      <c r="C122" s="290" t="s">
        <v>2061</v>
      </c>
      <c r="D122" s="290"/>
      <c r="E122" s="290"/>
      <c r="F122" s="291" t="s">
        <v>2062</v>
      </c>
      <c r="G122" s="292"/>
      <c r="H122" s="290"/>
      <c r="I122" s="290"/>
      <c r="J122" s="290" t="s">
        <v>2063</v>
      </c>
      <c r="K122" s="314"/>
    </row>
    <row r="123" spans="2:11" ht="5.25" customHeight="1">
      <c r="B123" s="315"/>
      <c r="C123" s="293"/>
      <c r="D123" s="293"/>
      <c r="E123" s="293"/>
      <c r="F123" s="293"/>
      <c r="G123" s="276"/>
      <c r="H123" s="293"/>
      <c r="I123" s="293"/>
      <c r="J123" s="293"/>
      <c r="K123" s="316"/>
    </row>
    <row r="124" spans="2:11" ht="15" customHeight="1">
      <c r="B124" s="315"/>
      <c r="C124" s="276" t="s">
        <v>2067</v>
      </c>
      <c r="D124" s="293"/>
      <c r="E124" s="293"/>
      <c r="F124" s="295" t="s">
        <v>2064</v>
      </c>
      <c r="G124" s="276"/>
      <c r="H124" s="276" t="s">
        <v>2103</v>
      </c>
      <c r="I124" s="276" t="s">
        <v>2066</v>
      </c>
      <c r="J124" s="276">
        <v>120</v>
      </c>
      <c r="K124" s="317"/>
    </row>
    <row r="125" spans="2:11" ht="15" customHeight="1">
      <c r="B125" s="315"/>
      <c r="C125" s="276" t="s">
        <v>2112</v>
      </c>
      <c r="D125" s="276"/>
      <c r="E125" s="276"/>
      <c r="F125" s="295" t="s">
        <v>2064</v>
      </c>
      <c r="G125" s="276"/>
      <c r="H125" s="276" t="s">
        <v>2113</v>
      </c>
      <c r="I125" s="276" t="s">
        <v>2066</v>
      </c>
      <c r="J125" s="276" t="s">
        <v>2114</v>
      </c>
      <c r="K125" s="317"/>
    </row>
    <row r="126" spans="2:11" ht="15" customHeight="1">
      <c r="B126" s="315"/>
      <c r="C126" s="276" t="s">
        <v>87</v>
      </c>
      <c r="D126" s="276"/>
      <c r="E126" s="276"/>
      <c r="F126" s="295" t="s">
        <v>2064</v>
      </c>
      <c r="G126" s="276"/>
      <c r="H126" s="276" t="s">
        <v>2115</v>
      </c>
      <c r="I126" s="276" t="s">
        <v>2066</v>
      </c>
      <c r="J126" s="276" t="s">
        <v>2114</v>
      </c>
      <c r="K126" s="317"/>
    </row>
    <row r="127" spans="2:11" ht="15" customHeight="1">
      <c r="B127" s="315"/>
      <c r="C127" s="276" t="s">
        <v>2075</v>
      </c>
      <c r="D127" s="276"/>
      <c r="E127" s="276"/>
      <c r="F127" s="295" t="s">
        <v>2070</v>
      </c>
      <c r="G127" s="276"/>
      <c r="H127" s="276" t="s">
        <v>2076</v>
      </c>
      <c r="I127" s="276" t="s">
        <v>2066</v>
      </c>
      <c r="J127" s="276">
        <v>15</v>
      </c>
      <c r="K127" s="317"/>
    </row>
    <row r="128" spans="2:11" ht="15" customHeight="1">
      <c r="B128" s="315"/>
      <c r="C128" s="297" t="s">
        <v>2077</v>
      </c>
      <c r="D128" s="297"/>
      <c r="E128" s="297"/>
      <c r="F128" s="298" t="s">
        <v>2070</v>
      </c>
      <c r="G128" s="297"/>
      <c r="H128" s="297" t="s">
        <v>2078</v>
      </c>
      <c r="I128" s="297" t="s">
        <v>2066</v>
      </c>
      <c r="J128" s="297">
        <v>15</v>
      </c>
      <c r="K128" s="317"/>
    </row>
    <row r="129" spans="2:11" ht="15" customHeight="1">
      <c r="B129" s="315"/>
      <c r="C129" s="297" t="s">
        <v>2079</v>
      </c>
      <c r="D129" s="297"/>
      <c r="E129" s="297"/>
      <c r="F129" s="298" t="s">
        <v>2070</v>
      </c>
      <c r="G129" s="297"/>
      <c r="H129" s="297" t="s">
        <v>2080</v>
      </c>
      <c r="I129" s="297" t="s">
        <v>2066</v>
      </c>
      <c r="J129" s="297">
        <v>20</v>
      </c>
      <c r="K129" s="317"/>
    </row>
    <row r="130" spans="2:11" ht="15" customHeight="1">
      <c r="B130" s="315"/>
      <c r="C130" s="297" t="s">
        <v>2081</v>
      </c>
      <c r="D130" s="297"/>
      <c r="E130" s="297"/>
      <c r="F130" s="298" t="s">
        <v>2070</v>
      </c>
      <c r="G130" s="297"/>
      <c r="H130" s="297" t="s">
        <v>2082</v>
      </c>
      <c r="I130" s="297" t="s">
        <v>2066</v>
      </c>
      <c r="J130" s="297">
        <v>20</v>
      </c>
      <c r="K130" s="317"/>
    </row>
    <row r="131" spans="2:11" ht="15" customHeight="1">
      <c r="B131" s="315"/>
      <c r="C131" s="276" t="s">
        <v>2069</v>
      </c>
      <c r="D131" s="276"/>
      <c r="E131" s="276"/>
      <c r="F131" s="295" t="s">
        <v>2070</v>
      </c>
      <c r="G131" s="276"/>
      <c r="H131" s="276" t="s">
        <v>2103</v>
      </c>
      <c r="I131" s="276" t="s">
        <v>2066</v>
      </c>
      <c r="J131" s="276">
        <v>50</v>
      </c>
      <c r="K131" s="317"/>
    </row>
    <row r="132" spans="2:11" ht="15" customHeight="1">
      <c r="B132" s="315"/>
      <c r="C132" s="276" t="s">
        <v>2083</v>
      </c>
      <c r="D132" s="276"/>
      <c r="E132" s="276"/>
      <c r="F132" s="295" t="s">
        <v>2070</v>
      </c>
      <c r="G132" s="276"/>
      <c r="H132" s="276" t="s">
        <v>2103</v>
      </c>
      <c r="I132" s="276" t="s">
        <v>2066</v>
      </c>
      <c r="J132" s="276">
        <v>50</v>
      </c>
      <c r="K132" s="317"/>
    </row>
    <row r="133" spans="2:11" ht="15" customHeight="1">
      <c r="B133" s="315"/>
      <c r="C133" s="276" t="s">
        <v>2089</v>
      </c>
      <c r="D133" s="276"/>
      <c r="E133" s="276"/>
      <c r="F133" s="295" t="s">
        <v>2070</v>
      </c>
      <c r="G133" s="276"/>
      <c r="H133" s="276" t="s">
        <v>2103</v>
      </c>
      <c r="I133" s="276" t="s">
        <v>2066</v>
      </c>
      <c r="J133" s="276">
        <v>50</v>
      </c>
      <c r="K133" s="317"/>
    </row>
    <row r="134" spans="2:11" ht="15" customHeight="1">
      <c r="B134" s="315"/>
      <c r="C134" s="276" t="s">
        <v>2091</v>
      </c>
      <c r="D134" s="276"/>
      <c r="E134" s="276"/>
      <c r="F134" s="295" t="s">
        <v>2070</v>
      </c>
      <c r="G134" s="276"/>
      <c r="H134" s="276" t="s">
        <v>2103</v>
      </c>
      <c r="I134" s="276" t="s">
        <v>2066</v>
      </c>
      <c r="J134" s="276">
        <v>50</v>
      </c>
      <c r="K134" s="317"/>
    </row>
    <row r="135" spans="2:11" ht="15" customHeight="1">
      <c r="B135" s="315"/>
      <c r="C135" s="276" t="s">
        <v>176</v>
      </c>
      <c r="D135" s="276"/>
      <c r="E135" s="276"/>
      <c r="F135" s="295" t="s">
        <v>2070</v>
      </c>
      <c r="G135" s="276"/>
      <c r="H135" s="276" t="s">
        <v>2116</v>
      </c>
      <c r="I135" s="276" t="s">
        <v>2066</v>
      </c>
      <c r="J135" s="276">
        <v>255</v>
      </c>
      <c r="K135" s="317"/>
    </row>
    <row r="136" spans="2:11" ht="15" customHeight="1">
      <c r="B136" s="315"/>
      <c r="C136" s="276" t="s">
        <v>2093</v>
      </c>
      <c r="D136" s="276"/>
      <c r="E136" s="276"/>
      <c r="F136" s="295" t="s">
        <v>2064</v>
      </c>
      <c r="G136" s="276"/>
      <c r="H136" s="276" t="s">
        <v>2117</v>
      </c>
      <c r="I136" s="276" t="s">
        <v>2095</v>
      </c>
      <c r="J136" s="276"/>
      <c r="K136" s="317"/>
    </row>
    <row r="137" spans="2:11" ht="15" customHeight="1">
      <c r="B137" s="315"/>
      <c r="C137" s="276" t="s">
        <v>2096</v>
      </c>
      <c r="D137" s="276"/>
      <c r="E137" s="276"/>
      <c r="F137" s="295" t="s">
        <v>2064</v>
      </c>
      <c r="G137" s="276"/>
      <c r="H137" s="276" t="s">
        <v>2118</v>
      </c>
      <c r="I137" s="276" t="s">
        <v>2098</v>
      </c>
      <c r="J137" s="276"/>
      <c r="K137" s="317"/>
    </row>
    <row r="138" spans="2:11" ht="15" customHeight="1">
      <c r="B138" s="315"/>
      <c r="C138" s="276" t="s">
        <v>2099</v>
      </c>
      <c r="D138" s="276"/>
      <c r="E138" s="276"/>
      <c r="F138" s="295" t="s">
        <v>2064</v>
      </c>
      <c r="G138" s="276"/>
      <c r="H138" s="276" t="s">
        <v>2099</v>
      </c>
      <c r="I138" s="276" t="s">
        <v>2098</v>
      </c>
      <c r="J138" s="276"/>
      <c r="K138" s="317"/>
    </row>
    <row r="139" spans="2:11" ht="15" customHeight="1">
      <c r="B139" s="315"/>
      <c r="C139" s="276" t="s">
        <v>40</v>
      </c>
      <c r="D139" s="276"/>
      <c r="E139" s="276"/>
      <c r="F139" s="295" t="s">
        <v>2064</v>
      </c>
      <c r="G139" s="276"/>
      <c r="H139" s="276" t="s">
        <v>2119</v>
      </c>
      <c r="I139" s="276" t="s">
        <v>2098</v>
      </c>
      <c r="J139" s="276"/>
      <c r="K139" s="317"/>
    </row>
    <row r="140" spans="2:11" ht="15" customHeight="1">
      <c r="B140" s="315"/>
      <c r="C140" s="276" t="s">
        <v>2120</v>
      </c>
      <c r="D140" s="276"/>
      <c r="E140" s="276"/>
      <c r="F140" s="295" t="s">
        <v>2064</v>
      </c>
      <c r="G140" s="276"/>
      <c r="H140" s="276" t="s">
        <v>2121</v>
      </c>
      <c r="I140" s="276" t="s">
        <v>2098</v>
      </c>
      <c r="J140" s="276"/>
      <c r="K140" s="317"/>
    </row>
    <row r="141" spans="2:11" ht="15" customHeight="1">
      <c r="B141" s="318"/>
      <c r="C141" s="319"/>
      <c r="D141" s="319"/>
      <c r="E141" s="319"/>
      <c r="F141" s="319"/>
      <c r="G141" s="319"/>
      <c r="H141" s="319"/>
      <c r="I141" s="319"/>
      <c r="J141" s="319"/>
      <c r="K141" s="320"/>
    </row>
    <row r="142" spans="2:11" ht="18.75" customHeight="1">
      <c r="B142" s="272"/>
      <c r="C142" s="272"/>
      <c r="D142" s="272"/>
      <c r="E142" s="272"/>
      <c r="F142" s="307"/>
      <c r="G142" s="272"/>
      <c r="H142" s="272"/>
      <c r="I142" s="272"/>
      <c r="J142" s="272"/>
      <c r="K142" s="272"/>
    </row>
    <row r="143" spans="2:11" ht="18.75" customHeight="1">
      <c r="B143" s="282"/>
      <c r="C143" s="282"/>
      <c r="D143" s="282"/>
      <c r="E143" s="282"/>
      <c r="F143" s="282"/>
      <c r="G143" s="282"/>
      <c r="H143" s="282"/>
      <c r="I143" s="282"/>
      <c r="J143" s="282"/>
      <c r="K143" s="282"/>
    </row>
    <row r="144" spans="2:11" ht="7.5" customHeight="1">
      <c r="B144" s="283"/>
      <c r="C144" s="284"/>
      <c r="D144" s="284"/>
      <c r="E144" s="284"/>
      <c r="F144" s="284"/>
      <c r="G144" s="284"/>
      <c r="H144" s="284"/>
      <c r="I144" s="284"/>
      <c r="J144" s="284"/>
      <c r="K144" s="285"/>
    </row>
    <row r="145" spans="2:11" ht="45" customHeight="1">
      <c r="B145" s="286"/>
      <c r="C145" s="427" t="s">
        <v>2122</v>
      </c>
      <c r="D145" s="427"/>
      <c r="E145" s="427"/>
      <c r="F145" s="427"/>
      <c r="G145" s="427"/>
      <c r="H145" s="427"/>
      <c r="I145" s="427"/>
      <c r="J145" s="427"/>
      <c r="K145" s="287"/>
    </row>
    <row r="146" spans="2:11" ht="17.25" customHeight="1">
      <c r="B146" s="286"/>
      <c r="C146" s="288" t="s">
        <v>2058</v>
      </c>
      <c r="D146" s="288"/>
      <c r="E146" s="288"/>
      <c r="F146" s="288" t="s">
        <v>2059</v>
      </c>
      <c r="G146" s="289"/>
      <c r="H146" s="288" t="s">
        <v>171</v>
      </c>
      <c r="I146" s="288" t="s">
        <v>59</v>
      </c>
      <c r="J146" s="288" t="s">
        <v>2060</v>
      </c>
      <c r="K146" s="287"/>
    </row>
    <row r="147" spans="2:11" ht="17.25" customHeight="1">
      <c r="B147" s="286"/>
      <c r="C147" s="290" t="s">
        <v>2061</v>
      </c>
      <c r="D147" s="290"/>
      <c r="E147" s="290"/>
      <c r="F147" s="291" t="s">
        <v>2062</v>
      </c>
      <c r="G147" s="292"/>
      <c r="H147" s="290"/>
      <c r="I147" s="290"/>
      <c r="J147" s="290" t="s">
        <v>2063</v>
      </c>
      <c r="K147" s="287"/>
    </row>
    <row r="148" spans="2:11" ht="5.25" customHeight="1">
      <c r="B148" s="296"/>
      <c r="C148" s="293"/>
      <c r="D148" s="293"/>
      <c r="E148" s="293"/>
      <c r="F148" s="293"/>
      <c r="G148" s="294"/>
      <c r="H148" s="293"/>
      <c r="I148" s="293"/>
      <c r="J148" s="293"/>
      <c r="K148" s="317"/>
    </row>
    <row r="149" spans="2:11" ht="15" customHeight="1">
      <c r="B149" s="296"/>
      <c r="C149" s="321" t="s">
        <v>2067</v>
      </c>
      <c r="D149" s="276"/>
      <c r="E149" s="276"/>
      <c r="F149" s="322" t="s">
        <v>2064</v>
      </c>
      <c r="G149" s="276"/>
      <c r="H149" s="321" t="s">
        <v>2103</v>
      </c>
      <c r="I149" s="321" t="s">
        <v>2066</v>
      </c>
      <c r="J149" s="321">
        <v>120</v>
      </c>
      <c r="K149" s="317"/>
    </row>
    <row r="150" spans="2:11" ht="15" customHeight="1">
      <c r="B150" s="296"/>
      <c r="C150" s="321" t="s">
        <v>2112</v>
      </c>
      <c r="D150" s="276"/>
      <c r="E150" s="276"/>
      <c r="F150" s="322" t="s">
        <v>2064</v>
      </c>
      <c r="G150" s="276"/>
      <c r="H150" s="321" t="s">
        <v>2123</v>
      </c>
      <c r="I150" s="321" t="s">
        <v>2066</v>
      </c>
      <c r="J150" s="321" t="s">
        <v>2114</v>
      </c>
      <c r="K150" s="317"/>
    </row>
    <row r="151" spans="2:11" ht="15" customHeight="1">
      <c r="B151" s="296"/>
      <c r="C151" s="321" t="s">
        <v>87</v>
      </c>
      <c r="D151" s="276"/>
      <c r="E151" s="276"/>
      <c r="F151" s="322" t="s">
        <v>2064</v>
      </c>
      <c r="G151" s="276"/>
      <c r="H151" s="321" t="s">
        <v>2124</v>
      </c>
      <c r="I151" s="321" t="s">
        <v>2066</v>
      </c>
      <c r="J151" s="321" t="s">
        <v>2114</v>
      </c>
      <c r="K151" s="317"/>
    </row>
    <row r="152" spans="2:11" ht="15" customHeight="1">
      <c r="B152" s="296"/>
      <c r="C152" s="321" t="s">
        <v>2069</v>
      </c>
      <c r="D152" s="276"/>
      <c r="E152" s="276"/>
      <c r="F152" s="322" t="s">
        <v>2070</v>
      </c>
      <c r="G152" s="276"/>
      <c r="H152" s="321" t="s">
        <v>2103</v>
      </c>
      <c r="I152" s="321" t="s">
        <v>2066</v>
      </c>
      <c r="J152" s="321">
        <v>50</v>
      </c>
      <c r="K152" s="317"/>
    </row>
    <row r="153" spans="2:11" ht="15" customHeight="1">
      <c r="B153" s="296"/>
      <c r="C153" s="321" t="s">
        <v>2072</v>
      </c>
      <c r="D153" s="276"/>
      <c r="E153" s="276"/>
      <c r="F153" s="322" t="s">
        <v>2064</v>
      </c>
      <c r="G153" s="276"/>
      <c r="H153" s="321" t="s">
        <v>2103</v>
      </c>
      <c r="I153" s="321" t="s">
        <v>2074</v>
      </c>
      <c r="J153" s="321"/>
      <c r="K153" s="317"/>
    </row>
    <row r="154" spans="2:11" ht="15" customHeight="1">
      <c r="B154" s="296"/>
      <c r="C154" s="321" t="s">
        <v>2083</v>
      </c>
      <c r="D154" s="276"/>
      <c r="E154" s="276"/>
      <c r="F154" s="322" t="s">
        <v>2070</v>
      </c>
      <c r="G154" s="276"/>
      <c r="H154" s="321" t="s">
        <v>2103</v>
      </c>
      <c r="I154" s="321" t="s">
        <v>2066</v>
      </c>
      <c r="J154" s="321">
        <v>50</v>
      </c>
      <c r="K154" s="317"/>
    </row>
    <row r="155" spans="2:11" ht="15" customHeight="1">
      <c r="B155" s="296"/>
      <c r="C155" s="321" t="s">
        <v>2091</v>
      </c>
      <c r="D155" s="276"/>
      <c r="E155" s="276"/>
      <c r="F155" s="322" t="s">
        <v>2070</v>
      </c>
      <c r="G155" s="276"/>
      <c r="H155" s="321" t="s">
        <v>2103</v>
      </c>
      <c r="I155" s="321" t="s">
        <v>2066</v>
      </c>
      <c r="J155" s="321">
        <v>50</v>
      </c>
      <c r="K155" s="317"/>
    </row>
    <row r="156" spans="2:11" ht="15" customHeight="1">
      <c r="B156" s="296"/>
      <c r="C156" s="321" t="s">
        <v>2089</v>
      </c>
      <c r="D156" s="276"/>
      <c r="E156" s="276"/>
      <c r="F156" s="322" t="s">
        <v>2070</v>
      </c>
      <c r="G156" s="276"/>
      <c r="H156" s="321" t="s">
        <v>2103</v>
      </c>
      <c r="I156" s="321" t="s">
        <v>2066</v>
      </c>
      <c r="J156" s="321">
        <v>50</v>
      </c>
      <c r="K156" s="317"/>
    </row>
    <row r="157" spans="2:11" ht="15" customHeight="1">
      <c r="B157" s="296"/>
      <c r="C157" s="321" t="s">
        <v>160</v>
      </c>
      <c r="D157" s="276"/>
      <c r="E157" s="276"/>
      <c r="F157" s="322" t="s">
        <v>2064</v>
      </c>
      <c r="G157" s="276"/>
      <c r="H157" s="321" t="s">
        <v>2125</v>
      </c>
      <c r="I157" s="321" t="s">
        <v>2066</v>
      </c>
      <c r="J157" s="321" t="s">
        <v>2126</v>
      </c>
      <c r="K157" s="317"/>
    </row>
    <row r="158" spans="2:11" ht="15" customHeight="1">
      <c r="B158" s="296"/>
      <c r="C158" s="321" t="s">
        <v>2127</v>
      </c>
      <c r="D158" s="276"/>
      <c r="E158" s="276"/>
      <c r="F158" s="322" t="s">
        <v>2064</v>
      </c>
      <c r="G158" s="276"/>
      <c r="H158" s="321" t="s">
        <v>2128</v>
      </c>
      <c r="I158" s="321" t="s">
        <v>2098</v>
      </c>
      <c r="J158" s="321"/>
      <c r="K158" s="317"/>
    </row>
    <row r="159" spans="2:11" ht="15" customHeight="1">
      <c r="B159" s="323"/>
      <c r="C159" s="305"/>
      <c r="D159" s="305"/>
      <c r="E159" s="305"/>
      <c r="F159" s="305"/>
      <c r="G159" s="305"/>
      <c r="H159" s="305"/>
      <c r="I159" s="305"/>
      <c r="J159" s="305"/>
      <c r="K159" s="324"/>
    </row>
    <row r="160" spans="2:11" ht="18.75" customHeight="1">
      <c r="B160" s="272"/>
      <c r="C160" s="276"/>
      <c r="D160" s="276"/>
      <c r="E160" s="276"/>
      <c r="F160" s="295"/>
      <c r="G160" s="276"/>
      <c r="H160" s="276"/>
      <c r="I160" s="276"/>
      <c r="J160" s="276"/>
      <c r="K160" s="272"/>
    </row>
    <row r="161" spans="2:11" ht="18.75" customHeight="1">
      <c r="B161" s="282"/>
      <c r="C161" s="282"/>
      <c r="D161" s="282"/>
      <c r="E161" s="282"/>
      <c r="F161" s="282"/>
      <c r="G161" s="282"/>
      <c r="H161" s="282"/>
      <c r="I161" s="282"/>
      <c r="J161" s="282"/>
      <c r="K161" s="282"/>
    </row>
    <row r="162" spans="2:11" ht="7.5" customHeight="1">
      <c r="B162" s="264"/>
      <c r="C162" s="265"/>
      <c r="D162" s="265"/>
      <c r="E162" s="265"/>
      <c r="F162" s="265"/>
      <c r="G162" s="265"/>
      <c r="H162" s="265"/>
      <c r="I162" s="265"/>
      <c r="J162" s="265"/>
      <c r="K162" s="266"/>
    </row>
    <row r="163" spans="2:11" ht="45" customHeight="1">
      <c r="B163" s="267"/>
      <c r="C163" s="422" t="s">
        <v>2129</v>
      </c>
      <c r="D163" s="422"/>
      <c r="E163" s="422"/>
      <c r="F163" s="422"/>
      <c r="G163" s="422"/>
      <c r="H163" s="422"/>
      <c r="I163" s="422"/>
      <c r="J163" s="422"/>
      <c r="K163" s="268"/>
    </row>
    <row r="164" spans="2:11" ht="17.25" customHeight="1">
      <c r="B164" s="267"/>
      <c r="C164" s="288" t="s">
        <v>2058</v>
      </c>
      <c r="D164" s="288"/>
      <c r="E164" s="288"/>
      <c r="F164" s="288" t="s">
        <v>2059</v>
      </c>
      <c r="G164" s="325"/>
      <c r="H164" s="326" t="s">
        <v>171</v>
      </c>
      <c r="I164" s="326" t="s">
        <v>59</v>
      </c>
      <c r="J164" s="288" t="s">
        <v>2060</v>
      </c>
      <c r="K164" s="268"/>
    </row>
    <row r="165" spans="2:11" ht="17.25" customHeight="1">
      <c r="B165" s="269"/>
      <c r="C165" s="290" t="s">
        <v>2061</v>
      </c>
      <c r="D165" s="290"/>
      <c r="E165" s="290"/>
      <c r="F165" s="291" t="s">
        <v>2062</v>
      </c>
      <c r="G165" s="327"/>
      <c r="H165" s="328"/>
      <c r="I165" s="328"/>
      <c r="J165" s="290" t="s">
        <v>2063</v>
      </c>
      <c r="K165" s="270"/>
    </row>
    <row r="166" spans="2:11" ht="5.25" customHeight="1">
      <c r="B166" s="296"/>
      <c r="C166" s="293"/>
      <c r="D166" s="293"/>
      <c r="E166" s="293"/>
      <c r="F166" s="293"/>
      <c r="G166" s="294"/>
      <c r="H166" s="293"/>
      <c r="I166" s="293"/>
      <c r="J166" s="293"/>
      <c r="K166" s="317"/>
    </row>
    <row r="167" spans="2:11" ht="15" customHeight="1">
      <c r="B167" s="296"/>
      <c r="C167" s="276" t="s">
        <v>2067</v>
      </c>
      <c r="D167" s="276"/>
      <c r="E167" s="276"/>
      <c r="F167" s="295" t="s">
        <v>2064</v>
      </c>
      <c r="G167" s="276"/>
      <c r="H167" s="276" t="s">
        <v>2103</v>
      </c>
      <c r="I167" s="276" t="s">
        <v>2066</v>
      </c>
      <c r="J167" s="276">
        <v>120</v>
      </c>
      <c r="K167" s="317"/>
    </row>
    <row r="168" spans="2:11" ht="15" customHeight="1">
      <c r="B168" s="296"/>
      <c r="C168" s="276" t="s">
        <v>2112</v>
      </c>
      <c r="D168" s="276"/>
      <c r="E168" s="276"/>
      <c r="F168" s="295" t="s">
        <v>2064</v>
      </c>
      <c r="G168" s="276"/>
      <c r="H168" s="276" t="s">
        <v>2113</v>
      </c>
      <c r="I168" s="276" t="s">
        <v>2066</v>
      </c>
      <c r="J168" s="276" t="s">
        <v>2114</v>
      </c>
      <c r="K168" s="317"/>
    </row>
    <row r="169" spans="2:11" ht="15" customHeight="1">
      <c r="B169" s="296"/>
      <c r="C169" s="276" t="s">
        <v>87</v>
      </c>
      <c r="D169" s="276"/>
      <c r="E169" s="276"/>
      <c r="F169" s="295" t="s">
        <v>2064</v>
      </c>
      <c r="G169" s="276"/>
      <c r="H169" s="276" t="s">
        <v>2130</v>
      </c>
      <c r="I169" s="276" t="s">
        <v>2066</v>
      </c>
      <c r="J169" s="276" t="s">
        <v>2114</v>
      </c>
      <c r="K169" s="317"/>
    </row>
    <row r="170" spans="2:11" ht="15" customHeight="1">
      <c r="B170" s="296"/>
      <c r="C170" s="276" t="s">
        <v>2069</v>
      </c>
      <c r="D170" s="276"/>
      <c r="E170" s="276"/>
      <c r="F170" s="295" t="s">
        <v>2070</v>
      </c>
      <c r="G170" s="276"/>
      <c r="H170" s="276" t="s">
        <v>2130</v>
      </c>
      <c r="I170" s="276" t="s">
        <v>2066</v>
      </c>
      <c r="J170" s="276">
        <v>50</v>
      </c>
      <c r="K170" s="317"/>
    </row>
    <row r="171" spans="2:11" ht="15" customHeight="1">
      <c r="B171" s="296"/>
      <c r="C171" s="276" t="s">
        <v>2072</v>
      </c>
      <c r="D171" s="276"/>
      <c r="E171" s="276"/>
      <c r="F171" s="295" t="s">
        <v>2064</v>
      </c>
      <c r="G171" s="276"/>
      <c r="H171" s="276" t="s">
        <v>2130</v>
      </c>
      <c r="I171" s="276" t="s">
        <v>2074</v>
      </c>
      <c r="J171" s="276"/>
      <c r="K171" s="317"/>
    </row>
    <row r="172" spans="2:11" ht="15" customHeight="1">
      <c r="B172" s="296"/>
      <c r="C172" s="276" t="s">
        <v>2083</v>
      </c>
      <c r="D172" s="276"/>
      <c r="E172" s="276"/>
      <c r="F172" s="295" t="s">
        <v>2070</v>
      </c>
      <c r="G172" s="276"/>
      <c r="H172" s="276" t="s">
        <v>2130</v>
      </c>
      <c r="I172" s="276" t="s">
        <v>2066</v>
      </c>
      <c r="J172" s="276">
        <v>50</v>
      </c>
      <c r="K172" s="317"/>
    </row>
    <row r="173" spans="2:11" ht="15" customHeight="1">
      <c r="B173" s="296"/>
      <c r="C173" s="276" t="s">
        <v>2091</v>
      </c>
      <c r="D173" s="276"/>
      <c r="E173" s="276"/>
      <c r="F173" s="295" t="s">
        <v>2070</v>
      </c>
      <c r="G173" s="276"/>
      <c r="H173" s="276" t="s">
        <v>2130</v>
      </c>
      <c r="I173" s="276" t="s">
        <v>2066</v>
      </c>
      <c r="J173" s="276">
        <v>50</v>
      </c>
      <c r="K173" s="317"/>
    </row>
    <row r="174" spans="2:11" ht="15" customHeight="1">
      <c r="B174" s="296"/>
      <c r="C174" s="276" t="s">
        <v>2089</v>
      </c>
      <c r="D174" s="276"/>
      <c r="E174" s="276"/>
      <c r="F174" s="295" t="s">
        <v>2070</v>
      </c>
      <c r="G174" s="276"/>
      <c r="H174" s="276" t="s">
        <v>2130</v>
      </c>
      <c r="I174" s="276" t="s">
        <v>2066</v>
      </c>
      <c r="J174" s="276">
        <v>50</v>
      </c>
      <c r="K174" s="317"/>
    </row>
    <row r="175" spans="2:11" ht="15" customHeight="1">
      <c r="B175" s="296"/>
      <c r="C175" s="276" t="s">
        <v>170</v>
      </c>
      <c r="D175" s="276"/>
      <c r="E175" s="276"/>
      <c r="F175" s="295" t="s">
        <v>2064</v>
      </c>
      <c r="G175" s="276"/>
      <c r="H175" s="276" t="s">
        <v>2131</v>
      </c>
      <c r="I175" s="276" t="s">
        <v>2132</v>
      </c>
      <c r="J175" s="276"/>
      <c r="K175" s="317"/>
    </row>
    <row r="176" spans="2:11" ht="15" customHeight="1">
      <c r="B176" s="296"/>
      <c r="C176" s="276" t="s">
        <v>59</v>
      </c>
      <c r="D176" s="276"/>
      <c r="E176" s="276"/>
      <c r="F176" s="295" t="s">
        <v>2064</v>
      </c>
      <c r="G176" s="276"/>
      <c r="H176" s="276" t="s">
        <v>2133</v>
      </c>
      <c r="I176" s="276" t="s">
        <v>2134</v>
      </c>
      <c r="J176" s="276">
        <v>1</v>
      </c>
      <c r="K176" s="317"/>
    </row>
    <row r="177" spans="2:11" ht="15" customHeight="1">
      <c r="B177" s="296"/>
      <c r="C177" s="276" t="s">
        <v>55</v>
      </c>
      <c r="D177" s="276"/>
      <c r="E177" s="276"/>
      <c r="F177" s="295" t="s">
        <v>2064</v>
      </c>
      <c r="G177" s="276"/>
      <c r="H177" s="276" t="s">
        <v>2135</v>
      </c>
      <c r="I177" s="276" t="s">
        <v>2066</v>
      </c>
      <c r="J177" s="276">
        <v>20</v>
      </c>
      <c r="K177" s="317"/>
    </row>
    <row r="178" spans="2:11" ht="15" customHeight="1">
      <c r="B178" s="296"/>
      <c r="C178" s="276" t="s">
        <v>171</v>
      </c>
      <c r="D178" s="276"/>
      <c r="E178" s="276"/>
      <c r="F178" s="295" t="s">
        <v>2064</v>
      </c>
      <c r="G178" s="276"/>
      <c r="H178" s="276" t="s">
        <v>2136</v>
      </c>
      <c r="I178" s="276" t="s">
        <v>2066</v>
      </c>
      <c r="J178" s="276">
        <v>255</v>
      </c>
      <c r="K178" s="317"/>
    </row>
    <row r="179" spans="2:11" ht="15" customHeight="1">
      <c r="B179" s="296"/>
      <c r="C179" s="276" t="s">
        <v>172</v>
      </c>
      <c r="D179" s="276"/>
      <c r="E179" s="276"/>
      <c r="F179" s="295" t="s">
        <v>2064</v>
      </c>
      <c r="G179" s="276"/>
      <c r="H179" s="276" t="s">
        <v>2029</v>
      </c>
      <c r="I179" s="276" t="s">
        <v>2066</v>
      </c>
      <c r="J179" s="276">
        <v>10</v>
      </c>
      <c r="K179" s="317"/>
    </row>
    <row r="180" spans="2:11" ht="15" customHeight="1">
      <c r="B180" s="296"/>
      <c r="C180" s="276" t="s">
        <v>173</v>
      </c>
      <c r="D180" s="276"/>
      <c r="E180" s="276"/>
      <c r="F180" s="295" t="s">
        <v>2064</v>
      </c>
      <c r="G180" s="276"/>
      <c r="H180" s="276" t="s">
        <v>2137</v>
      </c>
      <c r="I180" s="276" t="s">
        <v>2098</v>
      </c>
      <c r="J180" s="276"/>
      <c r="K180" s="317"/>
    </row>
    <row r="181" spans="2:11" ht="15" customHeight="1">
      <c r="B181" s="296"/>
      <c r="C181" s="276" t="s">
        <v>2138</v>
      </c>
      <c r="D181" s="276"/>
      <c r="E181" s="276"/>
      <c r="F181" s="295" t="s">
        <v>2064</v>
      </c>
      <c r="G181" s="276"/>
      <c r="H181" s="276" t="s">
        <v>2139</v>
      </c>
      <c r="I181" s="276" t="s">
        <v>2098</v>
      </c>
      <c r="J181" s="276"/>
      <c r="K181" s="317"/>
    </row>
    <row r="182" spans="2:11" ht="15" customHeight="1">
      <c r="B182" s="296"/>
      <c r="C182" s="276" t="s">
        <v>2127</v>
      </c>
      <c r="D182" s="276"/>
      <c r="E182" s="276"/>
      <c r="F182" s="295" t="s">
        <v>2064</v>
      </c>
      <c r="G182" s="276"/>
      <c r="H182" s="276" t="s">
        <v>2140</v>
      </c>
      <c r="I182" s="276" t="s">
        <v>2098</v>
      </c>
      <c r="J182" s="276"/>
      <c r="K182" s="317"/>
    </row>
    <row r="183" spans="2:11" ht="15" customHeight="1">
      <c r="B183" s="296"/>
      <c r="C183" s="276" t="s">
        <v>175</v>
      </c>
      <c r="D183" s="276"/>
      <c r="E183" s="276"/>
      <c r="F183" s="295" t="s">
        <v>2070</v>
      </c>
      <c r="G183" s="276"/>
      <c r="H183" s="276" t="s">
        <v>2141</v>
      </c>
      <c r="I183" s="276" t="s">
        <v>2066</v>
      </c>
      <c r="J183" s="276">
        <v>50</v>
      </c>
      <c r="K183" s="317"/>
    </row>
    <row r="184" spans="2:11" ht="15" customHeight="1">
      <c r="B184" s="296"/>
      <c r="C184" s="276" t="s">
        <v>2142</v>
      </c>
      <c r="D184" s="276"/>
      <c r="E184" s="276"/>
      <c r="F184" s="295" t="s">
        <v>2070</v>
      </c>
      <c r="G184" s="276"/>
      <c r="H184" s="276" t="s">
        <v>2143</v>
      </c>
      <c r="I184" s="276" t="s">
        <v>2144</v>
      </c>
      <c r="J184" s="276"/>
      <c r="K184" s="317"/>
    </row>
    <row r="185" spans="2:11" ht="15" customHeight="1">
      <c r="B185" s="296"/>
      <c r="C185" s="276" t="s">
        <v>2145</v>
      </c>
      <c r="D185" s="276"/>
      <c r="E185" s="276"/>
      <c r="F185" s="295" t="s">
        <v>2070</v>
      </c>
      <c r="G185" s="276"/>
      <c r="H185" s="276" t="s">
        <v>2146</v>
      </c>
      <c r="I185" s="276" t="s">
        <v>2144</v>
      </c>
      <c r="J185" s="276"/>
      <c r="K185" s="317"/>
    </row>
    <row r="186" spans="2:11" ht="15" customHeight="1">
      <c r="B186" s="296"/>
      <c r="C186" s="276" t="s">
        <v>2147</v>
      </c>
      <c r="D186" s="276"/>
      <c r="E186" s="276"/>
      <c r="F186" s="295" t="s">
        <v>2070</v>
      </c>
      <c r="G186" s="276"/>
      <c r="H186" s="276" t="s">
        <v>2148</v>
      </c>
      <c r="I186" s="276" t="s">
        <v>2144</v>
      </c>
      <c r="J186" s="276"/>
      <c r="K186" s="317"/>
    </row>
    <row r="187" spans="2:11" ht="15" customHeight="1">
      <c r="B187" s="296"/>
      <c r="C187" s="329" t="s">
        <v>2149</v>
      </c>
      <c r="D187" s="276"/>
      <c r="E187" s="276"/>
      <c r="F187" s="295" t="s">
        <v>2070</v>
      </c>
      <c r="G187" s="276"/>
      <c r="H187" s="276" t="s">
        <v>2150</v>
      </c>
      <c r="I187" s="276" t="s">
        <v>2151</v>
      </c>
      <c r="J187" s="330" t="s">
        <v>2152</v>
      </c>
      <c r="K187" s="317"/>
    </row>
    <row r="188" spans="2:11" ht="15" customHeight="1">
      <c r="B188" s="296"/>
      <c r="C188" s="281" t="s">
        <v>44</v>
      </c>
      <c r="D188" s="276"/>
      <c r="E188" s="276"/>
      <c r="F188" s="295" t="s">
        <v>2064</v>
      </c>
      <c r="G188" s="276"/>
      <c r="H188" s="272" t="s">
        <v>2153</v>
      </c>
      <c r="I188" s="276" t="s">
        <v>2154</v>
      </c>
      <c r="J188" s="276"/>
      <c r="K188" s="317"/>
    </row>
    <row r="189" spans="2:11" ht="15" customHeight="1">
      <c r="B189" s="296"/>
      <c r="C189" s="281" t="s">
        <v>2155</v>
      </c>
      <c r="D189" s="276"/>
      <c r="E189" s="276"/>
      <c r="F189" s="295" t="s">
        <v>2064</v>
      </c>
      <c r="G189" s="276"/>
      <c r="H189" s="276" t="s">
        <v>2156</v>
      </c>
      <c r="I189" s="276" t="s">
        <v>2098</v>
      </c>
      <c r="J189" s="276"/>
      <c r="K189" s="317"/>
    </row>
    <row r="190" spans="2:11" ht="15" customHeight="1">
      <c r="B190" s="296"/>
      <c r="C190" s="281" t="s">
        <v>2157</v>
      </c>
      <c r="D190" s="276"/>
      <c r="E190" s="276"/>
      <c r="F190" s="295" t="s">
        <v>2064</v>
      </c>
      <c r="G190" s="276"/>
      <c r="H190" s="276" t="s">
        <v>2158</v>
      </c>
      <c r="I190" s="276" t="s">
        <v>2098</v>
      </c>
      <c r="J190" s="276"/>
      <c r="K190" s="317"/>
    </row>
    <row r="191" spans="2:11" ht="15" customHeight="1">
      <c r="B191" s="296"/>
      <c r="C191" s="281" t="s">
        <v>2159</v>
      </c>
      <c r="D191" s="276"/>
      <c r="E191" s="276"/>
      <c r="F191" s="295" t="s">
        <v>2070</v>
      </c>
      <c r="G191" s="276"/>
      <c r="H191" s="276" t="s">
        <v>2160</v>
      </c>
      <c r="I191" s="276" t="s">
        <v>2098</v>
      </c>
      <c r="J191" s="276"/>
      <c r="K191" s="317"/>
    </row>
    <row r="192" spans="2:11" ht="15" customHeight="1">
      <c r="B192" s="323"/>
      <c r="C192" s="331"/>
      <c r="D192" s="305"/>
      <c r="E192" s="305"/>
      <c r="F192" s="305"/>
      <c r="G192" s="305"/>
      <c r="H192" s="305"/>
      <c r="I192" s="305"/>
      <c r="J192" s="305"/>
      <c r="K192" s="324"/>
    </row>
    <row r="193" spans="2:11" ht="18.75" customHeight="1">
      <c r="B193" s="272"/>
      <c r="C193" s="276"/>
      <c r="D193" s="276"/>
      <c r="E193" s="276"/>
      <c r="F193" s="295"/>
      <c r="G193" s="276"/>
      <c r="H193" s="276"/>
      <c r="I193" s="276"/>
      <c r="J193" s="276"/>
      <c r="K193" s="272"/>
    </row>
    <row r="194" spans="2:11" ht="18.75" customHeight="1">
      <c r="B194" s="272"/>
      <c r="C194" s="276"/>
      <c r="D194" s="276"/>
      <c r="E194" s="276"/>
      <c r="F194" s="295"/>
      <c r="G194" s="276"/>
      <c r="H194" s="276"/>
      <c r="I194" s="276"/>
      <c r="J194" s="276"/>
      <c r="K194" s="272"/>
    </row>
    <row r="195" spans="2:11" ht="18.75" customHeight="1">
      <c r="B195" s="282"/>
      <c r="C195" s="282"/>
      <c r="D195" s="282"/>
      <c r="E195" s="282"/>
      <c r="F195" s="282"/>
      <c r="G195" s="282"/>
      <c r="H195" s="282"/>
      <c r="I195" s="282"/>
      <c r="J195" s="282"/>
      <c r="K195" s="282"/>
    </row>
    <row r="196" spans="2:11">
      <c r="B196" s="264"/>
      <c r="C196" s="265"/>
      <c r="D196" s="265"/>
      <c r="E196" s="265"/>
      <c r="F196" s="265"/>
      <c r="G196" s="265"/>
      <c r="H196" s="265"/>
      <c r="I196" s="265"/>
      <c r="J196" s="265"/>
      <c r="K196" s="266"/>
    </row>
    <row r="197" spans="2:11" ht="22.2">
      <c r="B197" s="267"/>
      <c r="C197" s="422" t="s">
        <v>2161</v>
      </c>
      <c r="D197" s="422"/>
      <c r="E197" s="422"/>
      <c r="F197" s="422"/>
      <c r="G197" s="422"/>
      <c r="H197" s="422"/>
      <c r="I197" s="422"/>
      <c r="J197" s="422"/>
      <c r="K197" s="268"/>
    </row>
    <row r="198" spans="2:11" ht="25.5" customHeight="1">
      <c r="B198" s="267"/>
      <c r="C198" s="332" t="s">
        <v>2162</v>
      </c>
      <c r="D198" s="332"/>
      <c r="E198" s="332"/>
      <c r="F198" s="332" t="s">
        <v>2163</v>
      </c>
      <c r="G198" s="333"/>
      <c r="H198" s="428" t="s">
        <v>2164</v>
      </c>
      <c r="I198" s="428"/>
      <c r="J198" s="428"/>
      <c r="K198" s="268"/>
    </row>
    <row r="199" spans="2:11" ht="5.25" customHeight="1">
      <c r="B199" s="296"/>
      <c r="C199" s="293"/>
      <c r="D199" s="293"/>
      <c r="E199" s="293"/>
      <c r="F199" s="293"/>
      <c r="G199" s="276"/>
      <c r="H199" s="293"/>
      <c r="I199" s="293"/>
      <c r="J199" s="293"/>
      <c r="K199" s="317"/>
    </row>
    <row r="200" spans="2:11" ht="15" customHeight="1">
      <c r="B200" s="296"/>
      <c r="C200" s="276" t="s">
        <v>2154</v>
      </c>
      <c r="D200" s="276"/>
      <c r="E200" s="276"/>
      <c r="F200" s="295" t="s">
        <v>45</v>
      </c>
      <c r="G200" s="276"/>
      <c r="H200" s="424" t="s">
        <v>2165</v>
      </c>
      <c r="I200" s="424"/>
      <c r="J200" s="424"/>
      <c r="K200" s="317"/>
    </row>
    <row r="201" spans="2:11" ht="15" customHeight="1">
      <c r="B201" s="296"/>
      <c r="C201" s="302"/>
      <c r="D201" s="276"/>
      <c r="E201" s="276"/>
      <c r="F201" s="295" t="s">
        <v>46</v>
      </c>
      <c r="G201" s="276"/>
      <c r="H201" s="424" t="s">
        <v>2166</v>
      </c>
      <c r="I201" s="424"/>
      <c r="J201" s="424"/>
      <c r="K201" s="317"/>
    </row>
    <row r="202" spans="2:11" ht="15" customHeight="1">
      <c r="B202" s="296"/>
      <c r="C202" s="302"/>
      <c r="D202" s="276"/>
      <c r="E202" s="276"/>
      <c r="F202" s="295" t="s">
        <v>49</v>
      </c>
      <c r="G202" s="276"/>
      <c r="H202" s="424" t="s">
        <v>2167</v>
      </c>
      <c r="I202" s="424"/>
      <c r="J202" s="424"/>
      <c r="K202" s="317"/>
    </row>
    <row r="203" spans="2:11" ht="15" customHeight="1">
      <c r="B203" s="296"/>
      <c r="C203" s="276"/>
      <c r="D203" s="276"/>
      <c r="E203" s="276"/>
      <c r="F203" s="295" t="s">
        <v>47</v>
      </c>
      <c r="G203" s="276"/>
      <c r="H203" s="424" t="s">
        <v>2168</v>
      </c>
      <c r="I203" s="424"/>
      <c r="J203" s="424"/>
      <c r="K203" s="317"/>
    </row>
    <row r="204" spans="2:11" ht="15" customHeight="1">
      <c r="B204" s="296"/>
      <c r="C204" s="276"/>
      <c r="D204" s="276"/>
      <c r="E204" s="276"/>
      <c r="F204" s="295" t="s">
        <v>48</v>
      </c>
      <c r="G204" s="276"/>
      <c r="H204" s="424" t="s">
        <v>2169</v>
      </c>
      <c r="I204" s="424"/>
      <c r="J204" s="424"/>
      <c r="K204" s="317"/>
    </row>
    <row r="205" spans="2:11" ht="15" customHeight="1">
      <c r="B205" s="296"/>
      <c r="C205" s="276"/>
      <c r="D205" s="276"/>
      <c r="E205" s="276"/>
      <c r="F205" s="295"/>
      <c r="G205" s="276"/>
      <c r="H205" s="276"/>
      <c r="I205" s="276"/>
      <c r="J205" s="276"/>
      <c r="K205" s="317"/>
    </row>
    <row r="206" spans="2:11" ht="15" customHeight="1">
      <c r="B206" s="296"/>
      <c r="C206" s="276" t="s">
        <v>2110</v>
      </c>
      <c r="D206" s="276"/>
      <c r="E206" s="276"/>
      <c r="F206" s="295" t="s">
        <v>80</v>
      </c>
      <c r="G206" s="276"/>
      <c r="H206" s="424" t="s">
        <v>2170</v>
      </c>
      <c r="I206" s="424"/>
      <c r="J206" s="424"/>
      <c r="K206" s="317"/>
    </row>
    <row r="207" spans="2:11" ht="15" customHeight="1">
      <c r="B207" s="296"/>
      <c r="C207" s="302"/>
      <c r="D207" s="276"/>
      <c r="E207" s="276"/>
      <c r="F207" s="295" t="s">
        <v>2010</v>
      </c>
      <c r="G207" s="276"/>
      <c r="H207" s="424" t="s">
        <v>2011</v>
      </c>
      <c r="I207" s="424"/>
      <c r="J207" s="424"/>
      <c r="K207" s="317"/>
    </row>
    <row r="208" spans="2:11" ht="15" customHeight="1">
      <c r="B208" s="296"/>
      <c r="C208" s="276"/>
      <c r="D208" s="276"/>
      <c r="E208" s="276"/>
      <c r="F208" s="295" t="s">
        <v>2008</v>
      </c>
      <c r="G208" s="276"/>
      <c r="H208" s="424" t="s">
        <v>2171</v>
      </c>
      <c r="I208" s="424"/>
      <c r="J208" s="424"/>
      <c r="K208" s="317"/>
    </row>
    <row r="209" spans="2:11" ht="15" customHeight="1">
      <c r="B209" s="334"/>
      <c r="C209" s="302"/>
      <c r="D209" s="302"/>
      <c r="E209" s="302"/>
      <c r="F209" s="295" t="s">
        <v>2012</v>
      </c>
      <c r="G209" s="281"/>
      <c r="H209" s="423" t="s">
        <v>2013</v>
      </c>
      <c r="I209" s="423"/>
      <c r="J209" s="423"/>
      <c r="K209" s="335"/>
    </row>
    <row r="210" spans="2:11" ht="15" customHeight="1">
      <c r="B210" s="334"/>
      <c r="C210" s="302"/>
      <c r="D210" s="302"/>
      <c r="E210" s="302"/>
      <c r="F210" s="295" t="s">
        <v>1943</v>
      </c>
      <c r="G210" s="281"/>
      <c r="H210" s="423" t="s">
        <v>144</v>
      </c>
      <c r="I210" s="423"/>
      <c r="J210" s="423"/>
      <c r="K210" s="335"/>
    </row>
    <row r="211" spans="2:11" ht="15" customHeight="1">
      <c r="B211" s="334"/>
      <c r="C211" s="302"/>
      <c r="D211" s="302"/>
      <c r="E211" s="302"/>
      <c r="F211" s="336"/>
      <c r="G211" s="281"/>
      <c r="H211" s="337"/>
      <c r="I211" s="337"/>
      <c r="J211" s="337"/>
      <c r="K211" s="335"/>
    </row>
    <row r="212" spans="2:11" ht="15" customHeight="1">
      <c r="B212" s="334"/>
      <c r="C212" s="276" t="s">
        <v>2134</v>
      </c>
      <c r="D212" s="302"/>
      <c r="E212" s="302"/>
      <c r="F212" s="295">
        <v>1</v>
      </c>
      <c r="G212" s="281"/>
      <c r="H212" s="423" t="s">
        <v>2172</v>
      </c>
      <c r="I212" s="423"/>
      <c r="J212" s="423"/>
      <c r="K212" s="335"/>
    </row>
    <row r="213" spans="2:11" ht="15" customHeight="1">
      <c r="B213" s="334"/>
      <c r="C213" s="302"/>
      <c r="D213" s="302"/>
      <c r="E213" s="302"/>
      <c r="F213" s="295">
        <v>2</v>
      </c>
      <c r="G213" s="281"/>
      <c r="H213" s="423" t="s">
        <v>2173</v>
      </c>
      <c r="I213" s="423"/>
      <c r="J213" s="423"/>
      <c r="K213" s="335"/>
    </row>
    <row r="214" spans="2:11" ht="15" customHeight="1">
      <c r="B214" s="334"/>
      <c r="C214" s="302"/>
      <c r="D214" s="302"/>
      <c r="E214" s="302"/>
      <c r="F214" s="295">
        <v>3</v>
      </c>
      <c r="G214" s="281"/>
      <c r="H214" s="423" t="s">
        <v>2174</v>
      </c>
      <c r="I214" s="423"/>
      <c r="J214" s="423"/>
      <c r="K214" s="335"/>
    </row>
    <row r="215" spans="2:11" ht="15" customHeight="1">
      <c r="B215" s="334"/>
      <c r="C215" s="302"/>
      <c r="D215" s="302"/>
      <c r="E215" s="302"/>
      <c r="F215" s="295">
        <v>4</v>
      </c>
      <c r="G215" s="281"/>
      <c r="H215" s="423" t="s">
        <v>2175</v>
      </c>
      <c r="I215" s="423"/>
      <c r="J215" s="423"/>
      <c r="K215" s="335"/>
    </row>
    <row r="216" spans="2:11" ht="12.75" customHeight="1">
      <c r="B216" s="338"/>
      <c r="C216" s="339"/>
      <c r="D216" s="339"/>
      <c r="E216" s="339"/>
      <c r="F216" s="339"/>
      <c r="G216" s="339"/>
      <c r="H216" s="339"/>
      <c r="I216" s="339"/>
      <c r="J216" s="339"/>
      <c r="K216" s="340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Q329"/>
  <sheetViews>
    <sheetView showGridLines="0" workbookViewId="0">
      <pane ySplit="1" topLeftCell="A250" activePane="bottomLeft" state="frozen"/>
      <selection pane="bottomLeft" activeCell="J189" sqref="J189"/>
    </sheetView>
  </sheetViews>
  <sheetFormatPr defaultRowHeight="12"/>
  <cols>
    <col min="1" max="1" width="7.140625" customWidth="1"/>
    <col min="2" max="2" width="1.42578125" customWidth="1"/>
    <col min="3" max="3" width="3.42578125" customWidth="1"/>
    <col min="4" max="4" width="3.7109375" customWidth="1"/>
    <col min="5" max="5" width="14.7109375" customWidth="1"/>
    <col min="6" max="6" width="64.28515625" customWidth="1"/>
    <col min="7" max="7" width="7.42578125" customWidth="1"/>
    <col min="8" max="8" width="9.42578125" customWidth="1"/>
    <col min="9" max="9" width="10.85546875" style="107" customWidth="1"/>
    <col min="10" max="10" width="20.140625" customWidth="1"/>
    <col min="12" max="17" width="9.140625" hidden="1"/>
    <col min="18" max="18" width="7" hidden="1" customWidth="1"/>
    <col min="19" max="19" width="25.42578125" hidden="1" customWidth="1"/>
    <col min="20" max="20" width="14" hidden="1" customWidth="1"/>
    <col min="21" max="21" width="10.42578125" customWidth="1"/>
    <col min="22" max="22" width="14" customWidth="1"/>
    <col min="23" max="23" width="10.42578125" customWidth="1"/>
    <col min="24" max="24" width="12.85546875" customWidth="1"/>
    <col min="25" max="25" width="9.42578125" customWidth="1"/>
    <col min="26" max="26" width="12.85546875" customWidth="1"/>
    <col min="27" max="27" width="14" customWidth="1"/>
    <col min="28" max="28" width="9.42578125" customWidth="1"/>
    <col min="29" max="29" width="12.85546875" customWidth="1"/>
    <col min="30" max="30" width="14" customWidth="1"/>
    <col min="43" max="64" width="9.140625" hidden="1"/>
  </cols>
  <sheetData>
    <row r="1" spans="1:69" ht="21.75" customHeight="1">
      <c r="A1" s="22"/>
      <c r="B1" s="108"/>
      <c r="C1" s="108"/>
      <c r="D1" s="109" t="s">
        <v>1</v>
      </c>
      <c r="E1" s="108"/>
      <c r="F1" s="110" t="s">
        <v>149</v>
      </c>
      <c r="G1" s="420" t="s">
        <v>150</v>
      </c>
      <c r="H1" s="420"/>
      <c r="I1" s="111"/>
      <c r="J1" s="110" t="s">
        <v>151</v>
      </c>
      <c r="K1" s="110" t="s">
        <v>153</v>
      </c>
      <c r="L1" s="110"/>
      <c r="M1" s="110"/>
      <c r="N1" s="110"/>
      <c r="O1" s="110"/>
      <c r="P1" s="110"/>
      <c r="Q1" s="110"/>
      <c r="R1" s="110"/>
      <c r="S1" s="110"/>
      <c r="T1" s="21"/>
      <c r="U1" s="21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</row>
    <row r="2" spans="1:69" ht="36.9" customHeight="1">
      <c r="K2" s="412" t="s">
        <v>8</v>
      </c>
      <c r="L2" s="413"/>
      <c r="M2" s="413"/>
      <c r="N2" s="413"/>
      <c r="O2" s="413"/>
      <c r="P2" s="413"/>
      <c r="Q2" s="413"/>
      <c r="R2" s="413"/>
      <c r="S2" s="413"/>
      <c r="T2" s="413"/>
      <c r="U2" s="413"/>
      <c r="AS2" s="25" t="s">
        <v>88</v>
      </c>
    </row>
    <row r="3" spans="1:69" ht="6.9" customHeight="1">
      <c r="B3" s="26"/>
      <c r="C3" s="27"/>
      <c r="D3" s="27"/>
      <c r="E3" s="27"/>
      <c r="F3" s="27"/>
      <c r="G3" s="27"/>
      <c r="H3" s="27"/>
      <c r="I3" s="112"/>
      <c r="J3" s="27"/>
      <c r="AS3" s="25" t="s">
        <v>83</v>
      </c>
    </row>
    <row r="4" spans="1:69" ht="36.9" customHeight="1">
      <c r="B4" s="29"/>
      <c r="C4" s="30"/>
      <c r="D4" s="31" t="s">
        <v>154</v>
      </c>
      <c r="E4" s="30"/>
      <c r="F4" s="30"/>
      <c r="G4" s="30"/>
      <c r="H4" s="30"/>
      <c r="I4" s="113"/>
      <c r="J4" s="30"/>
      <c r="L4" s="33" t="s">
        <v>13</v>
      </c>
      <c r="AS4" s="25" t="s">
        <v>6</v>
      </c>
    </row>
    <row r="5" spans="1:69" ht="6.9" customHeight="1">
      <c r="B5" s="29"/>
      <c r="C5" s="30"/>
      <c r="D5" s="30"/>
      <c r="E5" s="30"/>
      <c r="F5" s="30"/>
      <c r="G5" s="30"/>
      <c r="H5" s="30"/>
      <c r="I5" s="113"/>
      <c r="J5" s="30"/>
    </row>
    <row r="6" spans="1:69" ht="13.2">
      <c r="B6" s="29"/>
      <c r="C6" s="30"/>
      <c r="D6" s="38" t="s">
        <v>19</v>
      </c>
      <c r="E6" s="30"/>
      <c r="F6" s="30"/>
      <c r="G6" s="30"/>
      <c r="H6" s="30"/>
      <c r="I6" s="113"/>
      <c r="J6" s="30"/>
    </row>
    <row r="7" spans="1:69" ht="20.399999999999999" customHeight="1">
      <c r="B7" s="29"/>
      <c r="C7" s="30"/>
      <c r="D7" s="30"/>
      <c r="E7" s="416" t="str">
        <f>'Rekapitulace stavby'!K6</f>
        <v>Regenerace panelového sídliště Prievidzská, Šumperk - 5. etapa, II. část - díl 1</v>
      </c>
      <c r="F7" s="417"/>
      <c r="G7" s="417"/>
      <c r="H7" s="417"/>
      <c r="I7" s="113"/>
      <c r="J7" s="30"/>
    </row>
    <row r="8" spans="1:69" ht="13.2">
      <c r="B8" s="29"/>
      <c r="C8" s="30"/>
      <c r="D8" s="38" t="s">
        <v>155</v>
      </c>
      <c r="E8" s="30"/>
      <c r="F8" s="30"/>
      <c r="G8" s="30"/>
      <c r="H8" s="30"/>
      <c r="I8" s="113"/>
      <c r="J8" s="30"/>
    </row>
    <row r="9" spans="1:69" s="1" customFormat="1" ht="20.399999999999999" customHeight="1">
      <c r="B9" s="42"/>
      <c r="C9" s="43"/>
      <c r="D9" s="43"/>
      <c r="E9" s="416" t="s">
        <v>156</v>
      </c>
      <c r="F9" s="418"/>
      <c r="G9" s="418"/>
      <c r="H9" s="418"/>
      <c r="I9" s="114"/>
      <c r="J9" s="43"/>
    </row>
    <row r="10" spans="1:69" s="1" customFormat="1" ht="13.2">
      <c r="B10" s="42"/>
      <c r="C10" s="43"/>
      <c r="D10" s="38" t="s">
        <v>157</v>
      </c>
      <c r="E10" s="43"/>
      <c r="F10" s="43"/>
      <c r="G10" s="43"/>
      <c r="H10" s="43"/>
      <c r="I10" s="114"/>
      <c r="J10" s="43"/>
    </row>
    <row r="11" spans="1:69" s="1" customFormat="1" ht="36.9" customHeight="1">
      <c r="B11" s="42"/>
      <c r="C11" s="43"/>
      <c r="D11" s="43"/>
      <c r="E11" s="419" t="s">
        <v>158</v>
      </c>
      <c r="F11" s="418"/>
      <c r="G11" s="418"/>
      <c r="H11" s="418"/>
      <c r="I11" s="114"/>
      <c r="J11" s="43"/>
    </row>
    <row r="12" spans="1:69" s="1" customFormat="1">
      <c r="B12" s="42"/>
      <c r="C12" s="43"/>
      <c r="D12" s="43"/>
      <c r="E12" s="43"/>
      <c r="F12" s="43"/>
      <c r="G12" s="43"/>
      <c r="H12" s="43"/>
      <c r="I12" s="114"/>
      <c r="J12" s="43"/>
    </row>
    <row r="13" spans="1:69" s="1" customFormat="1" ht="14.4" customHeight="1">
      <c r="B13" s="42"/>
      <c r="C13" s="43"/>
      <c r="D13" s="38" t="s">
        <v>21</v>
      </c>
      <c r="E13" s="43"/>
      <c r="F13" s="36" t="s">
        <v>5</v>
      </c>
      <c r="G13" s="43"/>
      <c r="H13" s="43"/>
      <c r="I13" s="115" t="s">
        <v>22</v>
      </c>
      <c r="J13" s="36" t="s">
        <v>5</v>
      </c>
    </row>
    <row r="14" spans="1:69" s="1" customFormat="1" ht="14.4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15" t="s">
        <v>25</v>
      </c>
      <c r="J14" s="116" t="str">
        <f>'Rekapitulace stavby'!AN8</f>
        <v>24. 3. 2017</v>
      </c>
    </row>
    <row r="15" spans="1:69" s="1" customFormat="1" ht="10.95" customHeight="1">
      <c r="B15" s="42"/>
      <c r="C15" s="43"/>
      <c r="D15" s="43"/>
      <c r="E15" s="43"/>
      <c r="F15" s="43"/>
      <c r="G15" s="43"/>
      <c r="H15" s="43"/>
      <c r="I15" s="114"/>
      <c r="J15" s="43"/>
    </row>
    <row r="16" spans="1:69" s="1" customFormat="1" ht="14.4" customHeight="1">
      <c r="B16" s="42"/>
      <c r="C16" s="43"/>
      <c r="D16" s="38" t="s">
        <v>27</v>
      </c>
      <c r="E16" s="43"/>
      <c r="F16" s="43"/>
      <c r="G16" s="43"/>
      <c r="H16" s="43"/>
      <c r="I16" s="115" t="s">
        <v>28</v>
      </c>
      <c r="J16" s="36" t="str">
        <f>IF('Rekapitulace stavby'!AN10="","",'Rekapitulace stavby'!AN10)</f>
        <v/>
      </c>
    </row>
    <row r="17" spans="2:10" s="1" customFormat="1" ht="18" customHeight="1">
      <c r="B17" s="42"/>
      <c r="C17" s="43"/>
      <c r="D17" s="43"/>
      <c r="E17" s="36" t="str">
        <f>IF('Rekapitulace stavby'!E11="","",'Rekapitulace stavby'!E11)</f>
        <v xml:space="preserve"> </v>
      </c>
      <c r="F17" s="43"/>
      <c r="G17" s="43"/>
      <c r="H17" s="43"/>
      <c r="I17" s="115" t="s">
        <v>31</v>
      </c>
      <c r="J17" s="36" t="str">
        <f>IF('Rekapitulace stavby'!AN11="","",'Rekapitulace stavby'!AN11)</f>
        <v/>
      </c>
    </row>
    <row r="18" spans="2:10" s="1" customFormat="1" ht="6.9" customHeight="1">
      <c r="B18" s="42"/>
      <c r="C18" s="43"/>
      <c r="D18" s="43"/>
      <c r="E18" s="43"/>
      <c r="F18" s="43"/>
      <c r="G18" s="43"/>
      <c r="H18" s="43"/>
      <c r="I18" s="114"/>
      <c r="J18" s="43"/>
    </row>
    <row r="19" spans="2:10" s="1" customFormat="1" ht="14.4" customHeight="1">
      <c r="B19" s="42"/>
      <c r="C19" s="43"/>
      <c r="D19" s="38" t="s">
        <v>32</v>
      </c>
      <c r="E19" s="43"/>
      <c r="F19" s="43"/>
      <c r="G19" s="43"/>
      <c r="H19" s="43"/>
      <c r="I19" s="115" t="s">
        <v>28</v>
      </c>
      <c r="J19" s="36" t="str">
        <f>IF('Rekapitulace stavby'!AN13="Vyplň údaj","",IF('Rekapitulace stavby'!AN13="","",'Rekapitulace stavby'!AN13))</f>
        <v/>
      </c>
    </row>
    <row r="20" spans="2:10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31</v>
      </c>
      <c r="J20" s="36" t="str">
        <f>IF('Rekapitulace stavby'!AN14="Vyplň údaj","",IF('Rekapitulace stavby'!AN14="","",'Rekapitulace stavby'!AN14))</f>
        <v/>
      </c>
    </row>
    <row r="21" spans="2:10" s="1" customFormat="1" ht="6.9" customHeight="1">
      <c r="B21" s="42"/>
      <c r="C21" s="43"/>
      <c r="D21" s="43"/>
      <c r="E21" s="43"/>
      <c r="F21" s="43"/>
      <c r="G21" s="43"/>
      <c r="H21" s="43"/>
      <c r="I21" s="114"/>
      <c r="J21" s="43"/>
    </row>
    <row r="22" spans="2:10" s="1" customFormat="1" ht="14.4" customHeight="1">
      <c r="B22" s="42"/>
      <c r="C22" s="43"/>
      <c r="D22" s="38" t="s">
        <v>34</v>
      </c>
      <c r="E22" s="43"/>
      <c r="F22" s="43"/>
      <c r="G22" s="43"/>
      <c r="H22" s="43"/>
      <c r="I22" s="115" t="s">
        <v>28</v>
      </c>
      <c r="J22" s="36" t="s">
        <v>35</v>
      </c>
    </row>
    <row r="23" spans="2:10" s="1" customFormat="1" ht="18" customHeight="1">
      <c r="B23" s="42"/>
      <c r="C23" s="43"/>
      <c r="D23" s="43"/>
      <c r="E23" s="36" t="s">
        <v>36</v>
      </c>
      <c r="F23" s="43"/>
      <c r="G23" s="43"/>
      <c r="H23" s="43"/>
      <c r="I23" s="115" t="s">
        <v>31</v>
      </c>
      <c r="J23" s="36" t="s">
        <v>37</v>
      </c>
    </row>
    <row r="24" spans="2:10" s="1" customFormat="1" ht="6.9" customHeight="1">
      <c r="B24" s="42"/>
      <c r="C24" s="43"/>
      <c r="D24" s="43"/>
      <c r="E24" s="43"/>
      <c r="F24" s="43"/>
      <c r="G24" s="43"/>
      <c r="H24" s="43"/>
      <c r="I24" s="114"/>
      <c r="J24" s="43"/>
    </row>
    <row r="25" spans="2:10" s="1" customFormat="1" ht="14.4" customHeight="1">
      <c r="B25" s="42"/>
      <c r="C25" s="43"/>
      <c r="D25" s="38" t="s">
        <v>39</v>
      </c>
      <c r="E25" s="43"/>
      <c r="F25" s="43"/>
      <c r="G25" s="43"/>
      <c r="H25" s="43"/>
      <c r="I25" s="114"/>
      <c r="J25" s="43"/>
    </row>
    <row r="26" spans="2:10" s="7" customFormat="1" ht="20.399999999999999" customHeight="1">
      <c r="B26" s="117"/>
      <c r="C26" s="118"/>
      <c r="D26" s="118"/>
      <c r="E26" s="380" t="s">
        <v>5</v>
      </c>
      <c r="F26" s="380"/>
      <c r="G26" s="380"/>
      <c r="H26" s="380"/>
      <c r="I26" s="119"/>
      <c r="J26" s="118"/>
    </row>
    <row r="27" spans="2:10" s="1" customFormat="1" ht="6.9" customHeight="1">
      <c r="B27" s="42"/>
      <c r="C27" s="43"/>
      <c r="D27" s="43"/>
      <c r="E27" s="43"/>
      <c r="F27" s="43"/>
      <c r="G27" s="43"/>
      <c r="H27" s="43"/>
      <c r="I27" s="114"/>
      <c r="J27" s="43"/>
    </row>
    <row r="28" spans="2:10" s="1" customFormat="1" ht="6.9" customHeight="1">
      <c r="B28" s="42"/>
      <c r="C28" s="43"/>
      <c r="D28" s="69"/>
      <c r="E28" s="69"/>
      <c r="F28" s="69"/>
      <c r="G28" s="69"/>
      <c r="H28" s="69"/>
      <c r="I28" s="121"/>
      <c r="J28" s="69"/>
    </row>
    <row r="29" spans="2:10" s="1" customFormat="1" ht="25.35" customHeight="1">
      <c r="B29" s="42"/>
      <c r="C29" s="43"/>
      <c r="D29" s="123" t="s">
        <v>40</v>
      </c>
      <c r="E29" s="43"/>
      <c r="F29" s="43"/>
      <c r="G29" s="43"/>
      <c r="H29" s="43"/>
      <c r="I29" s="114"/>
      <c r="J29" s="124">
        <f>ROUND(J87,2)</f>
        <v>0</v>
      </c>
    </row>
    <row r="30" spans="2:10" s="1" customFormat="1" ht="6.9" customHeight="1">
      <c r="B30" s="42"/>
      <c r="C30" s="43"/>
      <c r="D30" s="69"/>
      <c r="E30" s="69"/>
      <c r="F30" s="69"/>
      <c r="G30" s="69"/>
      <c r="H30" s="69"/>
      <c r="I30" s="121"/>
      <c r="J30" s="69"/>
    </row>
    <row r="31" spans="2:10" s="1" customFormat="1" ht="14.4" customHeight="1">
      <c r="B31" s="42"/>
      <c r="C31" s="43"/>
      <c r="D31" s="43"/>
      <c r="E31" s="43"/>
      <c r="F31" s="47" t="s">
        <v>42</v>
      </c>
      <c r="G31" s="43"/>
      <c r="H31" s="43"/>
      <c r="I31" s="125" t="s">
        <v>41</v>
      </c>
      <c r="J31" s="47" t="s">
        <v>43</v>
      </c>
    </row>
    <row r="32" spans="2:10" s="1" customFormat="1" ht="14.4" customHeight="1">
      <c r="B32" s="42"/>
      <c r="C32" s="43"/>
      <c r="D32" s="50" t="s">
        <v>44</v>
      </c>
      <c r="E32" s="50" t="s">
        <v>45</v>
      </c>
      <c r="F32" s="126">
        <f>ROUND(SUM(BD87:BD328), 2)</f>
        <v>0</v>
      </c>
      <c r="G32" s="43"/>
      <c r="H32" s="43"/>
      <c r="I32" s="127">
        <v>0.21</v>
      </c>
      <c r="J32" s="126">
        <f>ROUND(ROUND((SUM(BD87:BD328)), 2)*I32, 2)</f>
        <v>0</v>
      </c>
    </row>
    <row r="33" spans="2:10" s="1" customFormat="1" ht="14.4" customHeight="1">
      <c r="B33" s="42"/>
      <c r="C33" s="43"/>
      <c r="D33" s="43"/>
      <c r="E33" s="50" t="s">
        <v>46</v>
      </c>
      <c r="F33" s="126">
        <f>ROUND(SUM(BE87:BE328), 2)</f>
        <v>0</v>
      </c>
      <c r="G33" s="43"/>
      <c r="H33" s="43"/>
      <c r="I33" s="127">
        <v>0.15</v>
      </c>
      <c r="J33" s="126">
        <f>ROUND(ROUND((SUM(BE87:BE328)), 2)*I33, 2)</f>
        <v>0</v>
      </c>
    </row>
    <row r="34" spans="2:10" s="1" customFormat="1" ht="14.4" hidden="1" customHeight="1">
      <c r="B34" s="42"/>
      <c r="C34" s="43"/>
      <c r="D34" s="43"/>
      <c r="E34" s="50" t="s">
        <v>47</v>
      </c>
      <c r="F34" s="126">
        <f>ROUND(SUM(BF87:BF328), 2)</f>
        <v>0</v>
      </c>
      <c r="G34" s="43"/>
      <c r="H34" s="43"/>
      <c r="I34" s="127">
        <v>0.21</v>
      </c>
      <c r="J34" s="126">
        <v>0</v>
      </c>
    </row>
    <row r="35" spans="2:10" s="1" customFormat="1" ht="14.4" hidden="1" customHeight="1">
      <c r="B35" s="42"/>
      <c r="C35" s="43"/>
      <c r="D35" s="43"/>
      <c r="E35" s="50" t="s">
        <v>48</v>
      </c>
      <c r="F35" s="126">
        <f>ROUND(SUM(BG87:BG328), 2)</f>
        <v>0</v>
      </c>
      <c r="G35" s="43"/>
      <c r="H35" s="43"/>
      <c r="I35" s="127">
        <v>0.15</v>
      </c>
      <c r="J35" s="126">
        <v>0</v>
      </c>
    </row>
    <row r="36" spans="2:10" s="1" customFormat="1" ht="14.4" hidden="1" customHeight="1">
      <c r="B36" s="42"/>
      <c r="C36" s="43"/>
      <c r="D36" s="43"/>
      <c r="E36" s="50" t="s">
        <v>49</v>
      </c>
      <c r="F36" s="126">
        <f>ROUND(SUM(BH87:BH328), 2)</f>
        <v>0</v>
      </c>
      <c r="G36" s="43"/>
      <c r="H36" s="43"/>
      <c r="I36" s="127">
        <v>0</v>
      </c>
      <c r="J36" s="126">
        <v>0</v>
      </c>
    </row>
    <row r="37" spans="2:10" s="1" customFormat="1" ht="6.9" customHeight="1">
      <c r="B37" s="42"/>
      <c r="C37" s="43"/>
      <c r="D37" s="43"/>
      <c r="E37" s="43"/>
      <c r="F37" s="43"/>
      <c r="G37" s="43"/>
      <c r="H37" s="43"/>
      <c r="I37" s="114"/>
      <c r="J37" s="43"/>
    </row>
    <row r="38" spans="2:10" s="1" customFormat="1" ht="25.35" customHeight="1">
      <c r="B38" s="42"/>
      <c r="C38" s="128"/>
      <c r="D38" s="129" t="s">
        <v>50</v>
      </c>
      <c r="E38" s="72"/>
      <c r="F38" s="72"/>
      <c r="G38" s="130" t="s">
        <v>51</v>
      </c>
      <c r="H38" s="131" t="s">
        <v>52</v>
      </c>
      <c r="I38" s="132"/>
      <c r="J38" s="133">
        <f>SUM(J29:J36)</f>
        <v>0</v>
      </c>
    </row>
    <row r="39" spans="2:10" s="1" customFormat="1" ht="14.4" customHeight="1">
      <c r="B39" s="57"/>
      <c r="C39" s="58"/>
      <c r="D39" s="58"/>
      <c r="E39" s="58"/>
      <c r="F39" s="58"/>
      <c r="G39" s="58"/>
      <c r="H39" s="58"/>
      <c r="I39" s="135"/>
      <c r="J39" s="58"/>
    </row>
    <row r="43" spans="2:10" s="1" customFormat="1" ht="6.9" customHeight="1">
      <c r="B43" s="60"/>
      <c r="C43" s="61"/>
      <c r="D43" s="61"/>
      <c r="E43" s="61"/>
      <c r="F43" s="61"/>
      <c r="G43" s="61"/>
      <c r="H43" s="61"/>
      <c r="I43" s="136"/>
      <c r="J43" s="61"/>
    </row>
    <row r="44" spans="2:10" s="1" customFormat="1" ht="36.9" customHeight="1">
      <c r="B44" s="42"/>
      <c r="C44" s="31" t="s">
        <v>159</v>
      </c>
      <c r="D44" s="43"/>
      <c r="E44" s="43"/>
      <c r="F44" s="43"/>
      <c r="G44" s="43"/>
      <c r="H44" s="43"/>
      <c r="I44" s="114"/>
      <c r="J44" s="43"/>
    </row>
    <row r="45" spans="2:10" s="1" customFormat="1" ht="6.9" customHeight="1">
      <c r="B45" s="42"/>
      <c r="C45" s="43"/>
      <c r="D45" s="43"/>
      <c r="E45" s="43"/>
      <c r="F45" s="43"/>
      <c r="G45" s="43"/>
      <c r="H45" s="43"/>
      <c r="I45" s="114"/>
      <c r="J45" s="43"/>
    </row>
    <row r="46" spans="2:10" s="1" customFormat="1" ht="14.4" customHeight="1">
      <c r="B46" s="42"/>
      <c r="C46" s="38" t="s">
        <v>19</v>
      </c>
      <c r="D46" s="43"/>
      <c r="E46" s="43"/>
      <c r="F46" s="43"/>
      <c r="G46" s="43"/>
      <c r="H46" s="43"/>
      <c r="I46" s="114"/>
      <c r="J46" s="43"/>
    </row>
    <row r="47" spans="2:10" s="1" customFormat="1" ht="20.399999999999999" customHeight="1">
      <c r="B47" s="42"/>
      <c r="C47" s="43"/>
      <c r="D47" s="43"/>
      <c r="E47" s="416" t="str">
        <f>E7</f>
        <v>Regenerace panelového sídliště Prievidzská, Šumperk - 5. etapa, II. část - díl 1</v>
      </c>
      <c r="F47" s="417"/>
      <c r="G47" s="417"/>
      <c r="H47" s="417"/>
      <c r="I47" s="114"/>
      <c r="J47" s="43"/>
    </row>
    <row r="48" spans="2:10" ht="13.2">
      <c r="B48" s="29"/>
      <c r="C48" s="38" t="s">
        <v>155</v>
      </c>
      <c r="D48" s="30"/>
      <c r="E48" s="30"/>
      <c r="F48" s="30"/>
      <c r="G48" s="30"/>
      <c r="H48" s="30"/>
      <c r="I48" s="113"/>
      <c r="J48" s="30"/>
    </row>
    <row r="49" spans="2:46" s="1" customFormat="1" ht="20.399999999999999" customHeight="1">
      <c r="B49" s="42"/>
      <c r="C49" s="43"/>
      <c r="D49" s="43"/>
      <c r="E49" s="416" t="s">
        <v>156</v>
      </c>
      <c r="F49" s="418"/>
      <c r="G49" s="418"/>
      <c r="H49" s="418"/>
      <c r="I49" s="114"/>
      <c r="J49" s="43"/>
    </row>
    <row r="50" spans="2:46" s="1" customFormat="1" ht="14.4" customHeight="1">
      <c r="B50" s="42"/>
      <c r="C50" s="38" t="s">
        <v>157</v>
      </c>
      <c r="D50" s="43"/>
      <c r="E50" s="43"/>
      <c r="F50" s="43"/>
      <c r="G50" s="43"/>
      <c r="H50" s="43"/>
      <c r="I50" s="114"/>
      <c r="J50" s="43"/>
    </row>
    <row r="51" spans="2:46" s="1" customFormat="1" ht="22.2" customHeight="1">
      <c r="B51" s="42"/>
      <c r="C51" s="43"/>
      <c r="D51" s="43"/>
      <c r="E51" s="419" t="str">
        <f>E11</f>
        <v>SO 001 - Příprava území, demolice</v>
      </c>
      <c r="F51" s="418"/>
      <c r="G51" s="418"/>
      <c r="H51" s="418"/>
      <c r="I51" s="114"/>
      <c r="J51" s="43"/>
    </row>
    <row r="52" spans="2:46" s="1" customFormat="1" ht="6.9" customHeight="1">
      <c r="B52" s="42"/>
      <c r="C52" s="43"/>
      <c r="D52" s="43"/>
      <c r="E52" s="43"/>
      <c r="F52" s="43"/>
      <c r="G52" s="43"/>
      <c r="H52" s="43"/>
      <c r="I52" s="114"/>
      <c r="J52" s="43"/>
    </row>
    <row r="53" spans="2:46" s="1" customFormat="1" ht="18" customHeight="1">
      <c r="B53" s="42"/>
      <c r="C53" s="38" t="s">
        <v>23</v>
      </c>
      <c r="D53" s="43"/>
      <c r="E53" s="43"/>
      <c r="F53" s="36" t="str">
        <f>F14</f>
        <v>Šumperk</v>
      </c>
      <c r="G53" s="43"/>
      <c r="H53" s="43"/>
      <c r="I53" s="115" t="s">
        <v>25</v>
      </c>
      <c r="J53" s="116" t="str">
        <f>IF(J14="","",J14)</f>
        <v>24. 3. 2017</v>
      </c>
    </row>
    <row r="54" spans="2:46" s="1" customFormat="1" ht="6.9" customHeight="1">
      <c r="B54" s="42"/>
      <c r="C54" s="43"/>
      <c r="D54" s="43"/>
      <c r="E54" s="43"/>
      <c r="F54" s="43"/>
      <c r="G54" s="43"/>
      <c r="H54" s="43"/>
      <c r="I54" s="114"/>
      <c r="J54" s="43"/>
    </row>
    <row r="55" spans="2:46" s="1" customFormat="1" ht="13.2">
      <c r="B55" s="42"/>
      <c r="C55" s="38" t="s">
        <v>27</v>
      </c>
      <c r="D55" s="43"/>
      <c r="E55" s="43"/>
      <c r="F55" s="36" t="str">
        <f>E17</f>
        <v xml:space="preserve"> </v>
      </c>
      <c r="G55" s="43"/>
      <c r="H55" s="43"/>
      <c r="I55" s="115" t="s">
        <v>34</v>
      </c>
      <c r="J55" s="36" t="str">
        <f>E23</f>
        <v>Cekr CZ s.r.o., Mazalova 57/2, Šumperk</v>
      </c>
    </row>
    <row r="56" spans="2:46" s="1" customFormat="1" ht="14.4" customHeight="1">
      <c r="B56" s="42"/>
      <c r="C56" s="38" t="s">
        <v>32</v>
      </c>
      <c r="D56" s="43"/>
      <c r="E56" s="43"/>
      <c r="F56" s="36" t="str">
        <f>IF(E20="","",E20)</f>
        <v/>
      </c>
      <c r="G56" s="43"/>
      <c r="H56" s="43"/>
      <c r="I56" s="114"/>
      <c r="J56" s="43"/>
    </row>
    <row r="57" spans="2:46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</row>
    <row r="58" spans="2:46" s="1" customFormat="1" ht="29.25" customHeight="1">
      <c r="B58" s="42"/>
      <c r="C58" s="138" t="s">
        <v>160</v>
      </c>
      <c r="D58" s="128"/>
      <c r="E58" s="128"/>
      <c r="F58" s="128"/>
      <c r="G58" s="128"/>
      <c r="H58" s="128"/>
      <c r="I58" s="139"/>
      <c r="J58" s="140" t="s">
        <v>161</v>
      </c>
    </row>
    <row r="59" spans="2:46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</row>
    <row r="60" spans="2:46" s="1" customFormat="1" ht="29.25" customHeight="1">
      <c r="B60" s="42"/>
      <c r="C60" s="142" t="s">
        <v>162</v>
      </c>
      <c r="D60" s="43"/>
      <c r="E60" s="43"/>
      <c r="F60" s="43"/>
      <c r="G60" s="43"/>
      <c r="H60" s="43"/>
      <c r="I60" s="114"/>
      <c r="J60" s="124">
        <f>J87</f>
        <v>0</v>
      </c>
      <c r="AT60" s="25" t="s">
        <v>163</v>
      </c>
    </row>
    <row r="61" spans="2:46" s="8" customFormat="1" ht="24.9" customHeight="1">
      <c r="B61" s="143"/>
      <c r="C61" s="144"/>
      <c r="D61" s="145" t="s">
        <v>164</v>
      </c>
      <c r="E61" s="146"/>
      <c r="F61" s="146"/>
      <c r="G61" s="146"/>
      <c r="H61" s="146"/>
      <c r="I61" s="147"/>
      <c r="J61" s="148">
        <f>J88</f>
        <v>0</v>
      </c>
    </row>
    <row r="62" spans="2:46" s="9" customFormat="1" ht="19.95" customHeight="1">
      <c r="B62" s="150"/>
      <c r="C62" s="151"/>
      <c r="D62" s="152" t="s">
        <v>165</v>
      </c>
      <c r="E62" s="153"/>
      <c r="F62" s="153"/>
      <c r="G62" s="153"/>
      <c r="H62" s="153"/>
      <c r="I62" s="154"/>
      <c r="J62" s="155">
        <f>J89</f>
        <v>0</v>
      </c>
    </row>
    <row r="63" spans="2:46" s="9" customFormat="1" ht="19.95" customHeight="1">
      <c r="B63" s="150"/>
      <c r="C63" s="151"/>
      <c r="D63" s="152" t="s">
        <v>166</v>
      </c>
      <c r="E63" s="153"/>
      <c r="F63" s="153"/>
      <c r="G63" s="153"/>
      <c r="H63" s="153"/>
      <c r="I63" s="154"/>
      <c r="J63" s="155">
        <f>J246</f>
        <v>0</v>
      </c>
    </row>
    <row r="64" spans="2:46" s="9" customFormat="1" ht="19.95" customHeight="1">
      <c r="B64" s="150"/>
      <c r="C64" s="151"/>
      <c r="D64" s="152" t="s">
        <v>167</v>
      </c>
      <c r="E64" s="153"/>
      <c r="F64" s="153"/>
      <c r="G64" s="153"/>
      <c r="H64" s="153"/>
      <c r="I64" s="154"/>
      <c r="J64" s="155">
        <f>J250</f>
        <v>0</v>
      </c>
    </row>
    <row r="65" spans="2:11" s="9" customFormat="1" ht="19.95" customHeight="1">
      <c r="B65" s="150"/>
      <c r="C65" s="151"/>
      <c r="D65" s="152" t="s">
        <v>168</v>
      </c>
      <c r="E65" s="153"/>
      <c r="F65" s="153"/>
      <c r="G65" s="153"/>
      <c r="H65" s="153"/>
      <c r="I65" s="154"/>
      <c r="J65" s="155">
        <f>J266</f>
        <v>0</v>
      </c>
    </row>
    <row r="66" spans="2:11" s="1" customFormat="1" ht="21.75" customHeight="1">
      <c r="B66" s="42"/>
      <c r="C66" s="43"/>
      <c r="D66" s="43"/>
      <c r="E66" s="43"/>
      <c r="F66" s="43"/>
      <c r="G66" s="43"/>
      <c r="H66" s="43"/>
      <c r="I66" s="114"/>
      <c r="J66" s="43"/>
    </row>
    <row r="67" spans="2:11" s="1" customFormat="1" ht="6.9" customHeight="1">
      <c r="B67" s="57"/>
      <c r="C67" s="58"/>
      <c r="D67" s="58"/>
      <c r="E67" s="58"/>
      <c r="F67" s="58"/>
      <c r="G67" s="58"/>
      <c r="H67" s="58"/>
      <c r="I67" s="135"/>
      <c r="J67" s="58"/>
    </row>
    <row r="71" spans="2:11" s="1" customFormat="1" ht="6.9" customHeight="1">
      <c r="B71" s="60"/>
      <c r="C71" s="61"/>
      <c r="D71" s="61"/>
      <c r="E71" s="61"/>
      <c r="F71" s="61"/>
      <c r="G71" s="61"/>
      <c r="H71" s="61"/>
      <c r="I71" s="136"/>
      <c r="J71" s="61"/>
      <c r="K71" s="42"/>
    </row>
    <row r="72" spans="2:11" s="1" customFormat="1" ht="36.9" customHeight="1">
      <c r="B72" s="42"/>
      <c r="C72" s="62" t="s">
        <v>169</v>
      </c>
      <c r="K72" s="42"/>
    </row>
    <row r="73" spans="2:11" s="1" customFormat="1" ht="6.9" customHeight="1">
      <c r="B73" s="42"/>
      <c r="K73" s="42"/>
    </row>
    <row r="74" spans="2:11" s="1" customFormat="1" ht="14.4" customHeight="1">
      <c r="B74" s="42"/>
      <c r="C74" s="64" t="s">
        <v>19</v>
      </c>
      <c r="K74" s="42"/>
    </row>
    <row r="75" spans="2:11" s="1" customFormat="1" ht="20.399999999999999" customHeight="1">
      <c r="B75" s="42"/>
      <c r="E75" s="414" t="str">
        <f>E7</f>
        <v>Regenerace panelového sídliště Prievidzská, Šumperk - 5. etapa, II. část - díl 1</v>
      </c>
      <c r="F75" s="421"/>
      <c r="G75" s="421"/>
      <c r="H75" s="421"/>
      <c r="K75" s="42"/>
    </row>
    <row r="76" spans="2:11" ht="13.2">
      <c r="B76" s="29"/>
      <c r="C76" s="64" t="s">
        <v>155</v>
      </c>
      <c r="K76" s="29"/>
    </row>
    <row r="77" spans="2:11" s="1" customFormat="1" ht="20.399999999999999" customHeight="1">
      <c r="B77" s="42"/>
      <c r="E77" s="414" t="s">
        <v>156</v>
      </c>
      <c r="F77" s="415"/>
      <c r="G77" s="415"/>
      <c r="H77" s="415"/>
      <c r="K77" s="42"/>
    </row>
    <row r="78" spans="2:11" s="1" customFormat="1" ht="14.4" customHeight="1">
      <c r="B78" s="42"/>
      <c r="C78" s="64" t="s">
        <v>157</v>
      </c>
      <c r="K78" s="42"/>
    </row>
    <row r="79" spans="2:11" s="1" customFormat="1" ht="22.2" customHeight="1">
      <c r="B79" s="42"/>
      <c r="E79" s="391" t="str">
        <f>E11</f>
        <v>SO 001 - Příprava území, demolice</v>
      </c>
      <c r="F79" s="415"/>
      <c r="G79" s="415"/>
      <c r="H79" s="415"/>
      <c r="K79" s="42"/>
    </row>
    <row r="80" spans="2:11" s="1" customFormat="1" ht="6.9" customHeight="1">
      <c r="B80" s="42"/>
      <c r="K80" s="42"/>
    </row>
    <row r="81" spans="2:64" s="1" customFormat="1" ht="18" customHeight="1">
      <c r="B81" s="42"/>
      <c r="C81" s="64" t="s">
        <v>23</v>
      </c>
      <c r="F81" s="157" t="str">
        <f>F14</f>
        <v>Šumperk</v>
      </c>
      <c r="I81" s="158" t="s">
        <v>25</v>
      </c>
      <c r="J81" s="68" t="str">
        <f>IF(J14="","",J14)</f>
        <v>24. 3. 2017</v>
      </c>
      <c r="K81" s="42"/>
    </row>
    <row r="82" spans="2:64" s="1" customFormat="1" ht="6.9" customHeight="1">
      <c r="B82" s="42"/>
      <c r="K82" s="42"/>
    </row>
    <row r="83" spans="2:64" s="1" customFormat="1" ht="13.2">
      <c r="B83" s="42"/>
      <c r="C83" s="64" t="s">
        <v>27</v>
      </c>
      <c r="F83" s="157" t="str">
        <f>E17</f>
        <v xml:space="preserve"> </v>
      </c>
      <c r="I83" s="158" t="s">
        <v>34</v>
      </c>
      <c r="J83" s="157" t="str">
        <f>E23</f>
        <v>Cekr CZ s.r.o., Mazalova 57/2, Šumperk</v>
      </c>
      <c r="K83" s="42"/>
    </row>
    <row r="84" spans="2:64" s="1" customFormat="1" ht="14.4" customHeight="1">
      <c r="B84" s="42"/>
      <c r="C84" s="64" t="s">
        <v>32</v>
      </c>
      <c r="F84" s="157" t="str">
        <f>IF(E20="","",E20)</f>
        <v/>
      </c>
      <c r="K84" s="42"/>
    </row>
    <row r="85" spans="2:64" s="1" customFormat="1" ht="10.35" customHeight="1">
      <c r="B85" s="42"/>
      <c r="K85" s="42"/>
    </row>
    <row r="86" spans="2:64" s="10" customFormat="1" ht="29.25" customHeight="1">
      <c r="B86" s="159"/>
      <c r="C86" s="160" t="s">
        <v>170</v>
      </c>
      <c r="D86" s="161" t="s">
        <v>59</v>
      </c>
      <c r="E86" s="161" t="s">
        <v>55</v>
      </c>
      <c r="F86" s="161" t="s">
        <v>171</v>
      </c>
      <c r="G86" s="161" t="s">
        <v>172</v>
      </c>
      <c r="H86" s="161" t="s">
        <v>173</v>
      </c>
      <c r="I86" s="162" t="s">
        <v>174</v>
      </c>
      <c r="J86" s="161" t="s">
        <v>161</v>
      </c>
      <c r="K86" s="159"/>
      <c r="L86" s="74" t="s">
        <v>176</v>
      </c>
      <c r="M86" s="75" t="s">
        <v>44</v>
      </c>
      <c r="N86" s="75" t="s">
        <v>177</v>
      </c>
      <c r="O86" s="75" t="s">
        <v>178</v>
      </c>
      <c r="P86" s="75" t="s">
        <v>179</v>
      </c>
      <c r="Q86" s="75" t="s">
        <v>180</v>
      </c>
      <c r="R86" s="75" t="s">
        <v>181</v>
      </c>
      <c r="S86" s="76" t="s">
        <v>182</v>
      </c>
    </row>
    <row r="87" spans="2:64" s="1" customFormat="1" ht="29.25" customHeight="1">
      <c r="B87" s="42"/>
      <c r="C87" s="78" t="s">
        <v>162</v>
      </c>
      <c r="J87" s="164">
        <f>BJ87</f>
        <v>0</v>
      </c>
      <c r="K87" s="42"/>
      <c r="L87" s="77"/>
      <c r="M87" s="69"/>
      <c r="N87" s="69"/>
      <c r="O87" s="165">
        <f>O88</f>
        <v>0</v>
      </c>
      <c r="P87" s="69"/>
      <c r="Q87" s="165">
        <f>Q88</f>
        <v>0.17568</v>
      </c>
      <c r="R87" s="69"/>
      <c r="S87" s="166">
        <f>S88</f>
        <v>1254.066</v>
      </c>
      <c r="AS87" s="25" t="s">
        <v>73</v>
      </c>
      <c r="AT87" s="25" t="s">
        <v>163</v>
      </c>
      <c r="BJ87" s="167">
        <f>BJ88</f>
        <v>0</v>
      </c>
    </row>
    <row r="88" spans="2:64" s="11" customFormat="1" ht="37.35" customHeight="1">
      <c r="B88" s="168"/>
      <c r="D88" s="169" t="s">
        <v>73</v>
      </c>
      <c r="E88" s="170" t="s">
        <v>183</v>
      </c>
      <c r="F88" s="170" t="s">
        <v>184</v>
      </c>
      <c r="I88" s="171"/>
      <c r="J88" s="172">
        <f>BJ88</f>
        <v>0</v>
      </c>
      <c r="K88" s="168"/>
      <c r="L88" s="173"/>
      <c r="M88" s="174"/>
      <c r="N88" s="174"/>
      <c r="O88" s="175">
        <f>O89+O246+O250+O266</f>
        <v>0</v>
      </c>
      <c r="P88" s="174"/>
      <c r="Q88" s="175">
        <f>Q89+Q246+Q250+Q266</f>
        <v>0.17568</v>
      </c>
      <c r="R88" s="174"/>
      <c r="S88" s="176">
        <f>S89+S246+S250+S266</f>
        <v>1254.066</v>
      </c>
      <c r="AQ88" s="169" t="s">
        <v>81</v>
      </c>
      <c r="AS88" s="177" t="s">
        <v>73</v>
      </c>
      <c r="AT88" s="177" t="s">
        <v>74</v>
      </c>
      <c r="AX88" s="169" t="s">
        <v>185</v>
      </c>
      <c r="BJ88" s="178">
        <f>BJ89+BJ246+BJ250+BJ266</f>
        <v>0</v>
      </c>
    </row>
    <row r="89" spans="2:64" s="11" customFormat="1" ht="19.95" customHeight="1">
      <c r="B89" s="168"/>
      <c r="D89" s="179" t="s">
        <v>73</v>
      </c>
      <c r="E89" s="180" t="s">
        <v>81</v>
      </c>
      <c r="F89" s="180" t="s">
        <v>186</v>
      </c>
      <c r="I89" s="171"/>
      <c r="J89" s="181">
        <f>BJ89</f>
        <v>0</v>
      </c>
      <c r="K89" s="168"/>
      <c r="L89" s="173"/>
      <c r="M89" s="174"/>
      <c r="N89" s="174"/>
      <c r="O89" s="175">
        <f>SUM(O90:O245)</f>
        <v>0</v>
      </c>
      <c r="P89" s="174"/>
      <c r="Q89" s="175">
        <f>SUM(Q90:Q245)</f>
        <v>0.17568</v>
      </c>
      <c r="R89" s="174"/>
      <c r="S89" s="176">
        <f>SUM(S90:S245)</f>
        <v>1236.384</v>
      </c>
      <c r="AQ89" s="169" t="s">
        <v>81</v>
      </c>
      <c r="AS89" s="177" t="s">
        <v>73</v>
      </c>
      <c r="AT89" s="177" t="s">
        <v>81</v>
      </c>
      <c r="AX89" s="169" t="s">
        <v>185</v>
      </c>
      <c r="BJ89" s="178">
        <f>SUM(BJ90:BJ245)</f>
        <v>0</v>
      </c>
    </row>
    <row r="90" spans="2:64" s="1" customFormat="1" ht="63" customHeight="1">
      <c r="B90" s="182"/>
      <c r="C90" s="183" t="s">
        <v>81</v>
      </c>
      <c r="D90" s="183" t="s">
        <v>187</v>
      </c>
      <c r="E90" s="184" t="s">
        <v>188</v>
      </c>
      <c r="F90" s="185" t="s">
        <v>189</v>
      </c>
      <c r="G90" s="186" t="s">
        <v>190</v>
      </c>
      <c r="H90" s="187">
        <v>40</v>
      </c>
      <c r="I90" s="188"/>
      <c r="J90" s="189">
        <f>ROUND(I90*H90,2)</f>
        <v>0</v>
      </c>
      <c r="K90" s="42"/>
      <c r="L90" s="190" t="s">
        <v>5</v>
      </c>
      <c r="M90" s="191" t="s">
        <v>45</v>
      </c>
      <c r="N90" s="43"/>
      <c r="O90" s="192">
        <f>N90*H90</f>
        <v>0</v>
      </c>
      <c r="P90" s="192">
        <v>0</v>
      </c>
      <c r="Q90" s="192">
        <f>P90*H90</f>
        <v>0</v>
      </c>
      <c r="R90" s="192">
        <v>0.255</v>
      </c>
      <c r="S90" s="193">
        <f>R90*H90</f>
        <v>10.199999999999999</v>
      </c>
      <c r="AQ90" s="25" t="s">
        <v>191</v>
      </c>
      <c r="AS90" s="25" t="s">
        <v>187</v>
      </c>
      <c r="AT90" s="25" t="s">
        <v>83</v>
      </c>
      <c r="AX90" s="25" t="s">
        <v>185</v>
      </c>
      <c r="BD90" s="194">
        <f>IF(M90="základní",J90,0)</f>
        <v>0</v>
      </c>
      <c r="BE90" s="194">
        <f>IF(M90="snížená",J90,0)</f>
        <v>0</v>
      </c>
      <c r="BF90" s="194">
        <f>IF(M90="zákl. přenesená",J90,0)</f>
        <v>0</v>
      </c>
      <c r="BG90" s="194">
        <f>IF(M90="sníž. přenesená",J90,0)</f>
        <v>0</v>
      </c>
      <c r="BH90" s="194">
        <f>IF(M90="nulová",J90,0)</f>
        <v>0</v>
      </c>
      <c r="BI90" s="25" t="s">
        <v>81</v>
      </c>
      <c r="BJ90" s="194">
        <f>ROUND(I90*H90,2)</f>
        <v>0</v>
      </c>
      <c r="BK90" s="25" t="s">
        <v>191</v>
      </c>
      <c r="BL90" s="25" t="s">
        <v>192</v>
      </c>
    </row>
    <row r="91" spans="2:64" s="12" customFormat="1">
      <c r="B91" s="195"/>
      <c r="D91" s="196" t="s">
        <v>193</v>
      </c>
      <c r="E91" s="197" t="s">
        <v>5</v>
      </c>
      <c r="F91" s="198" t="s">
        <v>194</v>
      </c>
      <c r="H91" s="199" t="s">
        <v>5</v>
      </c>
      <c r="I91" s="200"/>
      <c r="K91" s="195"/>
      <c r="L91" s="201"/>
      <c r="M91" s="202"/>
      <c r="N91" s="202"/>
      <c r="O91" s="202"/>
      <c r="P91" s="202"/>
      <c r="Q91" s="202"/>
      <c r="R91" s="202"/>
      <c r="S91" s="203"/>
      <c r="AS91" s="199" t="s">
        <v>193</v>
      </c>
      <c r="AT91" s="199" t="s">
        <v>83</v>
      </c>
      <c r="AU91" s="12" t="s">
        <v>81</v>
      </c>
      <c r="AV91" s="12" t="s">
        <v>38</v>
      </c>
      <c r="AW91" s="12" t="s">
        <v>74</v>
      </c>
      <c r="AX91" s="199" t="s">
        <v>185</v>
      </c>
    </row>
    <row r="92" spans="2:64" s="13" customFormat="1">
      <c r="B92" s="204"/>
      <c r="D92" s="196" t="s">
        <v>193</v>
      </c>
      <c r="E92" s="205" t="s">
        <v>5</v>
      </c>
      <c r="F92" s="206" t="s">
        <v>195</v>
      </c>
      <c r="H92" s="207">
        <v>40</v>
      </c>
      <c r="I92" s="208"/>
      <c r="K92" s="204"/>
      <c r="L92" s="209"/>
      <c r="M92" s="210"/>
      <c r="N92" s="210"/>
      <c r="O92" s="210"/>
      <c r="P92" s="210"/>
      <c r="Q92" s="210"/>
      <c r="R92" s="210"/>
      <c r="S92" s="211"/>
      <c r="AS92" s="205" t="s">
        <v>193</v>
      </c>
      <c r="AT92" s="205" t="s">
        <v>83</v>
      </c>
      <c r="AU92" s="13" t="s">
        <v>83</v>
      </c>
      <c r="AV92" s="13" t="s">
        <v>38</v>
      </c>
      <c r="AW92" s="13" t="s">
        <v>74</v>
      </c>
      <c r="AX92" s="205" t="s">
        <v>185</v>
      </c>
    </row>
    <row r="93" spans="2:64" s="14" customFormat="1">
      <c r="B93" s="212"/>
      <c r="D93" s="213" t="s">
        <v>193</v>
      </c>
      <c r="E93" s="214" t="s">
        <v>5</v>
      </c>
      <c r="F93" s="215" t="s">
        <v>196</v>
      </c>
      <c r="H93" s="216">
        <v>40</v>
      </c>
      <c r="I93" s="217"/>
      <c r="K93" s="212"/>
      <c r="L93" s="218"/>
      <c r="M93" s="219"/>
      <c r="N93" s="219"/>
      <c r="O93" s="219"/>
      <c r="P93" s="219"/>
      <c r="Q93" s="219"/>
      <c r="R93" s="219"/>
      <c r="S93" s="220"/>
      <c r="AS93" s="221" t="s">
        <v>193</v>
      </c>
      <c r="AT93" s="221" t="s">
        <v>83</v>
      </c>
      <c r="AU93" s="14" t="s">
        <v>191</v>
      </c>
      <c r="AV93" s="14" t="s">
        <v>38</v>
      </c>
      <c r="AW93" s="14" t="s">
        <v>81</v>
      </c>
      <c r="AX93" s="221" t="s">
        <v>185</v>
      </c>
    </row>
    <row r="94" spans="2:64" s="1" customFormat="1" ht="63" customHeight="1">
      <c r="B94" s="182"/>
      <c r="C94" s="183" t="s">
        <v>83</v>
      </c>
      <c r="D94" s="183" t="s">
        <v>187</v>
      </c>
      <c r="E94" s="184" t="s">
        <v>197</v>
      </c>
      <c r="F94" s="185" t="s">
        <v>189</v>
      </c>
      <c r="G94" s="186" t="s">
        <v>190</v>
      </c>
      <c r="H94" s="187">
        <v>95</v>
      </c>
      <c r="I94" s="188"/>
      <c r="J94" s="189">
        <f>ROUND(I94*H94,2)</f>
        <v>0</v>
      </c>
      <c r="K94" s="42"/>
      <c r="L94" s="190" t="s">
        <v>5</v>
      </c>
      <c r="M94" s="191" t="s">
        <v>45</v>
      </c>
      <c r="N94" s="43"/>
      <c r="O94" s="192">
        <f>N94*H94</f>
        <v>0</v>
      </c>
      <c r="P94" s="192">
        <v>0</v>
      </c>
      <c r="Q94" s="192">
        <f>P94*H94</f>
        <v>0</v>
      </c>
      <c r="R94" s="192">
        <v>0.255</v>
      </c>
      <c r="S94" s="193">
        <f>R94*H94</f>
        <v>24.225000000000001</v>
      </c>
      <c r="AQ94" s="25" t="s">
        <v>191</v>
      </c>
      <c r="AS94" s="25" t="s">
        <v>187</v>
      </c>
      <c r="AT94" s="25" t="s">
        <v>83</v>
      </c>
      <c r="AX94" s="25" t="s">
        <v>185</v>
      </c>
      <c r="BD94" s="194">
        <f>IF(M94="základní",J94,0)</f>
        <v>0</v>
      </c>
      <c r="BE94" s="194">
        <f>IF(M94="snížená",J94,0)</f>
        <v>0</v>
      </c>
      <c r="BF94" s="194">
        <f>IF(M94="zákl. přenesená",J94,0)</f>
        <v>0</v>
      </c>
      <c r="BG94" s="194">
        <f>IF(M94="sníž. přenesená",J94,0)</f>
        <v>0</v>
      </c>
      <c r="BH94" s="194">
        <f>IF(M94="nulová",J94,0)</f>
        <v>0</v>
      </c>
      <c r="BI94" s="25" t="s">
        <v>81</v>
      </c>
      <c r="BJ94" s="194">
        <f>ROUND(I94*H94,2)</f>
        <v>0</v>
      </c>
      <c r="BK94" s="25" t="s">
        <v>191</v>
      </c>
      <c r="BL94" s="25" t="s">
        <v>199</v>
      </c>
    </row>
    <row r="95" spans="2:64" s="12" customFormat="1">
      <c r="B95" s="195"/>
      <c r="D95" s="196" t="s">
        <v>193</v>
      </c>
      <c r="E95" s="197" t="s">
        <v>5</v>
      </c>
      <c r="F95" s="198" t="s">
        <v>200</v>
      </c>
      <c r="H95" s="199" t="s">
        <v>5</v>
      </c>
      <c r="I95" s="200"/>
      <c r="K95" s="195"/>
      <c r="L95" s="201"/>
      <c r="M95" s="202"/>
      <c r="N95" s="202"/>
      <c r="O95" s="202"/>
      <c r="P95" s="202"/>
      <c r="Q95" s="202"/>
      <c r="R95" s="202"/>
      <c r="S95" s="203"/>
      <c r="AS95" s="199" t="s">
        <v>193</v>
      </c>
      <c r="AT95" s="199" t="s">
        <v>83</v>
      </c>
      <c r="AU95" s="12" t="s">
        <v>81</v>
      </c>
      <c r="AV95" s="12" t="s">
        <v>38</v>
      </c>
      <c r="AW95" s="12" t="s">
        <v>74</v>
      </c>
      <c r="AX95" s="199" t="s">
        <v>185</v>
      </c>
    </row>
    <row r="96" spans="2:64" s="13" customFormat="1">
      <c r="B96" s="204"/>
      <c r="D96" s="196" t="s">
        <v>193</v>
      </c>
      <c r="E96" s="205" t="s">
        <v>5</v>
      </c>
      <c r="F96" s="206" t="s">
        <v>201</v>
      </c>
      <c r="H96" s="207">
        <v>95</v>
      </c>
      <c r="I96" s="208"/>
      <c r="K96" s="204"/>
      <c r="L96" s="209"/>
      <c r="M96" s="210"/>
      <c r="N96" s="210"/>
      <c r="O96" s="210"/>
      <c r="P96" s="210"/>
      <c r="Q96" s="210"/>
      <c r="R96" s="210"/>
      <c r="S96" s="211"/>
      <c r="AS96" s="205" t="s">
        <v>193</v>
      </c>
      <c r="AT96" s="205" t="s">
        <v>83</v>
      </c>
      <c r="AU96" s="13" t="s">
        <v>83</v>
      </c>
      <c r="AV96" s="13" t="s">
        <v>38</v>
      </c>
      <c r="AW96" s="13" t="s">
        <v>74</v>
      </c>
      <c r="AX96" s="205" t="s">
        <v>185</v>
      </c>
    </row>
    <row r="97" spans="2:64" s="14" customFormat="1">
      <c r="B97" s="212"/>
      <c r="D97" s="213" t="s">
        <v>193</v>
      </c>
      <c r="E97" s="214" t="s">
        <v>5</v>
      </c>
      <c r="F97" s="215" t="s">
        <v>196</v>
      </c>
      <c r="H97" s="216">
        <v>95</v>
      </c>
      <c r="I97" s="217"/>
      <c r="K97" s="212"/>
      <c r="L97" s="218"/>
      <c r="M97" s="219"/>
      <c r="N97" s="219"/>
      <c r="O97" s="219"/>
      <c r="P97" s="219"/>
      <c r="Q97" s="219"/>
      <c r="R97" s="219"/>
      <c r="S97" s="220"/>
      <c r="AS97" s="221" t="s">
        <v>193</v>
      </c>
      <c r="AT97" s="221" t="s">
        <v>83</v>
      </c>
      <c r="AU97" s="14" t="s">
        <v>191</v>
      </c>
      <c r="AV97" s="14" t="s">
        <v>38</v>
      </c>
      <c r="AW97" s="14" t="s">
        <v>81</v>
      </c>
      <c r="AX97" s="221" t="s">
        <v>185</v>
      </c>
    </row>
    <row r="98" spans="2:64" s="1" customFormat="1" ht="20.399999999999999" customHeight="1">
      <c r="B98" s="182"/>
      <c r="C98" s="183" t="s">
        <v>202</v>
      </c>
      <c r="D98" s="183" t="s">
        <v>187</v>
      </c>
      <c r="E98" s="184" t="s">
        <v>203</v>
      </c>
      <c r="F98" s="185" t="s">
        <v>204</v>
      </c>
      <c r="G98" s="186" t="s">
        <v>190</v>
      </c>
      <c r="H98" s="187">
        <v>63</v>
      </c>
      <c r="I98" s="188"/>
      <c r="J98" s="189">
        <f>ROUND(I98*H98,2)</f>
        <v>0</v>
      </c>
      <c r="K98" s="42"/>
      <c r="L98" s="190" t="s">
        <v>5</v>
      </c>
      <c r="M98" s="191" t="s">
        <v>45</v>
      </c>
      <c r="N98" s="43"/>
      <c r="O98" s="192">
        <f>N98*H98</f>
        <v>0</v>
      </c>
      <c r="P98" s="192">
        <v>0</v>
      </c>
      <c r="Q98" s="192">
        <f>P98*H98</f>
        <v>0</v>
      </c>
      <c r="R98" s="192">
        <v>0.26</v>
      </c>
      <c r="S98" s="193">
        <f>R98*H98</f>
        <v>16.38</v>
      </c>
      <c r="AQ98" s="25" t="s">
        <v>191</v>
      </c>
      <c r="AS98" s="25" t="s">
        <v>187</v>
      </c>
      <c r="AT98" s="25" t="s">
        <v>83</v>
      </c>
      <c r="AX98" s="25" t="s">
        <v>185</v>
      </c>
      <c r="BD98" s="194">
        <f>IF(M98="základní",J98,0)</f>
        <v>0</v>
      </c>
      <c r="BE98" s="194">
        <f>IF(M98="snížená",J98,0)</f>
        <v>0</v>
      </c>
      <c r="BF98" s="194">
        <f>IF(M98="zákl. přenesená",J98,0)</f>
        <v>0</v>
      </c>
      <c r="BG98" s="194">
        <f>IF(M98="sníž. přenesená",J98,0)</f>
        <v>0</v>
      </c>
      <c r="BH98" s="194">
        <f>IF(M98="nulová",J98,0)</f>
        <v>0</v>
      </c>
      <c r="BI98" s="25" t="s">
        <v>81</v>
      </c>
      <c r="BJ98" s="194">
        <f>ROUND(I98*H98,2)</f>
        <v>0</v>
      </c>
      <c r="BK98" s="25" t="s">
        <v>191</v>
      </c>
      <c r="BL98" s="25" t="s">
        <v>206</v>
      </c>
    </row>
    <row r="99" spans="2:64" s="12" customFormat="1">
      <c r="B99" s="195"/>
      <c r="D99" s="196" t="s">
        <v>193</v>
      </c>
      <c r="E99" s="197" t="s">
        <v>5</v>
      </c>
      <c r="F99" s="198" t="s">
        <v>207</v>
      </c>
      <c r="H99" s="199" t="s">
        <v>5</v>
      </c>
      <c r="I99" s="200"/>
      <c r="K99" s="195"/>
      <c r="L99" s="201"/>
      <c r="M99" s="202"/>
      <c r="N99" s="202"/>
      <c r="O99" s="202"/>
      <c r="P99" s="202"/>
      <c r="Q99" s="202"/>
      <c r="R99" s="202"/>
      <c r="S99" s="203"/>
      <c r="AS99" s="199" t="s">
        <v>193</v>
      </c>
      <c r="AT99" s="199" t="s">
        <v>83</v>
      </c>
      <c r="AU99" s="12" t="s">
        <v>81</v>
      </c>
      <c r="AV99" s="12" t="s">
        <v>38</v>
      </c>
      <c r="AW99" s="12" t="s">
        <v>74</v>
      </c>
      <c r="AX99" s="199" t="s">
        <v>185</v>
      </c>
    </row>
    <row r="100" spans="2:64" s="13" customFormat="1">
      <c r="B100" s="204"/>
      <c r="D100" s="196" t="s">
        <v>193</v>
      </c>
      <c r="E100" s="205" t="s">
        <v>5</v>
      </c>
      <c r="F100" s="206" t="s">
        <v>208</v>
      </c>
      <c r="H100" s="207">
        <v>33</v>
      </c>
      <c r="I100" s="208"/>
      <c r="K100" s="204"/>
      <c r="L100" s="209"/>
      <c r="M100" s="210"/>
      <c r="N100" s="210"/>
      <c r="O100" s="210"/>
      <c r="P100" s="210"/>
      <c r="Q100" s="210"/>
      <c r="R100" s="210"/>
      <c r="S100" s="211"/>
      <c r="AS100" s="205" t="s">
        <v>193</v>
      </c>
      <c r="AT100" s="205" t="s">
        <v>83</v>
      </c>
      <c r="AU100" s="13" t="s">
        <v>83</v>
      </c>
      <c r="AV100" s="13" t="s">
        <v>38</v>
      </c>
      <c r="AW100" s="13" t="s">
        <v>74</v>
      </c>
      <c r="AX100" s="205" t="s">
        <v>185</v>
      </c>
    </row>
    <row r="101" spans="2:64" s="13" customFormat="1">
      <c r="B101" s="204"/>
      <c r="D101" s="196" t="s">
        <v>193</v>
      </c>
      <c r="E101" s="205" t="s">
        <v>5</v>
      </c>
      <c r="F101" s="206" t="s">
        <v>209</v>
      </c>
      <c r="H101" s="207">
        <v>30</v>
      </c>
      <c r="I101" s="208"/>
      <c r="K101" s="204"/>
      <c r="L101" s="209"/>
      <c r="M101" s="210"/>
      <c r="N101" s="210"/>
      <c r="O101" s="210"/>
      <c r="P101" s="210"/>
      <c r="Q101" s="210"/>
      <c r="R101" s="210"/>
      <c r="S101" s="211"/>
      <c r="AS101" s="205" t="s">
        <v>193</v>
      </c>
      <c r="AT101" s="205" t="s">
        <v>83</v>
      </c>
      <c r="AU101" s="13" t="s">
        <v>83</v>
      </c>
      <c r="AV101" s="13" t="s">
        <v>38</v>
      </c>
      <c r="AW101" s="13" t="s">
        <v>74</v>
      </c>
      <c r="AX101" s="205" t="s">
        <v>185</v>
      </c>
    </row>
    <row r="102" spans="2:64" s="14" customFormat="1">
      <c r="B102" s="212"/>
      <c r="D102" s="213" t="s">
        <v>193</v>
      </c>
      <c r="E102" s="214" t="s">
        <v>5</v>
      </c>
      <c r="F102" s="215" t="s">
        <v>196</v>
      </c>
      <c r="H102" s="216">
        <v>63</v>
      </c>
      <c r="I102" s="217"/>
      <c r="K102" s="212"/>
      <c r="L102" s="218"/>
      <c r="M102" s="219"/>
      <c r="N102" s="219"/>
      <c r="O102" s="219"/>
      <c r="P102" s="219"/>
      <c r="Q102" s="219"/>
      <c r="R102" s="219"/>
      <c r="S102" s="220"/>
      <c r="AS102" s="221" t="s">
        <v>193</v>
      </c>
      <c r="AT102" s="221" t="s">
        <v>83</v>
      </c>
      <c r="AU102" s="14" t="s">
        <v>191</v>
      </c>
      <c r="AV102" s="14" t="s">
        <v>38</v>
      </c>
      <c r="AW102" s="14" t="s">
        <v>81</v>
      </c>
      <c r="AX102" s="221" t="s">
        <v>185</v>
      </c>
    </row>
    <row r="103" spans="2:64" s="1" customFormat="1" ht="51.6" customHeight="1">
      <c r="B103" s="182"/>
      <c r="C103" s="183" t="s">
        <v>191</v>
      </c>
      <c r="D103" s="183" t="s">
        <v>187</v>
      </c>
      <c r="E103" s="184" t="s">
        <v>210</v>
      </c>
      <c r="F103" s="185" t="s">
        <v>211</v>
      </c>
      <c r="G103" s="186" t="s">
        <v>190</v>
      </c>
      <c r="H103" s="187">
        <v>18</v>
      </c>
      <c r="I103" s="188"/>
      <c r="J103" s="189">
        <f>ROUND(I103*H103,2)</f>
        <v>0</v>
      </c>
      <c r="K103" s="42"/>
      <c r="L103" s="190" t="s">
        <v>5</v>
      </c>
      <c r="M103" s="191" t="s">
        <v>45</v>
      </c>
      <c r="N103" s="43"/>
      <c r="O103" s="192">
        <f>N103*H103</f>
        <v>0</v>
      </c>
      <c r="P103" s="192">
        <v>0</v>
      </c>
      <c r="Q103" s="192">
        <f>P103*H103</f>
        <v>0</v>
      </c>
      <c r="R103" s="192">
        <v>0.23499999999999999</v>
      </c>
      <c r="S103" s="193">
        <f>R103*H103</f>
        <v>4.2299999999999995</v>
      </c>
      <c r="AQ103" s="25" t="s">
        <v>191</v>
      </c>
      <c r="AS103" s="25" t="s">
        <v>187</v>
      </c>
      <c r="AT103" s="25" t="s">
        <v>83</v>
      </c>
      <c r="AX103" s="25" t="s">
        <v>185</v>
      </c>
      <c r="BD103" s="194">
        <f>IF(M103="základní",J103,0)</f>
        <v>0</v>
      </c>
      <c r="BE103" s="194">
        <f>IF(M103="snížená",J103,0)</f>
        <v>0</v>
      </c>
      <c r="BF103" s="194">
        <f>IF(M103="zákl. přenesená",J103,0)</f>
        <v>0</v>
      </c>
      <c r="BG103" s="194">
        <f>IF(M103="sníž. přenesená",J103,0)</f>
        <v>0</v>
      </c>
      <c r="BH103" s="194">
        <f>IF(M103="nulová",J103,0)</f>
        <v>0</v>
      </c>
      <c r="BI103" s="25" t="s">
        <v>81</v>
      </c>
      <c r="BJ103" s="194">
        <f>ROUND(I103*H103,2)</f>
        <v>0</v>
      </c>
      <c r="BK103" s="25" t="s">
        <v>191</v>
      </c>
      <c r="BL103" s="25" t="s">
        <v>212</v>
      </c>
    </row>
    <row r="104" spans="2:64" s="12" customFormat="1">
      <c r="B104" s="195"/>
      <c r="D104" s="196" t="s">
        <v>193</v>
      </c>
      <c r="E104" s="197" t="s">
        <v>5</v>
      </c>
      <c r="F104" s="198" t="s">
        <v>213</v>
      </c>
      <c r="H104" s="199" t="s">
        <v>5</v>
      </c>
      <c r="I104" s="200"/>
      <c r="K104" s="195"/>
      <c r="L104" s="201"/>
      <c r="M104" s="202"/>
      <c r="N104" s="202"/>
      <c r="O104" s="202"/>
      <c r="P104" s="202"/>
      <c r="Q104" s="202"/>
      <c r="R104" s="202"/>
      <c r="S104" s="203"/>
      <c r="AS104" s="199" t="s">
        <v>193</v>
      </c>
      <c r="AT104" s="199" t="s">
        <v>83</v>
      </c>
      <c r="AU104" s="12" t="s">
        <v>81</v>
      </c>
      <c r="AV104" s="12" t="s">
        <v>38</v>
      </c>
      <c r="AW104" s="12" t="s">
        <v>74</v>
      </c>
      <c r="AX104" s="199" t="s">
        <v>185</v>
      </c>
    </row>
    <row r="105" spans="2:64" s="13" customFormat="1">
      <c r="B105" s="204"/>
      <c r="D105" s="196" t="s">
        <v>193</v>
      </c>
      <c r="E105" s="205" t="s">
        <v>5</v>
      </c>
      <c r="F105" s="206" t="s">
        <v>214</v>
      </c>
      <c r="H105" s="207">
        <v>18</v>
      </c>
      <c r="I105" s="208"/>
      <c r="K105" s="204"/>
      <c r="L105" s="209"/>
      <c r="M105" s="210"/>
      <c r="N105" s="210"/>
      <c r="O105" s="210"/>
      <c r="P105" s="210"/>
      <c r="Q105" s="210"/>
      <c r="R105" s="210"/>
      <c r="S105" s="211"/>
      <c r="AS105" s="205" t="s">
        <v>193</v>
      </c>
      <c r="AT105" s="205" t="s">
        <v>83</v>
      </c>
      <c r="AU105" s="13" t="s">
        <v>83</v>
      </c>
      <c r="AV105" s="13" t="s">
        <v>38</v>
      </c>
      <c r="AW105" s="13" t="s">
        <v>74</v>
      </c>
      <c r="AX105" s="205" t="s">
        <v>185</v>
      </c>
    </row>
    <row r="106" spans="2:64" s="14" customFormat="1">
      <c r="B106" s="212"/>
      <c r="D106" s="213" t="s">
        <v>193</v>
      </c>
      <c r="E106" s="214" t="s">
        <v>5</v>
      </c>
      <c r="F106" s="215" t="s">
        <v>196</v>
      </c>
      <c r="H106" s="216">
        <v>18</v>
      </c>
      <c r="I106" s="217"/>
      <c r="K106" s="212"/>
      <c r="L106" s="218"/>
      <c r="M106" s="219"/>
      <c r="N106" s="219"/>
      <c r="O106" s="219"/>
      <c r="P106" s="219"/>
      <c r="Q106" s="219"/>
      <c r="R106" s="219"/>
      <c r="S106" s="220"/>
      <c r="AS106" s="221" t="s">
        <v>193</v>
      </c>
      <c r="AT106" s="221" t="s">
        <v>83</v>
      </c>
      <c r="AU106" s="14" t="s">
        <v>191</v>
      </c>
      <c r="AV106" s="14" t="s">
        <v>38</v>
      </c>
      <c r="AW106" s="14" t="s">
        <v>81</v>
      </c>
      <c r="AX106" s="221" t="s">
        <v>185</v>
      </c>
    </row>
    <row r="107" spans="2:64" s="1" customFormat="1" ht="51.6" customHeight="1">
      <c r="B107" s="182"/>
      <c r="C107" s="183" t="s">
        <v>215</v>
      </c>
      <c r="D107" s="183" t="s">
        <v>187</v>
      </c>
      <c r="E107" s="184" t="s">
        <v>216</v>
      </c>
      <c r="F107" s="185" t="s">
        <v>217</v>
      </c>
      <c r="G107" s="186" t="s">
        <v>190</v>
      </c>
      <c r="H107" s="187">
        <v>30</v>
      </c>
      <c r="I107" s="188"/>
      <c r="J107" s="189">
        <f>ROUND(I107*H107,2)</f>
        <v>0</v>
      </c>
      <c r="K107" s="42"/>
      <c r="L107" s="190" t="s">
        <v>5</v>
      </c>
      <c r="M107" s="191" t="s">
        <v>45</v>
      </c>
      <c r="N107" s="43"/>
      <c r="O107" s="192">
        <f>N107*H107</f>
        <v>0</v>
      </c>
      <c r="P107" s="192">
        <v>0</v>
      </c>
      <c r="Q107" s="192">
        <f>P107*H107</f>
        <v>0</v>
      </c>
      <c r="R107" s="192">
        <v>0.4</v>
      </c>
      <c r="S107" s="193">
        <f>R107*H107</f>
        <v>12</v>
      </c>
      <c r="AQ107" s="25" t="s">
        <v>191</v>
      </c>
      <c r="AS107" s="25" t="s">
        <v>187</v>
      </c>
      <c r="AT107" s="25" t="s">
        <v>83</v>
      </c>
      <c r="AX107" s="25" t="s">
        <v>185</v>
      </c>
      <c r="BD107" s="194">
        <f>IF(M107="základní",J107,0)</f>
        <v>0</v>
      </c>
      <c r="BE107" s="194">
        <f>IF(M107="snížená",J107,0)</f>
        <v>0</v>
      </c>
      <c r="BF107" s="194">
        <f>IF(M107="zákl. přenesená",J107,0)</f>
        <v>0</v>
      </c>
      <c r="BG107" s="194">
        <f>IF(M107="sníž. přenesená",J107,0)</f>
        <v>0</v>
      </c>
      <c r="BH107" s="194">
        <f>IF(M107="nulová",J107,0)</f>
        <v>0</v>
      </c>
      <c r="BI107" s="25" t="s">
        <v>81</v>
      </c>
      <c r="BJ107" s="194">
        <f>ROUND(I107*H107,2)</f>
        <v>0</v>
      </c>
      <c r="BK107" s="25" t="s">
        <v>191</v>
      </c>
      <c r="BL107" s="25" t="s">
        <v>218</v>
      </c>
    </row>
    <row r="108" spans="2:64" s="12" customFormat="1">
      <c r="B108" s="195"/>
      <c r="D108" s="196" t="s">
        <v>193</v>
      </c>
      <c r="E108" s="197" t="s">
        <v>5</v>
      </c>
      <c r="F108" s="198" t="s">
        <v>207</v>
      </c>
      <c r="H108" s="199" t="s">
        <v>5</v>
      </c>
      <c r="I108" s="200"/>
      <c r="K108" s="195"/>
      <c r="L108" s="201"/>
      <c r="M108" s="202"/>
      <c r="N108" s="202"/>
      <c r="O108" s="202"/>
      <c r="P108" s="202"/>
      <c r="Q108" s="202"/>
      <c r="R108" s="202"/>
      <c r="S108" s="203"/>
      <c r="AS108" s="199" t="s">
        <v>193</v>
      </c>
      <c r="AT108" s="199" t="s">
        <v>83</v>
      </c>
      <c r="AU108" s="12" t="s">
        <v>81</v>
      </c>
      <c r="AV108" s="12" t="s">
        <v>38</v>
      </c>
      <c r="AW108" s="12" t="s">
        <v>74</v>
      </c>
      <c r="AX108" s="199" t="s">
        <v>185</v>
      </c>
    </row>
    <row r="109" spans="2:64" s="13" customFormat="1">
      <c r="B109" s="204"/>
      <c r="D109" s="196" t="s">
        <v>193</v>
      </c>
      <c r="E109" s="205" t="s">
        <v>5</v>
      </c>
      <c r="F109" s="206" t="s">
        <v>209</v>
      </c>
      <c r="H109" s="207">
        <v>30</v>
      </c>
      <c r="I109" s="208"/>
      <c r="K109" s="204"/>
      <c r="L109" s="209"/>
      <c r="M109" s="210"/>
      <c r="N109" s="210"/>
      <c r="O109" s="210"/>
      <c r="P109" s="210"/>
      <c r="Q109" s="210"/>
      <c r="R109" s="210"/>
      <c r="S109" s="211"/>
      <c r="AS109" s="205" t="s">
        <v>193</v>
      </c>
      <c r="AT109" s="205" t="s">
        <v>83</v>
      </c>
      <c r="AU109" s="13" t="s">
        <v>83</v>
      </c>
      <c r="AV109" s="13" t="s">
        <v>38</v>
      </c>
      <c r="AW109" s="13" t="s">
        <v>74</v>
      </c>
      <c r="AX109" s="205" t="s">
        <v>185</v>
      </c>
    </row>
    <row r="110" spans="2:64" s="14" customFormat="1">
      <c r="B110" s="212"/>
      <c r="D110" s="213" t="s">
        <v>193</v>
      </c>
      <c r="E110" s="214" t="s">
        <v>5</v>
      </c>
      <c r="F110" s="215" t="s">
        <v>196</v>
      </c>
      <c r="H110" s="216">
        <v>30</v>
      </c>
      <c r="I110" s="217"/>
      <c r="K110" s="212"/>
      <c r="L110" s="218"/>
      <c r="M110" s="219"/>
      <c r="N110" s="219"/>
      <c r="O110" s="219"/>
      <c r="P110" s="219"/>
      <c r="Q110" s="219"/>
      <c r="R110" s="219"/>
      <c r="S110" s="220"/>
      <c r="AS110" s="221" t="s">
        <v>193</v>
      </c>
      <c r="AT110" s="221" t="s">
        <v>83</v>
      </c>
      <c r="AU110" s="14" t="s">
        <v>191</v>
      </c>
      <c r="AV110" s="14" t="s">
        <v>38</v>
      </c>
      <c r="AW110" s="14" t="s">
        <v>81</v>
      </c>
      <c r="AX110" s="221" t="s">
        <v>185</v>
      </c>
    </row>
    <row r="111" spans="2:64" s="1" customFormat="1" ht="51.6" customHeight="1">
      <c r="B111" s="182"/>
      <c r="C111" s="183" t="s">
        <v>219</v>
      </c>
      <c r="D111" s="183" t="s">
        <v>187</v>
      </c>
      <c r="E111" s="184" t="s">
        <v>220</v>
      </c>
      <c r="F111" s="185" t="s">
        <v>221</v>
      </c>
      <c r="G111" s="186" t="s">
        <v>190</v>
      </c>
      <c r="H111" s="187">
        <v>80</v>
      </c>
      <c r="I111" s="188"/>
      <c r="J111" s="189">
        <f>ROUND(I111*H111,2)</f>
        <v>0</v>
      </c>
      <c r="K111" s="42"/>
      <c r="L111" s="190" t="s">
        <v>5</v>
      </c>
      <c r="M111" s="191" t="s">
        <v>45</v>
      </c>
      <c r="N111" s="43"/>
      <c r="O111" s="192">
        <f>N111*H111</f>
        <v>0</v>
      </c>
      <c r="P111" s="192">
        <v>0</v>
      </c>
      <c r="Q111" s="192">
        <f>P111*H111</f>
        <v>0</v>
      </c>
      <c r="R111" s="192">
        <v>0.56000000000000005</v>
      </c>
      <c r="S111" s="193">
        <f>R111*H111</f>
        <v>44.800000000000004</v>
      </c>
      <c r="AQ111" s="25" t="s">
        <v>191</v>
      </c>
      <c r="AS111" s="25" t="s">
        <v>187</v>
      </c>
      <c r="AT111" s="25" t="s">
        <v>83</v>
      </c>
      <c r="AX111" s="25" t="s">
        <v>185</v>
      </c>
      <c r="BD111" s="194">
        <f>IF(M111="základní",J111,0)</f>
        <v>0</v>
      </c>
      <c r="BE111" s="194">
        <f>IF(M111="snížená",J111,0)</f>
        <v>0</v>
      </c>
      <c r="BF111" s="194">
        <f>IF(M111="zákl. přenesená",J111,0)</f>
        <v>0</v>
      </c>
      <c r="BG111" s="194">
        <f>IF(M111="sníž. přenesená",J111,0)</f>
        <v>0</v>
      </c>
      <c r="BH111" s="194">
        <f>IF(M111="nulová",J111,0)</f>
        <v>0</v>
      </c>
      <c r="BI111" s="25" t="s">
        <v>81</v>
      </c>
      <c r="BJ111" s="194">
        <f>ROUND(I111*H111,2)</f>
        <v>0</v>
      </c>
      <c r="BK111" s="25" t="s">
        <v>191</v>
      </c>
      <c r="BL111" s="25" t="s">
        <v>222</v>
      </c>
    </row>
    <row r="112" spans="2:64" s="12" customFormat="1">
      <c r="B112" s="195"/>
      <c r="D112" s="196" t="s">
        <v>193</v>
      </c>
      <c r="E112" s="197" t="s">
        <v>5</v>
      </c>
      <c r="F112" s="198" t="s">
        <v>200</v>
      </c>
      <c r="H112" s="199" t="s">
        <v>5</v>
      </c>
      <c r="I112" s="200"/>
      <c r="K112" s="195"/>
      <c r="L112" s="201"/>
      <c r="M112" s="202"/>
      <c r="N112" s="202"/>
      <c r="O112" s="202"/>
      <c r="P112" s="202"/>
      <c r="Q112" s="202"/>
      <c r="R112" s="202"/>
      <c r="S112" s="203"/>
      <c r="AS112" s="199" t="s">
        <v>193</v>
      </c>
      <c r="AT112" s="199" t="s">
        <v>83</v>
      </c>
      <c r="AU112" s="12" t="s">
        <v>81</v>
      </c>
      <c r="AV112" s="12" t="s">
        <v>38</v>
      </c>
      <c r="AW112" s="12" t="s">
        <v>74</v>
      </c>
      <c r="AX112" s="199" t="s">
        <v>185</v>
      </c>
    </row>
    <row r="113" spans="2:64" s="13" customFormat="1">
      <c r="B113" s="204"/>
      <c r="D113" s="196" t="s">
        <v>193</v>
      </c>
      <c r="E113" s="205" t="s">
        <v>5</v>
      </c>
      <c r="F113" s="206" t="s">
        <v>208</v>
      </c>
      <c r="H113" s="207">
        <v>33</v>
      </c>
      <c r="I113" s="208"/>
      <c r="K113" s="204"/>
      <c r="L113" s="209"/>
      <c r="M113" s="210"/>
      <c r="N113" s="210"/>
      <c r="O113" s="210"/>
      <c r="P113" s="210"/>
      <c r="Q113" s="210"/>
      <c r="R113" s="210"/>
      <c r="S113" s="211"/>
      <c r="AS113" s="205" t="s">
        <v>193</v>
      </c>
      <c r="AT113" s="205" t="s">
        <v>83</v>
      </c>
      <c r="AU113" s="13" t="s">
        <v>83</v>
      </c>
      <c r="AV113" s="13" t="s">
        <v>38</v>
      </c>
      <c r="AW113" s="13" t="s">
        <v>74</v>
      </c>
      <c r="AX113" s="205" t="s">
        <v>185</v>
      </c>
    </row>
    <row r="114" spans="2:64" s="13" customFormat="1">
      <c r="B114" s="204"/>
      <c r="D114" s="196" t="s">
        <v>193</v>
      </c>
      <c r="E114" s="205" t="s">
        <v>5</v>
      </c>
      <c r="F114" s="206" t="s">
        <v>223</v>
      </c>
      <c r="H114" s="207">
        <v>47</v>
      </c>
      <c r="I114" s="208"/>
      <c r="K114" s="204"/>
      <c r="L114" s="209"/>
      <c r="M114" s="210"/>
      <c r="N114" s="210"/>
      <c r="O114" s="210"/>
      <c r="P114" s="210"/>
      <c r="Q114" s="210"/>
      <c r="R114" s="210"/>
      <c r="S114" s="211"/>
      <c r="AS114" s="205" t="s">
        <v>193</v>
      </c>
      <c r="AT114" s="205" t="s">
        <v>83</v>
      </c>
      <c r="AU114" s="13" t="s">
        <v>83</v>
      </c>
      <c r="AV114" s="13" t="s">
        <v>38</v>
      </c>
      <c r="AW114" s="13" t="s">
        <v>74</v>
      </c>
      <c r="AX114" s="205" t="s">
        <v>185</v>
      </c>
    </row>
    <row r="115" spans="2:64" s="14" customFormat="1">
      <c r="B115" s="212"/>
      <c r="D115" s="213" t="s">
        <v>193</v>
      </c>
      <c r="E115" s="214" t="s">
        <v>5</v>
      </c>
      <c r="F115" s="215" t="s">
        <v>196</v>
      </c>
      <c r="H115" s="216">
        <v>80</v>
      </c>
      <c r="I115" s="217"/>
      <c r="K115" s="212"/>
      <c r="L115" s="218"/>
      <c r="M115" s="219"/>
      <c r="N115" s="219"/>
      <c r="O115" s="219"/>
      <c r="P115" s="219"/>
      <c r="Q115" s="219"/>
      <c r="R115" s="219"/>
      <c r="S115" s="220"/>
      <c r="AS115" s="221" t="s">
        <v>193</v>
      </c>
      <c r="AT115" s="221" t="s">
        <v>83</v>
      </c>
      <c r="AU115" s="14" t="s">
        <v>191</v>
      </c>
      <c r="AV115" s="14" t="s">
        <v>38</v>
      </c>
      <c r="AW115" s="14" t="s">
        <v>81</v>
      </c>
      <c r="AX115" s="221" t="s">
        <v>185</v>
      </c>
    </row>
    <row r="116" spans="2:64" s="1" customFormat="1" ht="40.200000000000003" customHeight="1">
      <c r="B116" s="182"/>
      <c r="C116" s="183" t="s">
        <v>224</v>
      </c>
      <c r="D116" s="183" t="s">
        <v>187</v>
      </c>
      <c r="E116" s="184" t="s">
        <v>225</v>
      </c>
      <c r="F116" s="185" t="s">
        <v>226</v>
      </c>
      <c r="G116" s="186" t="s">
        <v>190</v>
      </c>
      <c r="H116" s="187">
        <v>18</v>
      </c>
      <c r="I116" s="188"/>
      <c r="J116" s="189">
        <f>ROUND(I116*H116,2)</f>
        <v>0</v>
      </c>
      <c r="K116" s="42"/>
      <c r="L116" s="190" t="s">
        <v>5</v>
      </c>
      <c r="M116" s="191" t="s">
        <v>45</v>
      </c>
      <c r="N116" s="43"/>
      <c r="O116" s="192">
        <f>N116*H116</f>
        <v>0</v>
      </c>
      <c r="P116" s="192">
        <v>0</v>
      </c>
      <c r="Q116" s="192">
        <f>P116*H116</f>
        <v>0</v>
      </c>
      <c r="R116" s="192">
        <v>0.5</v>
      </c>
      <c r="S116" s="193">
        <f>R116*H116</f>
        <v>9</v>
      </c>
      <c r="AQ116" s="25" t="s">
        <v>191</v>
      </c>
      <c r="AS116" s="25" t="s">
        <v>187</v>
      </c>
      <c r="AT116" s="25" t="s">
        <v>83</v>
      </c>
      <c r="AX116" s="25" t="s">
        <v>185</v>
      </c>
      <c r="BD116" s="194">
        <f>IF(M116="základní",J116,0)</f>
        <v>0</v>
      </c>
      <c r="BE116" s="194">
        <f>IF(M116="snížená",J116,0)</f>
        <v>0</v>
      </c>
      <c r="BF116" s="194">
        <f>IF(M116="zákl. přenesená",J116,0)</f>
        <v>0</v>
      </c>
      <c r="BG116" s="194">
        <f>IF(M116="sníž. přenesená",J116,0)</f>
        <v>0</v>
      </c>
      <c r="BH116" s="194">
        <f>IF(M116="nulová",J116,0)</f>
        <v>0</v>
      </c>
      <c r="BI116" s="25" t="s">
        <v>81</v>
      </c>
      <c r="BJ116" s="194">
        <f>ROUND(I116*H116,2)</f>
        <v>0</v>
      </c>
      <c r="BK116" s="25" t="s">
        <v>191</v>
      </c>
      <c r="BL116" s="25" t="s">
        <v>227</v>
      </c>
    </row>
    <row r="117" spans="2:64" s="12" customFormat="1">
      <c r="B117" s="195"/>
      <c r="D117" s="196" t="s">
        <v>193</v>
      </c>
      <c r="E117" s="197" t="s">
        <v>5</v>
      </c>
      <c r="F117" s="198" t="s">
        <v>213</v>
      </c>
      <c r="H117" s="199" t="s">
        <v>5</v>
      </c>
      <c r="I117" s="200"/>
      <c r="K117" s="195"/>
      <c r="L117" s="201"/>
      <c r="M117" s="202"/>
      <c r="N117" s="202"/>
      <c r="O117" s="202"/>
      <c r="P117" s="202"/>
      <c r="Q117" s="202"/>
      <c r="R117" s="202"/>
      <c r="S117" s="203"/>
      <c r="AS117" s="199" t="s">
        <v>193</v>
      </c>
      <c r="AT117" s="199" t="s">
        <v>83</v>
      </c>
      <c r="AU117" s="12" t="s">
        <v>81</v>
      </c>
      <c r="AV117" s="12" t="s">
        <v>38</v>
      </c>
      <c r="AW117" s="12" t="s">
        <v>74</v>
      </c>
      <c r="AX117" s="199" t="s">
        <v>185</v>
      </c>
    </row>
    <row r="118" spans="2:64" s="13" customFormat="1">
      <c r="B118" s="204"/>
      <c r="D118" s="196" t="s">
        <v>193</v>
      </c>
      <c r="E118" s="205" t="s">
        <v>5</v>
      </c>
      <c r="F118" s="206" t="s">
        <v>214</v>
      </c>
      <c r="H118" s="207">
        <v>18</v>
      </c>
      <c r="I118" s="208"/>
      <c r="K118" s="204"/>
      <c r="L118" s="209"/>
      <c r="M118" s="210"/>
      <c r="N118" s="210"/>
      <c r="O118" s="210"/>
      <c r="P118" s="210"/>
      <c r="Q118" s="210"/>
      <c r="R118" s="210"/>
      <c r="S118" s="211"/>
      <c r="AS118" s="205" t="s">
        <v>193</v>
      </c>
      <c r="AT118" s="205" t="s">
        <v>83</v>
      </c>
      <c r="AU118" s="13" t="s">
        <v>83</v>
      </c>
      <c r="AV118" s="13" t="s">
        <v>38</v>
      </c>
      <c r="AW118" s="13" t="s">
        <v>74</v>
      </c>
      <c r="AX118" s="205" t="s">
        <v>185</v>
      </c>
    </row>
    <row r="119" spans="2:64" s="14" customFormat="1">
      <c r="B119" s="212"/>
      <c r="D119" s="213" t="s">
        <v>193</v>
      </c>
      <c r="E119" s="214" t="s">
        <v>5</v>
      </c>
      <c r="F119" s="215" t="s">
        <v>196</v>
      </c>
      <c r="H119" s="216">
        <v>18</v>
      </c>
      <c r="I119" s="217"/>
      <c r="K119" s="212"/>
      <c r="L119" s="218"/>
      <c r="M119" s="219"/>
      <c r="N119" s="219"/>
      <c r="O119" s="219"/>
      <c r="P119" s="219"/>
      <c r="Q119" s="219"/>
      <c r="R119" s="219"/>
      <c r="S119" s="220"/>
      <c r="AS119" s="221" t="s">
        <v>193</v>
      </c>
      <c r="AT119" s="221" t="s">
        <v>83</v>
      </c>
      <c r="AU119" s="14" t="s">
        <v>191</v>
      </c>
      <c r="AV119" s="14" t="s">
        <v>38</v>
      </c>
      <c r="AW119" s="14" t="s">
        <v>81</v>
      </c>
      <c r="AX119" s="221" t="s">
        <v>185</v>
      </c>
    </row>
    <row r="120" spans="2:64" s="1" customFormat="1" ht="40.200000000000003" customHeight="1">
      <c r="B120" s="182"/>
      <c r="C120" s="183" t="s">
        <v>228</v>
      </c>
      <c r="D120" s="183" t="s">
        <v>187</v>
      </c>
      <c r="E120" s="184" t="s">
        <v>229</v>
      </c>
      <c r="F120" s="185" t="s">
        <v>230</v>
      </c>
      <c r="G120" s="186" t="s">
        <v>190</v>
      </c>
      <c r="H120" s="187">
        <v>47</v>
      </c>
      <c r="I120" s="188"/>
      <c r="J120" s="189">
        <f>ROUND(I120*H120,2)</f>
        <v>0</v>
      </c>
      <c r="K120" s="42"/>
      <c r="L120" s="190" t="s">
        <v>5</v>
      </c>
      <c r="M120" s="191" t="s">
        <v>45</v>
      </c>
      <c r="N120" s="43"/>
      <c r="O120" s="192">
        <f>N120*H120</f>
        <v>0</v>
      </c>
      <c r="P120" s="192">
        <v>0</v>
      </c>
      <c r="Q120" s="192">
        <f>P120*H120</f>
        <v>0</v>
      </c>
      <c r="R120" s="192">
        <v>0.18099999999999999</v>
      </c>
      <c r="S120" s="193">
        <f>R120*H120</f>
        <v>8.5069999999999997</v>
      </c>
      <c r="AQ120" s="25" t="s">
        <v>191</v>
      </c>
      <c r="AS120" s="25" t="s">
        <v>187</v>
      </c>
      <c r="AT120" s="25" t="s">
        <v>83</v>
      </c>
      <c r="AX120" s="25" t="s">
        <v>185</v>
      </c>
      <c r="BD120" s="194">
        <f>IF(M120="základní",J120,0)</f>
        <v>0</v>
      </c>
      <c r="BE120" s="194">
        <f>IF(M120="snížená",J120,0)</f>
        <v>0</v>
      </c>
      <c r="BF120" s="194">
        <f>IF(M120="zákl. přenesená",J120,0)</f>
        <v>0</v>
      </c>
      <c r="BG120" s="194">
        <f>IF(M120="sníž. přenesená",J120,0)</f>
        <v>0</v>
      </c>
      <c r="BH120" s="194">
        <f>IF(M120="nulová",J120,0)</f>
        <v>0</v>
      </c>
      <c r="BI120" s="25" t="s">
        <v>81</v>
      </c>
      <c r="BJ120" s="194">
        <f>ROUND(I120*H120,2)</f>
        <v>0</v>
      </c>
      <c r="BK120" s="25" t="s">
        <v>191</v>
      </c>
      <c r="BL120" s="25" t="s">
        <v>231</v>
      </c>
    </row>
    <row r="121" spans="2:64" s="12" customFormat="1">
      <c r="B121" s="195"/>
      <c r="D121" s="196" t="s">
        <v>193</v>
      </c>
      <c r="E121" s="197" t="s">
        <v>5</v>
      </c>
      <c r="F121" s="198" t="s">
        <v>200</v>
      </c>
      <c r="H121" s="199" t="s">
        <v>5</v>
      </c>
      <c r="I121" s="200"/>
      <c r="K121" s="195"/>
      <c r="L121" s="201"/>
      <c r="M121" s="202"/>
      <c r="N121" s="202"/>
      <c r="O121" s="202"/>
      <c r="P121" s="202"/>
      <c r="Q121" s="202"/>
      <c r="R121" s="202"/>
      <c r="S121" s="203"/>
      <c r="AS121" s="199" t="s">
        <v>193</v>
      </c>
      <c r="AT121" s="199" t="s">
        <v>83</v>
      </c>
      <c r="AU121" s="12" t="s">
        <v>81</v>
      </c>
      <c r="AV121" s="12" t="s">
        <v>38</v>
      </c>
      <c r="AW121" s="12" t="s">
        <v>74</v>
      </c>
      <c r="AX121" s="199" t="s">
        <v>185</v>
      </c>
    </row>
    <row r="122" spans="2:64" s="13" customFormat="1">
      <c r="B122" s="204"/>
      <c r="D122" s="196" t="s">
        <v>193</v>
      </c>
      <c r="E122" s="205" t="s">
        <v>5</v>
      </c>
      <c r="F122" s="206" t="s">
        <v>223</v>
      </c>
      <c r="H122" s="207">
        <v>47</v>
      </c>
      <c r="I122" s="208"/>
      <c r="K122" s="204"/>
      <c r="L122" s="209"/>
      <c r="M122" s="210"/>
      <c r="N122" s="210"/>
      <c r="O122" s="210"/>
      <c r="P122" s="210"/>
      <c r="Q122" s="210"/>
      <c r="R122" s="210"/>
      <c r="S122" s="211"/>
      <c r="AS122" s="205" t="s">
        <v>193</v>
      </c>
      <c r="AT122" s="205" t="s">
        <v>83</v>
      </c>
      <c r="AU122" s="13" t="s">
        <v>83</v>
      </c>
      <c r="AV122" s="13" t="s">
        <v>38</v>
      </c>
      <c r="AW122" s="13" t="s">
        <v>74</v>
      </c>
      <c r="AX122" s="205" t="s">
        <v>185</v>
      </c>
    </row>
    <row r="123" spans="2:64" s="14" customFormat="1">
      <c r="B123" s="212"/>
      <c r="D123" s="213" t="s">
        <v>193</v>
      </c>
      <c r="E123" s="214" t="s">
        <v>5</v>
      </c>
      <c r="F123" s="215" t="s">
        <v>196</v>
      </c>
      <c r="H123" s="216">
        <v>47</v>
      </c>
      <c r="I123" s="217"/>
      <c r="K123" s="212"/>
      <c r="L123" s="218"/>
      <c r="M123" s="219"/>
      <c r="N123" s="219"/>
      <c r="O123" s="219"/>
      <c r="P123" s="219"/>
      <c r="Q123" s="219"/>
      <c r="R123" s="219"/>
      <c r="S123" s="220"/>
      <c r="AS123" s="221" t="s">
        <v>193</v>
      </c>
      <c r="AT123" s="221" t="s">
        <v>83</v>
      </c>
      <c r="AU123" s="14" t="s">
        <v>191</v>
      </c>
      <c r="AV123" s="14" t="s">
        <v>38</v>
      </c>
      <c r="AW123" s="14" t="s">
        <v>81</v>
      </c>
      <c r="AX123" s="221" t="s">
        <v>185</v>
      </c>
    </row>
    <row r="124" spans="2:64" s="1" customFormat="1" ht="51.6" customHeight="1">
      <c r="B124" s="182"/>
      <c r="C124" s="183" t="s">
        <v>232</v>
      </c>
      <c r="D124" s="183" t="s">
        <v>187</v>
      </c>
      <c r="E124" s="184" t="s">
        <v>233</v>
      </c>
      <c r="F124" s="185" t="s">
        <v>234</v>
      </c>
      <c r="G124" s="186" t="s">
        <v>190</v>
      </c>
      <c r="H124" s="187">
        <v>91</v>
      </c>
      <c r="I124" s="188"/>
      <c r="J124" s="189">
        <f>ROUND(I124*H124,2)</f>
        <v>0</v>
      </c>
      <c r="K124" s="42"/>
      <c r="L124" s="190" t="s">
        <v>5</v>
      </c>
      <c r="M124" s="191" t="s">
        <v>45</v>
      </c>
      <c r="N124" s="43"/>
      <c r="O124" s="192">
        <f>N124*H124</f>
        <v>0</v>
      </c>
      <c r="P124" s="192">
        <v>0</v>
      </c>
      <c r="Q124" s="192">
        <f>P124*H124</f>
        <v>0</v>
      </c>
      <c r="R124" s="192">
        <v>0.23499999999999999</v>
      </c>
      <c r="S124" s="193">
        <f>R124*H124</f>
        <v>21.384999999999998</v>
      </c>
      <c r="AQ124" s="25" t="s">
        <v>191</v>
      </c>
      <c r="AS124" s="25" t="s">
        <v>187</v>
      </c>
      <c r="AT124" s="25" t="s">
        <v>83</v>
      </c>
      <c r="AX124" s="25" t="s">
        <v>185</v>
      </c>
      <c r="BD124" s="194">
        <f>IF(M124="základní",J124,0)</f>
        <v>0</v>
      </c>
      <c r="BE124" s="194">
        <f>IF(M124="snížená",J124,0)</f>
        <v>0</v>
      </c>
      <c r="BF124" s="194">
        <f>IF(M124="zákl. přenesená",J124,0)</f>
        <v>0</v>
      </c>
      <c r="BG124" s="194">
        <f>IF(M124="sníž. přenesená",J124,0)</f>
        <v>0</v>
      </c>
      <c r="BH124" s="194">
        <f>IF(M124="nulová",J124,0)</f>
        <v>0</v>
      </c>
      <c r="BI124" s="25" t="s">
        <v>81</v>
      </c>
      <c r="BJ124" s="194">
        <f>ROUND(I124*H124,2)</f>
        <v>0</v>
      </c>
      <c r="BK124" s="25" t="s">
        <v>191</v>
      </c>
      <c r="BL124" s="25" t="s">
        <v>235</v>
      </c>
    </row>
    <row r="125" spans="2:64" s="12" customFormat="1">
      <c r="B125" s="195"/>
      <c r="D125" s="196" t="s">
        <v>193</v>
      </c>
      <c r="E125" s="197" t="s">
        <v>5</v>
      </c>
      <c r="F125" s="198" t="s">
        <v>236</v>
      </c>
      <c r="H125" s="199" t="s">
        <v>5</v>
      </c>
      <c r="I125" s="200"/>
      <c r="K125" s="195"/>
      <c r="L125" s="201"/>
      <c r="M125" s="202"/>
      <c r="N125" s="202"/>
      <c r="O125" s="202"/>
      <c r="P125" s="202"/>
      <c r="Q125" s="202"/>
      <c r="R125" s="202"/>
      <c r="S125" s="203"/>
      <c r="AS125" s="199" t="s">
        <v>193</v>
      </c>
      <c r="AT125" s="199" t="s">
        <v>83</v>
      </c>
      <c r="AU125" s="12" t="s">
        <v>81</v>
      </c>
      <c r="AV125" s="12" t="s">
        <v>38</v>
      </c>
      <c r="AW125" s="12" t="s">
        <v>74</v>
      </c>
      <c r="AX125" s="199" t="s">
        <v>185</v>
      </c>
    </row>
    <row r="126" spans="2:64" s="13" customFormat="1">
      <c r="B126" s="204"/>
      <c r="D126" s="196" t="s">
        <v>193</v>
      </c>
      <c r="E126" s="205" t="s">
        <v>5</v>
      </c>
      <c r="F126" s="206" t="s">
        <v>237</v>
      </c>
      <c r="H126" s="207">
        <v>91</v>
      </c>
      <c r="I126" s="208"/>
      <c r="K126" s="204"/>
      <c r="L126" s="209"/>
      <c r="M126" s="210"/>
      <c r="N126" s="210"/>
      <c r="O126" s="210"/>
      <c r="P126" s="210"/>
      <c r="Q126" s="210"/>
      <c r="R126" s="210"/>
      <c r="S126" s="211"/>
      <c r="AS126" s="205" t="s">
        <v>193</v>
      </c>
      <c r="AT126" s="205" t="s">
        <v>83</v>
      </c>
      <c r="AU126" s="13" t="s">
        <v>83</v>
      </c>
      <c r="AV126" s="13" t="s">
        <v>38</v>
      </c>
      <c r="AW126" s="13" t="s">
        <v>74</v>
      </c>
      <c r="AX126" s="205" t="s">
        <v>185</v>
      </c>
    </row>
    <row r="127" spans="2:64" s="14" customFormat="1">
      <c r="B127" s="212"/>
      <c r="D127" s="213" t="s">
        <v>193</v>
      </c>
      <c r="E127" s="214" t="s">
        <v>5</v>
      </c>
      <c r="F127" s="215" t="s">
        <v>196</v>
      </c>
      <c r="H127" s="216">
        <v>91</v>
      </c>
      <c r="I127" s="217"/>
      <c r="K127" s="212"/>
      <c r="L127" s="218"/>
      <c r="M127" s="219"/>
      <c r="N127" s="219"/>
      <c r="O127" s="219"/>
      <c r="P127" s="219"/>
      <c r="Q127" s="219"/>
      <c r="R127" s="219"/>
      <c r="S127" s="220"/>
      <c r="AS127" s="221" t="s">
        <v>193</v>
      </c>
      <c r="AT127" s="221" t="s">
        <v>83</v>
      </c>
      <c r="AU127" s="14" t="s">
        <v>191</v>
      </c>
      <c r="AV127" s="14" t="s">
        <v>38</v>
      </c>
      <c r="AW127" s="14" t="s">
        <v>81</v>
      </c>
      <c r="AX127" s="221" t="s">
        <v>185</v>
      </c>
    </row>
    <row r="128" spans="2:64" s="1" customFormat="1" ht="20.399999999999999" customHeight="1">
      <c r="B128" s="182"/>
      <c r="C128" s="183" t="s">
        <v>238</v>
      </c>
      <c r="D128" s="183" t="s">
        <v>187</v>
      </c>
      <c r="E128" s="184" t="s">
        <v>239</v>
      </c>
      <c r="F128" s="185" t="s">
        <v>240</v>
      </c>
      <c r="G128" s="186" t="s">
        <v>190</v>
      </c>
      <c r="H128" s="187">
        <v>248</v>
      </c>
      <c r="I128" s="188"/>
      <c r="J128" s="189">
        <f>ROUND(I128*H128,2)</f>
        <v>0</v>
      </c>
      <c r="K128" s="42"/>
      <c r="L128" s="190" t="s">
        <v>5</v>
      </c>
      <c r="M128" s="191" t="s">
        <v>45</v>
      </c>
      <c r="N128" s="43"/>
      <c r="O128" s="192">
        <f>N128*H128</f>
        <v>0</v>
      </c>
      <c r="P128" s="192">
        <v>0</v>
      </c>
      <c r="Q128" s="192">
        <f>P128*H128</f>
        <v>0</v>
      </c>
      <c r="R128" s="192">
        <v>0.4</v>
      </c>
      <c r="S128" s="193">
        <f>R128*H128</f>
        <v>99.2</v>
      </c>
      <c r="AQ128" s="25" t="s">
        <v>191</v>
      </c>
      <c r="AS128" s="25" t="s">
        <v>187</v>
      </c>
      <c r="AT128" s="25" t="s">
        <v>83</v>
      </c>
      <c r="AX128" s="25" t="s">
        <v>185</v>
      </c>
      <c r="BD128" s="194">
        <f>IF(M128="základní",J128,0)</f>
        <v>0</v>
      </c>
      <c r="BE128" s="194">
        <f>IF(M128="snížená",J128,0)</f>
        <v>0</v>
      </c>
      <c r="BF128" s="194">
        <f>IF(M128="zákl. přenesená",J128,0)</f>
        <v>0</v>
      </c>
      <c r="BG128" s="194">
        <f>IF(M128="sníž. přenesená",J128,0)</f>
        <v>0</v>
      </c>
      <c r="BH128" s="194">
        <f>IF(M128="nulová",J128,0)</f>
        <v>0</v>
      </c>
      <c r="BI128" s="25" t="s">
        <v>81</v>
      </c>
      <c r="BJ128" s="194">
        <f>ROUND(I128*H128,2)</f>
        <v>0</v>
      </c>
      <c r="BK128" s="25" t="s">
        <v>191</v>
      </c>
      <c r="BL128" s="25" t="s">
        <v>241</v>
      </c>
    </row>
    <row r="129" spans="2:64" s="12" customFormat="1">
      <c r="B129" s="195"/>
      <c r="D129" s="196" t="s">
        <v>193</v>
      </c>
      <c r="E129" s="197" t="s">
        <v>5</v>
      </c>
      <c r="F129" s="198" t="s">
        <v>242</v>
      </c>
      <c r="H129" s="199" t="s">
        <v>5</v>
      </c>
      <c r="I129" s="200"/>
      <c r="K129" s="195"/>
      <c r="L129" s="201"/>
      <c r="M129" s="202"/>
      <c r="N129" s="202"/>
      <c r="O129" s="202"/>
      <c r="P129" s="202"/>
      <c r="Q129" s="202"/>
      <c r="R129" s="202"/>
      <c r="S129" s="203"/>
      <c r="AS129" s="199" t="s">
        <v>193</v>
      </c>
      <c r="AT129" s="199" t="s">
        <v>83</v>
      </c>
      <c r="AU129" s="12" t="s">
        <v>81</v>
      </c>
      <c r="AV129" s="12" t="s">
        <v>38</v>
      </c>
      <c r="AW129" s="12" t="s">
        <v>74</v>
      </c>
      <c r="AX129" s="199" t="s">
        <v>185</v>
      </c>
    </row>
    <row r="130" spans="2:64" s="13" customFormat="1">
      <c r="B130" s="204"/>
      <c r="D130" s="196" t="s">
        <v>193</v>
      </c>
      <c r="E130" s="205" t="s">
        <v>5</v>
      </c>
      <c r="F130" s="206" t="s">
        <v>243</v>
      </c>
      <c r="H130" s="207">
        <v>153</v>
      </c>
      <c r="I130" s="208"/>
      <c r="K130" s="204"/>
      <c r="L130" s="209"/>
      <c r="M130" s="210"/>
      <c r="N130" s="210"/>
      <c r="O130" s="210"/>
      <c r="P130" s="210"/>
      <c r="Q130" s="210"/>
      <c r="R130" s="210"/>
      <c r="S130" s="211"/>
      <c r="AS130" s="205" t="s">
        <v>193</v>
      </c>
      <c r="AT130" s="205" t="s">
        <v>83</v>
      </c>
      <c r="AU130" s="13" t="s">
        <v>83</v>
      </c>
      <c r="AV130" s="13" t="s">
        <v>38</v>
      </c>
      <c r="AW130" s="13" t="s">
        <v>74</v>
      </c>
      <c r="AX130" s="205" t="s">
        <v>185</v>
      </c>
    </row>
    <row r="131" spans="2:64" s="12" customFormat="1">
      <c r="B131" s="195"/>
      <c r="D131" s="196" t="s">
        <v>193</v>
      </c>
      <c r="E131" s="197" t="s">
        <v>5</v>
      </c>
      <c r="F131" s="198" t="s">
        <v>200</v>
      </c>
      <c r="H131" s="199" t="s">
        <v>5</v>
      </c>
      <c r="I131" s="200"/>
      <c r="K131" s="195"/>
      <c r="L131" s="201"/>
      <c r="M131" s="202"/>
      <c r="N131" s="202"/>
      <c r="O131" s="202"/>
      <c r="P131" s="202"/>
      <c r="Q131" s="202"/>
      <c r="R131" s="202"/>
      <c r="S131" s="203"/>
      <c r="AS131" s="199" t="s">
        <v>193</v>
      </c>
      <c r="AT131" s="199" t="s">
        <v>83</v>
      </c>
      <c r="AU131" s="12" t="s">
        <v>81</v>
      </c>
      <c r="AV131" s="12" t="s">
        <v>38</v>
      </c>
      <c r="AW131" s="12" t="s">
        <v>74</v>
      </c>
      <c r="AX131" s="199" t="s">
        <v>185</v>
      </c>
    </row>
    <row r="132" spans="2:64" s="13" customFormat="1">
      <c r="B132" s="204"/>
      <c r="D132" s="196" t="s">
        <v>193</v>
      </c>
      <c r="E132" s="205" t="s">
        <v>5</v>
      </c>
      <c r="F132" s="206" t="s">
        <v>201</v>
      </c>
      <c r="H132" s="207">
        <v>95</v>
      </c>
      <c r="I132" s="208"/>
      <c r="K132" s="204"/>
      <c r="L132" s="209"/>
      <c r="M132" s="210"/>
      <c r="N132" s="210"/>
      <c r="O132" s="210"/>
      <c r="P132" s="210"/>
      <c r="Q132" s="210"/>
      <c r="R132" s="210"/>
      <c r="S132" s="211"/>
      <c r="AS132" s="205" t="s">
        <v>193</v>
      </c>
      <c r="AT132" s="205" t="s">
        <v>83</v>
      </c>
      <c r="AU132" s="13" t="s">
        <v>83</v>
      </c>
      <c r="AV132" s="13" t="s">
        <v>38</v>
      </c>
      <c r="AW132" s="13" t="s">
        <v>74</v>
      </c>
      <c r="AX132" s="205" t="s">
        <v>185</v>
      </c>
    </row>
    <row r="133" spans="2:64" s="14" customFormat="1">
      <c r="B133" s="212"/>
      <c r="D133" s="213" t="s">
        <v>193</v>
      </c>
      <c r="E133" s="214" t="s">
        <v>5</v>
      </c>
      <c r="F133" s="215" t="s">
        <v>196</v>
      </c>
      <c r="H133" s="216">
        <v>248</v>
      </c>
      <c r="I133" s="217"/>
      <c r="K133" s="212"/>
      <c r="L133" s="218"/>
      <c r="M133" s="219"/>
      <c r="N133" s="219"/>
      <c r="O133" s="219"/>
      <c r="P133" s="219"/>
      <c r="Q133" s="219"/>
      <c r="R133" s="219"/>
      <c r="S133" s="220"/>
      <c r="AS133" s="221" t="s">
        <v>193</v>
      </c>
      <c r="AT133" s="221" t="s">
        <v>83</v>
      </c>
      <c r="AU133" s="14" t="s">
        <v>191</v>
      </c>
      <c r="AV133" s="14" t="s">
        <v>38</v>
      </c>
      <c r="AW133" s="14" t="s">
        <v>81</v>
      </c>
      <c r="AX133" s="221" t="s">
        <v>185</v>
      </c>
    </row>
    <row r="134" spans="2:64" s="1" customFormat="1" ht="51.6" customHeight="1">
      <c r="B134" s="182"/>
      <c r="C134" s="183" t="s">
        <v>244</v>
      </c>
      <c r="D134" s="183" t="s">
        <v>187</v>
      </c>
      <c r="E134" s="184" t="s">
        <v>245</v>
      </c>
      <c r="F134" s="185" t="s">
        <v>246</v>
      </c>
      <c r="G134" s="186" t="s">
        <v>190</v>
      </c>
      <c r="H134" s="187">
        <v>228</v>
      </c>
      <c r="I134" s="188"/>
      <c r="J134" s="189">
        <f>ROUND(I134*H134,2)</f>
        <v>0</v>
      </c>
      <c r="K134" s="42"/>
      <c r="L134" s="190" t="s">
        <v>5</v>
      </c>
      <c r="M134" s="191" t="s">
        <v>45</v>
      </c>
      <c r="N134" s="43"/>
      <c r="O134" s="192">
        <f>N134*H134</f>
        <v>0</v>
      </c>
      <c r="P134" s="192">
        <v>0</v>
      </c>
      <c r="Q134" s="192">
        <f>P134*H134</f>
        <v>0</v>
      </c>
      <c r="R134" s="192">
        <v>0.56000000000000005</v>
      </c>
      <c r="S134" s="193">
        <f>R134*H134</f>
        <v>127.68</v>
      </c>
      <c r="AQ134" s="25" t="s">
        <v>191</v>
      </c>
      <c r="AS134" s="25" t="s">
        <v>187</v>
      </c>
      <c r="AT134" s="25" t="s">
        <v>83</v>
      </c>
      <c r="AX134" s="25" t="s">
        <v>185</v>
      </c>
      <c r="BD134" s="194">
        <f>IF(M134="základní",J134,0)</f>
        <v>0</v>
      </c>
      <c r="BE134" s="194">
        <f>IF(M134="snížená",J134,0)</f>
        <v>0</v>
      </c>
      <c r="BF134" s="194">
        <f>IF(M134="zákl. přenesená",J134,0)</f>
        <v>0</v>
      </c>
      <c r="BG134" s="194">
        <f>IF(M134="sníž. přenesená",J134,0)</f>
        <v>0</v>
      </c>
      <c r="BH134" s="194">
        <f>IF(M134="nulová",J134,0)</f>
        <v>0</v>
      </c>
      <c r="BI134" s="25" t="s">
        <v>81</v>
      </c>
      <c r="BJ134" s="194">
        <f>ROUND(I134*H134,2)</f>
        <v>0</v>
      </c>
      <c r="BK134" s="25" t="s">
        <v>191</v>
      </c>
      <c r="BL134" s="25" t="s">
        <v>247</v>
      </c>
    </row>
    <row r="135" spans="2:64" s="12" customFormat="1">
      <c r="B135" s="195"/>
      <c r="D135" s="196" t="s">
        <v>193</v>
      </c>
      <c r="E135" s="197" t="s">
        <v>5</v>
      </c>
      <c r="F135" s="198" t="s">
        <v>200</v>
      </c>
      <c r="H135" s="199" t="s">
        <v>5</v>
      </c>
      <c r="I135" s="200"/>
      <c r="K135" s="195"/>
      <c r="L135" s="201"/>
      <c r="M135" s="202"/>
      <c r="N135" s="202"/>
      <c r="O135" s="202"/>
      <c r="P135" s="202"/>
      <c r="Q135" s="202"/>
      <c r="R135" s="202"/>
      <c r="S135" s="203"/>
      <c r="AS135" s="199" t="s">
        <v>193</v>
      </c>
      <c r="AT135" s="199" t="s">
        <v>83</v>
      </c>
      <c r="AU135" s="12" t="s">
        <v>81</v>
      </c>
      <c r="AV135" s="12" t="s">
        <v>38</v>
      </c>
      <c r="AW135" s="12" t="s">
        <v>74</v>
      </c>
      <c r="AX135" s="199" t="s">
        <v>185</v>
      </c>
    </row>
    <row r="136" spans="2:64" s="13" customFormat="1">
      <c r="B136" s="204"/>
      <c r="D136" s="196" t="s">
        <v>193</v>
      </c>
      <c r="E136" s="205" t="s">
        <v>5</v>
      </c>
      <c r="F136" s="206" t="s">
        <v>248</v>
      </c>
      <c r="H136" s="207">
        <v>70</v>
      </c>
      <c r="I136" s="208"/>
      <c r="K136" s="204"/>
      <c r="L136" s="209"/>
      <c r="M136" s="210"/>
      <c r="N136" s="210"/>
      <c r="O136" s="210"/>
      <c r="P136" s="210"/>
      <c r="Q136" s="210"/>
      <c r="R136" s="210"/>
      <c r="S136" s="211"/>
      <c r="AS136" s="205" t="s">
        <v>193</v>
      </c>
      <c r="AT136" s="205" t="s">
        <v>83</v>
      </c>
      <c r="AU136" s="13" t="s">
        <v>83</v>
      </c>
      <c r="AV136" s="13" t="s">
        <v>38</v>
      </c>
      <c r="AW136" s="13" t="s">
        <v>74</v>
      </c>
      <c r="AX136" s="205" t="s">
        <v>185</v>
      </c>
    </row>
    <row r="137" spans="2:64" s="13" customFormat="1">
      <c r="B137" s="204"/>
      <c r="D137" s="196" t="s">
        <v>193</v>
      </c>
      <c r="E137" s="205" t="s">
        <v>5</v>
      </c>
      <c r="F137" s="206" t="s">
        <v>249</v>
      </c>
      <c r="H137" s="207">
        <v>158</v>
      </c>
      <c r="I137" s="208"/>
      <c r="K137" s="204"/>
      <c r="L137" s="209"/>
      <c r="M137" s="210"/>
      <c r="N137" s="210"/>
      <c r="O137" s="210"/>
      <c r="P137" s="210"/>
      <c r="Q137" s="210"/>
      <c r="R137" s="210"/>
      <c r="S137" s="211"/>
      <c r="AS137" s="205" t="s">
        <v>193</v>
      </c>
      <c r="AT137" s="205" t="s">
        <v>83</v>
      </c>
      <c r="AU137" s="13" t="s">
        <v>83</v>
      </c>
      <c r="AV137" s="13" t="s">
        <v>38</v>
      </c>
      <c r="AW137" s="13" t="s">
        <v>74</v>
      </c>
      <c r="AX137" s="205" t="s">
        <v>185</v>
      </c>
    </row>
    <row r="138" spans="2:64" s="14" customFormat="1">
      <c r="B138" s="212"/>
      <c r="D138" s="213" t="s">
        <v>193</v>
      </c>
      <c r="E138" s="214" t="s">
        <v>5</v>
      </c>
      <c r="F138" s="215" t="s">
        <v>196</v>
      </c>
      <c r="H138" s="216">
        <v>228</v>
      </c>
      <c r="I138" s="217"/>
      <c r="K138" s="212"/>
      <c r="L138" s="218"/>
      <c r="M138" s="219"/>
      <c r="N138" s="219"/>
      <c r="O138" s="219"/>
      <c r="P138" s="219"/>
      <c r="Q138" s="219"/>
      <c r="R138" s="219"/>
      <c r="S138" s="220"/>
      <c r="AS138" s="221" t="s">
        <v>193</v>
      </c>
      <c r="AT138" s="221" t="s">
        <v>83</v>
      </c>
      <c r="AU138" s="14" t="s">
        <v>191</v>
      </c>
      <c r="AV138" s="14" t="s">
        <v>38</v>
      </c>
      <c r="AW138" s="14" t="s">
        <v>81</v>
      </c>
      <c r="AX138" s="221" t="s">
        <v>185</v>
      </c>
    </row>
    <row r="139" spans="2:64" s="1" customFormat="1" ht="40.200000000000003" customHeight="1">
      <c r="B139" s="182"/>
      <c r="C139" s="183" t="s">
        <v>250</v>
      </c>
      <c r="D139" s="183" t="s">
        <v>187</v>
      </c>
      <c r="E139" s="184" t="s">
        <v>251</v>
      </c>
      <c r="F139" s="185" t="s">
        <v>252</v>
      </c>
      <c r="G139" s="186" t="s">
        <v>190</v>
      </c>
      <c r="H139" s="187">
        <v>228</v>
      </c>
      <c r="I139" s="188"/>
      <c r="J139" s="189">
        <f>ROUND(I139*H139,2)</f>
        <v>0</v>
      </c>
      <c r="K139" s="42"/>
      <c r="L139" s="190" t="s">
        <v>5</v>
      </c>
      <c r="M139" s="191" t="s">
        <v>45</v>
      </c>
      <c r="N139" s="43"/>
      <c r="O139" s="192">
        <f>N139*H139</f>
        <v>0</v>
      </c>
      <c r="P139" s="192">
        <v>0</v>
      </c>
      <c r="Q139" s="192">
        <f>P139*H139</f>
        <v>0</v>
      </c>
      <c r="R139" s="192">
        <v>0.18099999999999999</v>
      </c>
      <c r="S139" s="193">
        <f>R139*H139</f>
        <v>41.268000000000001</v>
      </c>
      <c r="AQ139" s="25" t="s">
        <v>191</v>
      </c>
      <c r="AS139" s="25" t="s">
        <v>187</v>
      </c>
      <c r="AT139" s="25" t="s">
        <v>83</v>
      </c>
      <c r="AX139" s="25" t="s">
        <v>185</v>
      </c>
      <c r="BD139" s="194">
        <f>IF(M139="základní",J139,0)</f>
        <v>0</v>
      </c>
      <c r="BE139" s="194">
        <f>IF(M139="snížená",J139,0)</f>
        <v>0</v>
      </c>
      <c r="BF139" s="194">
        <f>IF(M139="zákl. přenesená",J139,0)</f>
        <v>0</v>
      </c>
      <c r="BG139" s="194">
        <f>IF(M139="sníž. přenesená",J139,0)</f>
        <v>0</v>
      </c>
      <c r="BH139" s="194">
        <f>IF(M139="nulová",J139,0)</f>
        <v>0</v>
      </c>
      <c r="BI139" s="25" t="s">
        <v>81</v>
      </c>
      <c r="BJ139" s="194">
        <f>ROUND(I139*H139,2)</f>
        <v>0</v>
      </c>
      <c r="BK139" s="25" t="s">
        <v>191</v>
      </c>
      <c r="BL139" s="25" t="s">
        <v>253</v>
      </c>
    </row>
    <row r="140" spans="2:64" s="12" customFormat="1">
      <c r="B140" s="195"/>
      <c r="D140" s="196" t="s">
        <v>193</v>
      </c>
      <c r="E140" s="197" t="s">
        <v>5</v>
      </c>
      <c r="F140" s="198" t="s">
        <v>254</v>
      </c>
      <c r="H140" s="199" t="s">
        <v>5</v>
      </c>
      <c r="I140" s="200"/>
      <c r="K140" s="195"/>
      <c r="L140" s="201"/>
      <c r="M140" s="202"/>
      <c r="N140" s="202"/>
      <c r="O140" s="202"/>
      <c r="P140" s="202"/>
      <c r="Q140" s="202"/>
      <c r="R140" s="202"/>
      <c r="S140" s="203"/>
      <c r="AS140" s="199" t="s">
        <v>193</v>
      </c>
      <c r="AT140" s="199" t="s">
        <v>83</v>
      </c>
      <c r="AU140" s="12" t="s">
        <v>81</v>
      </c>
      <c r="AV140" s="12" t="s">
        <v>38</v>
      </c>
      <c r="AW140" s="12" t="s">
        <v>74</v>
      </c>
      <c r="AX140" s="199" t="s">
        <v>185</v>
      </c>
    </row>
    <row r="141" spans="2:64" s="13" customFormat="1">
      <c r="B141" s="204"/>
      <c r="D141" s="196" t="s">
        <v>193</v>
      </c>
      <c r="E141" s="205" t="s">
        <v>5</v>
      </c>
      <c r="F141" s="206" t="s">
        <v>248</v>
      </c>
      <c r="H141" s="207">
        <v>70</v>
      </c>
      <c r="I141" s="208"/>
      <c r="K141" s="204"/>
      <c r="L141" s="209"/>
      <c r="M141" s="210"/>
      <c r="N141" s="210"/>
      <c r="O141" s="210"/>
      <c r="P141" s="210"/>
      <c r="Q141" s="210"/>
      <c r="R141" s="210"/>
      <c r="S141" s="211"/>
      <c r="AS141" s="205" t="s">
        <v>193</v>
      </c>
      <c r="AT141" s="205" t="s">
        <v>83</v>
      </c>
      <c r="AU141" s="13" t="s">
        <v>83</v>
      </c>
      <c r="AV141" s="13" t="s">
        <v>38</v>
      </c>
      <c r="AW141" s="13" t="s">
        <v>74</v>
      </c>
      <c r="AX141" s="205" t="s">
        <v>185</v>
      </c>
    </row>
    <row r="142" spans="2:64" s="12" customFormat="1">
      <c r="B142" s="195"/>
      <c r="D142" s="196" t="s">
        <v>193</v>
      </c>
      <c r="E142" s="197" t="s">
        <v>5</v>
      </c>
      <c r="F142" s="198" t="s">
        <v>200</v>
      </c>
      <c r="H142" s="199" t="s">
        <v>5</v>
      </c>
      <c r="I142" s="200"/>
      <c r="K142" s="195"/>
      <c r="L142" s="201"/>
      <c r="M142" s="202"/>
      <c r="N142" s="202"/>
      <c r="O142" s="202"/>
      <c r="P142" s="202"/>
      <c r="Q142" s="202"/>
      <c r="R142" s="202"/>
      <c r="S142" s="203"/>
      <c r="AS142" s="199" t="s">
        <v>193</v>
      </c>
      <c r="AT142" s="199" t="s">
        <v>83</v>
      </c>
      <c r="AU142" s="12" t="s">
        <v>81</v>
      </c>
      <c r="AV142" s="12" t="s">
        <v>38</v>
      </c>
      <c r="AW142" s="12" t="s">
        <v>74</v>
      </c>
      <c r="AX142" s="199" t="s">
        <v>185</v>
      </c>
    </row>
    <row r="143" spans="2:64" s="13" customFormat="1">
      <c r="B143" s="204"/>
      <c r="D143" s="196" t="s">
        <v>193</v>
      </c>
      <c r="E143" s="205" t="s">
        <v>5</v>
      </c>
      <c r="F143" s="206" t="s">
        <v>249</v>
      </c>
      <c r="H143" s="207">
        <v>158</v>
      </c>
      <c r="I143" s="208"/>
      <c r="K143" s="204"/>
      <c r="L143" s="209"/>
      <c r="M143" s="210"/>
      <c r="N143" s="210"/>
      <c r="O143" s="210"/>
      <c r="P143" s="210"/>
      <c r="Q143" s="210"/>
      <c r="R143" s="210"/>
      <c r="S143" s="211"/>
      <c r="AS143" s="205" t="s">
        <v>193</v>
      </c>
      <c r="AT143" s="205" t="s">
        <v>83</v>
      </c>
      <c r="AU143" s="13" t="s">
        <v>83</v>
      </c>
      <c r="AV143" s="13" t="s">
        <v>38</v>
      </c>
      <c r="AW143" s="13" t="s">
        <v>74</v>
      </c>
      <c r="AX143" s="205" t="s">
        <v>185</v>
      </c>
    </row>
    <row r="144" spans="2:64" s="14" customFormat="1">
      <c r="B144" s="212"/>
      <c r="D144" s="213" t="s">
        <v>193</v>
      </c>
      <c r="E144" s="214" t="s">
        <v>5</v>
      </c>
      <c r="F144" s="215" t="s">
        <v>196</v>
      </c>
      <c r="H144" s="216">
        <v>228</v>
      </c>
      <c r="I144" s="217"/>
      <c r="K144" s="212"/>
      <c r="L144" s="218"/>
      <c r="M144" s="219"/>
      <c r="N144" s="219"/>
      <c r="O144" s="219"/>
      <c r="P144" s="219"/>
      <c r="Q144" s="219"/>
      <c r="R144" s="219"/>
      <c r="S144" s="220"/>
      <c r="AS144" s="221" t="s">
        <v>193</v>
      </c>
      <c r="AT144" s="221" t="s">
        <v>83</v>
      </c>
      <c r="AU144" s="14" t="s">
        <v>191</v>
      </c>
      <c r="AV144" s="14" t="s">
        <v>38</v>
      </c>
      <c r="AW144" s="14" t="s">
        <v>81</v>
      </c>
      <c r="AX144" s="221" t="s">
        <v>185</v>
      </c>
    </row>
    <row r="145" spans="2:64" s="1" customFormat="1" ht="51.6" customHeight="1">
      <c r="B145" s="182"/>
      <c r="C145" s="183" t="s">
        <v>255</v>
      </c>
      <c r="D145" s="183" t="s">
        <v>187</v>
      </c>
      <c r="E145" s="184" t="s">
        <v>256</v>
      </c>
      <c r="F145" s="185" t="s">
        <v>257</v>
      </c>
      <c r="G145" s="186" t="s">
        <v>190</v>
      </c>
      <c r="H145" s="187">
        <v>244</v>
      </c>
      <c r="I145" s="188"/>
      <c r="J145" s="189">
        <f>ROUND(I145*H145,2)</f>
        <v>0</v>
      </c>
      <c r="K145" s="42"/>
      <c r="L145" s="190" t="s">
        <v>5</v>
      </c>
      <c r="M145" s="191" t="s">
        <v>45</v>
      </c>
      <c r="N145" s="43"/>
      <c r="O145" s="192">
        <f>N145*H145</f>
        <v>0</v>
      </c>
      <c r="P145" s="192">
        <v>0</v>
      </c>
      <c r="Q145" s="192">
        <f>P145*H145</f>
        <v>0</v>
      </c>
      <c r="R145" s="192">
        <v>0.45</v>
      </c>
      <c r="S145" s="193">
        <f>R145*H145</f>
        <v>109.8</v>
      </c>
      <c r="AQ145" s="25" t="s">
        <v>191</v>
      </c>
      <c r="AS145" s="25" t="s">
        <v>187</v>
      </c>
      <c r="AT145" s="25" t="s">
        <v>83</v>
      </c>
      <c r="AX145" s="25" t="s">
        <v>185</v>
      </c>
      <c r="BD145" s="194">
        <f>IF(M145="základní",J145,0)</f>
        <v>0</v>
      </c>
      <c r="BE145" s="194">
        <f>IF(M145="snížená",J145,0)</f>
        <v>0</v>
      </c>
      <c r="BF145" s="194">
        <f>IF(M145="zákl. přenesená",J145,0)</f>
        <v>0</v>
      </c>
      <c r="BG145" s="194">
        <f>IF(M145="sníž. přenesená",J145,0)</f>
        <v>0</v>
      </c>
      <c r="BH145" s="194">
        <f>IF(M145="nulová",J145,0)</f>
        <v>0</v>
      </c>
      <c r="BI145" s="25" t="s">
        <v>81</v>
      </c>
      <c r="BJ145" s="194">
        <f>ROUND(I145*H145,2)</f>
        <v>0</v>
      </c>
      <c r="BK145" s="25" t="s">
        <v>191</v>
      </c>
      <c r="BL145" s="25" t="s">
        <v>258</v>
      </c>
    </row>
    <row r="146" spans="2:64" s="12" customFormat="1">
      <c r="B146" s="195"/>
      <c r="D146" s="196" t="s">
        <v>193</v>
      </c>
      <c r="E146" s="197" t="s">
        <v>5</v>
      </c>
      <c r="F146" s="198" t="s">
        <v>242</v>
      </c>
      <c r="H146" s="199" t="s">
        <v>5</v>
      </c>
      <c r="I146" s="200"/>
      <c r="K146" s="195"/>
      <c r="L146" s="201"/>
      <c r="M146" s="202"/>
      <c r="N146" s="202"/>
      <c r="O146" s="202"/>
      <c r="P146" s="202"/>
      <c r="Q146" s="202"/>
      <c r="R146" s="202"/>
      <c r="S146" s="203"/>
      <c r="AS146" s="199" t="s">
        <v>193</v>
      </c>
      <c r="AT146" s="199" t="s">
        <v>83</v>
      </c>
      <c r="AU146" s="12" t="s">
        <v>81</v>
      </c>
      <c r="AV146" s="12" t="s">
        <v>38</v>
      </c>
      <c r="AW146" s="12" t="s">
        <v>74</v>
      </c>
      <c r="AX146" s="199" t="s">
        <v>185</v>
      </c>
    </row>
    <row r="147" spans="2:64" s="13" customFormat="1">
      <c r="B147" s="204"/>
      <c r="D147" s="196" t="s">
        <v>193</v>
      </c>
      <c r="E147" s="205" t="s">
        <v>5</v>
      </c>
      <c r="F147" s="206" t="s">
        <v>243</v>
      </c>
      <c r="H147" s="207">
        <v>153</v>
      </c>
      <c r="I147" s="208"/>
      <c r="K147" s="204"/>
      <c r="L147" s="209"/>
      <c r="M147" s="210"/>
      <c r="N147" s="210"/>
      <c r="O147" s="210"/>
      <c r="P147" s="210"/>
      <c r="Q147" s="210"/>
      <c r="R147" s="210"/>
      <c r="S147" s="211"/>
      <c r="AS147" s="205" t="s">
        <v>193</v>
      </c>
      <c r="AT147" s="205" t="s">
        <v>83</v>
      </c>
      <c r="AU147" s="13" t="s">
        <v>83</v>
      </c>
      <c r="AV147" s="13" t="s">
        <v>38</v>
      </c>
      <c r="AW147" s="13" t="s">
        <v>74</v>
      </c>
      <c r="AX147" s="205" t="s">
        <v>185</v>
      </c>
    </row>
    <row r="148" spans="2:64" s="13" customFormat="1">
      <c r="B148" s="204"/>
      <c r="D148" s="196" t="s">
        <v>193</v>
      </c>
      <c r="E148" s="205" t="s">
        <v>5</v>
      </c>
      <c r="F148" s="206" t="s">
        <v>237</v>
      </c>
      <c r="H148" s="207">
        <v>91</v>
      </c>
      <c r="I148" s="208"/>
      <c r="K148" s="204"/>
      <c r="L148" s="209"/>
      <c r="M148" s="210"/>
      <c r="N148" s="210"/>
      <c r="O148" s="210"/>
      <c r="P148" s="210"/>
      <c r="Q148" s="210"/>
      <c r="R148" s="210"/>
      <c r="S148" s="211"/>
      <c r="AS148" s="205" t="s">
        <v>193</v>
      </c>
      <c r="AT148" s="205" t="s">
        <v>83</v>
      </c>
      <c r="AU148" s="13" t="s">
        <v>83</v>
      </c>
      <c r="AV148" s="13" t="s">
        <v>38</v>
      </c>
      <c r="AW148" s="13" t="s">
        <v>74</v>
      </c>
      <c r="AX148" s="205" t="s">
        <v>185</v>
      </c>
    </row>
    <row r="149" spans="2:64" s="14" customFormat="1">
      <c r="B149" s="212"/>
      <c r="D149" s="213" t="s">
        <v>193</v>
      </c>
      <c r="E149" s="214" t="s">
        <v>5</v>
      </c>
      <c r="F149" s="215" t="s">
        <v>196</v>
      </c>
      <c r="H149" s="216">
        <v>244</v>
      </c>
      <c r="I149" s="217"/>
      <c r="K149" s="212"/>
      <c r="L149" s="218"/>
      <c r="M149" s="219"/>
      <c r="N149" s="219"/>
      <c r="O149" s="219"/>
      <c r="P149" s="219"/>
      <c r="Q149" s="219"/>
      <c r="R149" s="219"/>
      <c r="S149" s="220"/>
      <c r="AS149" s="221" t="s">
        <v>193</v>
      </c>
      <c r="AT149" s="221" t="s">
        <v>83</v>
      </c>
      <c r="AU149" s="14" t="s">
        <v>191</v>
      </c>
      <c r="AV149" s="14" t="s">
        <v>38</v>
      </c>
      <c r="AW149" s="14" t="s">
        <v>81</v>
      </c>
      <c r="AX149" s="221" t="s">
        <v>185</v>
      </c>
    </row>
    <row r="150" spans="2:64" s="1" customFormat="1" ht="20.399999999999999" customHeight="1">
      <c r="B150" s="182"/>
      <c r="C150" s="183" t="s">
        <v>259</v>
      </c>
      <c r="D150" s="183" t="s">
        <v>187</v>
      </c>
      <c r="E150" s="184" t="s">
        <v>260</v>
      </c>
      <c r="F150" s="185" t="s">
        <v>261</v>
      </c>
      <c r="G150" s="186" t="s">
        <v>190</v>
      </c>
      <c r="H150" s="187">
        <v>440</v>
      </c>
      <c r="I150" s="188"/>
      <c r="J150" s="189">
        <f>ROUND(I150*H150,2)</f>
        <v>0</v>
      </c>
      <c r="K150" s="42"/>
      <c r="L150" s="190" t="s">
        <v>5</v>
      </c>
      <c r="M150" s="191" t="s">
        <v>45</v>
      </c>
      <c r="N150" s="43"/>
      <c r="O150" s="192">
        <f>N150*H150</f>
        <v>0</v>
      </c>
      <c r="P150" s="192">
        <v>0</v>
      </c>
      <c r="Q150" s="192">
        <f>P150*H150</f>
        <v>0</v>
      </c>
      <c r="R150" s="192">
        <v>0.4</v>
      </c>
      <c r="S150" s="193">
        <f>R150*H150</f>
        <v>176</v>
      </c>
      <c r="AQ150" s="25" t="s">
        <v>191</v>
      </c>
      <c r="AS150" s="25" t="s">
        <v>187</v>
      </c>
      <c r="AT150" s="25" t="s">
        <v>83</v>
      </c>
      <c r="AX150" s="25" t="s">
        <v>185</v>
      </c>
      <c r="BD150" s="194">
        <f>IF(M150="základní",J150,0)</f>
        <v>0</v>
      </c>
      <c r="BE150" s="194">
        <f>IF(M150="snížená",J150,0)</f>
        <v>0</v>
      </c>
      <c r="BF150" s="194">
        <f>IF(M150="zákl. přenesená",J150,0)</f>
        <v>0</v>
      </c>
      <c r="BG150" s="194">
        <f>IF(M150="sníž. přenesená",J150,0)</f>
        <v>0</v>
      </c>
      <c r="BH150" s="194">
        <f>IF(M150="nulová",J150,0)</f>
        <v>0</v>
      </c>
      <c r="BI150" s="25" t="s">
        <v>81</v>
      </c>
      <c r="BJ150" s="194">
        <f>ROUND(I150*H150,2)</f>
        <v>0</v>
      </c>
      <c r="BK150" s="25" t="s">
        <v>191</v>
      </c>
      <c r="BL150" s="25" t="s">
        <v>262</v>
      </c>
    </row>
    <row r="151" spans="2:64" s="12" customFormat="1">
      <c r="B151" s="195"/>
      <c r="D151" s="196" t="s">
        <v>193</v>
      </c>
      <c r="E151" s="197" t="s">
        <v>5</v>
      </c>
      <c r="F151" s="198" t="s">
        <v>200</v>
      </c>
      <c r="H151" s="199" t="s">
        <v>5</v>
      </c>
      <c r="I151" s="200"/>
      <c r="K151" s="195"/>
      <c r="L151" s="201"/>
      <c r="M151" s="202"/>
      <c r="N151" s="202"/>
      <c r="O151" s="202"/>
      <c r="P151" s="202"/>
      <c r="Q151" s="202"/>
      <c r="R151" s="202"/>
      <c r="S151" s="203"/>
      <c r="AS151" s="199" t="s">
        <v>193</v>
      </c>
      <c r="AT151" s="199" t="s">
        <v>83</v>
      </c>
      <c r="AU151" s="12" t="s">
        <v>81</v>
      </c>
      <c r="AV151" s="12" t="s">
        <v>38</v>
      </c>
      <c r="AW151" s="12" t="s">
        <v>74</v>
      </c>
      <c r="AX151" s="199" t="s">
        <v>185</v>
      </c>
    </row>
    <row r="152" spans="2:64" s="13" customFormat="1">
      <c r="B152" s="204"/>
      <c r="D152" s="196" t="s">
        <v>193</v>
      </c>
      <c r="E152" s="205" t="s">
        <v>5</v>
      </c>
      <c r="F152" s="206" t="s">
        <v>263</v>
      </c>
      <c r="H152" s="207">
        <v>440</v>
      </c>
      <c r="I152" s="208"/>
      <c r="K152" s="204"/>
      <c r="L152" s="209"/>
      <c r="M152" s="210"/>
      <c r="N152" s="210"/>
      <c r="O152" s="210"/>
      <c r="P152" s="210"/>
      <c r="Q152" s="210"/>
      <c r="R152" s="210"/>
      <c r="S152" s="211"/>
      <c r="AS152" s="205" t="s">
        <v>193</v>
      </c>
      <c r="AT152" s="205" t="s">
        <v>83</v>
      </c>
      <c r="AU152" s="13" t="s">
        <v>83</v>
      </c>
      <c r="AV152" s="13" t="s">
        <v>38</v>
      </c>
      <c r="AW152" s="13" t="s">
        <v>74</v>
      </c>
      <c r="AX152" s="205" t="s">
        <v>185</v>
      </c>
    </row>
    <row r="153" spans="2:64" s="14" customFormat="1">
      <c r="B153" s="212"/>
      <c r="D153" s="213" t="s">
        <v>193</v>
      </c>
      <c r="E153" s="214" t="s">
        <v>5</v>
      </c>
      <c r="F153" s="215" t="s">
        <v>196</v>
      </c>
      <c r="H153" s="216">
        <v>440</v>
      </c>
      <c r="I153" s="217"/>
      <c r="K153" s="212"/>
      <c r="L153" s="218"/>
      <c r="M153" s="219"/>
      <c r="N153" s="219"/>
      <c r="O153" s="219"/>
      <c r="P153" s="219"/>
      <c r="Q153" s="219"/>
      <c r="R153" s="219"/>
      <c r="S153" s="220"/>
      <c r="AS153" s="221" t="s">
        <v>193</v>
      </c>
      <c r="AT153" s="221" t="s">
        <v>83</v>
      </c>
      <c r="AU153" s="14" t="s">
        <v>191</v>
      </c>
      <c r="AV153" s="14" t="s">
        <v>38</v>
      </c>
      <c r="AW153" s="14" t="s">
        <v>81</v>
      </c>
      <c r="AX153" s="221" t="s">
        <v>185</v>
      </c>
    </row>
    <row r="154" spans="2:64" s="1" customFormat="1" ht="40.200000000000003" customHeight="1">
      <c r="B154" s="182"/>
      <c r="C154" s="183" t="s">
        <v>11</v>
      </c>
      <c r="D154" s="183" t="s">
        <v>187</v>
      </c>
      <c r="E154" s="184" t="s">
        <v>264</v>
      </c>
      <c r="F154" s="185" t="s">
        <v>265</v>
      </c>
      <c r="G154" s="186" t="s">
        <v>190</v>
      </c>
      <c r="H154" s="187">
        <v>440</v>
      </c>
      <c r="I154" s="188"/>
      <c r="J154" s="189">
        <f>ROUND(I154*H154,2)</f>
        <v>0</v>
      </c>
      <c r="K154" s="42"/>
      <c r="L154" s="190" t="s">
        <v>5</v>
      </c>
      <c r="M154" s="191" t="s">
        <v>45</v>
      </c>
      <c r="N154" s="43"/>
      <c r="O154" s="192">
        <f>N154*H154</f>
        <v>0</v>
      </c>
      <c r="P154" s="192">
        <v>0</v>
      </c>
      <c r="Q154" s="192">
        <f>P154*H154</f>
        <v>0</v>
      </c>
      <c r="R154" s="192">
        <v>0.18099999999999999</v>
      </c>
      <c r="S154" s="193">
        <f>R154*H154</f>
        <v>79.64</v>
      </c>
      <c r="AQ154" s="25" t="s">
        <v>191</v>
      </c>
      <c r="AS154" s="25" t="s">
        <v>187</v>
      </c>
      <c r="AT154" s="25" t="s">
        <v>83</v>
      </c>
      <c r="AX154" s="25" t="s">
        <v>185</v>
      </c>
      <c r="BD154" s="194">
        <f>IF(M154="základní",J154,0)</f>
        <v>0</v>
      </c>
      <c r="BE154" s="194">
        <f>IF(M154="snížená",J154,0)</f>
        <v>0</v>
      </c>
      <c r="BF154" s="194">
        <f>IF(M154="zákl. přenesená",J154,0)</f>
        <v>0</v>
      </c>
      <c r="BG154" s="194">
        <f>IF(M154="sníž. přenesená",J154,0)</f>
        <v>0</v>
      </c>
      <c r="BH154" s="194">
        <f>IF(M154="nulová",J154,0)</f>
        <v>0</v>
      </c>
      <c r="BI154" s="25" t="s">
        <v>81</v>
      </c>
      <c r="BJ154" s="194">
        <f>ROUND(I154*H154,2)</f>
        <v>0</v>
      </c>
      <c r="BK154" s="25" t="s">
        <v>191</v>
      </c>
      <c r="BL154" s="25" t="s">
        <v>266</v>
      </c>
    </row>
    <row r="155" spans="2:64" s="12" customFormat="1">
      <c r="B155" s="195"/>
      <c r="D155" s="196" t="s">
        <v>193</v>
      </c>
      <c r="E155" s="197" t="s">
        <v>5</v>
      </c>
      <c r="F155" s="198" t="s">
        <v>200</v>
      </c>
      <c r="H155" s="199" t="s">
        <v>5</v>
      </c>
      <c r="I155" s="200"/>
      <c r="K155" s="195"/>
      <c r="L155" s="201"/>
      <c r="M155" s="202"/>
      <c r="N155" s="202"/>
      <c r="O155" s="202"/>
      <c r="P155" s="202"/>
      <c r="Q155" s="202"/>
      <c r="R155" s="202"/>
      <c r="S155" s="203"/>
      <c r="AS155" s="199" t="s">
        <v>193</v>
      </c>
      <c r="AT155" s="199" t="s">
        <v>83</v>
      </c>
      <c r="AU155" s="12" t="s">
        <v>81</v>
      </c>
      <c r="AV155" s="12" t="s">
        <v>38</v>
      </c>
      <c r="AW155" s="12" t="s">
        <v>74</v>
      </c>
      <c r="AX155" s="199" t="s">
        <v>185</v>
      </c>
    </row>
    <row r="156" spans="2:64" s="13" customFormat="1">
      <c r="B156" s="204"/>
      <c r="D156" s="196" t="s">
        <v>193</v>
      </c>
      <c r="E156" s="205" t="s">
        <v>5</v>
      </c>
      <c r="F156" s="206" t="s">
        <v>263</v>
      </c>
      <c r="H156" s="207">
        <v>440</v>
      </c>
      <c r="I156" s="208"/>
      <c r="K156" s="204"/>
      <c r="L156" s="209"/>
      <c r="M156" s="210"/>
      <c r="N156" s="210"/>
      <c r="O156" s="210"/>
      <c r="P156" s="210"/>
      <c r="Q156" s="210"/>
      <c r="R156" s="210"/>
      <c r="S156" s="211"/>
      <c r="AS156" s="205" t="s">
        <v>193</v>
      </c>
      <c r="AT156" s="205" t="s">
        <v>83</v>
      </c>
      <c r="AU156" s="13" t="s">
        <v>83</v>
      </c>
      <c r="AV156" s="13" t="s">
        <v>38</v>
      </c>
      <c r="AW156" s="13" t="s">
        <v>74</v>
      </c>
      <c r="AX156" s="205" t="s">
        <v>185</v>
      </c>
    </row>
    <row r="157" spans="2:64" s="14" customFormat="1">
      <c r="B157" s="212"/>
      <c r="D157" s="213" t="s">
        <v>193</v>
      </c>
      <c r="E157" s="214" t="s">
        <v>5</v>
      </c>
      <c r="F157" s="215" t="s">
        <v>196</v>
      </c>
      <c r="H157" s="216">
        <v>440</v>
      </c>
      <c r="I157" s="217"/>
      <c r="K157" s="212"/>
      <c r="L157" s="218"/>
      <c r="M157" s="219"/>
      <c r="N157" s="219"/>
      <c r="O157" s="219"/>
      <c r="P157" s="219"/>
      <c r="Q157" s="219"/>
      <c r="R157" s="219"/>
      <c r="S157" s="220"/>
      <c r="AS157" s="221" t="s">
        <v>193</v>
      </c>
      <c r="AT157" s="221" t="s">
        <v>83</v>
      </c>
      <c r="AU157" s="14" t="s">
        <v>191</v>
      </c>
      <c r="AV157" s="14" t="s">
        <v>38</v>
      </c>
      <c r="AW157" s="14" t="s">
        <v>81</v>
      </c>
      <c r="AX157" s="221" t="s">
        <v>185</v>
      </c>
    </row>
    <row r="158" spans="2:64" s="1" customFormat="1" ht="40.200000000000003" customHeight="1">
      <c r="B158" s="182"/>
      <c r="C158" s="183" t="s">
        <v>267</v>
      </c>
      <c r="D158" s="183" t="s">
        <v>187</v>
      </c>
      <c r="E158" s="184" t="s">
        <v>268</v>
      </c>
      <c r="F158" s="185" t="s">
        <v>269</v>
      </c>
      <c r="G158" s="186" t="s">
        <v>190</v>
      </c>
      <c r="H158" s="187">
        <v>1464</v>
      </c>
      <c r="I158" s="188"/>
      <c r="J158" s="189">
        <f>ROUND(I158*H158,2)</f>
        <v>0</v>
      </c>
      <c r="K158" s="42"/>
      <c r="L158" s="190" t="s">
        <v>5</v>
      </c>
      <c r="M158" s="191" t="s">
        <v>45</v>
      </c>
      <c r="N158" s="43"/>
      <c r="O158" s="192">
        <f>N158*H158</f>
        <v>0</v>
      </c>
      <c r="P158" s="192">
        <v>1.2E-4</v>
      </c>
      <c r="Q158" s="192">
        <f>P158*H158</f>
        <v>0.17568</v>
      </c>
      <c r="R158" s="192">
        <v>0.25600000000000001</v>
      </c>
      <c r="S158" s="193">
        <f>R158*H158</f>
        <v>374.78399999999999</v>
      </c>
      <c r="AQ158" s="25" t="s">
        <v>191</v>
      </c>
      <c r="AS158" s="25" t="s">
        <v>187</v>
      </c>
      <c r="AT158" s="25" t="s">
        <v>83</v>
      </c>
      <c r="AX158" s="25" t="s">
        <v>185</v>
      </c>
      <c r="BD158" s="194">
        <f>IF(M158="základní",J158,0)</f>
        <v>0</v>
      </c>
      <c r="BE158" s="194">
        <f>IF(M158="snížená",J158,0)</f>
        <v>0</v>
      </c>
      <c r="BF158" s="194">
        <f>IF(M158="zákl. přenesená",J158,0)</f>
        <v>0</v>
      </c>
      <c r="BG158" s="194">
        <f>IF(M158="sníž. přenesená",J158,0)</f>
        <v>0</v>
      </c>
      <c r="BH158" s="194">
        <f>IF(M158="nulová",J158,0)</f>
        <v>0</v>
      </c>
      <c r="BI158" s="25" t="s">
        <v>81</v>
      </c>
      <c r="BJ158" s="194">
        <f>ROUND(I158*H158,2)</f>
        <v>0</v>
      </c>
      <c r="BK158" s="25" t="s">
        <v>191</v>
      </c>
      <c r="BL158" s="25" t="s">
        <v>270</v>
      </c>
    </row>
    <row r="159" spans="2:64" s="13" customFormat="1">
      <c r="B159" s="204"/>
      <c r="D159" s="196" t="s">
        <v>193</v>
      </c>
      <c r="E159" s="205" t="s">
        <v>5</v>
      </c>
      <c r="F159" s="206" t="s">
        <v>271</v>
      </c>
      <c r="H159" s="207">
        <v>1464</v>
      </c>
      <c r="I159" s="208"/>
      <c r="K159" s="204"/>
      <c r="L159" s="209"/>
      <c r="M159" s="210"/>
      <c r="N159" s="210"/>
      <c r="O159" s="210"/>
      <c r="P159" s="210"/>
      <c r="Q159" s="210"/>
      <c r="R159" s="210"/>
      <c r="S159" s="211"/>
      <c r="AS159" s="205" t="s">
        <v>193</v>
      </c>
      <c r="AT159" s="205" t="s">
        <v>83</v>
      </c>
      <c r="AU159" s="13" t="s">
        <v>83</v>
      </c>
      <c r="AV159" s="13" t="s">
        <v>38</v>
      </c>
      <c r="AW159" s="13" t="s">
        <v>74</v>
      </c>
      <c r="AX159" s="205" t="s">
        <v>185</v>
      </c>
    </row>
    <row r="160" spans="2:64" s="14" customFormat="1">
      <c r="B160" s="212"/>
      <c r="D160" s="213" t="s">
        <v>193</v>
      </c>
      <c r="E160" s="214" t="s">
        <v>5</v>
      </c>
      <c r="F160" s="215" t="s">
        <v>196</v>
      </c>
      <c r="H160" s="216">
        <v>1464</v>
      </c>
      <c r="I160" s="217"/>
      <c r="K160" s="212"/>
      <c r="L160" s="218"/>
      <c r="M160" s="219"/>
      <c r="N160" s="219"/>
      <c r="O160" s="219"/>
      <c r="P160" s="219"/>
      <c r="Q160" s="219"/>
      <c r="R160" s="219"/>
      <c r="S160" s="220"/>
      <c r="AS160" s="221" t="s">
        <v>193</v>
      </c>
      <c r="AT160" s="221" t="s">
        <v>83</v>
      </c>
      <c r="AU160" s="14" t="s">
        <v>191</v>
      </c>
      <c r="AV160" s="14" t="s">
        <v>38</v>
      </c>
      <c r="AW160" s="14" t="s">
        <v>81</v>
      </c>
      <c r="AX160" s="221" t="s">
        <v>185</v>
      </c>
    </row>
    <row r="161" spans="2:64" s="1" customFormat="1" ht="20.399999999999999" customHeight="1">
      <c r="B161" s="182"/>
      <c r="C161" s="183" t="s">
        <v>272</v>
      </c>
      <c r="D161" s="183" t="s">
        <v>187</v>
      </c>
      <c r="E161" s="184" t="s">
        <v>273</v>
      </c>
      <c r="F161" s="185" t="s">
        <v>274</v>
      </c>
      <c r="G161" s="186" t="s">
        <v>275</v>
      </c>
      <c r="H161" s="187">
        <v>377</v>
      </c>
      <c r="I161" s="188"/>
      <c r="J161" s="189">
        <f>ROUND(I161*H161,2)</f>
        <v>0</v>
      </c>
      <c r="K161" s="42"/>
      <c r="L161" s="190" t="s">
        <v>5</v>
      </c>
      <c r="M161" s="191" t="s">
        <v>45</v>
      </c>
      <c r="N161" s="43"/>
      <c r="O161" s="192">
        <f>N161*H161</f>
        <v>0</v>
      </c>
      <c r="P161" s="192">
        <v>0</v>
      </c>
      <c r="Q161" s="192">
        <f>P161*H161</f>
        <v>0</v>
      </c>
      <c r="R161" s="192">
        <v>0.20499999999999999</v>
      </c>
      <c r="S161" s="193">
        <f>R161*H161</f>
        <v>77.284999999999997</v>
      </c>
      <c r="AQ161" s="25" t="s">
        <v>191</v>
      </c>
      <c r="AS161" s="25" t="s">
        <v>187</v>
      </c>
      <c r="AT161" s="25" t="s">
        <v>83</v>
      </c>
      <c r="AX161" s="25" t="s">
        <v>185</v>
      </c>
      <c r="BD161" s="194">
        <f>IF(M161="základní",J161,0)</f>
        <v>0</v>
      </c>
      <c r="BE161" s="194">
        <f>IF(M161="snížená",J161,0)</f>
        <v>0</v>
      </c>
      <c r="BF161" s="194">
        <f>IF(M161="zákl. přenesená",J161,0)</f>
        <v>0</v>
      </c>
      <c r="BG161" s="194">
        <f>IF(M161="sníž. přenesená",J161,0)</f>
        <v>0</v>
      </c>
      <c r="BH161" s="194">
        <f>IF(M161="nulová",J161,0)</f>
        <v>0</v>
      </c>
      <c r="BI161" s="25" t="s">
        <v>81</v>
      </c>
      <c r="BJ161" s="194">
        <f>ROUND(I161*H161,2)</f>
        <v>0</v>
      </c>
      <c r="BK161" s="25" t="s">
        <v>191</v>
      </c>
      <c r="BL161" s="25" t="s">
        <v>276</v>
      </c>
    </row>
    <row r="162" spans="2:64" s="12" customFormat="1">
      <c r="B162" s="195"/>
      <c r="D162" s="196" t="s">
        <v>193</v>
      </c>
      <c r="E162" s="197" t="s">
        <v>5</v>
      </c>
      <c r="F162" s="198" t="s">
        <v>277</v>
      </c>
      <c r="H162" s="199" t="s">
        <v>5</v>
      </c>
      <c r="I162" s="200"/>
      <c r="K162" s="195"/>
      <c r="L162" s="201"/>
      <c r="M162" s="202"/>
      <c r="N162" s="202"/>
      <c r="O162" s="202"/>
      <c r="P162" s="202"/>
      <c r="Q162" s="202"/>
      <c r="R162" s="202"/>
      <c r="S162" s="203"/>
      <c r="AS162" s="199" t="s">
        <v>193</v>
      </c>
      <c r="AT162" s="199" t="s">
        <v>83</v>
      </c>
      <c r="AU162" s="12" t="s">
        <v>81</v>
      </c>
      <c r="AV162" s="12" t="s">
        <v>38</v>
      </c>
      <c r="AW162" s="12" t="s">
        <v>74</v>
      </c>
      <c r="AX162" s="199" t="s">
        <v>185</v>
      </c>
    </row>
    <row r="163" spans="2:64" s="13" customFormat="1">
      <c r="B163" s="204"/>
      <c r="D163" s="196" t="s">
        <v>193</v>
      </c>
      <c r="E163" s="205" t="s">
        <v>5</v>
      </c>
      <c r="F163" s="206" t="s">
        <v>278</v>
      </c>
      <c r="H163" s="207">
        <v>267</v>
      </c>
      <c r="I163" s="208"/>
      <c r="K163" s="204"/>
      <c r="L163" s="209"/>
      <c r="M163" s="210"/>
      <c r="N163" s="210"/>
      <c r="O163" s="210"/>
      <c r="P163" s="210"/>
      <c r="Q163" s="210"/>
      <c r="R163" s="210"/>
      <c r="S163" s="211"/>
      <c r="AS163" s="205" t="s">
        <v>193</v>
      </c>
      <c r="AT163" s="205" t="s">
        <v>83</v>
      </c>
      <c r="AU163" s="13" t="s">
        <v>83</v>
      </c>
      <c r="AV163" s="13" t="s">
        <v>38</v>
      </c>
      <c r="AW163" s="13" t="s">
        <v>74</v>
      </c>
      <c r="AX163" s="205" t="s">
        <v>185</v>
      </c>
    </row>
    <row r="164" spans="2:64" s="12" customFormat="1">
      <c r="B164" s="195"/>
      <c r="D164" s="196" t="s">
        <v>193</v>
      </c>
      <c r="E164" s="197" t="s">
        <v>5</v>
      </c>
      <c r="F164" s="198" t="s">
        <v>279</v>
      </c>
      <c r="H164" s="199" t="s">
        <v>5</v>
      </c>
      <c r="I164" s="200"/>
      <c r="K164" s="195"/>
      <c r="L164" s="201"/>
      <c r="M164" s="202"/>
      <c r="N164" s="202"/>
      <c r="O164" s="202"/>
      <c r="P164" s="202"/>
      <c r="Q164" s="202"/>
      <c r="R164" s="202"/>
      <c r="S164" s="203"/>
      <c r="AS164" s="199" t="s">
        <v>193</v>
      </c>
      <c r="AT164" s="199" t="s">
        <v>83</v>
      </c>
      <c r="AU164" s="12" t="s">
        <v>81</v>
      </c>
      <c r="AV164" s="12" t="s">
        <v>38</v>
      </c>
      <c r="AW164" s="12" t="s">
        <v>74</v>
      </c>
      <c r="AX164" s="199" t="s">
        <v>185</v>
      </c>
    </row>
    <row r="165" spans="2:64" s="13" customFormat="1">
      <c r="B165" s="204"/>
      <c r="D165" s="196" t="s">
        <v>193</v>
      </c>
      <c r="E165" s="205" t="s">
        <v>5</v>
      </c>
      <c r="F165" s="206" t="s">
        <v>280</v>
      </c>
      <c r="H165" s="207">
        <v>110</v>
      </c>
      <c r="I165" s="208"/>
      <c r="K165" s="204"/>
      <c r="L165" s="209"/>
      <c r="M165" s="210"/>
      <c r="N165" s="210"/>
      <c r="O165" s="210"/>
      <c r="P165" s="210"/>
      <c r="Q165" s="210"/>
      <c r="R165" s="210"/>
      <c r="S165" s="211"/>
      <c r="AS165" s="205" t="s">
        <v>193</v>
      </c>
      <c r="AT165" s="205" t="s">
        <v>83</v>
      </c>
      <c r="AU165" s="13" t="s">
        <v>83</v>
      </c>
      <c r="AV165" s="13" t="s">
        <v>38</v>
      </c>
      <c r="AW165" s="13" t="s">
        <v>74</v>
      </c>
      <c r="AX165" s="205" t="s">
        <v>185</v>
      </c>
    </row>
    <row r="166" spans="2:64" s="14" customFormat="1">
      <c r="B166" s="212"/>
      <c r="D166" s="213" t="s">
        <v>193</v>
      </c>
      <c r="E166" s="214" t="s">
        <v>5</v>
      </c>
      <c r="F166" s="215" t="s">
        <v>196</v>
      </c>
      <c r="H166" s="216">
        <v>377</v>
      </c>
      <c r="I166" s="217"/>
      <c r="K166" s="212"/>
      <c r="L166" s="218"/>
      <c r="M166" s="219"/>
      <c r="N166" s="219"/>
      <c r="O166" s="219"/>
      <c r="P166" s="219"/>
      <c r="Q166" s="219"/>
      <c r="R166" s="219"/>
      <c r="S166" s="220"/>
      <c r="AS166" s="221" t="s">
        <v>193</v>
      </c>
      <c r="AT166" s="221" t="s">
        <v>83</v>
      </c>
      <c r="AU166" s="14" t="s">
        <v>191</v>
      </c>
      <c r="AV166" s="14" t="s">
        <v>38</v>
      </c>
      <c r="AW166" s="14" t="s">
        <v>81</v>
      </c>
      <c r="AX166" s="221" t="s">
        <v>185</v>
      </c>
    </row>
    <row r="167" spans="2:64" s="1" customFormat="1" ht="20.399999999999999" customHeight="1">
      <c r="B167" s="182"/>
      <c r="C167" s="183" t="s">
        <v>214</v>
      </c>
      <c r="D167" s="183" t="s">
        <v>187</v>
      </c>
      <c r="E167" s="184" t="s">
        <v>281</v>
      </c>
      <c r="F167" s="185" t="s">
        <v>282</v>
      </c>
      <c r="G167" s="186" t="s">
        <v>283</v>
      </c>
      <c r="H167" s="187">
        <v>386</v>
      </c>
      <c r="I167" s="188"/>
      <c r="J167" s="189">
        <f>ROUND(I167*H167,2)</f>
        <v>0</v>
      </c>
      <c r="K167" s="42"/>
      <c r="L167" s="190" t="s">
        <v>5</v>
      </c>
      <c r="M167" s="191" t="s">
        <v>45</v>
      </c>
      <c r="N167" s="43"/>
      <c r="O167" s="192">
        <f>N167*H167</f>
        <v>0</v>
      </c>
      <c r="P167" s="192">
        <v>0</v>
      </c>
      <c r="Q167" s="192">
        <f>P167*H167</f>
        <v>0</v>
      </c>
      <c r="R167" s="192">
        <v>0</v>
      </c>
      <c r="S167" s="193">
        <f>R167*H167</f>
        <v>0</v>
      </c>
      <c r="AQ167" s="25" t="s">
        <v>191</v>
      </c>
      <c r="AS167" s="25" t="s">
        <v>187</v>
      </c>
      <c r="AT167" s="25" t="s">
        <v>83</v>
      </c>
      <c r="AX167" s="25" t="s">
        <v>185</v>
      </c>
      <c r="BD167" s="194">
        <f>IF(M167="základní",J167,0)</f>
        <v>0</v>
      </c>
      <c r="BE167" s="194">
        <f>IF(M167="snížená",J167,0)</f>
        <v>0</v>
      </c>
      <c r="BF167" s="194">
        <f>IF(M167="zákl. přenesená",J167,0)</f>
        <v>0</v>
      </c>
      <c r="BG167" s="194">
        <f>IF(M167="sníž. přenesená",J167,0)</f>
        <v>0</v>
      </c>
      <c r="BH167" s="194">
        <f>IF(M167="nulová",J167,0)</f>
        <v>0</v>
      </c>
      <c r="BI167" s="25" t="s">
        <v>81</v>
      </c>
      <c r="BJ167" s="194">
        <f>ROUND(I167*H167,2)</f>
        <v>0</v>
      </c>
      <c r="BK167" s="25" t="s">
        <v>191</v>
      </c>
      <c r="BL167" s="25" t="s">
        <v>284</v>
      </c>
    </row>
    <row r="168" spans="2:64" s="12" customFormat="1">
      <c r="B168" s="195"/>
      <c r="D168" s="196" t="s">
        <v>193</v>
      </c>
      <c r="E168" s="197" t="s">
        <v>5</v>
      </c>
      <c r="F168" s="198" t="s">
        <v>285</v>
      </c>
      <c r="H168" s="199" t="s">
        <v>5</v>
      </c>
      <c r="I168" s="200"/>
      <c r="K168" s="195"/>
      <c r="L168" s="201"/>
      <c r="M168" s="202"/>
      <c r="N168" s="202"/>
      <c r="O168" s="202"/>
      <c r="P168" s="202"/>
      <c r="Q168" s="202"/>
      <c r="R168" s="202"/>
      <c r="S168" s="203"/>
      <c r="AS168" s="199" t="s">
        <v>193</v>
      </c>
      <c r="AT168" s="199" t="s">
        <v>83</v>
      </c>
      <c r="AU168" s="12" t="s">
        <v>81</v>
      </c>
      <c r="AV168" s="12" t="s">
        <v>38</v>
      </c>
      <c r="AW168" s="12" t="s">
        <v>74</v>
      </c>
      <c r="AX168" s="199" t="s">
        <v>185</v>
      </c>
    </row>
    <row r="169" spans="2:64" s="13" customFormat="1">
      <c r="B169" s="204"/>
      <c r="D169" s="196" t="s">
        <v>193</v>
      </c>
      <c r="E169" s="205" t="s">
        <v>5</v>
      </c>
      <c r="F169" s="206" t="s">
        <v>286</v>
      </c>
      <c r="H169" s="207">
        <v>64</v>
      </c>
      <c r="I169" s="208"/>
      <c r="K169" s="204"/>
      <c r="L169" s="209"/>
      <c r="M169" s="210"/>
      <c r="N169" s="210"/>
      <c r="O169" s="210"/>
      <c r="P169" s="210"/>
      <c r="Q169" s="210"/>
      <c r="R169" s="210"/>
      <c r="S169" s="211"/>
      <c r="AS169" s="205" t="s">
        <v>193</v>
      </c>
      <c r="AT169" s="205" t="s">
        <v>83</v>
      </c>
      <c r="AU169" s="13" t="s">
        <v>83</v>
      </c>
      <c r="AV169" s="13" t="s">
        <v>38</v>
      </c>
      <c r="AW169" s="13" t="s">
        <v>74</v>
      </c>
      <c r="AX169" s="205" t="s">
        <v>185</v>
      </c>
    </row>
    <row r="170" spans="2:64" s="13" customFormat="1">
      <c r="B170" s="204"/>
      <c r="D170" s="196" t="s">
        <v>193</v>
      </c>
      <c r="E170" s="205" t="s">
        <v>5</v>
      </c>
      <c r="F170" s="206" t="s">
        <v>287</v>
      </c>
      <c r="H170" s="207">
        <v>68.8</v>
      </c>
      <c r="I170" s="208"/>
      <c r="K170" s="204"/>
      <c r="L170" s="209"/>
      <c r="M170" s="210"/>
      <c r="N170" s="210"/>
      <c r="O170" s="210"/>
      <c r="P170" s="210"/>
      <c r="Q170" s="210"/>
      <c r="R170" s="210"/>
      <c r="S170" s="211"/>
      <c r="AS170" s="205" t="s">
        <v>193</v>
      </c>
      <c r="AT170" s="205" t="s">
        <v>83</v>
      </c>
      <c r="AU170" s="13" t="s">
        <v>83</v>
      </c>
      <c r="AV170" s="13" t="s">
        <v>38</v>
      </c>
      <c r="AW170" s="13" t="s">
        <v>74</v>
      </c>
      <c r="AX170" s="205" t="s">
        <v>185</v>
      </c>
    </row>
    <row r="171" spans="2:64" s="13" customFormat="1">
      <c r="B171" s="204"/>
      <c r="D171" s="196" t="s">
        <v>193</v>
      </c>
      <c r="E171" s="205" t="s">
        <v>5</v>
      </c>
      <c r="F171" s="206" t="s">
        <v>288</v>
      </c>
      <c r="H171" s="207">
        <v>79.400000000000006</v>
      </c>
      <c r="I171" s="208"/>
      <c r="K171" s="204"/>
      <c r="L171" s="209"/>
      <c r="M171" s="210"/>
      <c r="N171" s="210"/>
      <c r="O171" s="210"/>
      <c r="P171" s="210"/>
      <c r="Q171" s="210"/>
      <c r="R171" s="210"/>
      <c r="S171" s="211"/>
      <c r="AS171" s="205" t="s">
        <v>193</v>
      </c>
      <c r="AT171" s="205" t="s">
        <v>83</v>
      </c>
      <c r="AU171" s="13" t="s">
        <v>83</v>
      </c>
      <c r="AV171" s="13" t="s">
        <v>38</v>
      </c>
      <c r="AW171" s="13" t="s">
        <v>74</v>
      </c>
      <c r="AX171" s="205" t="s">
        <v>185</v>
      </c>
    </row>
    <row r="172" spans="2:64" s="13" customFormat="1">
      <c r="B172" s="204"/>
      <c r="D172" s="196" t="s">
        <v>193</v>
      </c>
      <c r="E172" s="205" t="s">
        <v>5</v>
      </c>
      <c r="F172" s="206" t="s">
        <v>289</v>
      </c>
      <c r="H172" s="207">
        <v>173.8</v>
      </c>
      <c r="I172" s="208"/>
      <c r="K172" s="204"/>
      <c r="L172" s="209"/>
      <c r="M172" s="210"/>
      <c r="N172" s="210"/>
      <c r="O172" s="210"/>
      <c r="P172" s="210"/>
      <c r="Q172" s="210"/>
      <c r="R172" s="210"/>
      <c r="S172" s="211"/>
      <c r="AS172" s="205" t="s">
        <v>193</v>
      </c>
      <c r="AT172" s="205" t="s">
        <v>83</v>
      </c>
      <c r="AU172" s="13" t="s">
        <v>83</v>
      </c>
      <c r="AV172" s="13" t="s">
        <v>38</v>
      </c>
      <c r="AW172" s="13" t="s">
        <v>74</v>
      </c>
      <c r="AX172" s="205" t="s">
        <v>185</v>
      </c>
    </row>
    <row r="173" spans="2:64" s="14" customFormat="1">
      <c r="B173" s="212"/>
      <c r="D173" s="213" t="s">
        <v>193</v>
      </c>
      <c r="E173" s="214" t="s">
        <v>5</v>
      </c>
      <c r="F173" s="215" t="s">
        <v>196</v>
      </c>
      <c r="H173" s="216">
        <v>386</v>
      </c>
      <c r="I173" s="217"/>
      <c r="K173" s="212"/>
      <c r="L173" s="218"/>
      <c r="M173" s="219"/>
      <c r="N173" s="219"/>
      <c r="O173" s="219"/>
      <c r="P173" s="219"/>
      <c r="Q173" s="219"/>
      <c r="R173" s="219"/>
      <c r="S173" s="220"/>
      <c r="AS173" s="221" t="s">
        <v>193</v>
      </c>
      <c r="AT173" s="221" t="s">
        <v>83</v>
      </c>
      <c r="AU173" s="14" t="s">
        <v>191</v>
      </c>
      <c r="AV173" s="14" t="s">
        <v>38</v>
      </c>
      <c r="AW173" s="14" t="s">
        <v>81</v>
      </c>
      <c r="AX173" s="221" t="s">
        <v>185</v>
      </c>
    </row>
    <row r="174" spans="2:64" s="1" customFormat="1" ht="20.399999999999999" customHeight="1">
      <c r="B174" s="182"/>
      <c r="C174" s="183" t="s">
        <v>290</v>
      </c>
      <c r="D174" s="183" t="s">
        <v>187</v>
      </c>
      <c r="E174" s="184" t="s">
        <v>291</v>
      </c>
      <c r="F174" s="185" t="s">
        <v>292</v>
      </c>
      <c r="G174" s="186" t="s">
        <v>283</v>
      </c>
      <c r="H174" s="187">
        <v>464.85</v>
      </c>
      <c r="I174" s="188"/>
      <c r="J174" s="189">
        <f>ROUND(I174*H174,2)</f>
        <v>0</v>
      </c>
      <c r="K174" s="42"/>
      <c r="L174" s="190" t="s">
        <v>5</v>
      </c>
      <c r="M174" s="191" t="s">
        <v>45</v>
      </c>
      <c r="N174" s="43"/>
      <c r="O174" s="192">
        <f>N174*H174</f>
        <v>0</v>
      </c>
      <c r="P174" s="192">
        <v>0</v>
      </c>
      <c r="Q174" s="192">
        <f>P174*H174</f>
        <v>0</v>
      </c>
      <c r="R174" s="192">
        <v>0</v>
      </c>
      <c r="S174" s="193">
        <f>R174*H174</f>
        <v>0</v>
      </c>
      <c r="AQ174" s="25" t="s">
        <v>191</v>
      </c>
      <c r="AS174" s="25" t="s">
        <v>187</v>
      </c>
      <c r="AT174" s="25" t="s">
        <v>83</v>
      </c>
      <c r="AX174" s="25" t="s">
        <v>185</v>
      </c>
      <c r="BD174" s="194">
        <f>IF(M174="základní",J174,0)</f>
        <v>0</v>
      </c>
      <c r="BE174" s="194">
        <f>IF(M174="snížená",J174,0)</f>
        <v>0</v>
      </c>
      <c r="BF174" s="194">
        <f>IF(M174="zákl. přenesená",J174,0)</f>
        <v>0</v>
      </c>
      <c r="BG174" s="194">
        <f>IF(M174="sníž. přenesená",J174,0)</f>
        <v>0</v>
      </c>
      <c r="BH174" s="194">
        <f>IF(M174="nulová",J174,0)</f>
        <v>0</v>
      </c>
      <c r="BI174" s="25" t="s">
        <v>81</v>
      </c>
      <c r="BJ174" s="194">
        <f>ROUND(I174*H174,2)</f>
        <v>0</v>
      </c>
      <c r="BK174" s="25" t="s">
        <v>191</v>
      </c>
      <c r="BL174" s="25" t="s">
        <v>293</v>
      </c>
    </row>
    <row r="175" spans="2:64" s="12" customFormat="1">
      <c r="B175" s="195"/>
      <c r="D175" s="196" t="s">
        <v>193</v>
      </c>
      <c r="E175" s="197" t="s">
        <v>5</v>
      </c>
      <c r="F175" s="198" t="s">
        <v>294</v>
      </c>
      <c r="H175" s="199" t="s">
        <v>5</v>
      </c>
      <c r="I175" s="200"/>
      <c r="K175" s="195"/>
      <c r="L175" s="201"/>
      <c r="M175" s="202"/>
      <c r="N175" s="202"/>
      <c r="O175" s="202"/>
      <c r="P175" s="202"/>
      <c r="Q175" s="202"/>
      <c r="R175" s="202"/>
      <c r="S175" s="203"/>
      <c r="AS175" s="199" t="s">
        <v>193</v>
      </c>
      <c r="AT175" s="199" t="s">
        <v>83</v>
      </c>
      <c r="AU175" s="12" t="s">
        <v>81</v>
      </c>
      <c r="AV175" s="12" t="s">
        <v>38</v>
      </c>
      <c r="AW175" s="12" t="s">
        <v>74</v>
      </c>
      <c r="AX175" s="199" t="s">
        <v>185</v>
      </c>
    </row>
    <row r="176" spans="2:64" s="13" customFormat="1">
      <c r="B176" s="204"/>
      <c r="D176" s="196" t="s">
        <v>193</v>
      </c>
      <c r="E176" s="205" t="s">
        <v>5</v>
      </c>
      <c r="F176" s="206" t="s">
        <v>295</v>
      </c>
      <c r="H176" s="207">
        <v>27.3</v>
      </c>
      <c r="I176" s="208"/>
      <c r="K176" s="204"/>
      <c r="L176" s="209"/>
      <c r="M176" s="210"/>
      <c r="N176" s="210"/>
      <c r="O176" s="210"/>
      <c r="P176" s="210"/>
      <c r="Q176" s="210"/>
      <c r="R176" s="210"/>
      <c r="S176" s="211"/>
      <c r="AS176" s="205" t="s">
        <v>193</v>
      </c>
      <c r="AT176" s="205" t="s">
        <v>83</v>
      </c>
      <c r="AU176" s="13" t="s">
        <v>83</v>
      </c>
      <c r="AV176" s="13" t="s">
        <v>38</v>
      </c>
      <c r="AW176" s="13" t="s">
        <v>74</v>
      </c>
      <c r="AX176" s="205" t="s">
        <v>185</v>
      </c>
    </row>
    <row r="177" spans="2:50" s="13" customFormat="1">
      <c r="B177" s="204"/>
      <c r="D177" s="196" t="s">
        <v>193</v>
      </c>
      <c r="E177" s="205" t="s">
        <v>5</v>
      </c>
      <c r="F177" s="206" t="s">
        <v>296</v>
      </c>
      <c r="H177" s="207">
        <v>13.2</v>
      </c>
      <c r="I177" s="208"/>
      <c r="K177" s="204"/>
      <c r="L177" s="209"/>
      <c r="M177" s="210"/>
      <c r="N177" s="210"/>
      <c r="O177" s="210"/>
      <c r="P177" s="210"/>
      <c r="Q177" s="210"/>
      <c r="R177" s="210"/>
      <c r="S177" s="211"/>
      <c r="AS177" s="205" t="s">
        <v>193</v>
      </c>
      <c r="AT177" s="205" t="s">
        <v>83</v>
      </c>
      <c r="AU177" s="13" t="s">
        <v>83</v>
      </c>
      <c r="AV177" s="13" t="s">
        <v>38</v>
      </c>
      <c r="AW177" s="13" t="s">
        <v>74</v>
      </c>
      <c r="AX177" s="205" t="s">
        <v>185</v>
      </c>
    </row>
    <row r="178" spans="2:50" s="13" customFormat="1">
      <c r="B178" s="204"/>
      <c r="D178" s="196" t="s">
        <v>193</v>
      </c>
      <c r="E178" s="205" t="s">
        <v>5</v>
      </c>
      <c r="F178" s="206" t="s">
        <v>297</v>
      </c>
      <c r="H178" s="207">
        <v>28</v>
      </c>
      <c r="I178" s="208"/>
      <c r="K178" s="204"/>
      <c r="L178" s="209"/>
      <c r="M178" s="210"/>
      <c r="N178" s="210"/>
      <c r="O178" s="210"/>
      <c r="P178" s="210"/>
      <c r="Q178" s="210"/>
      <c r="R178" s="210"/>
      <c r="S178" s="211"/>
      <c r="AS178" s="205" t="s">
        <v>193</v>
      </c>
      <c r="AT178" s="205" t="s">
        <v>83</v>
      </c>
      <c r="AU178" s="13" t="s">
        <v>83</v>
      </c>
      <c r="AV178" s="13" t="s">
        <v>38</v>
      </c>
      <c r="AW178" s="13" t="s">
        <v>74</v>
      </c>
      <c r="AX178" s="205" t="s">
        <v>185</v>
      </c>
    </row>
    <row r="179" spans="2:50" s="13" customFormat="1">
      <c r="B179" s="204"/>
      <c r="D179" s="196" t="s">
        <v>193</v>
      </c>
      <c r="E179" s="205" t="s">
        <v>5</v>
      </c>
      <c r="F179" s="206" t="s">
        <v>298</v>
      </c>
      <c r="H179" s="207">
        <v>14.1</v>
      </c>
      <c r="I179" s="208"/>
      <c r="K179" s="204"/>
      <c r="L179" s="209"/>
      <c r="M179" s="210"/>
      <c r="N179" s="210"/>
      <c r="O179" s="210"/>
      <c r="P179" s="210"/>
      <c r="Q179" s="210"/>
      <c r="R179" s="210"/>
      <c r="S179" s="211"/>
      <c r="AS179" s="205" t="s">
        <v>193</v>
      </c>
      <c r="AT179" s="205" t="s">
        <v>83</v>
      </c>
      <c r="AU179" s="13" t="s">
        <v>83</v>
      </c>
      <c r="AV179" s="13" t="s">
        <v>38</v>
      </c>
      <c r="AW179" s="13" t="s">
        <v>74</v>
      </c>
      <c r="AX179" s="205" t="s">
        <v>185</v>
      </c>
    </row>
    <row r="180" spans="2:50" s="13" customFormat="1">
      <c r="B180" s="204"/>
      <c r="D180" s="196" t="s">
        <v>193</v>
      </c>
      <c r="E180" s="205" t="s">
        <v>5</v>
      </c>
      <c r="F180" s="206" t="s">
        <v>299</v>
      </c>
      <c r="H180" s="207">
        <v>9</v>
      </c>
      <c r="I180" s="208"/>
      <c r="K180" s="204"/>
      <c r="L180" s="209"/>
      <c r="M180" s="210"/>
      <c r="N180" s="210"/>
      <c r="O180" s="210"/>
      <c r="P180" s="210"/>
      <c r="Q180" s="210"/>
      <c r="R180" s="210"/>
      <c r="S180" s="211"/>
      <c r="AS180" s="205" t="s">
        <v>193</v>
      </c>
      <c r="AT180" s="205" t="s">
        <v>83</v>
      </c>
      <c r="AU180" s="13" t="s">
        <v>83</v>
      </c>
      <c r="AV180" s="13" t="s">
        <v>38</v>
      </c>
      <c r="AW180" s="13" t="s">
        <v>74</v>
      </c>
      <c r="AX180" s="205" t="s">
        <v>185</v>
      </c>
    </row>
    <row r="181" spans="2:50" s="13" customFormat="1">
      <c r="B181" s="204"/>
      <c r="D181" s="196" t="s">
        <v>193</v>
      </c>
      <c r="E181" s="205" t="s">
        <v>5</v>
      </c>
      <c r="F181" s="206" t="s">
        <v>300</v>
      </c>
      <c r="H181" s="207">
        <v>28.5</v>
      </c>
      <c r="I181" s="208"/>
      <c r="K181" s="204"/>
      <c r="L181" s="209"/>
      <c r="M181" s="210"/>
      <c r="N181" s="210"/>
      <c r="O181" s="210"/>
      <c r="P181" s="210"/>
      <c r="Q181" s="210"/>
      <c r="R181" s="210"/>
      <c r="S181" s="211"/>
      <c r="AS181" s="205" t="s">
        <v>193</v>
      </c>
      <c r="AT181" s="205" t="s">
        <v>83</v>
      </c>
      <c r="AU181" s="13" t="s">
        <v>83</v>
      </c>
      <c r="AV181" s="13" t="s">
        <v>38</v>
      </c>
      <c r="AW181" s="13" t="s">
        <v>74</v>
      </c>
      <c r="AX181" s="205" t="s">
        <v>185</v>
      </c>
    </row>
    <row r="182" spans="2:50" s="13" customFormat="1">
      <c r="B182" s="204"/>
      <c r="D182" s="196" t="s">
        <v>193</v>
      </c>
      <c r="E182" s="205" t="s">
        <v>5</v>
      </c>
      <c r="F182" s="206" t="s">
        <v>301</v>
      </c>
      <c r="H182" s="207">
        <v>5.4</v>
      </c>
      <c r="I182" s="208"/>
      <c r="K182" s="204"/>
      <c r="L182" s="209"/>
      <c r="M182" s="210"/>
      <c r="N182" s="210"/>
      <c r="O182" s="210"/>
      <c r="P182" s="210"/>
      <c r="Q182" s="210"/>
      <c r="R182" s="210"/>
      <c r="S182" s="211"/>
      <c r="AS182" s="205" t="s">
        <v>193</v>
      </c>
      <c r="AT182" s="205" t="s">
        <v>83</v>
      </c>
      <c r="AU182" s="13" t="s">
        <v>83</v>
      </c>
      <c r="AV182" s="13" t="s">
        <v>38</v>
      </c>
      <c r="AW182" s="13" t="s">
        <v>74</v>
      </c>
      <c r="AX182" s="205" t="s">
        <v>185</v>
      </c>
    </row>
    <row r="183" spans="2:50" s="15" customFormat="1">
      <c r="B183" s="222"/>
      <c r="D183" s="196" t="s">
        <v>193</v>
      </c>
      <c r="E183" s="223" t="s">
        <v>5</v>
      </c>
      <c r="F183" s="224" t="s">
        <v>302</v>
      </c>
      <c r="H183" s="225">
        <v>125.5</v>
      </c>
      <c r="I183" s="226"/>
      <c r="K183" s="222"/>
      <c r="L183" s="227"/>
      <c r="M183" s="228"/>
      <c r="N183" s="228"/>
      <c r="O183" s="228"/>
      <c r="P183" s="228"/>
      <c r="Q183" s="228"/>
      <c r="R183" s="228"/>
      <c r="S183" s="229"/>
      <c r="AS183" s="223" t="s">
        <v>193</v>
      </c>
      <c r="AT183" s="223" t="s">
        <v>83</v>
      </c>
      <c r="AU183" s="15" t="s">
        <v>202</v>
      </c>
      <c r="AV183" s="15" t="s">
        <v>38</v>
      </c>
      <c r="AW183" s="15" t="s">
        <v>74</v>
      </c>
      <c r="AX183" s="223" t="s">
        <v>185</v>
      </c>
    </row>
    <row r="184" spans="2:50" s="12" customFormat="1">
      <c r="B184" s="195"/>
      <c r="D184" s="196" t="s">
        <v>193</v>
      </c>
      <c r="E184" s="197" t="s">
        <v>5</v>
      </c>
      <c r="F184" s="198" t="s">
        <v>303</v>
      </c>
      <c r="H184" s="199" t="s">
        <v>5</v>
      </c>
      <c r="I184" s="200"/>
      <c r="K184" s="195"/>
      <c r="L184" s="201"/>
      <c r="M184" s="202"/>
      <c r="N184" s="202"/>
      <c r="O184" s="202"/>
      <c r="P184" s="202"/>
      <c r="Q184" s="202"/>
      <c r="R184" s="202"/>
      <c r="S184" s="203"/>
      <c r="AS184" s="199" t="s">
        <v>193</v>
      </c>
      <c r="AT184" s="199" t="s">
        <v>83</v>
      </c>
      <c r="AU184" s="12" t="s">
        <v>81</v>
      </c>
      <c r="AV184" s="12" t="s">
        <v>38</v>
      </c>
      <c r="AW184" s="12" t="s">
        <v>74</v>
      </c>
      <c r="AX184" s="199" t="s">
        <v>185</v>
      </c>
    </row>
    <row r="185" spans="2:50" s="13" customFormat="1">
      <c r="B185" s="204"/>
      <c r="D185" s="196" t="s">
        <v>193</v>
      </c>
      <c r="E185" s="205" t="s">
        <v>5</v>
      </c>
      <c r="F185" s="206" t="s">
        <v>304</v>
      </c>
      <c r="H185" s="207">
        <v>67.2</v>
      </c>
      <c r="I185" s="208"/>
      <c r="K185" s="204"/>
      <c r="L185" s="209"/>
      <c r="M185" s="210"/>
      <c r="N185" s="210"/>
      <c r="O185" s="210"/>
      <c r="P185" s="210"/>
      <c r="Q185" s="210"/>
      <c r="R185" s="210"/>
      <c r="S185" s="211"/>
      <c r="AS185" s="205" t="s">
        <v>193</v>
      </c>
      <c r="AT185" s="205" t="s">
        <v>83</v>
      </c>
      <c r="AU185" s="13" t="s">
        <v>83</v>
      </c>
      <c r="AV185" s="13" t="s">
        <v>38</v>
      </c>
      <c r="AW185" s="13" t="s">
        <v>74</v>
      </c>
      <c r="AX185" s="205" t="s">
        <v>185</v>
      </c>
    </row>
    <row r="186" spans="2:50" s="12" customFormat="1">
      <c r="B186" s="195"/>
      <c r="D186" s="196" t="s">
        <v>193</v>
      </c>
      <c r="E186" s="197" t="s">
        <v>5</v>
      </c>
      <c r="F186" s="198" t="s">
        <v>305</v>
      </c>
      <c r="H186" s="199" t="s">
        <v>5</v>
      </c>
      <c r="I186" s="200"/>
      <c r="K186" s="195"/>
      <c r="L186" s="201"/>
      <c r="M186" s="202"/>
      <c r="N186" s="202"/>
      <c r="O186" s="202"/>
      <c r="P186" s="202"/>
      <c r="Q186" s="202"/>
      <c r="R186" s="202"/>
      <c r="S186" s="203"/>
      <c r="AS186" s="199" t="s">
        <v>193</v>
      </c>
      <c r="AT186" s="199" t="s">
        <v>83</v>
      </c>
      <c r="AU186" s="12" t="s">
        <v>81</v>
      </c>
      <c r="AV186" s="12" t="s">
        <v>38</v>
      </c>
      <c r="AW186" s="12" t="s">
        <v>74</v>
      </c>
      <c r="AX186" s="199" t="s">
        <v>185</v>
      </c>
    </row>
    <row r="187" spans="2:50" s="13" customFormat="1">
      <c r="B187" s="204"/>
      <c r="D187" s="196" t="s">
        <v>193</v>
      </c>
      <c r="E187" s="205" t="s">
        <v>5</v>
      </c>
      <c r="F187" s="206" t="s">
        <v>306</v>
      </c>
      <c r="H187" s="207">
        <v>86</v>
      </c>
      <c r="I187" s="208"/>
      <c r="K187" s="204"/>
      <c r="L187" s="209"/>
      <c r="M187" s="210"/>
      <c r="N187" s="210"/>
      <c r="O187" s="210"/>
      <c r="P187" s="210"/>
      <c r="Q187" s="210"/>
      <c r="R187" s="210"/>
      <c r="S187" s="211"/>
      <c r="AS187" s="205" t="s">
        <v>193</v>
      </c>
      <c r="AT187" s="205" t="s">
        <v>83</v>
      </c>
      <c r="AU187" s="13" t="s">
        <v>83</v>
      </c>
      <c r="AV187" s="13" t="s">
        <v>38</v>
      </c>
      <c r="AW187" s="13" t="s">
        <v>74</v>
      </c>
      <c r="AX187" s="205" t="s">
        <v>185</v>
      </c>
    </row>
    <row r="188" spans="2:50" s="12" customFormat="1">
      <c r="B188" s="195"/>
      <c r="D188" s="196" t="s">
        <v>193</v>
      </c>
      <c r="E188" s="197" t="s">
        <v>5</v>
      </c>
      <c r="F188" s="198" t="s">
        <v>307</v>
      </c>
      <c r="H188" s="199" t="s">
        <v>5</v>
      </c>
      <c r="I188" s="200"/>
      <c r="K188" s="195"/>
      <c r="L188" s="201"/>
      <c r="M188" s="202"/>
      <c r="N188" s="202"/>
      <c r="O188" s="202"/>
      <c r="P188" s="202"/>
      <c r="Q188" s="202"/>
      <c r="R188" s="202"/>
      <c r="S188" s="203"/>
      <c r="AS188" s="199" t="s">
        <v>193</v>
      </c>
      <c r="AT188" s="199" t="s">
        <v>83</v>
      </c>
      <c r="AU188" s="12" t="s">
        <v>81</v>
      </c>
      <c r="AV188" s="12" t="s">
        <v>38</v>
      </c>
      <c r="AW188" s="12" t="s">
        <v>74</v>
      </c>
      <c r="AX188" s="199" t="s">
        <v>185</v>
      </c>
    </row>
    <row r="189" spans="2:50" s="13" customFormat="1">
      <c r="B189" s="204"/>
      <c r="D189" s="196" t="s">
        <v>193</v>
      </c>
      <c r="E189" s="205" t="s">
        <v>5</v>
      </c>
      <c r="F189" s="206" t="s">
        <v>308</v>
      </c>
      <c r="H189" s="207">
        <v>99.25</v>
      </c>
      <c r="I189" s="208"/>
      <c r="K189" s="204"/>
      <c r="L189" s="209"/>
      <c r="M189" s="210"/>
      <c r="N189" s="210"/>
      <c r="O189" s="210"/>
      <c r="P189" s="210"/>
      <c r="Q189" s="210"/>
      <c r="R189" s="210"/>
      <c r="S189" s="211"/>
      <c r="AS189" s="205" t="s">
        <v>193</v>
      </c>
      <c r="AT189" s="205" t="s">
        <v>83</v>
      </c>
      <c r="AU189" s="13" t="s">
        <v>83</v>
      </c>
      <c r="AV189" s="13" t="s">
        <v>38</v>
      </c>
      <c r="AW189" s="13" t="s">
        <v>74</v>
      </c>
      <c r="AX189" s="205" t="s">
        <v>185</v>
      </c>
    </row>
    <row r="190" spans="2:50" s="15" customFormat="1">
      <c r="B190" s="222"/>
      <c r="D190" s="196" t="s">
        <v>193</v>
      </c>
      <c r="E190" s="223" t="s">
        <v>5</v>
      </c>
      <c r="F190" s="224" t="s">
        <v>302</v>
      </c>
      <c r="H190" s="225">
        <v>252.45</v>
      </c>
      <c r="I190" s="226"/>
      <c r="K190" s="222"/>
      <c r="L190" s="227"/>
      <c r="M190" s="228"/>
      <c r="N190" s="228"/>
      <c r="O190" s="228"/>
      <c r="P190" s="228"/>
      <c r="Q190" s="228"/>
      <c r="R190" s="228"/>
      <c r="S190" s="229"/>
      <c r="AS190" s="223" t="s">
        <v>193</v>
      </c>
      <c r="AT190" s="223" t="s">
        <v>83</v>
      </c>
      <c r="AU190" s="15" t="s">
        <v>202</v>
      </c>
      <c r="AV190" s="15" t="s">
        <v>38</v>
      </c>
      <c r="AW190" s="15" t="s">
        <v>74</v>
      </c>
      <c r="AX190" s="223" t="s">
        <v>185</v>
      </c>
    </row>
    <row r="191" spans="2:50" s="12" customFormat="1">
      <c r="B191" s="195"/>
      <c r="D191" s="196" t="s">
        <v>193</v>
      </c>
      <c r="E191" s="197" t="s">
        <v>5</v>
      </c>
      <c r="F191" s="198" t="s">
        <v>309</v>
      </c>
      <c r="H191" s="199" t="s">
        <v>5</v>
      </c>
      <c r="I191" s="200"/>
      <c r="K191" s="195"/>
      <c r="L191" s="201"/>
      <c r="M191" s="202"/>
      <c r="N191" s="202"/>
      <c r="O191" s="202"/>
      <c r="P191" s="202"/>
      <c r="Q191" s="202"/>
      <c r="R191" s="202"/>
      <c r="S191" s="203"/>
      <c r="AS191" s="199" t="s">
        <v>193</v>
      </c>
      <c r="AT191" s="199" t="s">
        <v>83</v>
      </c>
      <c r="AU191" s="12" t="s">
        <v>81</v>
      </c>
      <c r="AV191" s="12" t="s">
        <v>38</v>
      </c>
      <c r="AW191" s="12" t="s">
        <v>74</v>
      </c>
      <c r="AX191" s="199" t="s">
        <v>185</v>
      </c>
    </row>
    <row r="192" spans="2:50" s="13" customFormat="1">
      <c r="B192" s="204"/>
      <c r="D192" s="196" t="s">
        <v>193</v>
      </c>
      <c r="E192" s="205" t="s">
        <v>5</v>
      </c>
      <c r="F192" s="206" t="s">
        <v>310</v>
      </c>
      <c r="H192" s="207">
        <v>86.9</v>
      </c>
      <c r="I192" s="208"/>
      <c r="K192" s="204"/>
      <c r="L192" s="209"/>
      <c r="M192" s="210"/>
      <c r="N192" s="210"/>
      <c r="O192" s="210"/>
      <c r="P192" s="210"/>
      <c r="Q192" s="210"/>
      <c r="R192" s="210"/>
      <c r="S192" s="211"/>
      <c r="AS192" s="205" t="s">
        <v>193</v>
      </c>
      <c r="AT192" s="205" t="s">
        <v>83</v>
      </c>
      <c r="AU192" s="13" t="s">
        <v>83</v>
      </c>
      <c r="AV192" s="13" t="s">
        <v>38</v>
      </c>
      <c r="AW192" s="13" t="s">
        <v>74</v>
      </c>
      <c r="AX192" s="205" t="s">
        <v>185</v>
      </c>
    </row>
    <row r="193" spans="2:64" s="15" customFormat="1">
      <c r="B193" s="222"/>
      <c r="D193" s="196" t="s">
        <v>193</v>
      </c>
      <c r="E193" s="223" t="s">
        <v>5</v>
      </c>
      <c r="F193" s="224" t="s">
        <v>302</v>
      </c>
      <c r="H193" s="225">
        <v>86.9</v>
      </c>
      <c r="I193" s="226"/>
      <c r="K193" s="222"/>
      <c r="L193" s="227"/>
      <c r="M193" s="228"/>
      <c r="N193" s="228"/>
      <c r="O193" s="228"/>
      <c r="P193" s="228"/>
      <c r="Q193" s="228"/>
      <c r="R193" s="228"/>
      <c r="S193" s="229"/>
      <c r="AS193" s="223" t="s">
        <v>193</v>
      </c>
      <c r="AT193" s="223" t="s">
        <v>83</v>
      </c>
      <c r="AU193" s="15" t="s">
        <v>202</v>
      </c>
      <c r="AV193" s="15" t="s">
        <v>38</v>
      </c>
      <c r="AW193" s="15" t="s">
        <v>74</v>
      </c>
      <c r="AX193" s="223" t="s">
        <v>185</v>
      </c>
    </row>
    <row r="194" spans="2:64" s="14" customFormat="1">
      <c r="B194" s="212"/>
      <c r="D194" s="213" t="s">
        <v>193</v>
      </c>
      <c r="E194" s="214" t="s">
        <v>5</v>
      </c>
      <c r="F194" s="215" t="s">
        <v>196</v>
      </c>
      <c r="H194" s="216">
        <v>464.85</v>
      </c>
      <c r="I194" s="217"/>
      <c r="K194" s="212"/>
      <c r="L194" s="218"/>
      <c r="M194" s="219"/>
      <c r="N194" s="219"/>
      <c r="O194" s="219"/>
      <c r="P194" s="219"/>
      <c r="Q194" s="219"/>
      <c r="R194" s="219"/>
      <c r="S194" s="220"/>
      <c r="AS194" s="221" t="s">
        <v>193</v>
      </c>
      <c r="AT194" s="221" t="s">
        <v>83</v>
      </c>
      <c r="AU194" s="14" t="s">
        <v>191</v>
      </c>
      <c r="AV194" s="14" t="s">
        <v>38</v>
      </c>
      <c r="AW194" s="14" t="s">
        <v>81</v>
      </c>
      <c r="AX194" s="221" t="s">
        <v>185</v>
      </c>
    </row>
    <row r="195" spans="2:64" s="1" customFormat="1" ht="40.200000000000003" customHeight="1">
      <c r="B195" s="182"/>
      <c r="C195" s="183" t="s">
        <v>311</v>
      </c>
      <c r="D195" s="183" t="s">
        <v>187</v>
      </c>
      <c r="E195" s="184" t="s">
        <v>312</v>
      </c>
      <c r="F195" s="185" t="s">
        <v>313</v>
      </c>
      <c r="G195" s="186" t="s">
        <v>283</v>
      </c>
      <c r="H195" s="187">
        <v>1214.3</v>
      </c>
      <c r="I195" s="188"/>
      <c r="J195" s="189">
        <f>ROUND(I195*H195,2)</f>
        <v>0</v>
      </c>
      <c r="K195" s="42"/>
      <c r="L195" s="190" t="s">
        <v>5</v>
      </c>
      <c r="M195" s="191" t="s">
        <v>45</v>
      </c>
      <c r="N195" s="43"/>
      <c r="O195" s="192">
        <f>N195*H195</f>
        <v>0</v>
      </c>
      <c r="P195" s="192">
        <v>0</v>
      </c>
      <c r="Q195" s="192">
        <f>P195*H195</f>
        <v>0</v>
      </c>
      <c r="R195" s="192">
        <v>0</v>
      </c>
      <c r="S195" s="193">
        <f>R195*H195</f>
        <v>0</v>
      </c>
      <c r="AQ195" s="25" t="s">
        <v>191</v>
      </c>
      <c r="AS195" s="25" t="s">
        <v>187</v>
      </c>
      <c r="AT195" s="25" t="s">
        <v>83</v>
      </c>
      <c r="AX195" s="25" t="s">
        <v>185</v>
      </c>
      <c r="BD195" s="194">
        <f>IF(M195="základní",J195,0)</f>
        <v>0</v>
      </c>
      <c r="BE195" s="194">
        <f>IF(M195="snížená",J195,0)</f>
        <v>0</v>
      </c>
      <c r="BF195" s="194">
        <f>IF(M195="zákl. přenesená",J195,0)</f>
        <v>0</v>
      </c>
      <c r="BG195" s="194">
        <f>IF(M195="sníž. přenesená",J195,0)</f>
        <v>0</v>
      </c>
      <c r="BH195" s="194">
        <f>IF(M195="nulová",J195,0)</f>
        <v>0</v>
      </c>
      <c r="BI195" s="25" t="s">
        <v>81</v>
      </c>
      <c r="BJ195" s="194">
        <f>ROUND(I195*H195,2)</f>
        <v>0</v>
      </c>
      <c r="BK195" s="25" t="s">
        <v>191</v>
      </c>
      <c r="BL195" s="25" t="s">
        <v>314</v>
      </c>
    </row>
    <row r="196" spans="2:64" s="12" customFormat="1">
      <c r="B196" s="195"/>
      <c r="D196" s="196" t="s">
        <v>193</v>
      </c>
      <c r="E196" s="197" t="s">
        <v>5</v>
      </c>
      <c r="F196" s="198" t="s">
        <v>294</v>
      </c>
      <c r="H196" s="199" t="s">
        <v>5</v>
      </c>
      <c r="I196" s="200"/>
      <c r="K196" s="195"/>
      <c r="L196" s="201"/>
      <c r="M196" s="202"/>
      <c r="N196" s="202"/>
      <c r="O196" s="202"/>
      <c r="P196" s="202"/>
      <c r="Q196" s="202"/>
      <c r="R196" s="202"/>
      <c r="S196" s="203"/>
      <c r="AS196" s="199" t="s">
        <v>193</v>
      </c>
      <c r="AT196" s="199" t="s">
        <v>83</v>
      </c>
      <c r="AU196" s="12" t="s">
        <v>81</v>
      </c>
      <c r="AV196" s="12" t="s">
        <v>38</v>
      </c>
      <c r="AW196" s="12" t="s">
        <v>74</v>
      </c>
      <c r="AX196" s="199" t="s">
        <v>185</v>
      </c>
    </row>
    <row r="197" spans="2:64" s="13" customFormat="1">
      <c r="B197" s="204"/>
      <c r="D197" s="196" t="s">
        <v>193</v>
      </c>
      <c r="E197" s="205" t="s">
        <v>5</v>
      </c>
      <c r="F197" s="206" t="s">
        <v>315</v>
      </c>
      <c r="H197" s="207">
        <v>132</v>
      </c>
      <c r="I197" s="208"/>
      <c r="K197" s="204"/>
      <c r="L197" s="209"/>
      <c r="M197" s="210"/>
      <c r="N197" s="210"/>
      <c r="O197" s="210"/>
      <c r="P197" s="210"/>
      <c r="Q197" s="210"/>
      <c r="R197" s="210"/>
      <c r="S197" s="211"/>
      <c r="AS197" s="205" t="s">
        <v>193</v>
      </c>
      <c r="AT197" s="205" t="s">
        <v>83</v>
      </c>
      <c r="AU197" s="13" t="s">
        <v>83</v>
      </c>
      <c r="AV197" s="13" t="s">
        <v>38</v>
      </c>
      <c r="AW197" s="13" t="s">
        <v>74</v>
      </c>
      <c r="AX197" s="205" t="s">
        <v>185</v>
      </c>
    </row>
    <row r="198" spans="2:64" s="13" customFormat="1">
      <c r="B198" s="204"/>
      <c r="D198" s="196" t="s">
        <v>193</v>
      </c>
      <c r="E198" s="205" t="s">
        <v>5</v>
      </c>
      <c r="F198" s="206" t="s">
        <v>316</v>
      </c>
      <c r="H198" s="207">
        <v>128</v>
      </c>
      <c r="I198" s="208"/>
      <c r="K198" s="204"/>
      <c r="L198" s="209"/>
      <c r="M198" s="210"/>
      <c r="N198" s="210"/>
      <c r="O198" s="210"/>
      <c r="P198" s="210"/>
      <c r="Q198" s="210"/>
      <c r="R198" s="210"/>
      <c r="S198" s="211"/>
      <c r="AS198" s="205" t="s">
        <v>193</v>
      </c>
      <c r="AT198" s="205" t="s">
        <v>83</v>
      </c>
      <c r="AU198" s="13" t="s">
        <v>83</v>
      </c>
      <c r="AV198" s="13" t="s">
        <v>38</v>
      </c>
      <c r="AW198" s="13" t="s">
        <v>74</v>
      </c>
      <c r="AX198" s="205" t="s">
        <v>185</v>
      </c>
    </row>
    <row r="199" spans="2:64" s="13" customFormat="1">
      <c r="B199" s="204"/>
      <c r="D199" s="196" t="s">
        <v>193</v>
      </c>
      <c r="E199" s="205" t="s">
        <v>5</v>
      </c>
      <c r="F199" s="206" t="s">
        <v>317</v>
      </c>
      <c r="H199" s="207">
        <v>103.2</v>
      </c>
      <c r="I199" s="208"/>
      <c r="K199" s="204"/>
      <c r="L199" s="209"/>
      <c r="M199" s="210"/>
      <c r="N199" s="210"/>
      <c r="O199" s="210"/>
      <c r="P199" s="210"/>
      <c r="Q199" s="210"/>
      <c r="R199" s="210"/>
      <c r="S199" s="211"/>
      <c r="AS199" s="205" t="s">
        <v>193</v>
      </c>
      <c r="AT199" s="205" t="s">
        <v>83</v>
      </c>
      <c r="AU199" s="13" t="s">
        <v>83</v>
      </c>
      <c r="AV199" s="13" t="s">
        <v>38</v>
      </c>
      <c r="AW199" s="13" t="s">
        <v>74</v>
      </c>
      <c r="AX199" s="205" t="s">
        <v>185</v>
      </c>
    </row>
    <row r="200" spans="2:64" s="13" customFormat="1">
      <c r="B200" s="204"/>
      <c r="D200" s="196" t="s">
        <v>193</v>
      </c>
      <c r="E200" s="205" t="s">
        <v>5</v>
      </c>
      <c r="F200" s="206" t="s">
        <v>318</v>
      </c>
      <c r="H200" s="207">
        <v>119.1</v>
      </c>
      <c r="I200" s="208"/>
      <c r="K200" s="204"/>
      <c r="L200" s="209"/>
      <c r="M200" s="210"/>
      <c r="N200" s="210"/>
      <c r="O200" s="210"/>
      <c r="P200" s="210"/>
      <c r="Q200" s="210"/>
      <c r="R200" s="210"/>
      <c r="S200" s="211"/>
      <c r="AS200" s="205" t="s">
        <v>193</v>
      </c>
      <c r="AT200" s="205" t="s">
        <v>83</v>
      </c>
      <c r="AU200" s="13" t="s">
        <v>83</v>
      </c>
      <c r="AV200" s="13" t="s">
        <v>38</v>
      </c>
      <c r="AW200" s="13" t="s">
        <v>74</v>
      </c>
      <c r="AX200" s="205" t="s">
        <v>185</v>
      </c>
    </row>
    <row r="201" spans="2:64" s="15" customFormat="1">
      <c r="B201" s="222"/>
      <c r="D201" s="196" t="s">
        <v>193</v>
      </c>
      <c r="E201" s="223" t="s">
        <v>5</v>
      </c>
      <c r="F201" s="224" t="s">
        <v>302</v>
      </c>
      <c r="H201" s="225">
        <v>482.3</v>
      </c>
      <c r="I201" s="226"/>
      <c r="K201" s="222"/>
      <c r="L201" s="227"/>
      <c r="M201" s="228"/>
      <c r="N201" s="228"/>
      <c r="O201" s="228"/>
      <c r="P201" s="228"/>
      <c r="Q201" s="228"/>
      <c r="R201" s="228"/>
      <c r="S201" s="229"/>
      <c r="AS201" s="223" t="s">
        <v>193</v>
      </c>
      <c r="AT201" s="223" t="s">
        <v>83</v>
      </c>
      <c r="AU201" s="15" t="s">
        <v>202</v>
      </c>
      <c r="AV201" s="15" t="s">
        <v>38</v>
      </c>
      <c r="AW201" s="15" t="s">
        <v>74</v>
      </c>
      <c r="AX201" s="223" t="s">
        <v>185</v>
      </c>
    </row>
    <row r="202" spans="2:64" s="12" customFormat="1">
      <c r="B202" s="195"/>
      <c r="D202" s="196" t="s">
        <v>193</v>
      </c>
      <c r="E202" s="197" t="s">
        <v>5</v>
      </c>
      <c r="F202" s="198" t="s">
        <v>319</v>
      </c>
      <c r="H202" s="199" t="s">
        <v>5</v>
      </c>
      <c r="I202" s="200"/>
      <c r="K202" s="195"/>
      <c r="L202" s="201"/>
      <c r="M202" s="202"/>
      <c r="N202" s="202"/>
      <c r="O202" s="202"/>
      <c r="P202" s="202"/>
      <c r="Q202" s="202"/>
      <c r="R202" s="202"/>
      <c r="S202" s="203"/>
      <c r="AS202" s="199" t="s">
        <v>193</v>
      </c>
      <c r="AT202" s="199" t="s">
        <v>83</v>
      </c>
      <c r="AU202" s="12" t="s">
        <v>81</v>
      </c>
      <c r="AV202" s="12" t="s">
        <v>38</v>
      </c>
      <c r="AW202" s="12" t="s">
        <v>74</v>
      </c>
      <c r="AX202" s="199" t="s">
        <v>185</v>
      </c>
    </row>
    <row r="203" spans="2:64" s="13" customFormat="1">
      <c r="B203" s="204"/>
      <c r="D203" s="196" t="s">
        <v>193</v>
      </c>
      <c r="E203" s="205" t="s">
        <v>5</v>
      </c>
      <c r="F203" s="206" t="s">
        <v>320</v>
      </c>
      <c r="H203" s="207">
        <v>732</v>
      </c>
      <c r="I203" s="208"/>
      <c r="K203" s="204"/>
      <c r="L203" s="209"/>
      <c r="M203" s="210"/>
      <c r="N203" s="210"/>
      <c r="O203" s="210"/>
      <c r="P203" s="210"/>
      <c r="Q203" s="210"/>
      <c r="R203" s="210"/>
      <c r="S203" s="211"/>
      <c r="AS203" s="205" t="s">
        <v>193</v>
      </c>
      <c r="AT203" s="205" t="s">
        <v>83</v>
      </c>
      <c r="AU203" s="13" t="s">
        <v>83</v>
      </c>
      <c r="AV203" s="13" t="s">
        <v>38</v>
      </c>
      <c r="AW203" s="13" t="s">
        <v>74</v>
      </c>
      <c r="AX203" s="205" t="s">
        <v>185</v>
      </c>
    </row>
    <row r="204" spans="2:64" s="15" customFormat="1">
      <c r="B204" s="222"/>
      <c r="D204" s="196" t="s">
        <v>193</v>
      </c>
      <c r="E204" s="223" t="s">
        <v>5</v>
      </c>
      <c r="F204" s="224" t="s">
        <v>302</v>
      </c>
      <c r="H204" s="225">
        <v>732</v>
      </c>
      <c r="I204" s="226"/>
      <c r="K204" s="222"/>
      <c r="L204" s="227"/>
      <c r="M204" s="228"/>
      <c r="N204" s="228"/>
      <c r="O204" s="228"/>
      <c r="P204" s="228"/>
      <c r="Q204" s="228"/>
      <c r="R204" s="228"/>
      <c r="S204" s="229"/>
      <c r="AS204" s="223" t="s">
        <v>193</v>
      </c>
      <c r="AT204" s="223" t="s">
        <v>83</v>
      </c>
      <c r="AU204" s="15" t="s">
        <v>202</v>
      </c>
      <c r="AV204" s="15" t="s">
        <v>38</v>
      </c>
      <c r="AW204" s="15" t="s">
        <v>74</v>
      </c>
      <c r="AX204" s="223" t="s">
        <v>185</v>
      </c>
    </row>
    <row r="205" spans="2:64" s="14" customFormat="1">
      <c r="B205" s="212"/>
      <c r="D205" s="213" t="s">
        <v>193</v>
      </c>
      <c r="E205" s="214" t="s">
        <v>5</v>
      </c>
      <c r="F205" s="215" t="s">
        <v>196</v>
      </c>
      <c r="H205" s="216">
        <v>1214.3</v>
      </c>
      <c r="I205" s="217"/>
      <c r="K205" s="212"/>
      <c r="L205" s="218"/>
      <c r="M205" s="219"/>
      <c r="N205" s="219"/>
      <c r="O205" s="219"/>
      <c r="P205" s="219"/>
      <c r="Q205" s="219"/>
      <c r="R205" s="219"/>
      <c r="S205" s="220"/>
      <c r="AS205" s="221" t="s">
        <v>193</v>
      </c>
      <c r="AT205" s="221" t="s">
        <v>83</v>
      </c>
      <c r="AU205" s="14" t="s">
        <v>191</v>
      </c>
      <c r="AV205" s="14" t="s">
        <v>38</v>
      </c>
      <c r="AW205" s="14" t="s">
        <v>81</v>
      </c>
      <c r="AX205" s="221" t="s">
        <v>185</v>
      </c>
    </row>
    <row r="206" spans="2:64" s="1" customFormat="1" ht="20.399999999999999" customHeight="1">
      <c r="B206" s="182"/>
      <c r="C206" s="183" t="s">
        <v>10</v>
      </c>
      <c r="D206" s="183" t="s">
        <v>187</v>
      </c>
      <c r="E206" s="184" t="s">
        <v>321</v>
      </c>
      <c r="F206" s="185" t="s">
        <v>322</v>
      </c>
      <c r="G206" s="186" t="s">
        <v>283</v>
      </c>
      <c r="H206" s="187">
        <v>839.57500000000005</v>
      </c>
      <c r="I206" s="188"/>
      <c r="J206" s="189">
        <f>ROUND(I206*H206,2)</f>
        <v>0</v>
      </c>
      <c r="K206" s="42"/>
      <c r="L206" s="190" t="s">
        <v>5</v>
      </c>
      <c r="M206" s="191" t="s">
        <v>45</v>
      </c>
      <c r="N206" s="43"/>
      <c r="O206" s="192">
        <f>N206*H206</f>
        <v>0</v>
      </c>
      <c r="P206" s="192">
        <v>0</v>
      </c>
      <c r="Q206" s="192">
        <f>P206*H206</f>
        <v>0</v>
      </c>
      <c r="R206" s="192">
        <v>0</v>
      </c>
      <c r="S206" s="193">
        <f>R206*H206</f>
        <v>0</v>
      </c>
      <c r="AQ206" s="25" t="s">
        <v>191</v>
      </c>
      <c r="AS206" s="25" t="s">
        <v>187</v>
      </c>
      <c r="AT206" s="25" t="s">
        <v>83</v>
      </c>
      <c r="AX206" s="25" t="s">
        <v>185</v>
      </c>
      <c r="BD206" s="194">
        <f>IF(M206="základní",J206,0)</f>
        <v>0</v>
      </c>
      <c r="BE206" s="194">
        <f>IF(M206="snížená",J206,0)</f>
        <v>0</v>
      </c>
      <c r="BF206" s="194">
        <f>IF(M206="zákl. přenesená",J206,0)</f>
        <v>0</v>
      </c>
      <c r="BG206" s="194">
        <f>IF(M206="sníž. přenesená",J206,0)</f>
        <v>0</v>
      </c>
      <c r="BH206" s="194">
        <f>IF(M206="nulová",J206,0)</f>
        <v>0</v>
      </c>
      <c r="BI206" s="25" t="s">
        <v>81</v>
      </c>
      <c r="BJ206" s="194">
        <f>ROUND(I206*H206,2)</f>
        <v>0</v>
      </c>
      <c r="BK206" s="25" t="s">
        <v>191</v>
      </c>
      <c r="BL206" s="25" t="s">
        <v>323</v>
      </c>
    </row>
    <row r="207" spans="2:64" s="13" customFormat="1">
      <c r="B207" s="204"/>
      <c r="D207" s="196" t="s">
        <v>193</v>
      </c>
      <c r="E207" s="205" t="s">
        <v>5</v>
      </c>
      <c r="F207" s="206" t="s">
        <v>324</v>
      </c>
      <c r="H207" s="207">
        <v>839.57500000000005</v>
      </c>
      <c r="I207" s="208"/>
      <c r="K207" s="204"/>
      <c r="L207" s="209"/>
      <c r="M207" s="210"/>
      <c r="N207" s="210"/>
      <c r="O207" s="210"/>
      <c r="P207" s="210"/>
      <c r="Q207" s="210"/>
      <c r="R207" s="210"/>
      <c r="S207" s="211"/>
      <c r="AS207" s="205" t="s">
        <v>193</v>
      </c>
      <c r="AT207" s="205" t="s">
        <v>83</v>
      </c>
      <c r="AU207" s="13" t="s">
        <v>83</v>
      </c>
      <c r="AV207" s="13" t="s">
        <v>38</v>
      </c>
      <c r="AW207" s="13" t="s">
        <v>74</v>
      </c>
      <c r="AX207" s="205" t="s">
        <v>185</v>
      </c>
    </row>
    <row r="208" spans="2:64" s="14" customFormat="1">
      <c r="B208" s="212"/>
      <c r="D208" s="213" t="s">
        <v>193</v>
      </c>
      <c r="E208" s="214" t="s">
        <v>5</v>
      </c>
      <c r="F208" s="215" t="s">
        <v>196</v>
      </c>
      <c r="H208" s="216">
        <v>839.57500000000005</v>
      </c>
      <c r="I208" s="217"/>
      <c r="K208" s="212"/>
      <c r="L208" s="218"/>
      <c r="M208" s="219"/>
      <c r="N208" s="219"/>
      <c r="O208" s="219"/>
      <c r="P208" s="219"/>
      <c r="Q208" s="219"/>
      <c r="R208" s="219"/>
      <c r="S208" s="220"/>
      <c r="AS208" s="221" t="s">
        <v>193</v>
      </c>
      <c r="AT208" s="221" t="s">
        <v>83</v>
      </c>
      <c r="AU208" s="14" t="s">
        <v>191</v>
      </c>
      <c r="AV208" s="14" t="s">
        <v>38</v>
      </c>
      <c r="AW208" s="14" t="s">
        <v>81</v>
      </c>
      <c r="AX208" s="221" t="s">
        <v>185</v>
      </c>
    </row>
    <row r="209" spans="2:64" s="1" customFormat="1" ht="20.399999999999999" customHeight="1">
      <c r="B209" s="182"/>
      <c r="C209" s="183" t="s">
        <v>325</v>
      </c>
      <c r="D209" s="183" t="s">
        <v>187</v>
      </c>
      <c r="E209" s="184" t="s">
        <v>326</v>
      </c>
      <c r="F209" s="185" t="s">
        <v>327</v>
      </c>
      <c r="G209" s="186" t="s">
        <v>283</v>
      </c>
      <c r="H209" s="187">
        <v>69.632000000000005</v>
      </c>
      <c r="I209" s="188"/>
      <c r="J209" s="189">
        <f>ROUND(I209*H209,2)</f>
        <v>0</v>
      </c>
      <c r="K209" s="42"/>
      <c r="L209" s="190" t="s">
        <v>5</v>
      </c>
      <c r="M209" s="191" t="s">
        <v>45</v>
      </c>
      <c r="N209" s="43"/>
      <c r="O209" s="192">
        <f>N209*H209</f>
        <v>0</v>
      </c>
      <c r="P209" s="192">
        <v>0</v>
      </c>
      <c r="Q209" s="192">
        <f>P209*H209</f>
        <v>0</v>
      </c>
      <c r="R209" s="192">
        <v>0</v>
      </c>
      <c r="S209" s="193">
        <f>R209*H209</f>
        <v>0</v>
      </c>
      <c r="AQ209" s="25" t="s">
        <v>191</v>
      </c>
      <c r="AS209" s="25" t="s">
        <v>187</v>
      </c>
      <c r="AT209" s="25" t="s">
        <v>83</v>
      </c>
      <c r="AX209" s="25" t="s">
        <v>185</v>
      </c>
      <c r="BD209" s="194">
        <f>IF(M209="základní",J209,0)</f>
        <v>0</v>
      </c>
      <c r="BE209" s="194">
        <f>IF(M209="snížená",J209,0)</f>
        <v>0</v>
      </c>
      <c r="BF209" s="194">
        <f>IF(M209="zákl. přenesená",J209,0)</f>
        <v>0</v>
      </c>
      <c r="BG209" s="194">
        <f>IF(M209="sníž. přenesená",J209,0)</f>
        <v>0</v>
      </c>
      <c r="BH209" s="194">
        <f>IF(M209="nulová",J209,0)</f>
        <v>0</v>
      </c>
      <c r="BI209" s="25" t="s">
        <v>81</v>
      </c>
      <c r="BJ209" s="194">
        <f>ROUND(I209*H209,2)</f>
        <v>0</v>
      </c>
      <c r="BK209" s="25" t="s">
        <v>191</v>
      </c>
      <c r="BL209" s="25" t="s">
        <v>328</v>
      </c>
    </row>
    <row r="210" spans="2:64" s="12" customFormat="1">
      <c r="B210" s="195"/>
      <c r="D210" s="196" t="s">
        <v>193</v>
      </c>
      <c r="E210" s="197" t="s">
        <v>5</v>
      </c>
      <c r="F210" s="198" t="s">
        <v>329</v>
      </c>
      <c r="H210" s="199" t="s">
        <v>5</v>
      </c>
      <c r="I210" s="200"/>
      <c r="K210" s="195"/>
      <c r="L210" s="201"/>
      <c r="M210" s="202"/>
      <c r="N210" s="202"/>
      <c r="O210" s="202"/>
      <c r="P210" s="202"/>
      <c r="Q210" s="202"/>
      <c r="R210" s="202"/>
      <c r="S210" s="203"/>
      <c r="AS210" s="199" t="s">
        <v>193</v>
      </c>
      <c r="AT210" s="199" t="s">
        <v>83</v>
      </c>
      <c r="AU210" s="12" t="s">
        <v>81</v>
      </c>
      <c r="AV210" s="12" t="s">
        <v>38</v>
      </c>
      <c r="AW210" s="12" t="s">
        <v>74</v>
      </c>
      <c r="AX210" s="199" t="s">
        <v>185</v>
      </c>
    </row>
    <row r="211" spans="2:64" s="13" customFormat="1">
      <c r="B211" s="204"/>
      <c r="D211" s="196" t="s">
        <v>193</v>
      </c>
      <c r="E211" s="205" t="s">
        <v>5</v>
      </c>
      <c r="F211" s="206" t="s">
        <v>330</v>
      </c>
      <c r="H211" s="207">
        <v>21.248000000000001</v>
      </c>
      <c r="I211" s="208"/>
      <c r="K211" s="204"/>
      <c r="L211" s="209"/>
      <c r="M211" s="210"/>
      <c r="N211" s="210"/>
      <c r="O211" s="210"/>
      <c r="P211" s="210"/>
      <c r="Q211" s="210"/>
      <c r="R211" s="210"/>
      <c r="S211" s="211"/>
      <c r="AS211" s="205" t="s">
        <v>193</v>
      </c>
      <c r="AT211" s="205" t="s">
        <v>83</v>
      </c>
      <c r="AU211" s="13" t="s">
        <v>83</v>
      </c>
      <c r="AV211" s="13" t="s">
        <v>38</v>
      </c>
      <c r="AW211" s="13" t="s">
        <v>74</v>
      </c>
      <c r="AX211" s="205" t="s">
        <v>185</v>
      </c>
    </row>
    <row r="212" spans="2:64" s="15" customFormat="1">
      <c r="B212" s="222"/>
      <c r="D212" s="196" t="s">
        <v>193</v>
      </c>
      <c r="E212" s="223" t="s">
        <v>5</v>
      </c>
      <c r="F212" s="224" t="s">
        <v>302</v>
      </c>
      <c r="H212" s="225">
        <v>21.248000000000001</v>
      </c>
      <c r="I212" s="226"/>
      <c r="K212" s="222"/>
      <c r="L212" s="227"/>
      <c r="M212" s="228"/>
      <c r="N212" s="228"/>
      <c r="O212" s="228"/>
      <c r="P212" s="228"/>
      <c r="Q212" s="228"/>
      <c r="R212" s="228"/>
      <c r="S212" s="229"/>
      <c r="AS212" s="223" t="s">
        <v>193</v>
      </c>
      <c r="AT212" s="223" t="s">
        <v>83</v>
      </c>
      <c r="AU212" s="15" t="s">
        <v>202</v>
      </c>
      <c r="AV212" s="15" t="s">
        <v>38</v>
      </c>
      <c r="AW212" s="15" t="s">
        <v>74</v>
      </c>
      <c r="AX212" s="223" t="s">
        <v>185</v>
      </c>
    </row>
    <row r="213" spans="2:64" s="12" customFormat="1">
      <c r="B213" s="195"/>
      <c r="D213" s="196" t="s">
        <v>193</v>
      </c>
      <c r="E213" s="197" t="s">
        <v>5</v>
      </c>
      <c r="F213" s="198" t="s">
        <v>331</v>
      </c>
      <c r="H213" s="199" t="s">
        <v>5</v>
      </c>
      <c r="I213" s="200"/>
      <c r="K213" s="195"/>
      <c r="L213" s="201"/>
      <c r="M213" s="202"/>
      <c r="N213" s="202"/>
      <c r="O213" s="202"/>
      <c r="P213" s="202"/>
      <c r="Q213" s="202"/>
      <c r="R213" s="202"/>
      <c r="S213" s="203"/>
      <c r="AS213" s="199" t="s">
        <v>193</v>
      </c>
      <c r="AT213" s="199" t="s">
        <v>83</v>
      </c>
      <c r="AU213" s="12" t="s">
        <v>81</v>
      </c>
      <c r="AV213" s="12" t="s">
        <v>38</v>
      </c>
      <c r="AW213" s="12" t="s">
        <v>74</v>
      </c>
      <c r="AX213" s="199" t="s">
        <v>185</v>
      </c>
    </row>
    <row r="214" spans="2:64" s="13" customFormat="1">
      <c r="B214" s="204"/>
      <c r="D214" s="196" t="s">
        <v>193</v>
      </c>
      <c r="E214" s="205" t="s">
        <v>5</v>
      </c>
      <c r="F214" s="206" t="s">
        <v>332</v>
      </c>
      <c r="H214" s="207">
        <v>48.384</v>
      </c>
      <c r="I214" s="208"/>
      <c r="K214" s="204"/>
      <c r="L214" s="209"/>
      <c r="M214" s="210"/>
      <c r="N214" s="210"/>
      <c r="O214" s="210"/>
      <c r="P214" s="210"/>
      <c r="Q214" s="210"/>
      <c r="R214" s="210"/>
      <c r="S214" s="211"/>
      <c r="AS214" s="205" t="s">
        <v>193</v>
      </c>
      <c r="AT214" s="205" t="s">
        <v>83</v>
      </c>
      <c r="AU214" s="13" t="s">
        <v>83</v>
      </c>
      <c r="AV214" s="13" t="s">
        <v>38</v>
      </c>
      <c r="AW214" s="13" t="s">
        <v>74</v>
      </c>
      <c r="AX214" s="205" t="s">
        <v>185</v>
      </c>
    </row>
    <row r="215" spans="2:64" s="15" customFormat="1">
      <c r="B215" s="222"/>
      <c r="D215" s="196" t="s">
        <v>193</v>
      </c>
      <c r="E215" s="223" t="s">
        <v>5</v>
      </c>
      <c r="F215" s="224" t="s">
        <v>302</v>
      </c>
      <c r="H215" s="225">
        <v>48.384</v>
      </c>
      <c r="I215" s="226"/>
      <c r="K215" s="222"/>
      <c r="L215" s="227"/>
      <c r="M215" s="228"/>
      <c r="N215" s="228"/>
      <c r="O215" s="228"/>
      <c r="P215" s="228"/>
      <c r="Q215" s="228"/>
      <c r="R215" s="228"/>
      <c r="S215" s="229"/>
      <c r="AS215" s="223" t="s">
        <v>193</v>
      </c>
      <c r="AT215" s="223" t="s">
        <v>83</v>
      </c>
      <c r="AU215" s="15" t="s">
        <v>202</v>
      </c>
      <c r="AV215" s="15" t="s">
        <v>38</v>
      </c>
      <c r="AW215" s="15" t="s">
        <v>74</v>
      </c>
      <c r="AX215" s="223" t="s">
        <v>185</v>
      </c>
    </row>
    <row r="216" spans="2:64" s="14" customFormat="1">
      <c r="B216" s="212"/>
      <c r="D216" s="213" t="s">
        <v>193</v>
      </c>
      <c r="E216" s="214" t="s">
        <v>5</v>
      </c>
      <c r="F216" s="215" t="s">
        <v>196</v>
      </c>
      <c r="H216" s="216">
        <v>69.632000000000005</v>
      </c>
      <c r="I216" s="217"/>
      <c r="K216" s="212"/>
      <c r="L216" s="218"/>
      <c r="M216" s="219"/>
      <c r="N216" s="219"/>
      <c r="O216" s="219"/>
      <c r="P216" s="219"/>
      <c r="Q216" s="219"/>
      <c r="R216" s="219"/>
      <c r="S216" s="220"/>
      <c r="AS216" s="221" t="s">
        <v>193</v>
      </c>
      <c r="AT216" s="221" t="s">
        <v>83</v>
      </c>
      <c r="AU216" s="14" t="s">
        <v>191</v>
      </c>
      <c r="AV216" s="14" t="s">
        <v>38</v>
      </c>
      <c r="AW216" s="14" t="s">
        <v>81</v>
      </c>
      <c r="AX216" s="221" t="s">
        <v>185</v>
      </c>
    </row>
    <row r="217" spans="2:64" s="1" customFormat="1" ht="20.399999999999999" customHeight="1">
      <c r="B217" s="182"/>
      <c r="C217" s="183" t="s">
        <v>333</v>
      </c>
      <c r="D217" s="183" t="s">
        <v>187</v>
      </c>
      <c r="E217" s="184" t="s">
        <v>334</v>
      </c>
      <c r="F217" s="185" t="s">
        <v>335</v>
      </c>
      <c r="G217" s="186" t="s">
        <v>283</v>
      </c>
      <c r="H217" s="187">
        <v>34.816000000000003</v>
      </c>
      <c r="I217" s="188"/>
      <c r="J217" s="189">
        <f>ROUND(I217*H217,2)</f>
        <v>0</v>
      </c>
      <c r="K217" s="42"/>
      <c r="L217" s="190" t="s">
        <v>5</v>
      </c>
      <c r="M217" s="191" t="s">
        <v>45</v>
      </c>
      <c r="N217" s="43"/>
      <c r="O217" s="192">
        <f>N217*H217</f>
        <v>0</v>
      </c>
      <c r="P217" s="192">
        <v>0</v>
      </c>
      <c r="Q217" s="192">
        <f>P217*H217</f>
        <v>0</v>
      </c>
      <c r="R217" s="192">
        <v>0</v>
      </c>
      <c r="S217" s="193">
        <f>R217*H217</f>
        <v>0</v>
      </c>
      <c r="AQ217" s="25" t="s">
        <v>191</v>
      </c>
      <c r="AS217" s="25" t="s">
        <v>187</v>
      </c>
      <c r="AT217" s="25" t="s">
        <v>83</v>
      </c>
      <c r="AX217" s="25" t="s">
        <v>185</v>
      </c>
      <c r="BD217" s="194">
        <f>IF(M217="základní",J217,0)</f>
        <v>0</v>
      </c>
      <c r="BE217" s="194">
        <f>IF(M217="snížená",J217,0)</f>
        <v>0</v>
      </c>
      <c r="BF217" s="194">
        <f>IF(M217="zákl. přenesená",J217,0)</f>
        <v>0</v>
      </c>
      <c r="BG217" s="194">
        <f>IF(M217="sníž. přenesená",J217,0)</f>
        <v>0</v>
      </c>
      <c r="BH217" s="194">
        <f>IF(M217="nulová",J217,0)</f>
        <v>0</v>
      </c>
      <c r="BI217" s="25" t="s">
        <v>81</v>
      </c>
      <c r="BJ217" s="194">
        <f>ROUND(I217*H217,2)</f>
        <v>0</v>
      </c>
      <c r="BK217" s="25" t="s">
        <v>191</v>
      </c>
      <c r="BL217" s="25" t="s">
        <v>336</v>
      </c>
    </row>
    <row r="218" spans="2:64" s="13" customFormat="1">
      <c r="B218" s="204"/>
      <c r="D218" s="196" t="s">
        <v>193</v>
      </c>
      <c r="E218" s="205" t="s">
        <v>5</v>
      </c>
      <c r="F218" s="206" t="s">
        <v>337</v>
      </c>
      <c r="H218" s="207">
        <v>34.816000000000003</v>
      </c>
      <c r="I218" s="208"/>
      <c r="K218" s="204"/>
      <c r="L218" s="209"/>
      <c r="M218" s="210"/>
      <c r="N218" s="210"/>
      <c r="O218" s="210"/>
      <c r="P218" s="210"/>
      <c r="Q218" s="210"/>
      <c r="R218" s="210"/>
      <c r="S218" s="211"/>
      <c r="AS218" s="205" t="s">
        <v>193</v>
      </c>
      <c r="AT218" s="205" t="s">
        <v>83</v>
      </c>
      <c r="AU218" s="13" t="s">
        <v>83</v>
      </c>
      <c r="AV218" s="13" t="s">
        <v>38</v>
      </c>
      <c r="AW218" s="13" t="s">
        <v>74</v>
      </c>
      <c r="AX218" s="205" t="s">
        <v>185</v>
      </c>
    </row>
    <row r="219" spans="2:64" s="14" customFormat="1">
      <c r="B219" s="212"/>
      <c r="D219" s="213" t="s">
        <v>193</v>
      </c>
      <c r="E219" s="214" t="s">
        <v>5</v>
      </c>
      <c r="F219" s="215" t="s">
        <v>196</v>
      </c>
      <c r="H219" s="216">
        <v>34.816000000000003</v>
      </c>
      <c r="I219" s="217"/>
      <c r="K219" s="212"/>
      <c r="L219" s="218"/>
      <c r="M219" s="219"/>
      <c r="N219" s="219"/>
      <c r="O219" s="219"/>
      <c r="P219" s="219"/>
      <c r="Q219" s="219"/>
      <c r="R219" s="219"/>
      <c r="S219" s="220"/>
      <c r="AS219" s="221" t="s">
        <v>193</v>
      </c>
      <c r="AT219" s="221" t="s">
        <v>83</v>
      </c>
      <c r="AU219" s="14" t="s">
        <v>191</v>
      </c>
      <c r="AV219" s="14" t="s">
        <v>38</v>
      </c>
      <c r="AW219" s="14" t="s">
        <v>81</v>
      </c>
      <c r="AX219" s="221" t="s">
        <v>185</v>
      </c>
    </row>
    <row r="220" spans="2:64" s="1" customFormat="1" ht="40.200000000000003" customHeight="1">
      <c r="B220" s="182"/>
      <c r="C220" s="183" t="s">
        <v>338</v>
      </c>
      <c r="D220" s="183" t="s">
        <v>187</v>
      </c>
      <c r="E220" s="184" t="s">
        <v>339</v>
      </c>
      <c r="F220" s="185" t="s">
        <v>340</v>
      </c>
      <c r="G220" s="186" t="s">
        <v>283</v>
      </c>
      <c r="H220" s="187">
        <v>1404.45</v>
      </c>
      <c r="I220" s="188"/>
      <c r="J220" s="189">
        <f>ROUND(I220*H220,2)</f>
        <v>0</v>
      </c>
      <c r="K220" s="42"/>
      <c r="L220" s="190" t="s">
        <v>5</v>
      </c>
      <c r="M220" s="191" t="s">
        <v>45</v>
      </c>
      <c r="N220" s="43"/>
      <c r="O220" s="192">
        <f>N220*H220</f>
        <v>0</v>
      </c>
      <c r="P220" s="192">
        <v>0</v>
      </c>
      <c r="Q220" s="192">
        <f>P220*H220</f>
        <v>0</v>
      </c>
      <c r="R220" s="192">
        <v>0</v>
      </c>
      <c r="S220" s="193">
        <f>R220*H220</f>
        <v>0</v>
      </c>
      <c r="AQ220" s="25" t="s">
        <v>191</v>
      </c>
      <c r="AS220" s="25" t="s">
        <v>187</v>
      </c>
      <c r="AT220" s="25" t="s">
        <v>83</v>
      </c>
      <c r="AX220" s="25" t="s">
        <v>185</v>
      </c>
      <c r="BD220" s="194">
        <f>IF(M220="základní",J220,0)</f>
        <v>0</v>
      </c>
      <c r="BE220" s="194">
        <f>IF(M220="snížená",J220,0)</f>
        <v>0</v>
      </c>
      <c r="BF220" s="194">
        <f>IF(M220="zákl. přenesená",J220,0)</f>
        <v>0</v>
      </c>
      <c r="BG220" s="194">
        <f>IF(M220="sníž. přenesená",J220,0)</f>
        <v>0</v>
      </c>
      <c r="BH220" s="194">
        <f>IF(M220="nulová",J220,0)</f>
        <v>0</v>
      </c>
      <c r="BI220" s="25" t="s">
        <v>81</v>
      </c>
      <c r="BJ220" s="194">
        <f>ROUND(I220*H220,2)</f>
        <v>0</v>
      </c>
      <c r="BK220" s="25" t="s">
        <v>191</v>
      </c>
      <c r="BL220" s="25" t="s">
        <v>341</v>
      </c>
    </row>
    <row r="221" spans="2:64" s="12" customFormat="1">
      <c r="B221" s="195"/>
      <c r="D221" s="196" t="s">
        <v>193</v>
      </c>
      <c r="E221" s="197" t="s">
        <v>5</v>
      </c>
      <c r="F221" s="198" t="s">
        <v>342</v>
      </c>
      <c r="H221" s="199" t="s">
        <v>5</v>
      </c>
      <c r="I221" s="200"/>
      <c r="K221" s="195"/>
      <c r="L221" s="201"/>
      <c r="M221" s="202"/>
      <c r="N221" s="202"/>
      <c r="O221" s="202"/>
      <c r="P221" s="202"/>
      <c r="Q221" s="202"/>
      <c r="R221" s="202"/>
      <c r="S221" s="203"/>
      <c r="AS221" s="199" t="s">
        <v>193</v>
      </c>
      <c r="AT221" s="199" t="s">
        <v>83</v>
      </c>
      <c r="AU221" s="12" t="s">
        <v>81</v>
      </c>
      <c r="AV221" s="12" t="s">
        <v>38</v>
      </c>
      <c r="AW221" s="12" t="s">
        <v>74</v>
      </c>
      <c r="AX221" s="199" t="s">
        <v>185</v>
      </c>
    </row>
    <row r="222" spans="2:64" s="13" customFormat="1">
      <c r="B222" s="204"/>
      <c r="D222" s="196" t="s">
        <v>193</v>
      </c>
      <c r="E222" s="205" t="s">
        <v>5</v>
      </c>
      <c r="F222" s="206" t="s">
        <v>343</v>
      </c>
      <c r="H222" s="207">
        <v>1748.7819999999999</v>
      </c>
      <c r="I222" s="208"/>
      <c r="K222" s="204"/>
      <c r="L222" s="209"/>
      <c r="M222" s="210"/>
      <c r="N222" s="210"/>
      <c r="O222" s="210"/>
      <c r="P222" s="210"/>
      <c r="Q222" s="210"/>
      <c r="R222" s="210"/>
      <c r="S222" s="211"/>
      <c r="AS222" s="205" t="s">
        <v>193</v>
      </c>
      <c r="AT222" s="205" t="s">
        <v>83</v>
      </c>
      <c r="AU222" s="13" t="s">
        <v>83</v>
      </c>
      <c r="AV222" s="13" t="s">
        <v>38</v>
      </c>
      <c r="AW222" s="13" t="s">
        <v>74</v>
      </c>
      <c r="AX222" s="205" t="s">
        <v>185</v>
      </c>
    </row>
    <row r="223" spans="2:64" s="12" customFormat="1">
      <c r="B223" s="195"/>
      <c r="D223" s="196" t="s">
        <v>193</v>
      </c>
      <c r="E223" s="197" t="s">
        <v>5</v>
      </c>
      <c r="F223" s="198" t="s">
        <v>344</v>
      </c>
      <c r="H223" s="199" t="s">
        <v>5</v>
      </c>
      <c r="I223" s="200"/>
      <c r="K223" s="195"/>
      <c r="L223" s="201"/>
      <c r="M223" s="202"/>
      <c r="N223" s="202"/>
      <c r="O223" s="202"/>
      <c r="P223" s="202"/>
      <c r="Q223" s="202"/>
      <c r="R223" s="202"/>
      <c r="S223" s="203"/>
      <c r="AS223" s="199" t="s">
        <v>193</v>
      </c>
      <c r="AT223" s="199" t="s">
        <v>83</v>
      </c>
      <c r="AU223" s="12" t="s">
        <v>81</v>
      </c>
      <c r="AV223" s="12" t="s">
        <v>38</v>
      </c>
      <c r="AW223" s="12" t="s">
        <v>74</v>
      </c>
      <c r="AX223" s="199" t="s">
        <v>185</v>
      </c>
    </row>
    <row r="224" spans="2:64" s="13" customFormat="1">
      <c r="B224" s="204"/>
      <c r="D224" s="196" t="s">
        <v>193</v>
      </c>
      <c r="E224" s="205" t="s">
        <v>5</v>
      </c>
      <c r="F224" s="206" t="s">
        <v>345</v>
      </c>
      <c r="H224" s="207">
        <v>-46.131999999999998</v>
      </c>
      <c r="I224" s="208"/>
      <c r="K224" s="204"/>
      <c r="L224" s="209"/>
      <c r="M224" s="210"/>
      <c r="N224" s="210"/>
      <c r="O224" s="210"/>
      <c r="P224" s="210"/>
      <c r="Q224" s="210"/>
      <c r="R224" s="210"/>
      <c r="S224" s="211"/>
      <c r="AS224" s="205" t="s">
        <v>193</v>
      </c>
      <c r="AT224" s="205" t="s">
        <v>83</v>
      </c>
      <c r="AU224" s="13" t="s">
        <v>83</v>
      </c>
      <c r="AV224" s="13" t="s">
        <v>38</v>
      </c>
      <c r="AW224" s="13" t="s">
        <v>74</v>
      </c>
      <c r="AX224" s="205" t="s">
        <v>185</v>
      </c>
    </row>
    <row r="225" spans="2:64" s="12" customFormat="1">
      <c r="B225" s="195"/>
      <c r="D225" s="196" t="s">
        <v>193</v>
      </c>
      <c r="E225" s="197" t="s">
        <v>5</v>
      </c>
      <c r="F225" s="198" t="s">
        <v>346</v>
      </c>
      <c r="H225" s="199" t="s">
        <v>5</v>
      </c>
      <c r="I225" s="200"/>
      <c r="K225" s="195"/>
      <c r="L225" s="201"/>
      <c r="M225" s="202"/>
      <c r="N225" s="202"/>
      <c r="O225" s="202"/>
      <c r="P225" s="202"/>
      <c r="Q225" s="202"/>
      <c r="R225" s="202"/>
      <c r="S225" s="203"/>
      <c r="AS225" s="199" t="s">
        <v>193</v>
      </c>
      <c r="AT225" s="199" t="s">
        <v>83</v>
      </c>
      <c r="AU225" s="12" t="s">
        <v>81</v>
      </c>
      <c r="AV225" s="12" t="s">
        <v>38</v>
      </c>
      <c r="AW225" s="12" t="s">
        <v>74</v>
      </c>
      <c r="AX225" s="199" t="s">
        <v>185</v>
      </c>
    </row>
    <row r="226" spans="2:64" s="13" customFormat="1">
      <c r="B226" s="204"/>
      <c r="D226" s="196" t="s">
        <v>193</v>
      </c>
      <c r="E226" s="205" t="s">
        <v>5</v>
      </c>
      <c r="F226" s="206" t="s">
        <v>347</v>
      </c>
      <c r="H226" s="207">
        <v>-298.2</v>
      </c>
      <c r="I226" s="208"/>
      <c r="K226" s="204"/>
      <c r="L226" s="209"/>
      <c r="M226" s="210"/>
      <c r="N226" s="210"/>
      <c r="O226" s="210"/>
      <c r="P226" s="210"/>
      <c r="Q226" s="210"/>
      <c r="R226" s="210"/>
      <c r="S226" s="211"/>
      <c r="AS226" s="205" t="s">
        <v>193</v>
      </c>
      <c r="AT226" s="205" t="s">
        <v>83</v>
      </c>
      <c r="AU226" s="13" t="s">
        <v>83</v>
      </c>
      <c r="AV226" s="13" t="s">
        <v>38</v>
      </c>
      <c r="AW226" s="13" t="s">
        <v>74</v>
      </c>
      <c r="AX226" s="205" t="s">
        <v>185</v>
      </c>
    </row>
    <row r="227" spans="2:64" s="14" customFormat="1">
      <c r="B227" s="212"/>
      <c r="D227" s="213" t="s">
        <v>193</v>
      </c>
      <c r="E227" s="214" t="s">
        <v>5</v>
      </c>
      <c r="F227" s="215" t="s">
        <v>196</v>
      </c>
      <c r="H227" s="216">
        <v>1404.45</v>
      </c>
      <c r="I227" s="217"/>
      <c r="K227" s="212"/>
      <c r="L227" s="218"/>
      <c r="M227" s="219"/>
      <c r="N227" s="219"/>
      <c r="O227" s="219"/>
      <c r="P227" s="219"/>
      <c r="Q227" s="219"/>
      <c r="R227" s="219"/>
      <c r="S227" s="220"/>
      <c r="AS227" s="221" t="s">
        <v>193</v>
      </c>
      <c r="AT227" s="221" t="s">
        <v>83</v>
      </c>
      <c r="AU227" s="14" t="s">
        <v>191</v>
      </c>
      <c r="AV227" s="14" t="s">
        <v>38</v>
      </c>
      <c r="AW227" s="14" t="s">
        <v>81</v>
      </c>
      <c r="AX227" s="221" t="s">
        <v>185</v>
      </c>
    </row>
    <row r="228" spans="2:64" s="1" customFormat="1" ht="20.399999999999999" customHeight="1">
      <c r="B228" s="182"/>
      <c r="C228" s="183" t="s">
        <v>348</v>
      </c>
      <c r="D228" s="183" t="s">
        <v>187</v>
      </c>
      <c r="E228" s="184" t="s">
        <v>349</v>
      </c>
      <c r="F228" s="185" t="s">
        <v>350</v>
      </c>
      <c r="G228" s="186" t="s">
        <v>283</v>
      </c>
      <c r="H228" s="187">
        <v>386</v>
      </c>
      <c r="I228" s="188"/>
      <c r="J228" s="189">
        <f>ROUND(I228*H228,2)</f>
        <v>0</v>
      </c>
      <c r="K228" s="42"/>
      <c r="L228" s="190" t="s">
        <v>5</v>
      </c>
      <c r="M228" s="191" t="s">
        <v>45</v>
      </c>
      <c r="N228" s="43"/>
      <c r="O228" s="192">
        <f>N228*H228</f>
        <v>0</v>
      </c>
      <c r="P228" s="192">
        <v>0</v>
      </c>
      <c r="Q228" s="192">
        <f>P228*H228</f>
        <v>0</v>
      </c>
      <c r="R228" s="192">
        <v>0</v>
      </c>
      <c r="S228" s="193">
        <f>R228*H228</f>
        <v>0</v>
      </c>
      <c r="AQ228" s="25" t="s">
        <v>191</v>
      </c>
      <c r="AS228" s="25" t="s">
        <v>187</v>
      </c>
      <c r="AT228" s="25" t="s">
        <v>83</v>
      </c>
      <c r="AX228" s="25" t="s">
        <v>185</v>
      </c>
      <c r="BD228" s="194">
        <f>IF(M228="základní",J228,0)</f>
        <v>0</v>
      </c>
      <c r="BE228" s="194">
        <f>IF(M228="snížená",J228,0)</f>
        <v>0</v>
      </c>
      <c r="BF228" s="194">
        <f>IF(M228="zákl. přenesená",J228,0)</f>
        <v>0</v>
      </c>
      <c r="BG228" s="194">
        <f>IF(M228="sníž. přenesená",J228,0)</f>
        <v>0</v>
      </c>
      <c r="BH228" s="194">
        <f>IF(M228="nulová",J228,0)</f>
        <v>0</v>
      </c>
      <c r="BI228" s="25" t="s">
        <v>81</v>
      </c>
      <c r="BJ228" s="194">
        <f>ROUND(I228*H228,2)</f>
        <v>0</v>
      </c>
      <c r="BK228" s="25" t="s">
        <v>191</v>
      </c>
      <c r="BL228" s="25" t="s">
        <v>351</v>
      </c>
    </row>
    <row r="229" spans="2:64" s="12" customFormat="1">
      <c r="B229" s="195"/>
      <c r="D229" s="196" t="s">
        <v>193</v>
      </c>
      <c r="E229" s="197" t="s">
        <v>5</v>
      </c>
      <c r="F229" s="198" t="s">
        <v>285</v>
      </c>
      <c r="H229" s="199" t="s">
        <v>5</v>
      </c>
      <c r="I229" s="200"/>
      <c r="K229" s="195"/>
      <c r="L229" s="201"/>
      <c r="M229" s="202"/>
      <c r="N229" s="202"/>
      <c r="O229" s="202"/>
      <c r="P229" s="202"/>
      <c r="Q229" s="202"/>
      <c r="R229" s="202"/>
      <c r="S229" s="203"/>
      <c r="AS229" s="199" t="s">
        <v>193</v>
      </c>
      <c r="AT229" s="199" t="s">
        <v>83</v>
      </c>
      <c r="AU229" s="12" t="s">
        <v>81</v>
      </c>
      <c r="AV229" s="12" t="s">
        <v>38</v>
      </c>
      <c r="AW229" s="12" t="s">
        <v>74</v>
      </c>
      <c r="AX229" s="199" t="s">
        <v>185</v>
      </c>
    </row>
    <row r="230" spans="2:64" s="12" customFormat="1">
      <c r="B230" s="195"/>
      <c r="D230" s="196" t="s">
        <v>193</v>
      </c>
      <c r="E230" s="197" t="s">
        <v>5</v>
      </c>
      <c r="F230" s="198" t="s">
        <v>352</v>
      </c>
      <c r="H230" s="199" t="s">
        <v>5</v>
      </c>
      <c r="I230" s="200"/>
      <c r="K230" s="195"/>
      <c r="L230" s="201"/>
      <c r="M230" s="202"/>
      <c r="N230" s="202"/>
      <c r="O230" s="202"/>
      <c r="P230" s="202"/>
      <c r="Q230" s="202"/>
      <c r="R230" s="202"/>
      <c r="S230" s="203"/>
      <c r="AS230" s="199" t="s">
        <v>193</v>
      </c>
      <c r="AT230" s="199" t="s">
        <v>83</v>
      </c>
      <c r="AU230" s="12" t="s">
        <v>81</v>
      </c>
      <c r="AV230" s="12" t="s">
        <v>38</v>
      </c>
      <c r="AW230" s="12" t="s">
        <v>74</v>
      </c>
      <c r="AX230" s="199" t="s">
        <v>185</v>
      </c>
    </row>
    <row r="231" spans="2:64" s="13" customFormat="1">
      <c r="B231" s="204"/>
      <c r="D231" s="196" t="s">
        <v>193</v>
      </c>
      <c r="E231" s="205" t="s">
        <v>5</v>
      </c>
      <c r="F231" s="206" t="s">
        <v>286</v>
      </c>
      <c r="H231" s="207">
        <v>64</v>
      </c>
      <c r="I231" s="208"/>
      <c r="K231" s="204"/>
      <c r="L231" s="209"/>
      <c r="M231" s="210"/>
      <c r="N231" s="210"/>
      <c r="O231" s="210"/>
      <c r="P231" s="210"/>
      <c r="Q231" s="210"/>
      <c r="R231" s="210"/>
      <c r="S231" s="211"/>
      <c r="AS231" s="205" t="s">
        <v>193</v>
      </c>
      <c r="AT231" s="205" t="s">
        <v>83</v>
      </c>
      <c r="AU231" s="13" t="s">
        <v>83</v>
      </c>
      <c r="AV231" s="13" t="s">
        <v>38</v>
      </c>
      <c r="AW231" s="13" t="s">
        <v>74</v>
      </c>
      <c r="AX231" s="205" t="s">
        <v>185</v>
      </c>
    </row>
    <row r="232" spans="2:64" s="13" customFormat="1">
      <c r="B232" s="204"/>
      <c r="D232" s="196" t="s">
        <v>193</v>
      </c>
      <c r="E232" s="205" t="s">
        <v>5</v>
      </c>
      <c r="F232" s="206" t="s">
        <v>287</v>
      </c>
      <c r="H232" s="207">
        <v>68.8</v>
      </c>
      <c r="I232" s="208"/>
      <c r="K232" s="204"/>
      <c r="L232" s="209"/>
      <c r="M232" s="210"/>
      <c r="N232" s="210"/>
      <c r="O232" s="210"/>
      <c r="P232" s="210"/>
      <c r="Q232" s="210"/>
      <c r="R232" s="210"/>
      <c r="S232" s="211"/>
      <c r="AS232" s="205" t="s">
        <v>193</v>
      </c>
      <c r="AT232" s="205" t="s">
        <v>83</v>
      </c>
      <c r="AU232" s="13" t="s">
        <v>83</v>
      </c>
      <c r="AV232" s="13" t="s">
        <v>38</v>
      </c>
      <c r="AW232" s="13" t="s">
        <v>74</v>
      </c>
      <c r="AX232" s="205" t="s">
        <v>185</v>
      </c>
    </row>
    <row r="233" spans="2:64" s="13" customFormat="1">
      <c r="B233" s="204"/>
      <c r="D233" s="196" t="s">
        <v>193</v>
      </c>
      <c r="E233" s="205" t="s">
        <v>5</v>
      </c>
      <c r="F233" s="206" t="s">
        <v>288</v>
      </c>
      <c r="H233" s="207">
        <v>79.400000000000006</v>
      </c>
      <c r="I233" s="208"/>
      <c r="K233" s="204"/>
      <c r="L233" s="209"/>
      <c r="M233" s="210"/>
      <c r="N233" s="210"/>
      <c r="O233" s="210"/>
      <c r="P233" s="210"/>
      <c r="Q233" s="210"/>
      <c r="R233" s="210"/>
      <c r="S233" s="211"/>
      <c r="AS233" s="205" t="s">
        <v>193</v>
      </c>
      <c r="AT233" s="205" t="s">
        <v>83</v>
      </c>
      <c r="AU233" s="13" t="s">
        <v>83</v>
      </c>
      <c r="AV233" s="13" t="s">
        <v>38</v>
      </c>
      <c r="AW233" s="13" t="s">
        <v>74</v>
      </c>
      <c r="AX233" s="205" t="s">
        <v>185</v>
      </c>
    </row>
    <row r="234" spans="2:64" s="13" customFormat="1">
      <c r="B234" s="204"/>
      <c r="D234" s="196" t="s">
        <v>193</v>
      </c>
      <c r="E234" s="205" t="s">
        <v>5</v>
      </c>
      <c r="F234" s="206" t="s">
        <v>289</v>
      </c>
      <c r="H234" s="207">
        <v>173.8</v>
      </c>
      <c r="I234" s="208"/>
      <c r="K234" s="204"/>
      <c r="L234" s="209"/>
      <c r="M234" s="210"/>
      <c r="N234" s="210"/>
      <c r="O234" s="210"/>
      <c r="P234" s="210"/>
      <c r="Q234" s="210"/>
      <c r="R234" s="210"/>
      <c r="S234" s="211"/>
      <c r="AS234" s="205" t="s">
        <v>193</v>
      </c>
      <c r="AT234" s="205" t="s">
        <v>83</v>
      </c>
      <c r="AU234" s="13" t="s">
        <v>83</v>
      </c>
      <c r="AV234" s="13" t="s">
        <v>38</v>
      </c>
      <c r="AW234" s="13" t="s">
        <v>74</v>
      </c>
      <c r="AX234" s="205" t="s">
        <v>185</v>
      </c>
    </row>
    <row r="235" spans="2:64" s="14" customFormat="1">
      <c r="B235" s="212"/>
      <c r="D235" s="213" t="s">
        <v>193</v>
      </c>
      <c r="E235" s="214" t="s">
        <v>5</v>
      </c>
      <c r="F235" s="215" t="s">
        <v>196</v>
      </c>
      <c r="H235" s="216">
        <v>386</v>
      </c>
      <c r="I235" s="217"/>
      <c r="K235" s="212"/>
      <c r="L235" s="218"/>
      <c r="M235" s="219"/>
      <c r="N235" s="219"/>
      <c r="O235" s="219"/>
      <c r="P235" s="219"/>
      <c r="Q235" s="219"/>
      <c r="R235" s="219"/>
      <c r="S235" s="220"/>
      <c r="AS235" s="221" t="s">
        <v>193</v>
      </c>
      <c r="AT235" s="221" t="s">
        <v>83</v>
      </c>
      <c r="AU235" s="14" t="s">
        <v>191</v>
      </c>
      <c r="AV235" s="14" t="s">
        <v>38</v>
      </c>
      <c r="AW235" s="14" t="s">
        <v>81</v>
      </c>
      <c r="AX235" s="221" t="s">
        <v>185</v>
      </c>
    </row>
    <row r="236" spans="2:64" s="1" customFormat="1" ht="20.399999999999999" customHeight="1">
      <c r="B236" s="182"/>
      <c r="C236" s="183" t="s">
        <v>353</v>
      </c>
      <c r="D236" s="183" t="s">
        <v>187</v>
      </c>
      <c r="E236" s="184" t="s">
        <v>354</v>
      </c>
      <c r="F236" s="185" t="s">
        <v>355</v>
      </c>
      <c r="G236" s="186" t="s">
        <v>356</v>
      </c>
      <c r="H236" s="187">
        <v>2528.0100000000002</v>
      </c>
      <c r="I236" s="188"/>
      <c r="J236" s="189">
        <f>ROUND(I236*H236,2)</f>
        <v>0</v>
      </c>
      <c r="K236" s="42"/>
      <c r="L236" s="190" t="s">
        <v>5</v>
      </c>
      <c r="M236" s="191" t="s">
        <v>45</v>
      </c>
      <c r="N236" s="43"/>
      <c r="O236" s="192">
        <f>N236*H236</f>
        <v>0</v>
      </c>
      <c r="P236" s="192">
        <v>0</v>
      </c>
      <c r="Q236" s="192">
        <f>P236*H236</f>
        <v>0</v>
      </c>
      <c r="R236" s="192">
        <v>0</v>
      </c>
      <c r="S236" s="193">
        <f>R236*H236</f>
        <v>0</v>
      </c>
      <c r="AQ236" s="25" t="s">
        <v>191</v>
      </c>
      <c r="AS236" s="25" t="s">
        <v>187</v>
      </c>
      <c r="AT236" s="25" t="s">
        <v>83</v>
      </c>
      <c r="AX236" s="25" t="s">
        <v>185</v>
      </c>
      <c r="BD236" s="194">
        <f>IF(M236="základní",J236,0)</f>
        <v>0</v>
      </c>
      <c r="BE236" s="194">
        <f>IF(M236="snížená",J236,0)</f>
        <v>0</v>
      </c>
      <c r="BF236" s="194">
        <f>IF(M236="zákl. přenesená",J236,0)</f>
        <v>0</v>
      </c>
      <c r="BG236" s="194">
        <f>IF(M236="sníž. přenesená",J236,0)</f>
        <v>0</v>
      </c>
      <c r="BH236" s="194">
        <f>IF(M236="nulová",J236,0)</f>
        <v>0</v>
      </c>
      <c r="BI236" s="25" t="s">
        <v>81</v>
      </c>
      <c r="BJ236" s="194">
        <f>ROUND(I236*H236,2)</f>
        <v>0</v>
      </c>
      <c r="BK236" s="25" t="s">
        <v>191</v>
      </c>
      <c r="BL236" s="25" t="s">
        <v>357</v>
      </c>
    </row>
    <row r="237" spans="2:64" s="12" customFormat="1">
      <c r="B237" s="195"/>
      <c r="D237" s="196" t="s">
        <v>193</v>
      </c>
      <c r="E237" s="197" t="s">
        <v>5</v>
      </c>
      <c r="F237" s="198" t="s">
        <v>358</v>
      </c>
      <c r="H237" s="199" t="s">
        <v>5</v>
      </c>
      <c r="I237" s="200"/>
      <c r="K237" s="195"/>
      <c r="L237" s="201"/>
      <c r="M237" s="202"/>
      <c r="N237" s="202"/>
      <c r="O237" s="202"/>
      <c r="P237" s="202"/>
      <c r="Q237" s="202"/>
      <c r="R237" s="202"/>
      <c r="S237" s="203"/>
      <c r="AS237" s="199" t="s">
        <v>193</v>
      </c>
      <c r="AT237" s="199" t="s">
        <v>83</v>
      </c>
      <c r="AU237" s="12" t="s">
        <v>81</v>
      </c>
      <c r="AV237" s="12" t="s">
        <v>38</v>
      </c>
      <c r="AW237" s="12" t="s">
        <v>74</v>
      </c>
      <c r="AX237" s="199" t="s">
        <v>185</v>
      </c>
    </row>
    <row r="238" spans="2:64" s="13" customFormat="1">
      <c r="B238" s="204"/>
      <c r="D238" s="196" t="s">
        <v>193</v>
      </c>
      <c r="E238" s="205" t="s">
        <v>5</v>
      </c>
      <c r="F238" s="206" t="s">
        <v>359</v>
      </c>
      <c r="H238" s="207">
        <v>3147.808</v>
      </c>
      <c r="I238" s="208"/>
      <c r="K238" s="204"/>
      <c r="L238" s="209"/>
      <c r="M238" s="210"/>
      <c r="N238" s="210"/>
      <c r="O238" s="210"/>
      <c r="P238" s="210"/>
      <c r="Q238" s="210"/>
      <c r="R238" s="210"/>
      <c r="S238" s="211"/>
      <c r="AS238" s="205" t="s">
        <v>193</v>
      </c>
      <c r="AT238" s="205" t="s">
        <v>83</v>
      </c>
      <c r="AU238" s="13" t="s">
        <v>83</v>
      </c>
      <c r="AV238" s="13" t="s">
        <v>38</v>
      </c>
      <c r="AW238" s="13" t="s">
        <v>74</v>
      </c>
      <c r="AX238" s="205" t="s">
        <v>185</v>
      </c>
    </row>
    <row r="239" spans="2:64" s="15" customFormat="1">
      <c r="B239" s="222"/>
      <c r="D239" s="196" t="s">
        <v>193</v>
      </c>
      <c r="E239" s="223" t="s">
        <v>5</v>
      </c>
      <c r="F239" s="224" t="s">
        <v>302</v>
      </c>
      <c r="H239" s="225">
        <v>3147.808</v>
      </c>
      <c r="I239" s="226"/>
      <c r="K239" s="222"/>
      <c r="L239" s="227"/>
      <c r="M239" s="228"/>
      <c r="N239" s="228"/>
      <c r="O239" s="228"/>
      <c r="P239" s="228"/>
      <c r="Q239" s="228"/>
      <c r="R239" s="228"/>
      <c r="S239" s="229"/>
      <c r="AS239" s="223" t="s">
        <v>193</v>
      </c>
      <c r="AT239" s="223" t="s">
        <v>83</v>
      </c>
      <c r="AU239" s="15" t="s">
        <v>202</v>
      </c>
      <c r="AV239" s="15" t="s">
        <v>38</v>
      </c>
      <c r="AW239" s="15" t="s">
        <v>74</v>
      </c>
      <c r="AX239" s="223" t="s">
        <v>185</v>
      </c>
    </row>
    <row r="240" spans="2:64" s="12" customFormat="1">
      <c r="B240" s="195"/>
      <c r="D240" s="196" t="s">
        <v>193</v>
      </c>
      <c r="E240" s="197" t="s">
        <v>5</v>
      </c>
      <c r="F240" s="198" t="s">
        <v>344</v>
      </c>
      <c r="H240" s="199" t="s">
        <v>5</v>
      </c>
      <c r="I240" s="200"/>
      <c r="K240" s="195"/>
      <c r="L240" s="201"/>
      <c r="M240" s="202"/>
      <c r="N240" s="202"/>
      <c r="O240" s="202"/>
      <c r="P240" s="202"/>
      <c r="Q240" s="202"/>
      <c r="R240" s="202"/>
      <c r="S240" s="203"/>
      <c r="AS240" s="199" t="s">
        <v>193</v>
      </c>
      <c r="AT240" s="199" t="s">
        <v>83</v>
      </c>
      <c r="AU240" s="12" t="s">
        <v>81</v>
      </c>
      <c r="AV240" s="12" t="s">
        <v>38</v>
      </c>
      <c r="AW240" s="12" t="s">
        <v>74</v>
      </c>
      <c r="AX240" s="199" t="s">
        <v>185</v>
      </c>
    </row>
    <row r="241" spans="2:64" s="13" customFormat="1">
      <c r="B241" s="204"/>
      <c r="D241" s="196" t="s">
        <v>193</v>
      </c>
      <c r="E241" s="205" t="s">
        <v>5</v>
      </c>
      <c r="F241" s="206" t="s">
        <v>360</v>
      </c>
      <c r="H241" s="207">
        <v>-83.037999999999997</v>
      </c>
      <c r="I241" s="208"/>
      <c r="K241" s="204"/>
      <c r="L241" s="209"/>
      <c r="M241" s="210"/>
      <c r="N241" s="210"/>
      <c r="O241" s="210"/>
      <c r="P241" s="210"/>
      <c r="Q241" s="210"/>
      <c r="R241" s="210"/>
      <c r="S241" s="211"/>
      <c r="AS241" s="205" t="s">
        <v>193</v>
      </c>
      <c r="AT241" s="205" t="s">
        <v>83</v>
      </c>
      <c r="AU241" s="13" t="s">
        <v>83</v>
      </c>
      <c r="AV241" s="13" t="s">
        <v>38</v>
      </c>
      <c r="AW241" s="13" t="s">
        <v>74</v>
      </c>
      <c r="AX241" s="205" t="s">
        <v>185</v>
      </c>
    </row>
    <row r="242" spans="2:64" s="15" customFormat="1">
      <c r="B242" s="222"/>
      <c r="D242" s="196" t="s">
        <v>193</v>
      </c>
      <c r="E242" s="223" t="s">
        <v>5</v>
      </c>
      <c r="F242" s="224" t="s">
        <v>302</v>
      </c>
      <c r="H242" s="225">
        <v>-83.037999999999997</v>
      </c>
      <c r="I242" s="226"/>
      <c r="K242" s="222"/>
      <c r="L242" s="227"/>
      <c r="M242" s="228"/>
      <c r="N242" s="228"/>
      <c r="O242" s="228"/>
      <c r="P242" s="228"/>
      <c r="Q242" s="228"/>
      <c r="R242" s="228"/>
      <c r="S242" s="229"/>
      <c r="AS242" s="223" t="s">
        <v>193</v>
      </c>
      <c r="AT242" s="223" t="s">
        <v>83</v>
      </c>
      <c r="AU242" s="15" t="s">
        <v>202</v>
      </c>
      <c r="AV242" s="15" t="s">
        <v>38</v>
      </c>
      <c r="AW242" s="15" t="s">
        <v>74</v>
      </c>
      <c r="AX242" s="223" t="s">
        <v>185</v>
      </c>
    </row>
    <row r="243" spans="2:64" s="12" customFormat="1">
      <c r="B243" s="195"/>
      <c r="D243" s="196" t="s">
        <v>193</v>
      </c>
      <c r="E243" s="197" t="s">
        <v>5</v>
      </c>
      <c r="F243" s="198" t="s">
        <v>346</v>
      </c>
      <c r="H243" s="199" t="s">
        <v>5</v>
      </c>
      <c r="I243" s="200"/>
      <c r="K243" s="195"/>
      <c r="L243" s="201"/>
      <c r="M243" s="202"/>
      <c r="N243" s="202"/>
      <c r="O243" s="202"/>
      <c r="P243" s="202"/>
      <c r="Q243" s="202"/>
      <c r="R243" s="202"/>
      <c r="S243" s="203"/>
      <c r="AS243" s="199" t="s">
        <v>193</v>
      </c>
      <c r="AT243" s="199" t="s">
        <v>83</v>
      </c>
      <c r="AU243" s="12" t="s">
        <v>81</v>
      </c>
      <c r="AV243" s="12" t="s">
        <v>38</v>
      </c>
      <c r="AW243" s="12" t="s">
        <v>74</v>
      </c>
      <c r="AX243" s="199" t="s">
        <v>185</v>
      </c>
    </row>
    <row r="244" spans="2:64" s="13" customFormat="1">
      <c r="B244" s="204"/>
      <c r="D244" s="196" t="s">
        <v>193</v>
      </c>
      <c r="E244" s="205" t="s">
        <v>5</v>
      </c>
      <c r="F244" s="206" t="s">
        <v>361</v>
      </c>
      <c r="H244" s="207">
        <v>-536.76</v>
      </c>
      <c r="I244" s="208"/>
      <c r="K244" s="204"/>
      <c r="L244" s="209"/>
      <c r="M244" s="210"/>
      <c r="N244" s="210"/>
      <c r="O244" s="210"/>
      <c r="P244" s="210"/>
      <c r="Q244" s="210"/>
      <c r="R244" s="210"/>
      <c r="S244" s="211"/>
      <c r="AS244" s="205" t="s">
        <v>193</v>
      </c>
      <c r="AT244" s="205" t="s">
        <v>83</v>
      </c>
      <c r="AU244" s="13" t="s">
        <v>83</v>
      </c>
      <c r="AV244" s="13" t="s">
        <v>38</v>
      </c>
      <c r="AW244" s="13" t="s">
        <v>74</v>
      </c>
      <c r="AX244" s="205" t="s">
        <v>185</v>
      </c>
    </row>
    <row r="245" spans="2:64" s="14" customFormat="1">
      <c r="B245" s="212"/>
      <c r="D245" s="196" t="s">
        <v>193</v>
      </c>
      <c r="E245" s="230" t="s">
        <v>5</v>
      </c>
      <c r="F245" s="231" t="s">
        <v>196</v>
      </c>
      <c r="H245" s="232">
        <v>2528.0100000000002</v>
      </c>
      <c r="I245" s="217"/>
      <c r="K245" s="212"/>
      <c r="L245" s="218"/>
      <c r="M245" s="219"/>
      <c r="N245" s="219"/>
      <c r="O245" s="219"/>
      <c r="P245" s="219"/>
      <c r="Q245" s="219"/>
      <c r="R245" s="219"/>
      <c r="S245" s="220"/>
      <c r="AS245" s="221" t="s">
        <v>193</v>
      </c>
      <c r="AT245" s="221" t="s">
        <v>83</v>
      </c>
      <c r="AU245" s="14" t="s">
        <v>191</v>
      </c>
      <c r="AV245" s="14" t="s">
        <v>38</v>
      </c>
      <c r="AW245" s="14" t="s">
        <v>81</v>
      </c>
      <c r="AX245" s="221" t="s">
        <v>185</v>
      </c>
    </row>
    <row r="246" spans="2:64" s="11" customFormat="1" ht="29.85" customHeight="1">
      <c r="B246" s="168"/>
      <c r="D246" s="179" t="s">
        <v>73</v>
      </c>
      <c r="E246" s="180" t="s">
        <v>228</v>
      </c>
      <c r="F246" s="180" t="s">
        <v>362</v>
      </c>
      <c r="I246" s="171"/>
      <c r="J246" s="181">
        <f>BJ246</f>
        <v>0</v>
      </c>
      <c r="K246" s="168"/>
      <c r="L246" s="173"/>
      <c r="M246" s="174"/>
      <c r="N246" s="174"/>
      <c r="O246" s="175">
        <f>SUM(O247:O249)</f>
        <v>0</v>
      </c>
      <c r="P246" s="174"/>
      <c r="Q246" s="175">
        <f>SUM(Q247:Q249)</f>
        <v>0</v>
      </c>
      <c r="R246" s="174"/>
      <c r="S246" s="176">
        <f>SUM(S247:S249)</f>
        <v>0</v>
      </c>
      <c r="AQ246" s="169" t="s">
        <v>81</v>
      </c>
      <c r="AS246" s="177" t="s">
        <v>73</v>
      </c>
      <c r="AT246" s="177" t="s">
        <v>81</v>
      </c>
      <c r="AX246" s="169" t="s">
        <v>185</v>
      </c>
      <c r="BJ246" s="178">
        <f>SUM(BJ247:BJ249)</f>
        <v>0</v>
      </c>
    </row>
    <row r="247" spans="2:64" s="1" customFormat="1" ht="20.399999999999999" customHeight="1">
      <c r="B247" s="182"/>
      <c r="C247" s="183" t="s">
        <v>363</v>
      </c>
      <c r="D247" s="183" t="s">
        <v>187</v>
      </c>
      <c r="E247" s="184" t="s">
        <v>364</v>
      </c>
      <c r="F247" s="185" t="s">
        <v>365</v>
      </c>
      <c r="G247" s="186" t="s">
        <v>366</v>
      </c>
      <c r="H247" s="187">
        <v>2</v>
      </c>
      <c r="I247" s="188"/>
      <c r="J247" s="189">
        <f>ROUND(I247*H247,2)</f>
        <v>0</v>
      </c>
      <c r="K247" s="42"/>
      <c r="L247" s="190" t="s">
        <v>5</v>
      </c>
      <c r="M247" s="191" t="s">
        <v>45</v>
      </c>
      <c r="N247" s="43"/>
      <c r="O247" s="192">
        <f>N247*H247</f>
        <v>0</v>
      </c>
      <c r="P247" s="192">
        <v>0</v>
      </c>
      <c r="Q247" s="192">
        <f>P247*H247</f>
        <v>0</v>
      </c>
      <c r="R247" s="192">
        <v>0</v>
      </c>
      <c r="S247" s="193">
        <f>R247*H247</f>
        <v>0</v>
      </c>
      <c r="AQ247" s="25" t="s">
        <v>191</v>
      </c>
      <c r="AS247" s="25" t="s">
        <v>187</v>
      </c>
      <c r="AT247" s="25" t="s">
        <v>83</v>
      </c>
      <c r="AX247" s="25" t="s">
        <v>185</v>
      </c>
      <c r="BD247" s="194">
        <f>IF(M247="základní",J247,0)</f>
        <v>0</v>
      </c>
      <c r="BE247" s="194">
        <f>IF(M247="snížená",J247,0)</f>
        <v>0</v>
      </c>
      <c r="BF247" s="194">
        <f>IF(M247="zákl. přenesená",J247,0)</f>
        <v>0</v>
      </c>
      <c r="BG247" s="194">
        <f>IF(M247="sníž. přenesená",J247,0)</f>
        <v>0</v>
      </c>
      <c r="BH247" s="194">
        <f>IF(M247="nulová",J247,0)</f>
        <v>0</v>
      </c>
      <c r="BI247" s="25" t="s">
        <v>81</v>
      </c>
      <c r="BJ247" s="194">
        <f>ROUND(I247*H247,2)</f>
        <v>0</v>
      </c>
      <c r="BK247" s="25" t="s">
        <v>191</v>
      </c>
      <c r="BL247" s="25" t="s">
        <v>367</v>
      </c>
    </row>
    <row r="248" spans="2:64" s="13" customFormat="1">
      <c r="B248" s="204"/>
      <c r="D248" s="196" t="s">
        <v>193</v>
      </c>
      <c r="E248" s="205" t="s">
        <v>5</v>
      </c>
      <c r="F248" s="206" t="s">
        <v>83</v>
      </c>
      <c r="H248" s="207">
        <v>2</v>
      </c>
      <c r="I248" s="208"/>
      <c r="K248" s="204"/>
      <c r="L248" s="209"/>
      <c r="M248" s="210"/>
      <c r="N248" s="210"/>
      <c r="O248" s="210"/>
      <c r="P248" s="210"/>
      <c r="Q248" s="210"/>
      <c r="R248" s="210"/>
      <c r="S248" s="211"/>
      <c r="AS248" s="205" t="s">
        <v>193</v>
      </c>
      <c r="AT248" s="205" t="s">
        <v>83</v>
      </c>
      <c r="AU248" s="13" t="s">
        <v>83</v>
      </c>
      <c r="AV248" s="13" t="s">
        <v>38</v>
      </c>
      <c r="AW248" s="13" t="s">
        <v>74</v>
      </c>
      <c r="AX248" s="205" t="s">
        <v>185</v>
      </c>
    </row>
    <row r="249" spans="2:64" s="14" customFormat="1">
      <c r="B249" s="212"/>
      <c r="D249" s="196" t="s">
        <v>193</v>
      </c>
      <c r="E249" s="230" t="s">
        <v>5</v>
      </c>
      <c r="F249" s="231" t="s">
        <v>196</v>
      </c>
      <c r="H249" s="232">
        <v>2</v>
      </c>
      <c r="I249" s="217"/>
      <c r="K249" s="212"/>
      <c r="L249" s="218"/>
      <c r="M249" s="219"/>
      <c r="N249" s="219"/>
      <c r="O249" s="219"/>
      <c r="P249" s="219"/>
      <c r="Q249" s="219"/>
      <c r="R249" s="219"/>
      <c r="S249" s="220"/>
      <c r="AS249" s="221" t="s">
        <v>193</v>
      </c>
      <c r="AT249" s="221" t="s">
        <v>83</v>
      </c>
      <c r="AU249" s="14" t="s">
        <v>191</v>
      </c>
      <c r="AV249" s="14" t="s">
        <v>38</v>
      </c>
      <c r="AW249" s="14" t="s">
        <v>81</v>
      </c>
      <c r="AX249" s="221" t="s">
        <v>185</v>
      </c>
    </row>
    <row r="250" spans="2:64" s="11" customFormat="1" ht="29.85" customHeight="1">
      <c r="B250" s="168"/>
      <c r="D250" s="179" t="s">
        <v>73</v>
      </c>
      <c r="E250" s="180" t="s">
        <v>232</v>
      </c>
      <c r="F250" s="180" t="s">
        <v>368</v>
      </c>
      <c r="I250" s="171"/>
      <c r="J250" s="181">
        <f>BJ250</f>
        <v>0</v>
      </c>
      <c r="K250" s="168"/>
      <c r="L250" s="173"/>
      <c r="M250" s="174"/>
      <c r="N250" s="174"/>
      <c r="O250" s="175">
        <f>SUM(O251:O265)</f>
        <v>0</v>
      </c>
      <c r="P250" s="174"/>
      <c r="Q250" s="175">
        <f>SUM(Q251:Q265)</f>
        <v>0</v>
      </c>
      <c r="R250" s="174"/>
      <c r="S250" s="176">
        <f>SUM(S251:S265)</f>
        <v>17.682000000000002</v>
      </c>
      <c r="AQ250" s="169" t="s">
        <v>81</v>
      </c>
      <c r="AS250" s="177" t="s">
        <v>73</v>
      </c>
      <c r="AT250" s="177" t="s">
        <v>81</v>
      </c>
      <c r="AX250" s="169" t="s">
        <v>185</v>
      </c>
      <c r="BJ250" s="178">
        <f>SUM(BJ251:BJ265)</f>
        <v>0</v>
      </c>
    </row>
    <row r="251" spans="2:64" s="1" customFormat="1" ht="28.95" customHeight="1">
      <c r="B251" s="182"/>
      <c r="C251" s="183" t="s">
        <v>369</v>
      </c>
      <c r="D251" s="183" t="s">
        <v>187</v>
      </c>
      <c r="E251" s="184" t="s">
        <v>370</v>
      </c>
      <c r="F251" s="185" t="s">
        <v>371</v>
      </c>
      <c r="G251" s="186" t="s">
        <v>275</v>
      </c>
      <c r="H251" s="187">
        <v>80</v>
      </c>
      <c r="I251" s="188"/>
      <c r="J251" s="189">
        <f>ROUND(I251*H251,2)</f>
        <v>0</v>
      </c>
      <c r="K251" s="42"/>
      <c r="L251" s="190" t="s">
        <v>5</v>
      </c>
      <c r="M251" s="191" t="s">
        <v>45</v>
      </c>
      <c r="N251" s="43"/>
      <c r="O251" s="192">
        <f>N251*H251</f>
        <v>0</v>
      </c>
      <c r="P251" s="192">
        <v>0</v>
      </c>
      <c r="Q251" s="192">
        <f>P251*H251</f>
        <v>0</v>
      </c>
      <c r="R251" s="192">
        <v>0</v>
      </c>
      <c r="S251" s="193">
        <f>R251*H251</f>
        <v>0</v>
      </c>
      <c r="AQ251" s="25" t="s">
        <v>191</v>
      </c>
      <c r="AS251" s="25" t="s">
        <v>187</v>
      </c>
      <c r="AT251" s="25" t="s">
        <v>83</v>
      </c>
      <c r="AX251" s="25" t="s">
        <v>185</v>
      </c>
      <c r="BD251" s="194">
        <f>IF(M251="základní",J251,0)</f>
        <v>0</v>
      </c>
      <c r="BE251" s="194">
        <f>IF(M251="snížená",J251,0)</f>
        <v>0</v>
      </c>
      <c r="BF251" s="194">
        <f>IF(M251="zákl. přenesená",J251,0)</f>
        <v>0</v>
      </c>
      <c r="BG251" s="194">
        <f>IF(M251="sníž. přenesená",J251,0)</f>
        <v>0</v>
      </c>
      <c r="BH251" s="194">
        <f>IF(M251="nulová",J251,0)</f>
        <v>0</v>
      </c>
      <c r="BI251" s="25" t="s">
        <v>81</v>
      </c>
      <c r="BJ251" s="194">
        <f>ROUND(I251*H251,2)</f>
        <v>0</v>
      </c>
      <c r="BK251" s="25" t="s">
        <v>191</v>
      </c>
      <c r="BL251" s="25" t="s">
        <v>372</v>
      </c>
    </row>
    <row r="252" spans="2:64" s="13" customFormat="1">
      <c r="B252" s="204"/>
      <c r="D252" s="196" t="s">
        <v>193</v>
      </c>
      <c r="E252" s="205" t="s">
        <v>5</v>
      </c>
      <c r="F252" s="206" t="s">
        <v>373</v>
      </c>
      <c r="H252" s="207">
        <v>80</v>
      </c>
      <c r="I252" s="208"/>
      <c r="K252" s="204"/>
      <c r="L252" s="209"/>
      <c r="M252" s="210"/>
      <c r="N252" s="210"/>
      <c r="O252" s="210"/>
      <c r="P252" s="210"/>
      <c r="Q252" s="210"/>
      <c r="R252" s="210"/>
      <c r="S252" s="211"/>
      <c r="AS252" s="205" t="s">
        <v>193</v>
      </c>
      <c r="AT252" s="205" t="s">
        <v>83</v>
      </c>
      <c r="AU252" s="13" t="s">
        <v>83</v>
      </c>
      <c r="AV252" s="13" t="s">
        <v>38</v>
      </c>
      <c r="AW252" s="13" t="s">
        <v>74</v>
      </c>
      <c r="AX252" s="205" t="s">
        <v>185</v>
      </c>
    </row>
    <row r="253" spans="2:64" s="14" customFormat="1">
      <c r="B253" s="212"/>
      <c r="D253" s="213" t="s">
        <v>193</v>
      </c>
      <c r="E253" s="214" t="s">
        <v>5</v>
      </c>
      <c r="F253" s="215" t="s">
        <v>196</v>
      </c>
      <c r="H253" s="216">
        <v>80</v>
      </c>
      <c r="I253" s="217"/>
      <c r="K253" s="212"/>
      <c r="L253" s="218"/>
      <c r="M253" s="219"/>
      <c r="N253" s="219"/>
      <c r="O253" s="219"/>
      <c r="P253" s="219"/>
      <c r="Q253" s="219"/>
      <c r="R253" s="219"/>
      <c r="S253" s="220"/>
      <c r="AS253" s="221" t="s">
        <v>193</v>
      </c>
      <c r="AT253" s="221" t="s">
        <v>83</v>
      </c>
      <c r="AU253" s="14" t="s">
        <v>191</v>
      </c>
      <c r="AV253" s="14" t="s">
        <v>38</v>
      </c>
      <c r="AW253" s="14" t="s">
        <v>81</v>
      </c>
      <c r="AX253" s="221" t="s">
        <v>185</v>
      </c>
    </row>
    <row r="254" spans="2:64" s="1" customFormat="1" ht="40.200000000000003" customHeight="1">
      <c r="B254" s="182"/>
      <c r="C254" s="183" t="s">
        <v>374</v>
      </c>
      <c r="D254" s="183" t="s">
        <v>187</v>
      </c>
      <c r="E254" s="184" t="s">
        <v>375</v>
      </c>
      <c r="F254" s="185" t="s">
        <v>376</v>
      </c>
      <c r="G254" s="186" t="s">
        <v>283</v>
      </c>
      <c r="H254" s="187">
        <v>2.25</v>
      </c>
      <c r="I254" s="188"/>
      <c r="J254" s="189">
        <f>ROUND(I254*H254,2)</f>
        <v>0</v>
      </c>
      <c r="K254" s="42"/>
      <c r="L254" s="190" t="s">
        <v>5</v>
      </c>
      <c r="M254" s="191" t="s">
        <v>45</v>
      </c>
      <c r="N254" s="43"/>
      <c r="O254" s="192">
        <f>N254*H254</f>
        <v>0</v>
      </c>
      <c r="P254" s="192">
        <v>0</v>
      </c>
      <c r="Q254" s="192">
        <f>P254*H254</f>
        <v>0</v>
      </c>
      <c r="R254" s="192">
        <v>1.8</v>
      </c>
      <c r="S254" s="193">
        <f>R254*H254</f>
        <v>4.05</v>
      </c>
      <c r="AQ254" s="25" t="s">
        <v>191</v>
      </c>
      <c r="AS254" s="25" t="s">
        <v>187</v>
      </c>
      <c r="AT254" s="25" t="s">
        <v>83</v>
      </c>
      <c r="AX254" s="25" t="s">
        <v>185</v>
      </c>
      <c r="BD254" s="194">
        <f>IF(M254="základní",J254,0)</f>
        <v>0</v>
      </c>
      <c r="BE254" s="194">
        <f>IF(M254="snížená",J254,0)</f>
        <v>0</v>
      </c>
      <c r="BF254" s="194">
        <f>IF(M254="zákl. přenesená",J254,0)</f>
        <v>0</v>
      </c>
      <c r="BG254" s="194">
        <f>IF(M254="sníž. přenesená",J254,0)</f>
        <v>0</v>
      </c>
      <c r="BH254" s="194">
        <f>IF(M254="nulová",J254,0)</f>
        <v>0</v>
      </c>
      <c r="BI254" s="25" t="s">
        <v>81</v>
      </c>
      <c r="BJ254" s="194">
        <f>ROUND(I254*H254,2)</f>
        <v>0</v>
      </c>
      <c r="BK254" s="25" t="s">
        <v>191</v>
      </c>
      <c r="BL254" s="25" t="s">
        <v>377</v>
      </c>
    </row>
    <row r="255" spans="2:64" s="12" customFormat="1">
      <c r="B255" s="195"/>
      <c r="D255" s="196" t="s">
        <v>193</v>
      </c>
      <c r="E255" s="197" t="s">
        <v>5</v>
      </c>
      <c r="F255" s="198" t="s">
        <v>378</v>
      </c>
      <c r="H255" s="199" t="s">
        <v>5</v>
      </c>
      <c r="I255" s="200"/>
      <c r="K255" s="195"/>
      <c r="L255" s="201"/>
      <c r="M255" s="202"/>
      <c r="N255" s="202"/>
      <c r="O255" s="202"/>
      <c r="P255" s="202"/>
      <c r="Q255" s="202"/>
      <c r="R255" s="202"/>
      <c r="S255" s="203"/>
      <c r="AS255" s="199" t="s">
        <v>193</v>
      </c>
      <c r="AT255" s="199" t="s">
        <v>83</v>
      </c>
      <c r="AU255" s="12" t="s">
        <v>81</v>
      </c>
      <c r="AV255" s="12" t="s">
        <v>38</v>
      </c>
      <c r="AW255" s="12" t="s">
        <v>74</v>
      </c>
      <c r="AX255" s="199" t="s">
        <v>185</v>
      </c>
    </row>
    <row r="256" spans="2:64" s="13" customFormat="1">
      <c r="B256" s="204"/>
      <c r="D256" s="196" t="s">
        <v>193</v>
      </c>
      <c r="E256" s="205" t="s">
        <v>5</v>
      </c>
      <c r="F256" s="206" t="s">
        <v>379</v>
      </c>
      <c r="H256" s="207">
        <v>2.25</v>
      </c>
      <c r="I256" s="208"/>
      <c r="K256" s="204"/>
      <c r="L256" s="209"/>
      <c r="M256" s="210"/>
      <c r="N256" s="210"/>
      <c r="O256" s="210"/>
      <c r="P256" s="210"/>
      <c r="Q256" s="210"/>
      <c r="R256" s="210"/>
      <c r="S256" s="211"/>
      <c r="AS256" s="205" t="s">
        <v>193</v>
      </c>
      <c r="AT256" s="205" t="s">
        <v>83</v>
      </c>
      <c r="AU256" s="13" t="s">
        <v>83</v>
      </c>
      <c r="AV256" s="13" t="s">
        <v>38</v>
      </c>
      <c r="AW256" s="13" t="s">
        <v>74</v>
      </c>
      <c r="AX256" s="205" t="s">
        <v>185</v>
      </c>
    </row>
    <row r="257" spans="2:64" s="14" customFormat="1">
      <c r="B257" s="212"/>
      <c r="D257" s="213" t="s">
        <v>193</v>
      </c>
      <c r="E257" s="214" t="s">
        <v>5</v>
      </c>
      <c r="F257" s="215" t="s">
        <v>196</v>
      </c>
      <c r="H257" s="216">
        <v>2.25</v>
      </c>
      <c r="I257" s="217"/>
      <c r="K257" s="212"/>
      <c r="L257" s="218"/>
      <c r="M257" s="219"/>
      <c r="N257" s="219"/>
      <c r="O257" s="219"/>
      <c r="P257" s="219"/>
      <c r="Q257" s="219"/>
      <c r="R257" s="219"/>
      <c r="S257" s="220"/>
      <c r="AS257" s="221" t="s">
        <v>193</v>
      </c>
      <c r="AT257" s="221" t="s">
        <v>83</v>
      </c>
      <c r="AU257" s="14" t="s">
        <v>191</v>
      </c>
      <c r="AV257" s="14" t="s">
        <v>38</v>
      </c>
      <c r="AW257" s="14" t="s">
        <v>81</v>
      </c>
      <c r="AX257" s="221" t="s">
        <v>185</v>
      </c>
    </row>
    <row r="258" spans="2:64" s="1" customFormat="1" ht="20.399999999999999" customHeight="1">
      <c r="B258" s="182"/>
      <c r="C258" s="183" t="s">
        <v>209</v>
      </c>
      <c r="D258" s="183" t="s">
        <v>187</v>
      </c>
      <c r="E258" s="184" t="s">
        <v>380</v>
      </c>
      <c r="F258" s="185" t="s">
        <v>381</v>
      </c>
      <c r="G258" s="186" t="s">
        <v>283</v>
      </c>
      <c r="H258" s="187">
        <v>3.6</v>
      </c>
      <c r="I258" s="188"/>
      <c r="J258" s="189">
        <f>ROUND(I258*H258,2)</f>
        <v>0</v>
      </c>
      <c r="K258" s="42"/>
      <c r="L258" s="190" t="s">
        <v>5</v>
      </c>
      <c r="M258" s="191" t="s">
        <v>45</v>
      </c>
      <c r="N258" s="43"/>
      <c r="O258" s="192">
        <f>N258*H258</f>
        <v>0</v>
      </c>
      <c r="P258" s="192">
        <v>0</v>
      </c>
      <c r="Q258" s="192">
        <f>P258*H258</f>
        <v>0</v>
      </c>
      <c r="R258" s="192">
        <v>2.4</v>
      </c>
      <c r="S258" s="193">
        <f>R258*H258</f>
        <v>8.64</v>
      </c>
      <c r="AQ258" s="25" t="s">
        <v>191</v>
      </c>
      <c r="AS258" s="25" t="s">
        <v>187</v>
      </c>
      <c r="AT258" s="25" t="s">
        <v>83</v>
      </c>
      <c r="AX258" s="25" t="s">
        <v>185</v>
      </c>
      <c r="BD258" s="194">
        <f>IF(M258="základní",J258,0)</f>
        <v>0</v>
      </c>
      <c r="BE258" s="194">
        <f>IF(M258="snížená",J258,0)</f>
        <v>0</v>
      </c>
      <c r="BF258" s="194">
        <f>IF(M258="zákl. přenesená",J258,0)</f>
        <v>0</v>
      </c>
      <c r="BG258" s="194">
        <f>IF(M258="sníž. přenesená",J258,0)</f>
        <v>0</v>
      </c>
      <c r="BH258" s="194">
        <f>IF(M258="nulová",J258,0)</f>
        <v>0</v>
      </c>
      <c r="BI258" s="25" t="s">
        <v>81</v>
      </c>
      <c r="BJ258" s="194">
        <f>ROUND(I258*H258,2)</f>
        <v>0</v>
      </c>
      <c r="BK258" s="25" t="s">
        <v>191</v>
      </c>
      <c r="BL258" s="25" t="s">
        <v>382</v>
      </c>
    </row>
    <row r="259" spans="2:64" s="12" customFormat="1">
      <c r="B259" s="195"/>
      <c r="D259" s="196" t="s">
        <v>193</v>
      </c>
      <c r="E259" s="197" t="s">
        <v>5</v>
      </c>
      <c r="F259" s="198" t="s">
        <v>383</v>
      </c>
      <c r="H259" s="199" t="s">
        <v>5</v>
      </c>
      <c r="I259" s="200"/>
      <c r="K259" s="195"/>
      <c r="L259" s="201"/>
      <c r="M259" s="202"/>
      <c r="N259" s="202"/>
      <c r="O259" s="202"/>
      <c r="P259" s="202"/>
      <c r="Q259" s="202"/>
      <c r="R259" s="202"/>
      <c r="S259" s="203"/>
      <c r="AS259" s="199" t="s">
        <v>193</v>
      </c>
      <c r="AT259" s="199" t="s">
        <v>83</v>
      </c>
      <c r="AU259" s="12" t="s">
        <v>81</v>
      </c>
      <c r="AV259" s="12" t="s">
        <v>38</v>
      </c>
      <c r="AW259" s="12" t="s">
        <v>74</v>
      </c>
      <c r="AX259" s="199" t="s">
        <v>185</v>
      </c>
    </row>
    <row r="260" spans="2:64" s="13" customFormat="1">
      <c r="B260" s="204"/>
      <c r="D260" s="196" t="s">
        <v>193</v>
      </c>
      <c r="E260" s="205" t="s">
        <v>5</v>
      </c>
      <c r="F260" s="206" t="s">
        <v>384</v>
      </c>
      <c r="H260" s="207">
        <v>3.6</v>
      </c>
      <c r="I260" s="208"/>
      <c r="K260" s="204"/>
      <c r="L260" s="209"/>
      <c r="M260" s="210"/>
      <c r="N260" s="210"/>
      <c r="O260" s="210"/>
      <c r="P260" s="210"/>
      <c r="Q260" s="210"/>
      <c r="R260" s="210"/>
      <c r="S260" s="211"/>
      <c r="AS260" s="205" t="s">
        <v>193</v>
      </c>
      <c r="AT260" s="205" t="s">
        <v>83</v>
      </c>
      <c r="AU260" s="13" t="s">
        <v>83</v>
      </c>
      <c r="AV260" s="13" t="s">
        <v>38</v>
      </c>
      <c r="AW260" s="13" t="s">
        <v>74</v>
      </c>
      <c r="AX260" s="205" t="s">
        <v>185</v>
      </c>
    </row>
    <row r="261" spans="2:64" s="14" customFormat="1">
      <c r="B261" s="212"/>
      <c r="D261" s="213" t="s">
        <v>193</v>
      </c>
      <c r="E261" s="214" t="s">
        <v>5</v>
      </c>
      <c r="F261" s="215" t="s">
        <v>196</v>
      </c>
      <c r="H261" s="216">
        <v>3.6</v>
      </c>
      <c r="I261" s="217"/>
      <c r="K261" s="212"/>
      <c r="L261" s="218"/>
      <c r="M261" s="219"/>
      <c r="N261" s="219"/>
      <c r="O261" s="219"/>
      <c r="P261" s="219"/>
      <c r="Q261" s="219"/>
      <c r="R261" s="219"/>
      <c r="S261" s="220"/>
      <c r="AS261" s="221" t="s">
        <v>193</v>
      </c>
      <c r="AT261" s="221" t="s">
        <v>83</v>
      </c>
      <c r="AU261" s="14" t="s">
        <v>191</v>
      </c>
      <c r="AV261" s="14" t="s">
        <v>38</v>
      </c>
      <c r="AW261" s="14" t="s">
        <v>81</v>
      </c>
      <c r="AX261" s="221" t="s">
        <v>185</v>
      </c>
    </row>
    <row r="262" spans="2:64" s="1" customFormat="1" ht="28.95" customHeight="1">
      <c r="B262" s="182"/>
      <c r="C262" s="183" t="s">
        <v>385</v>
      </c>
      <c r="D262" s="183" t="s">
        <v>187</v>
      </c>
      <c r="E262" s="184" t="s">
        <v>386</v>
      </c>
      <c r="F262" s="185" t="s">
        <v>387</v>
      </c>
      <c r="G262" s="186" t="s">
        <v>283</v>
      </c>
      <c r="H262" s="187">
        <v>3.12</v>
      </c>
      <c r="I262" s="188"/>
      <c r="J262" s="189">
        <f>ROUND(I262*H262,2)</f>
        <v>0</v>
      </c>
      <c r="K262" s="42"/>
      <c r="L262" s="190" t="s">
        <v>5</v>
      </c>
      <c r="M262" s="191" t="s">
        <v>45</v>
      </c>
      <c r="N262" s="43"/>
      <c r="O262" s="192">
        <f>N262*H262</f>
        <v>0</v>
      </c>
      <c r="P262" s="192">
        <v>0</v>
      </c>
      <c r="Q262" s="192">
        <f>P262*H262</f>
        <v>0</v>
      </c>
      <c r="R262" s="192">
        <v>1.6</v>
      </c>
      <c r="S262" s="193">
        <f>R262*H262</f>
        <v>4.9920000000000009</v>
      </c>
      <c r="AQ262" s="25" t="s">
        <v>191</v>
      </c>
      <c r="AS262" s="25" t="s">
        <v>187</v>
      </c>
      <c r="AT262" s="25" t="s">
        <v>83</v>
      </c>
      <c r="AX262" s="25" t="s">
        <v>185</v>
      </c>
      <c r="BD262" s="194">
        <f>IF(M262="základní",J262,0)</f>
        <v>0</v>
      </c>
      <c r="BE262" s="194">
        <f>IF(M262="snížená",J262,0)</f>
        <v>0</v>
      </c>
      <c r="BF262" s="194">
        <f>IF(M262="zákl. přenesená",J262,0)</f>
        <v>0</v>
      </c>
      <c r="BG262" s="194">
        <f>IF(M262="sníž. přenesená",J262,0)</f>
        <v>0</v>
      </c>
      <c r="BH262" s="194">
        <f>IF(M262="nulová",J262,0)</f>
        <v>0</v>
      </c>
      <c r="BI262" s="25" t="s">
        <v>81</v>
      </c>
      <c r="BJ262" s="194">
        <f>ROUND(I262*H262,2)</f>
        <v>0</v>
      </c>
      <c r="BK262" s="25" t="s">
        <v>191</v>
      </c>
      <c r="BL262" s="25" t="s">
        <v>388</v>
      </c>
    </row>
    <row r="263" spans="2:64" s="12" customFormat="1">
      <c r="B263" s="195"/>
      <c r="D263" s="196" t="s">
        <v>193</v>
      </c>
      <c r="E263" s="197" t="s">
        <v>5</v>
      </c>
      <c r="F263" s="198" t="s">
        <v>389</v>
      </c>
      <c r="H263" s="199" t="s">
        <v>5</v>
      </c>
      <c r="I263" s="200"/>
      <c r="K263" s="195"/>
      <c r="L263" s="201"/>
      <c r="M263" s="202"/>
      <c r="N263" s="202"/>
      <c r="O263" s="202"/>
      <c r="P263" s="202"/>
      <c r="Q263" s="202"/>
      <c r="R263" s="202"/>
      <c r="S263" s="203"/>
      <c r="AS263" s="199" t="s">
        <v>193</v>
      </c>
      <c r="AT263" s="199" t="s">
        <v>83</v>
      </c>
      <c r="AU263" s="12" t="s">
        <v>81</v>
      </c>
      <c r="AV263" s="12" t="s">
        <v>38</v>
      </c>
      <c r="AW263" s="12" t="s">
        <v>74</v>
      </c>
      <c r="AX263" s="199" t="s">
        <v>185</v>
      </c>
    </row>
    <row r="264" spans="2:64" s="13" customFormat="1">
      <c r="B264" s="204"/>
      <c r="D264" s="196" t="s">
        <v>193</v>
      </c>
      <c r="E264" s="205" t="s">
        <v>5</v>
      </c>
      <c r="F264" s="206" t="s">
        <v>390</v>
      </c>
      <c r="H264" s="207">
        <v>3.12</v>
      </c>
      <c r="I264" s="208"/>
      <c r="K264" s="204"/>
      <c r="L264" s="209"/>
      <c r="M264" s="210"/>
      <c r="N264" s="210"/>
      <c r="O264" s="210"/>
      <c r="P264" s="210"/>
      <c r="Q264" s="210"/>
      <c r="R264" s="210"/>
      <c r="S264" s="211"/>
      <c r="AS264" s="205" t="s">
        <v>193</v>
      </c>
      <c r="AT264" s="205" t="s">
        <v>83</v>
      </c>
      <c r="AU264" s="13" t="s">
        <v>83</v>
      </c>
      <c r="AV264" s="13" t="s">
        <v>38</v>
      </c>
      <c r="AW264" s="13" t="s">
        <v>74</v>
      </c>
      <c r="AX264" s="205" t="s">
        <v>185</v>
      </c>
    </row>
    <row r="265" spans="2:64" s="14" customFormat="1">
      <c r="B265" s="212"/>
      <c r="D265" s="196" t="s">
        <v>193</v>
      </c>
      <c r="E265" s="230" t="s">
        <v>5</v>
      </c>
      <c r="F265" s="231" t="s">
        <v>196</v>
      </c>
      <c r="H265" s="232">
        <v>3.12</v>
      </c>
      <c r="I265" s="217"/>
      <c r="K265" s="212"/>
      <c r="L265" s="218"/>
      <c r="M265" s="219"/>
      <c r="N265" s="219"/>
      <c r="O265" s="219"/>
      <c r="P265" s="219"/>
      <c r="Q265" s="219"/>
      <c r="R265" s="219"/>
      <c r="S265" s="220"/>
      <c r="AS265" s="221" t="s">
        <v>193</v>
      </c>
      <c r="AT265" s="221" t="s">
        <v>83</v>
      </c>
      <c r="AU265" s="14" t="s">
        <v>191</v>
      </c>
      <c r="AV265" s="14" t="s">
        <v>38</v>
      </c>
      <c r="AW265" s="14" t="s">
        <v>81</v>
      </c>
      <c r="AX265" s="221" t="s">
        <v>185</v>
      </c>
    </row>
    <row r="266" spans="2:64" s="11" customFormat="1" ht="29.85" customHeight="1">
      <c r="B266" s="168"/>
      <c r="D266" s="179" t="s">
        <v>73</v>
      </c>
      <c r="E266" s="180" t="s">
        <v>391</v>
      </c>
      <c r="F266" s="180" t="s">
        <v>392</v>
      </c>
      <c r="I266" s="171"/>
      <c r="J266" s="181">
        <f>BJ266</f>
        <v>0</v>
      </c>
      <c r="K266" s="168"/>
      <c r="L266" s="173"/>
      <c r="M266" s="174"/>
      <c r="N266" s="174"/>
      <c r="O266" s="175">
        <f>SUM(O267:O328)</f>
        <v>0</v>
      </c>
      <c r="P266" s="174"/>
      <c r="Q266" s="175">
        <f>SUM(Q267:Q328)</f>
        <v>0</v>
      </c>
      <c r="R266" s="174"/>
      <c r="S266" s="176">
        <f>SUM(S267:S328)</f>
        <v>0</v>
      </c>
      <c r="AQ266" s="169" t="s">
        <v>81</v>
      </c>
      <c r="AS266" s="177" t="s">
        <v>73</v>
      </c>
      <c r="AT266" s="177" t="s">
        <v>81</v>
      </c>
      <c r="AX266" s="169" t="s">
        <v>185</v>
      </c>
      <c r="BJ266" s="178">
        <f>SUM(BJ267:BJ328)</f>
        <v>0</v>
      </c>
    </row>
    <row r="267" spans="2:64" s="1" customFormat="1" ht="20.399999999999999" customHeight="1">
      <c r="B267" s="182"/>
      <c r="C267" s="183" t="s">
        <v>393</v>
      </c>
      <c r="D267" s="183" t="s">
        <v>187</v>
      </c>
      <c r="E267" s="184" t="s">
        <v>394</v>
      </c>
      <c r="F267" s="185" t="s">
        <v>395</v>
      </c>
      <c r="G267" s="186" t="s">
        <v>356</v>
      </c>
      <c r="H267" s="187">
        <v>860.07899999999995</v>
      </c>
      <c r="I267" s="188"/>
      <c r="J267" s="189">
        <f>ROUND(I267*H267,2)</f>
        <v>0</v>
      </c>
      <c r="K267" s="42"/>
      <c r="L267" s="190" t="s">
        <v>5</v>
      </c>
      <c r="M267" s="191" t="s">
        <v>45</v>
      </c>
      <c r="N267" s="43"/>
      <c r="O267" s="192">
        <f>N267*H267</f>
        <v>0</v>
      </c>
      <c r="P267" s="192">
        <v>0</v>
      </c>
      <c r="Q267" s="192">
        <f>P267*H267</f>
        <v>0</v>
      </c>
      <c r="R267" s="192">
        <v>0</v>
      </c>
      <c r="S267" s="193">
        <f>R267*H267</f>
        <v>0</v>
      </c>
      <c r="AQ267" s="25" t="s">
        <v>191</v>
      </c>
      <c r="AS267" s="25" t="s">
        <v>187</v>
      </c>
      <c r="AT267" s="25" t="s">
        <v>83</v>
      </c>
      <c r="AX267" s="25" t="s">
        <v>185</v>
      </c>
      <c r="BD267" s="194">
        <f>IF(M267="základní",J267,0)</f>
        <v>0</v>
      </c>
      <c r="BE267" s="194">
        <f>IF(M267="snížená",J267,0)</f>
        <v>0</v>
      </c>
      <c r="BF267" s="194">
        <f>IF(M267="zákl. přenesená",J267,0)</f>
        <v>0</v>
      </c>
      <c r="BG267" s="194">
        <f>IF(M267="sníž. přenesená",J267,0)</f>
        <v>0</v>
      </c>
      <c r="BH267" s="194">
        <f>IF(M267="nulová",J267,0)</f>
        <v>0</v>
      </c>
      <c r="BI267" s="25" t="s">
        <v>81</v>
      </c>
      <c r="BJ267" s="194">
        <f>ROUND(I267*H267,2)</f>
        <v>0</v>
      </c>
      <c r="BK267" s="25" t="s">
        <v>191</v>
      </c>
      <c r="BL267" s="25" t="s">
        <v>396</v>
      </c>
    </row>
    <row r="268" spans="2:64" s="12" customFormat="1">
      <c r="B268" s="195"/>
      <c r="D268" s="196" t="s">
        <v>193</v>
      </c>
      <c r="E268" s="197" t="s">
        <v>5</v>
      </c>
      <c r="F268" s="198" t="s">
        <v>397</v>
      </c>
      <c r="H268" s="199" t="s">
        <v>5</v>
      </c>
      <c r="I268" s="200"/>
      <c r="K268" s="195"/>
      <c r="L268" s="201"/>
      <c r="M268" s="202"/>
      <c r="N268" s="202"/>
      <c r="O268" s="202"/>
      <c r="P268" s="202"/>
      <c r="Q268" s="202"/>
      <c r="R268" s="202"/>
      <c r="S268" s="203"/>
      <c r="AS268" s="199" t="s">
        <v>193</v>
      </c>
      <c r="AT268" s="199" t="s">
        <v>83</v>
      </c>
      <c r="AU268" s="12" t="s">
        <v>81</v>
      </c>
      <c r="AV268" s="12" t="s">
        <v>38</v>
      </c>
      <c r="AW268" s="12" t="s">
        <v>74</v>
      </c>
      <c r="AX268" s="199" t="s">
        <v>185</v>
      </c>
    </row>
    <row r="269" spans="2:64" s="13" customFormat="1">
      <c r="B269" s="204"/>
      <c r="D269" s="196" t="s">
        <v>193</v>
      </c>
      <c r="E269" s="205" t="s">
        <v>5</v>
      </c>
      <c r="F269" s="206" t="s">
        <v>398</v>
      </c>
      <c r="H269" s="207">
        <v>374.78399999999999</v>
      </c>
      <c r="I269" s="208"/>
      <c r="K269" s="204"/>
      <c r="L269" s="209"/>
      <c r="M269" s="210"/>
      <c r="N269" s="210"/>
      <c r="O269" s="210"/>
      <c r="P269" s="210"/>
      <c r="Q269" s="210"/>
      <c r="R269" s="210"/>
      <c r="S269" s="211"/>
      <c r="AS269" s="205" t="s">
        <v>193</v>
      </c>
      <c r="AT269" s="205" t="s">
        <v>83</v>
      </c>
      <c r="AU269" s="13" t="s">
        <v>83</v>
      </c>
      <c r="AV269" s="13" t="s">
        <v>38</v>
      </c>
      <c r="AW269" s="13" t="s">
        <v>74</v>
      </c>
      <c r="AX269" s="205" t="s">
        <v>185</v>
      </c>
    </row>
    <row r="270" spans="2:64" s="12" customFormat="1">
      <c r="B270" s="195"/>
      <c r="D270" s="196" t="s">
        <v>193</v>
      </c>
      <c r="E270" s="197" t="s">
        <v>5</v>
      </c>
      <c r="F270" s="198" t="s">
        <v>399</v>
      </c>
      <c r="H270" s="199" t="s">
        <v>5</v>
      </c>
      <c r="I270" s="200"/>
      <c r="K270" s="195"/>
      <c r="L270" s="201"/>
      <c r="M270" s="202"/>
      <c r="N270" s="202"/>
      <c r="O270" s="202"/>
      <c r="P270" s="202"/>
      <c r="Q270" s="202"/>
      <c r="R270" s="202"/>
      <c r="S270" s="203"/>
      <c r="AS270" s="199" t="s">
        <v>193</v>
      </c>
      <c r="AT270" s="199" t="s">
        <v>83</v>
      </c>
      <c r="AU270" s="12" t="s">
        <v>81</v>
      </c>
      <c r="AV270" s="12" t="s">
        <v>38</v>
      </c>
      <c r="AW270" s="12" t="s">
        <v>74</v>
      </c>
      <c r="AX270" s="199" t="s">
        <v>185</v>
      </c>
    </row>
    <row r="271" spans="2:64" s="13" customFormat="1">
      <c r="B271" s="204"/>
      <c r="D271" s="196" t="s">
        <v>193</v>
      </c>
      <c r="E271" s="205" t="s">
        <v>5</v>
      </c>
      <c r="F271" s="206" t="s">
        <v>400</v>
      </c>
      <c r="H271" s="207">
        <v>485.29500000000002</v>
      </c>
      <c r="I271" s="208"/>
      <c r="K271" s="204"/>
      <c r="L271" s="209"/>
      <c r="M271" s="210"/>
      <c r="N271" s="210"/>
      <c r="O271" s="210"/>
      <c r="P271" s="210"/>
      <c r="Q271" s="210"/>
      <c r="R271" s="210"/>
      <c r="S271" s="211"/>
      <c r="AS271" s="205" t="s">
        <v>193</v>
      </c>
      <c r="AT271" s="205" t="s">
        <v>83</v>
      </c>
      <c r="AU271" s="13" t="s">
        <v>83</v>
      </c>
      <c r="AV271" s="13" t="s">
        <v>38</v>
      </c>
      <c r="AW271" s="13" t="s">
        <v>74</v>
      </c>
      <c r="AX271" s="205" t="s">
        <v>185</v>
      </c>
    </row>
    <row r="272" spans="2:64" s="14" customFormat="1">
      <c r="B272" s="212"/>
      <c r="D272" s="213" t="s">
        <v>193</v>
      </c>
      <c r="E272" s="214" t="s">
        <v>5</v>
      </c>
      <c r="F272" s="215" t="s">
        <v>196</v>
      </c>
      <c r="H272" s="216">
        <v>860.07899999999995</v>
      </c>
      <c r="I272" s="217"/>
      <c r="K272" s="212"/>
      <c r="L272" s="218"/>
      <c r="M272" s="219"/>
      <c r="N272" s="219"/>
      <c r="O272" s="219"/>
      <c r="P272" s="219"/>
      <c r="Q272" s="219"/>
      <c r="R272" s="219"/>
      <c r="S272" s="220"/>
      <c r="AS272" s="221" t="s">
        <v>193</v>
      </c>
      <c r="AT272" s="221" t="s">
        <v>83</v>
      </c>
      <c r="AU272" s="14" t="s">
        <v>191</v>
      </c>
      <c r="AV272" s="14" t="s">
        <v>38</v>
      </c>
      <c r="AW272" s="14" t="s">
        <v>81</v>
      </c>
      <c r="AX272" s="221" t="s">
        <v>185</v>
      </c>
    </row>
    <row r="273" spans="2:64" s="1" customFormat="1" ht="20.399999999999999" customHeight="1">
      <c r="B273" s="182"/>
      <c r="C273" s="183" t="s">
        <v>208</v>
      </c>
      <c r="D273" s="183" t="s">
        <v>187</v>
      </c>
      <c r="E273" s="184" t="s">
        <v>401</v>
      </c>
      <c r="F273" s="185" t="s">
        <v>402</v>
      </c>
      <c r="G273" s="186" t="s">
        <v>356</v>
      </c>
      <c r="H273" s="187">
        <v>6020.5529999999999</v>
      </c>
      <c r="I273" s="188"/>
      <c r="J273" s="189">
        <f>ROUND(I273*H273,2)</f>
        <v>0</v>
      </c>
      <c r="K273" s="42"/>
      <c r="L273" s="190" t="s">
        <v>5</v>
      </c>
      <c r="M273" s="191" t="s">
        <v>45</v>
      </c>
      <c r="N273" s="43"/>
      <c r="O273" s="192">
        <f>N273*H273</f>
        <v>0</v>
      </c>
      <c r="P273" s="192">
        <v>0</v>
      </c>
      <c r="Q273" s="192">
        <f>P273*H273</f>
        <v>0</v>
      </c>
      <c r="R273" s="192">
        <v>0</v>
      </c>
      <c r="S273" s="193">
        <f>R273*H273</f>
        <v>0</v>
      </c>
      <c r="AQ273" s="25" t="s">
        <v>191</v>
      </c>
      <c r="AS273" s="25" t="s">
        <v>187</v>
      </c>
      <c r="AT273" s="25" t="s">
        <v>83</v>
      </c>
      <c r="AX273" s="25" t="s">
        <v>185</v>
      </c>
      <c r="BD273" s="194">
        <f>IF(M273="základní",J273,0)</f>
        <v>0</v>
      </c>
      <c r="BE273" s="194">
        <f>IF(M273="snížená",J273,0)</f>
        <v>0</v>
      </c>
      <c r="BF273" s="194">
        <f>IF(M273="zákl. přenesená",J273,0)</f>
        <v>0</v>
      </c>
      <c r="BG273" s="194">
        <f>IF(M273="sníž. přenesená",J273,0)</f>
        <v>0</v>
      </c>
      <c r="BH273" s="194">
        <f>IF(M273="nulová",J273,0)</f>
        <v>0</v>
      </c>
      <c r="BI273" s="25" t="s">
        <v>81</v>
      </c>
      <c r="BJ273" s="194">
        <f>ROUND(I273*H273,2)</f>
        <v>0</v>
      </c>
      <c r="BK273" s="25" t="s">
        <v>191</v>
      </c>
      <c r="BL273" s="25" t="s">
        <v>403</v>
      </c>
    </row>
    <row r="274" spans="2:64" s="13" customFormat="1">
      <c r="B274" s="204"/>
      <c r="D274" s="196" t="s">
        <v>193</v>
      </c>
      <c r="E274" s="205" t="s">
        <v>5</v>
      </c>
      <c r="F274" s="206" t="s">
        <v>404</v>
      </c>
      <c r="H274" s="207">
        <v>6020.5529999999999</v>
      </c>
      <c r="I274" s="208"/>
      <c r="K274" s="204"/>
      <c r="L274" s="209"/>
      <c r="M274" s="210"/>
      <c r="N274" s="210"/>
      <c r="O274" s="210"/>
      <c r="P274" s="210"/>
      <c r="Q274" s="210"/>
      <c r="R274" s="210"/>
      <c r="S274" s="211"/>
      <c r="AS274" s="205" t="s">
        <v>193</v>
      </c>
      <c r="AT274" s="205" t="s">
        <v>83</v>
      </c>
      <c r="AU274" s="13" t="s">
        <v>83</v>
      </c>
      <c r="AV274" s="13" t="s">
        <v>38</v>
      </c>
      <c r="AW274" s="13" t="s">
        <v>74</v>
      </c>
      <c r="AX274" s="205" t="s">
        <v>185</v>
      </c>
    </row>
    <row r="275" spans="2:64" s="14" customFormat="1">
      <c r="B275" s="212"/>
      <c r="D275" s="213" t="s">
        <v>193</v>
      </c>
      <c r="E275" s="214" t="s">
        <v>5</v>
      </c>
      <c r="F275" s="215" t="s">
        <v>196</v>
      </c>
      <c r="H275" s="216">
        <v>6020.5529999999999</v>
      </c>
      <c r="I275" s="217"/>
      <c r="K275" s="212"/>
      <c r="L275" s="218"/>
      <c r="M275" s="219"/>
      <c r="N275" s="219"/>
      <c r="O275" s="219"/>
      <c r="P275" s="219"/>
      <c r="Q275" s="219"/>
      <c r="R275" s="219"/>
      <c r="S275" s="220"/>
      <c r="AS275" s="221" t="s">
        <v>193</v>
      </c>
      <c r="AT275" s="221" t="s">
        <v>83</v>
      </c>
      <c r="AU275" s="14" t="s">
        <v>191</v>
      </c>
      <c r="AV275" s="14" t="s">
        <v>38</v>
      </c>
      <c r="AW275" s="14" t="s">
        <v>81</v>
      </c>
      <c r="AX275" s="221" t="s">
        <v>185</v>
      </c>
    </row>
    <row r="276" spans="2:64" s="1" customFormat="1" ht="20.399999999999999" customHeight="1">
      <c r="B276" s="182"/>
      <c r="C276" s="183" t="s">
        <v>405</v>
      </c>
      <c r="D276" s="183" t="s">
        <v>187</v>
      </c>
      <c r="E276" s="184" t="s">
        <v>406</v>
      </c>
      <c r="F276" s="185" t="s">
        <v>407</v>
      </c>
      <c r="G276" s="186" t="s">
        <v>356</v>
      </c>
      <c r="H276" s="187">
        <v>384.98700000000002</v>
      </c>
      <c r="I276" s="188"/>
      <c r="J276" s="189">
        <f>ROUND(I276*H276,2)</f>
        <v>0</v>
      </c>
      <c r="K276" s="42"/>
      <c r="L276" s="190" t="s">
        <v>5</v>
      </c>
      <c r="M276" s="191" t="s">
        <v>45</v>
      </c>
      <c r="N276" s="43"/>
      <c r="O276" s="192">
        <f>N276*H276</f>
        <v>0</v>
      </c>
      <c r="P276" s="192">
        <v>0</v>
      </c>
      <c r="Q276" s="192">
        <f>P276*H276</f>
        <v>0</v>
      </c>
      <c r="R276" s="192">
        <v>0</v>
      </c>
      <c r="S276" s="193">
        <f>R276*H276</f>
        <v>0</v>
      </c>
      <c r="AQ276" s="25" t="s">
        <v>191</v>
      </c>
      <c r="AS276" s="25" t="s">
        <v>187</v>
      </c>
      <c r="AT276" s="25" t="s">
        <v>83</v>
      </c>
      <c r="AX276" s="25" t="s">
        <v>185</v>
      </c>
      <c r="BD276" s="194">
        <f>IF(M276="základní",J276,0)</f>
        <v>0</v>
      </c>
      <c r="BE276" s="194">
        <f>IF(M276="snížená",J276,0)</f>
        <v>0</v>
      </c>
      <c r="BF276" s="194">
        <f>IF(M276="zákl. přenesená",J276,0)</f>
        <v>0</v>
      </c>
      <c r="BG276" s="194">
        <f>IF(M276="sníž. přenesená",J276,0)</f>
        <v>0</v>
      </c>
      <c r="BH276" s="194">
        <f>IF(M276="nulová",J276,0)</f>
        <v>0</v>
      </c>
      <c r="BI276" s="25" t="s">
        <v>81</v>
      </c>
      <c r="BJ276" s="194">
        <f>ROUND(I276*H276,2)</f>
        <v>0</v>
      </c>
      <c r="BK276" s="25" t="s">
        <v>191</v>
      </c>
      <c r="BL276" s="25" t="s">
        <v>408</v>
      </c>
    </row>
    <row r="277" spans="2:64" s="12" customFormat="1">
      <c r="B277" s="195"/>
      <c r="D277" s="196" t="s">
        <v>193</v>
      </c>
      <c r="E277" s="197" t="s">
        <v>5</v>
      </c>
      <c r="F277" s="198" t="s">
        <v>409</v>
      </c>
      <c r="H277" s="199" t="s">
        <v>5</v>
      </c>
      <c r="I277" s="200"/>
      <c r="K277" s="195"/>
      <c r="L277" s="201"/>
      <c r="M277" s="202"/>
      <c r="N277" s="202"/>
      <c r="O277" s="202"/>
      <c r="P277" s="202"/>
      <c r="Q277" s="202"/>
      <c r="R277" s="202"/>
      <c r="S277" s="203"/>
      <c r="AS277" s="199" t="s">
        <v>193</v>
      </c>
      <c r="AT277" s="199" t="s">
        <v>83</v>
      </c>
      <c r="AU277" s="12" t="s">
        <v>81</v>
      </c>
      <c r="AV277" s="12" t="s">
        <v>38</v>
      </c>
      <c r="AW277" s="12" t="s">
        <v>74</v>
      </c>
      <c r="AX277" s="199" t="s">
        <v>185</v>
      </c>
    </row>
    <row r="278" spans="2:64" s="13" customFormat="1">
      <c r="B278" s="204"/>
      <c r="D278" s="196" t="s">
        <v>193</v>
      </c>
      <c r="E278" s="205" t="s">
        <v>5</v>
      </c>
      <c r="F278" s="206" t="s">
        <v>410</v>
      </c>
      <c r="H278" s="207">
        <v>50.805</v>
      </c>
      <c r="I278" s="208"/>
      <c r="K278" s="204"/>
      <c r="L278" s="209"/>
      <c r="M278" s="210"/>
      <c r="N278" s="210"/>
      <c r="O278" s="210"/>
      <c r="P278" s="210"/>
      <c r="Q278" s="210"/>
      <c r="R278" s="210"/>
      <c r="S278" s="211"/>
      <c r="AS278" s="205" t="s">
        <v>193</v>
      </c>
      <c r="AT278" s="205" t="s">
        <v>83</v>
      </c>
      <c r="AU278" s="13" t="s">
        <v>83</v>
      </c>
      <c r="AV278" s="13" t="s">
        <v>38</v>
      </c>
      <c r="AW278" s="13" t="s">
        <v>74</v>
      </c>
      <c r="AX278" s="205" t="s">
        <v>185</v>
      </c>
    </row>
    <row r="279" spans="2:64" s="12" customFormat="1">
      <c r="B279" s="195"/>
      <c r="D279" s="196" t="s">
        <v>193</v>
      </c>
      <c r="E279" s="197" t="s">
        <v>5</v>
      </c>
      <c r="F279" s="198" t="s">
        <v>411</v>
      </c>
      <c r="H279" s="199" t="s">
        <v>5</v>
      </c>
      <c r="I279" s="200"/>
      <c r="K279" s="195"/>
      <c r="L279" s="201"/>
      <c r="M279" s="202"/>
      <c r="N279" s="202"/>
      <c r="O279" s="202"/>
      <c r="P279" s="202"/>
      <c r="Q279" s="202"/>
      <c r="R279" s="202"/>
      <c r="S279" s="203"/>
      <c r="AS279" s="199" t="s">
        <v>193</v>
      </c>
      <c r="AT279" s="199" t="s">
        <v>83</v>
      </c>
      <c r="AU279" s="12" t="s">
        <v>81</v>
      </c>
      <c r="AV279" s="12" t="s">
        <v>38</v>
      </c>
      <c r="AW279" s="12" t="s">
        <v>74</v>
      </c>
      <c r="AX279" s="199" t="s">
        <v>185</v>
      </c>
    </row>
    <row r="280" spans="2:64" s="13" customFormat="1">
      <c r="B280" s="204"/>
      <c r="D280" s="196" t="s">
        <v>193</v>
      </c>
      <c r="E280" s="205" t="s">
        <v>5</v>
      </c>
      <c r="F280" s="206" t="s">
        <v>412</v>
      </c>
      <c r="H280" s="207">
        <v>77.284999999999997</v>
      </c>
      <c r="I280" s="208"/>
      <c r="K280" s="204"/>
      <c r="L280" s="209"/>
      <c r="M280" s="210"/>
      <c r="N280" s="210"/>
      <c r="O280" s="210"/>
      <c r="P280" s="210"/>
      <c r="Q280" s="210"/>
      <c r="R280" s="210"/>
      <c r="S280" s="211"/>
      <c r="AS280" s="205" t="s">
        <v>193</v>
      </c>
      <c r="AT280" s="205" t="s">
        <v>83</v>
      </c>
      <c r="AU280" s="13" t="s">
        <v>83</v>
      </c>
      <c r="AV280" s="13" t="s">
        <v>38</v>
      </c>
      <c r="AW280" s="13" t="s">
        <v>74</v>
      </c>
      <c r="AX280" s="205" t="s">
        <v>185</v>
      </c>
    </row>
    <row r="281" spans="2:64" s="12" customFormat="1">
      <c r="B281" s="195"/>
      <c r="D281" s="196" t="s">
        <v>193</v>
      </c>
      <c r="E281" s="197" t="s">
        <v>5</v>
      </c>
      <c r="F281" s="198" t="s">
        <v>413</v>
      </c>
      <c r="H281" s="199" t="s">
        <v>5</v>
      </c>
      <c r="I281" s="200"/>
      <c r="K281" s="195"/>
      <c r="L281" s="201"/>
      <c r="M281" s="202"/>
      <c r="N281" s="202"/>
      <c r="O281" s="202"/>
      <c r="P281" s="202"/>
      <c r="Q281" s="202"/>
      <c r="R281" s="202"/>
      <c r="S281" s="203"/>
      <c r="AS281" s="199" t="s">
        <v>193</v>
      </c>
      <c r="AT281" s="199" t="s">
        <v>83</v>
      </c>
      <c r="AU281" s="12" t="s">
        <v>81</v>
      </c>
      <c r="AV281" s="12" t="s">
        <v>38</v>
      </c>
      <c r="AW281" s="12" t="s">
        <v>74</v>
      </c>
      <c r="AX281" s="199" t="s">
        <v>185</v>
      </c>
    </row>
    <row r="282" spans="2:64" s="13" customFormat="1">
      <c r="B282" s="204"/>
      <c r="D282" s="196" t="s">
        <v>193</v>
      </c>
      <c r="E282" s="205" t="s">
        <v>5</v>
      </c>
      <c r="F282" s="206" t="s">
        <v>414</v>
      </c>
      <c r="H282" s="207">
        <v>239.215</v>
      </c>
      <c r="I282" s="208"/>
      <c r="K282" s="204"/>
      <c r="L282" s="209"/>
      <c r="M282" s="210"/>
      <c r="N282" s="210"/>
      <c r="O282" s="210"/>
      <c r="P282" s="210"/>
      <c r="Q282" s="210"/>
      <c r="R282" s="210"/>
      <c r="S282" s="211"/>
      <c r="AS282" s="205" t="s">
        <v>193</v>
      </c>
      <c r="AT282" s="205" t="s">
        <v>83</v>
      </c>
      <c r="AU282" s="13" t="s">
        <v>83</v>
      </c>
      <c r="AV282" s="13" t="s">
        <v>38</v>
      </c>
      <c r="AW282" s="13" t="s">
        <v>74</v>
      </c>
      <c r="AX282" s="205" t="s">
        <v>185</v>
      </c>
    </row>
    <row r="283" spans="2:64" s="12" customFormat="1">
      <c r="B283" s="195"/>
      <c r="D283" s="196" t="s">
        <v>193</v>
      </c>
      <c r="E283" s="197" t="s">
        <v>5</v>
      </c>
      <c r="F283" s="198" t="s">
        <v>415</v>
      </c>
      <c r="H283" s="199" t="s">
        <v>5</v>
      </c>
      <c r="I283" s="200"/>
      <c r="K283" s="195"/>
      <c r="L283" s="201"/>
      <c r="M283" s="202"/>
      <c r="N283" s="202"/>
      <c r="O283" s="202"/>
      <c r="P283" s="202"/>
      <c r="Q283" s="202"/>
      <c r="R283" s="202"/>
      <c r="S283" s="203"/>
      <c r="AS283" s="199" t="s">
        <v>193</v>
      </c>
      <c r="AT283" s="199" t="s">
        <v>83</v>
      </c>
      <c r="AU283" s="12" t="s">
        <v>81</v>
      </c>
      <c r="AV283" s="12" t="s">
        <v>38</v>
      </c>
      <c r="AW283" s="12" t="s">
        <v>74</v>
      </c>
      <c r="AX283" s="199" t="s">
        <v>185</v>
      </c>
    </row>
    <row r="284" spans="2:64" s="13" customFormat="1">
      <c r="B284" s="204"/>
      <c r="D284" s="196" t="s">
        <v>193</v>
      </c>
      <c r="E284" s="205" t="s">
        <v>5</v>
      </c>
      <c r="F284" s="206" t="s">
        <v>416</v>
      </c>
      <c r="H284" s="207">
        <v>13.632</v>
      </c>
      <c r="I284" s="208"/>
      <c r="K284" s="204"/>
      <c r="L284" s="209"/>
      <c r="M284" s="210"/>
      <c r="N284" s="210"/>
      <c r="O284" s="210"/>
      <c r="P284" s="210"/>
      <c r="Q284" s="210"/>
      <c r="R284" s="210"/>
      <c r="S284" s="211"/>
      <c r="AS284" s="205" t="s">
        <v>193</v>
      </c>
      <c r="AT284" s="205" t="s">
        <v>83</v>
      </c>
      <c r="AU284" s="13" t="s">
        <v>83</v>
      </c>
      <c r="AV284" s="13" t="s">
        <v>38</v>
      </c>
      <c r="AW284" s="13" t="s">
        <v>74</v>
      </c>
      <c r="AX284" s="205" t="s">
        <v>185</v>
      </c>
    </row>
    <row r="285" spans="2:64" s="12" customFormat="1">
      <c r="B285" s="195"/>
      <c r="D285" s="196" t="s">
        <v>193</v>
      </c>
      <c r="E285" s="197" t="s">
        <v>5</v>
      </c>
      <c r="F285" s="198" t="s">
        <v>417</v>
      </c>
      <c r="H285" s="199" t="s">
        <v>5</v>
      </c>
      <c r="I285" s="200"/>
      <c r="K285" s="195"/>
      <c r="L285" s="201"/>
      <c r="M285" s="202"/>
      <c r="N285" s="202"/>
      <c r="O285" s="202"/>
      <c r="P285" s="202"/>
      <c r="Q285" s="202"/>
      <c r="R285" s="202"/>
      <c r="S285" s="203"/>
      <c r="AS285" s="199" t="s">
        <v>193</v>
      </c>
      <c r="AT285" s="199" t="s">
        <v>83</v>
      </c>
      <c r="AU285" s="12" t="s">
        <v>81</v>
      </c>
      <c r="AV285" s="12" t="s">
        <v>38</v>
      </c>
      <c r="AW285" s="12" t="s">
        <v>74</v>
      </c>
      <c r="AX285" s="199" t="s">
        <v>185</v>
      </c>
    </row>
    <row r="286" spans="2:64" s="13" customFormat="1">
      <c r="B286" s="204"/>
      <c r="D286" s="196" t="s">
        <v>193</v>
      </c>
      <c r="E286" s="205" t="s">
        <v>5</v>
      </c>
      <c r="F286" s="206" t="s">
        <v>418</v>
      </c>
      <c r="H286" s="207">
        <v>4.05</v>
      </c>
      <c r="I286" s="208"/>
      <c r="K286" s="204"/>
      <c r="L286" s="209"/>
      <c r="M286" s="210"/>
      <c r="N286" s="210"/>
      <c r="O286" s="210"/>
      <c r="P286" s="210"/>
      <c r="Q286" s="210"/>
      <c r="R286" s="210"/>
      <c r="S286" s="211"/>
      <c r="AS286" s="205" t="s">
        <v>193</v>
      </c>
      <c r="AT286" s="205" t="s">
        <v>83</v>
      </c>
      <c r="AU286" s="13" t="s">
        <v>83</v>
      </c>
      <c r="AV286" s="13" t="s">
        <v>38</v>
      </c>
      <c r="AW286" s="13" t="s">
        <v>74</v>
      </c>
      <c r="AX286" s="205" t="s">
        <v>185</v>
      </c>
    </row>
    <row r="287" spans="2:64" s="14" customFormat="1">
      <c r="B287" s="212"/>
      <c r="D287" s="213" t="s">
        <v>193</v>
      </c>
      <c r="E287" s="214" t="s">
        <v>5</v>
      </c>
      <c r="F287" s="215" t="s">
        <v>196</v>
      </c>
      <c r="H287" s="216">
        <v>384.98700000000002</v>
      </c>
      <c r="I287" s="217"/>
      <c r="K287" s="212"/>
      <c r="L287" s="218"/>
      <c r="M287" s="219"/>
      <c r="N287" s="219"/>
      <c r="O287" s="219"/>
      <c r="P287" s="219"/>
      <c r="Q287" s="219"/>
      <c r="R287" s="219"/>
      <c r="S287" s="220"/>
      <c r="AS287" s="221" t="s">
        <v>193</v>
      </c>
      <c r="AT287" s="221" t="s">
        <v>83</v>
      </c>
      <c r="AU287" s="14" t="s">
        <v>191</v>
      </c>
      <c r="AV287" s="14" t="s">
        <v>38</v>
      </c>
      <c r="AW287" s="14" t="s">
        <v>81</v>
      </c>
      <c r="AX287" s="221" t="s">
        <v>185</v>
      </c>
    </row>
    <row r="288" spans="2:64" s="1" customFormat="1" ht="20.399999999999999" customHeight="1">
      <c r="B288" s="182"/>
      <c r="C288" s="183" t="s">
        <v>419</v>
      </c>
      <c r="D288" s="183" t="s">
        <v>187</v>
      </c>
      <c r="E288" s="184" t="s">
        <v>420</v>
      </c>
      <c r="F288" s="185" t="s">
        <v>421</v>
      </c>
      <c r="G288" s="186" t="s">
        <v>356</v>
      </c>
      <c r="H288" s="187">
        <v>2694.9090000000001</v>
      </c>
      <c r="I288" s="188"/>
      <c r="J288" s="189">
        <f>ROUND(I288*H288,2)</f>
        <v>0</v>
      </c>
      <c r="K288" s="42"/>
      <c r="L288" s="190" t="s">
        <v>5</v>
      </c>
      <c r="M288" s="191" t="s">
        <v>45</v>
      </c>
      <c r="N288" s="43"/>
      <c r="O288" s="192">
        <f>N288*H288</f>
        <v>0</v>
      </c>
      <c r="P288" s="192">
        <v>0</v>
      </c>
      <c r="Q288" s="192">
        <f>P288*H288</f>
        <v>0</v>
      </c>
      <c r="R288" s="192">
        <v>0</v>
      </c>
      <c r="S288" s="193">
        <f>R288*H288</f>
        <v>0</v>
      </c>
      <c r="AQ288" s="25" t="s">
        <v>191</v>
      </c>
      <c r="AS288" s="25" t="s">
        <v>187</v>
      </c>
      <c r="AT288" s="25" t="s">
        <v>83</v>
      </c>
      <c r="AX288" s="25" t="s">
        <v>185</v>
      </c>
      <c r="BD288" s="194">
        <f>IF(M288="základní",J288,0)</f>
        <v>0</v>
      </c>
      <c r="BE288" s="194">
        <f>IF(M288="snížená",J288,0)</f>
        <v>0</v>
      </c>
      <c r="BF288" s="194">
        <f>IF(M288="zákl. přenesená",J288,0)</f>
        <v>0</v>
      </c>
      <c r="BG288" s="194">
        <f>IF(M288="sníž. přenesená",J288,0)</f>
        <v>0</v>
      </c>
      <c r="BH288" s="194">
        <f>IF(M288="nulová",J288,0)</f>
        <v>0</v>
      </c>
      <c r="BI288" s="25" t="s">
        <v>81</v>
      </c>
      <c r="BJ288" s="194">
        <f>ROUND(I288*H288,2)</f>
        <v>0</v>
      </c>
      <c r="BK288" s="25" t="s">
        <v>191</v>
      </c>
      <c r="BL288" s="25" t="s">
        <v>422</v>
      </c>
    </row>
    <row r="289" spans="2:64" s="13" customFormat="1">
      <c r="B289" s="204"/>
      <c r="D289" s="196" t="s">
        <v>193</v>
      </c>
      <c r="E289" s="205" t="s">
        <v>5</v>
      </c>
      <c r="F289" s="206" t="s">
        <v>423</v>
      </c>
      <c r="H289" s="207">
        <v>2694.9090000000001</v>
      </c>
      <c r="I289" s="208"/>
      <c r="K289" s="204"/>
      <c r="L289" s="209"/>
      <c r="M289" s="210"/>
      <c r="N289" s="210"/>
      <c r="O289" s="210"/>
      <c r="P289" s="210"/>
      <c r="Q289" s="210"/>
      <c r="R289" s="210"/>
      <c r="S289" s="211"/>
      <c r="AS289" s="205" t="s">
        <v>193</v>
      </c>
      <c r="AT289" s="205" t="s">
        <v>83</v>
      </c>
      <c r="AU289" s="13" t="s">
        <v>83</v>
      </c>
      <c r="AV289" s="13" t="s">
        <v>38</v>
      </c>
      <c r="AW289" s="13" t="s">
        <v>74</v>
      </c>
      <c r="AX289" s="205" t="s">
        <v>185</v>
      </c>
    </row>
    <row r="290" spans="2:64" s="14" customFormat="1">
      <c r="B290" s="212"/>
      <c r="D290" s="213" t="s">
        <v>193</v>
      </c>
      <c r="E290" s="214" t="s">
        <v>5</v>
      </c>
      <c r="F290" s="215" t="s">
        <v>196</v>
      </c>
      <c r="H290" s="216">
        <v>2694.9090000000001</v>
      </c>
      <c r="I290" s="217"/>
      <c r="K290" s="212"/>
      <c r="L290" s="218"/>
      <c r="M290" s="219"/>
      <c r="N290" s="219"/>
      <c r="O290" s="219"/>
      <c r="P290" s="219"/>
      <c r="Q290" s="219"/>
      <c r="R290" s="219"/>
      <c r="S290" s="220"/>
      <c r="AS290" s="221" t="s">
        <v>193</v>
      </c>
      <c r="AT290" s="221" t="s">
        <v>83</v>
      </c>
      <c r="AU290" s="14" t="s">
        <v>191</v>
      </c>
      <c r="AV290" s="14" t="s">
        <v>38</v>
      </c>
      <c r="AW290" s="14" t="s">
        <v>81</v>
      </c>
      <c r="AX290" s="221" t="s">
        <v>185</v>
      </c>
    </row>
    <row r="291" spans="2:64" s="1" customFormat="1" ht="20.399999999999999" customHeight="1">
      <c r="B291" s="182"/>
      <c r="C291" s="183" t="s">
        <v>424</v>
      </c>
      <c r="D291" s="183" t="s">
        <v>187</v>
      </c>
      <c r="E291" s="184" t="s">
        <v>425</v>
      </c>
      <c r="F291" s="185" t="s">
        <v>426</v>
      </c>
      <c r="G291" s="186" t="s">
        <v>356</v>
      </c>
      <c r="H291" s="187">
        <v>870.28200000000004</v>
      </c>
      <c r="I291" s="188"/>
      <c r="J291" s="189">
        <f>ROUND(I291*H291,2)</f>
        <v>0</v>
      </c>
      <c r="K291" s="42"/>
      <c r="L291" s="190" t="s">
        <v>5</v>
      </c>
      <c r="M291" s="191" t="s">
        <v>45</v>
      </c>
      <c r="N291" s="43"/>
      <c r="O291" s="192">
        <f>N291*H291</f>
        <v>0</v>
      </c>
      <c r="P291" s="192">
        <v>0</v>
      </c>
      <c r="Q291" s="192">
        <f>P291*H291</f>
        <v>0</v>
      </c>
      <c r="R291" s="192">
        <v>0</v>
      </c>
      <c r="S291" s="193">
        <f>R291*H291</f>
        <v>0</v>
      </c>
      <c r="AQ291" s="25" t="s">
        <v>191</v>
      </c>
      <c r="AS291" s="25" t="s">
        <v>187</v>
      </c>
      <c r="AT291" s="25" t="s">
        <v>83</v>
      </c>
      <c r="AX291" s="25" t="s">
        <v>185</v>
      </c>
      <c r="BD291" s="194">
        <f>IF(M291="základní",J291,0)</f>
        <v>0</v>
      </c>
      <c r="BE291" s="194">
        <f>IF(M291="snížená",J291,0)</f>
        <v>0</v>
      </c>
      <c r="BF291" s="194">
        <f>IF(M291="zákl. přenesená",J291,0)</f>
        <v>0</v>
      </c>
      <c r="BG291" s="194">
        <f>IF(M291="sníž. přenesená",J291,0)</f>
        <v>0</v>
      </c>
      <c r="BH291" s="194">
        <f>IF(M291="nulová",J291,0)</f>
        <v>0</v>
      </c>
      <c r="BI291" s="25" t="s">
        <v>81</v>
      </c>
      <c r="BJ291" s="194">
        <f>ROUND(I291*H291,2)</f>
        <v>0</v>
      </c>
      <c r="BK291" s="25" t="s">
        <v>191</v>
      </c>
      <c r="BL291" s="25" t="s">
        <v>427</v>
      </c>
    </row>
    <row r="292" spans="2:64" s="12" customFormat="1">
      <c r="B292" s="195"/>
      <c r="D292" s="196" t="s">
        <v>193</v>
      </c>
      <c r="E292" s="197" t="s">
        <v>5</v>
      </c>
      <c r="F292" s="198" t="s">
        <v>399</v>
      </c>
      <c r="H292" s="199" t="s">
        <v>5</v>
      </c>
      <c r="I292" s="200"/>
      <c r="K292" s="195"/>
      <c r="L292" s="201"/>
      <c r="M292" s="202"/>
      <c r="N292" s="202"/>
      <c r="O292" s="202"/>
      <c r="P292" s="202"/>
      <c r="Q292" s="202"/>
      <c r="R292" s="202"/>
      <c r="S292" s="203"/>
      <c r="AS292" s="199" t="s">
        <v>193</v>
      </c>
      <c r="AT292" s="199" t="s">
        <v>83</v>
      </c>
      <c r="AU292" s="12" t="s">
        <v>81</v>
      </c>
      <c r="AV292" s="12" t="s">
        <v>38</v>
      </c>
      <c r="AW292" s="12" t="s">
        <v>74</v>
      </c>
      <c r="AX292" s="199" t="s">
        <v>185</v>
      </c>
    </row>
    <row r="293" spans="2:64" s="13" customFormat="1">
      <c r="B293" s="204"/>
      <c r="D293" s="196" t="s">
        <v>193</v>
      </c>
      <c r="E293" s="205" t="s">
        <v>5</v>
      </c>
      <c r="F293" s="206" t="s">
        <v>400</v>
      </c>
      <c r="H293" s="207">
        <v>485.29500000000002</v>
      </c>
      <c r="I293" s="208"/>
      <c r="K293" s="204"/>
      <c r="L293" s="209"/>
      <c r="M293" s="210"/>
      <c r="N293" s="210"/>
      <c r="O293" s="210"/>
      <c r="P293" s="210"/>
      <c r="Q293" s="210"/>
      <c r="R293" s="210"/>
      <c r="S293" s="211"/>
      <c r="AS293" s="205" t="s">
        <v>193</v>
      </c>
      <c r="AT293" s="205" t="s">
        <v>83</v>
      </c>
      <c r="AU293" s="13" t="s">
        <v>83</v>
      </c>
      <c r="AV293" s="13" t="s">
        <v>38</v>
      </c>
      <c r="AW293" s="13" t="s">
        <v>74</v>
      </c>
      <c r="AX293" s="205" t="s">
        <v>185</v>
      </c>
    </row>
    <row r="294" spans="2:64" s="12" customFormat="1">
      <c r="B294" s="195"/>
      <c r="D294" s="196" t="s">
        <v>193</v>
      </c>
      <c r="E294" s="197" t="s">
        <v>5</v>
      </c>
      <c r="F294" s="198" t="s">
        <v>409</v>
      </c>
      <c r="H294" s="199" t="s">
        <v>5</v>
      </c>
      <c r="I294" s="200"/>
      <c r="K294" s="195"/>
      <c r="L294" s="201"/>
      <c r="M294" s="202"/>
      <c r="N294" s="202"/>
      <c r="O294" s="202"/>
      <c r="P294" s="202"/>
      <c r="Q294" s="202"/>
      <c r="R294" s="202"/>
      <c r="S294" s="203"/>
      <c r="AS294" s="199" t="s">
        <v>193</v>
      </c>
      <c r="AT294" s="199" t="s">
        <v>83</v>
      </c>
      <c r="AU294" s="12" t="s">
        <v>81</v>
      </c>
      <c r="AV294" s="12" t="s">
        <v>38</v>
      </c>
      <c r="AW294" s="12" t="s">
        <v>74</v>
      </c>
      <c r="AX294" s="199" t="s">
        <v>185</v>
      </c>
    </row>
    <row r="295" spans="2:64" s="13" customFormat="1">
      <c r="B295" s="204"/>
      <c r="D295" s="196" t="s">
        <v>193</v>
      </c>
      <c r="E295" s="205" t="s">
        <v>5</v>
      </c>
      <c r="F295" s="206" t="s">
        <v>410</v>
      </c>
      <c r="H295" s="207">
        <v>50.805</v>
      </c>
      <c r="I295" s="208"/>
      <c r="K295" s="204"/>
      <c r="L295" s="209"/>
      <c r="M295" s="210"/>
      <c r="N295" s="210"/>
      <c r="O295" s="210"/>
      <c r="P295" s="210"/>
      <c r="Q295" s="210"/>
      <c r="R295" s="210"/>
      <c r="S295" s="211"/>
      <c r="AS295" s="205" t="s">
        <v>193</v>
      </c>
      <c r="AT295" s="205" t="s">
        <v>83</v>
      </c>
      <c r="AU295" s="13" t="s">
        <v>83</v>
      </c>
      <c r="AV295" s="13" t="s">
        <v>38</v>
      </c>
      <c r="AW295" s="13" t="s">
        <v>74</v>
      </c>
      <c r="AX295" s="205" t="s">
        <v>185</v>
      </c>
    </row>
    <row r="296" spans="2:64" s="12" customFormat="1">
      <c r="B296" s="195"/>
      <c r="D296" s="196" t="s">
        <v>193</v>
      </c>
      <c r="E296" s="197" t="s">
        <v>5</v>
      </c>
      <c r="F296" s="198" t="s">
        <v>411</v>
      </c>
      <c r="H296" s="199" t="s">
        <v>5</v>
      </c>
      <c r="I296" s="200"/>
      <c r="K296" s="195"/>
      <c r="L296" s="201"/>
      <c r="M296" s="202"/>
      <c r="N296" s="202"/>
      <c r="O296" s="202"/>
      <c r="P296" s="202"/>
      <c r="Q296" s="202"/>
      <c r="R296" s="202"/>
      <c r="S296" s="203"/>
      <c r="AS296" s="199" t="s">
        <v>193</v>
      </c>
      <c r="AT296" s="199" t="s">
        <v>83</v>
      </c>
      <c r="AU296" s="12" t="s">
        <v>81</v>
      </c>
      <c r="AV296" s="12" t="s">
        <v>38</v>
      </c>
      <c r="AW296" s="12" t="s">
        <v>74</v>
      </c>
      <c r="AX296" s="199" t="s">
        <v>185</v>
      </c>
    </row>
    <row r="297" spans="2:64" s="13" customFormat="1">
      <c r="B297" s="204"/>
      <c r="D297" s="196" t="s">
        <v>193</v>
      </c>
      <c r="E297" s="205" t="s">
        <v>5</v>
      </c>
      <c r="F297" s="206" t="s">
        <v>412</v>
      </c>
      <c r="H297" s="207">
        <v>77.284999999999997</v>
      </c>
      <c r="I297" s="208"/>
      <c r="K297" s="204"/>
      <c r="L297" s="209"/>
      <c r="M297" s="210"/>
      <c r="N297" s="210"/>
      <c r="O297" s="210"/>
      <c r="P297" s="210"/>
      <c r="Q297" s="210"/>
      <c r="R297" s="210"/>
      <c r="S297" s="211"/>
      <c r="AS297" s="205" t="s">
        <v>193</v>
      </c>
      <c r="AT297" s="205" t="s">
        <v>83</v>
      </c>
      <c r="AU297" s="13" t="s">
        <v>83</v>
      </c>
      <c r="AV297" s="13" t="s">
        <v>38</v>
      </c>
      <c r="AW297" s="13" t="s">
        <v>74</v>
      </c>
      <c r="AX297" s="205" t="s">
        <v>185</v>
      </c>
    </row>
    <row r="298" spans="2:64" s="12" customFormat="1">
      <c r="B298" s="195"/>
      <c r="D298" s="196" t="s">
        <v>193</v>
      </c>
      <c r="E298" s="197" t="s">
        <v>5</v>
      </c>
      <c r="F298" s="198" t="s">
        <v>413</v>
      </c>
      <c r="H298" s="199" t="s">
        <v>5</v>
      </c>
      <c r="I298" s="200"/>
      <c r="K298" s="195"/>
      <c r="L298" s="201"/>
      <c r="M298" s="202"/>
      <c r="N298" s="202"/>
      <c r="O298" s="202"/>
      <c r="P298" s="202"/>
      <c r="Q298" s="202"/>
      <c r="R298" s="202"/>
      <c r="S298" s="203"/>
      <c r="AS298" s="199" t="s">
        <v>193</v>
      </c>
      <c r="AT298" s="199" t="s">
        <v>83</v>
      </c>
      <c r="AU298" s="12" t="s">
        <v>81</v>
      </c>
      <c r="AV298" s="12" t="s">
        <v>38</v>
      </c>
      <c r="AW298" s="12" t="s">
        <v>74</v>
      </c>
      <c r="AX298" s="199" t="s">
        <v>185</v>
      </c>
    </row>
    <row r="299" spans="2:64" s="13" customFormat="1">
      <c r="B299" s="204"/>
      <c r="D299" s="196" t="s">
        <v>193</v>
      </c>
      <c r="E299" s="205" t="s">
        <v>5</v>
      </c>
      <c r="F299" s="206" t="s">
        <v>414</v>
      </c>
      <c r="H299" s="207">
        <v>239.215</v>
      </c>
      <c r="I299" s="208"/>
      <c r="K299" s="204"/>
      <c r="L299" s="209"/>
      <c r="M299" s="210"/>
      <c r="N299" s="210"/>
      <c r="O299" s="210"/>
      <c r="P299" s="210"/>
      <c r="Q299" s="210"/>
      <c r="R299" s="210"/>
      <c r="S299" s="211"/>
      <c r="AS299" s="205" t="s">
        <v>193</v>
      </c>
      <c r="AT299" s="205" t="s">
        <v>83</v>
      </c>
      <c r="AU299" s="13" t="s">
        <v>83</v>
      </c>
      <c r="AV299" s="13" t="s">
        <v>38</v>
      </c>
      <c r="AW299" s="13" t="s">
        <v>74</v>
      </c>
      <c r="AX299" s="205" t="s">
        <v>185</v>
      </c>
    </row>
    <row r="300" spans="2:64" s="12" customFormat="1">
      <c r="B300" s="195"/>
      <c r="D300" s="196" t="s">
        <v>193</v>
      </c>
      <c r="E300" s="197" t="s">
        <v>5</v>
      </c>
      <c r="F300" s="198" t="s">
        <v>415</v>
      </c>
      <c r="H300" s="199" t="s">
        <v>5</v>
      </c>
      <c r="I300" s="200"/>
      <c r="K300" s="195"/>
      <c r="L300" s="201"/>
      <c r="M300" s="202"/>
      <c r="N300" s="202"/>
      <c r="O300" s="202"/>
      <c r="P300" s="202"/>
      <c r="Q300" s="202"/>
      <c r="R300" s="202"/>
      <c r="S300" s="203"/>
      <c r="AS300" s="199" t="s">
        <v>193</v>
      </c>
      <c r="AT300" s="199" t="s">
        <v>83</v>
      </c>
      <c r="AU300" s="12" t="s">
        <v>81</v>
      </c>
      <c r="AV300" s="12" t="s">
        <v>38</v>
      </c>
      <c r="AW300" s="12" t="s">
        <v>74</v>
      </c>
      <c r="AX300" s="199" t="s">
        <v>185</v>
      </c>
    </row>
    <row r="301" spans="2:64" s="13" customFormat="1">
      <c r="B301" s="204"/>
      <c r="D301" s="196" t="s">
        <v>193</v>
      </c>
      <c r="E301" s="205" t="s">
        <v>5</v>
      </c>
      <c r="F301" s="206" t="s">
        <v>416</v>
      </c>
      <c r="H301" s="207">
        <v>13.632</v>
      </c>
      <c r="I301" s="208"/>
      <c r="K301" s="204"/>
      <c r="L301" s="209"/>
      <c r="M301" s="210"/>
      <c r="N301" s="210"/>
      <c r="O301" s="210"/>
      <c r="P301" s="210"/>
      <c r="Q301" s="210"/>
      <c r="R301" s="210"/>
      <c r="S301" s="211"/>
      <c r="AS301" s="205" t="s">
        <v>193</v>
      </c>
      <c r="AT301" s="205" t="s">
        <v>83</v>
      </c>
      <c r="AU301" s="13" t="s">
        <v>83</v>
      </c>
      <c r="AV301" s="13" t="s">
        <v>38</v>
      </c>
      <c r="AW301" s="13" t="s">
        <v>74</v>
      </c>
      <c r="AX301" s="205" t="s">
        <v>185</v>
      </c>
    </row>
    <row r="302" spans="2:64" s="12" customFormat="1">
      <c r="B302" s="195"/>
      <c r="D302" s="196" t="s">
        <v>193</v>
      </c>
      <c r="E302" s="197" t="s">
        <v>5</v>
      </c>
      <c r="F302" s="198" t="s">
        <v>417</v>
      </c>
      <c r="H302" s="199" t="s">
        <v>5</v>
      </c>
      <c r="I302" s="200"/>
      <c r="K302" s="195"/>
      <c r="L302" s="201"/>
      <c r="M302" s="202"/>
      <c r="N302" s="202"/>
      <c r="O302" s="202"/>
      <c r="P302" s="202"/>
      <c r="Q302" s="202"/>
      <c r="R302" s="202"/>
      <c r="S302" s="203"/>
      <c r="AS302" s="199" t="s">
        <v>193</v>
      </c>
      <c r="AT302" s="199" t="s">
        <v>83</v>
      </c>
      <c r="AU302" s="12" t="s">
        <v>81</v>
      </c>
      <c r="AV302" s="12" t="s">
        <v>38</v>
      </c>
      <c r="AW302" s="12" t="s">
        <v>74</v>
      </c>
      <c r="AX302" s="199" t="s">
        <v>185</v>
      </c>
    </row>
    <row r="303" spans="2:64" s="13" customFormat="1">
      <c r="B303" s="204"/>
      <c r="D303" s="196" t="s">
        <v>193</v>
      </c>
      <c r="E303" s="205" t="s">
        <v>5</v>
      </c>
      <c r="F303" s="206" t="s">
        <v>418</v>
      </c>
      <c r="H303" s="207">
        <v>4.05</v>
      </c>
      <c r="I303" s="208"/>
      <c r="K303" s="204"/>
      <c r="L303" s="209"/>
      <c r="M303" s="210"/>
      <c r="N303" s="210"/>
      <c r="O303" s="210"/>
      <c r="P303" s="210"/>
      <c r="Q303" s="210"/>
      <c r="R303" s="210"/>
      <c r="S303" s="211"/>
      <c r="AS303" s="205" t="s">
        <v>193</v>
      </c>
      <c r="AT303" s="205" t="s">
        <v>83</v>
      </c>
      <c r="AU303" s="13" t="s">
        <v>83</v>
      </c>
      <c r="AV303" s="13" t="s">
        <v>38</v>
      </c>
      <c r="AW303" s="13" t="s">
        <v>74</v>
      </c>
      <c r="AX303" s="205" t="s">
        <v>185</v>
      </c>
    </row>
    <row r="304" spans="2:64" s="14" customFormat="1">
      <c r="B304" s="212"/>
      <c r="D304" s="213" t="s">
        <v>193</v>
      </c>
      <c r="E304" s="214" t="s">
        <v>5</v>
      </c>
      <c r="F304" s="215" t="s">
        <v>196</v>
      </c>
      <c r="H304" s="216">
        <v>870.28200000000004</v>
      </c>
      <c r="I304" s="217"/>
      <c r="K304" s="212"/>
      <c r="L304" s="218"/>
      <c r="M304" s="219"/>
      <c r="N304" s="219"/>
      <c r="O304" s="219"/>
      <c r="P304" s="219"/>
      <c r="Q304" s="219"/>
      <c r="R304" s="219"/>
      <c r="S304" s="220"/>
      <c r="AS304" s="221" t="s">
        <v>193</v>
      </c>
      <c r="AT304" s="221" t="s">
        <v>83</v>
      </c>
      <c r="AU304" s="14" t="s">
        <v>191</v>
      </c>
      <c r="AV304" s="14" t="s">
        <v>38</v>
      </c>
      <c r="AW304" s="14" t="s">
        <v>81</v>
      </c>
      <c r="AX304" s="221" t="s">
        <v>185</v>
      </c>
    </row>
    <row r="305" spans="2:64" s="1" customFormat="1" ht="20.399999999999999" customHeight="1">
      <c r="B305" s="182"/>
      <c r="C305" s="183" t="s">
        <v>428</v>
      </c>
      <c r="D305" s="183" t="s">
        <v>187</v>
      </c>
      <c r="E305" s="184" t="s">
        <v>429</v>
      </c>
      <c r="F305" s="185" t="s">
        <v>430</v>
      </c>
      <c r="G305" s="186" t="s">
        <v>356</v>
      </c>
      <c r="H305" s="187">
        <v>128.09</v>
      </c>
      <c r="I305" s="188"/>
      <c r="J305" s="189">
        <f>ROUND(I305*H305,2)</f>
        <v>0</v>
      </c>
      <c r="K305" s="42"/>
      <c r="L305" s="190" t="s">
        <v>5</v>
      </c>
      <c r="M305" s="191" t="s">
        <v>45</v>
      </c>
      <c r="N305" s="43"/>
      <c r="O305" s="192">
        <f>N305*H305</f>
        <v>0</v>
      </c>
      <c r="P305" s="192">
        <v>0</v>
      </c>
      <c r="Q305" s="192">
        <f>P305*H305</f>
        <v>0</v>
      </c>
      <c r="R305" s="192">
        <v>0</v>
      </c>
      <c r="S305" s="193">
        <f>R305*H305</f>
        <v>0</v>
      </c>
      <c r="AQ305" s="25" t="s">
        <v>191</v>
      </c>
      <c r="AS305" s="25" t="s">
        <v>187</v>
      </c>
      <c r="AT305" s="25" t="s">
        <v>83</v>
      </c>
      <c r="AX305" s="25" t="s">
        <v>185</v>
      </c>
      <c r="BD305" s="194">
        <f>IF(M305="základní",J305,0)</f>
        <v>0</v>
      </c>
      <c r="BE305" s="194">
        <f>IF(M305="snížená",J305,0)</f>
        <v>0</v>
      </c>
      <c r="BF305" s="194">
        <f>IF(M305="zákl. přenesená",J305,0)</f>
        <v>0</v>
      </c>
      <c r="BG305" s="194">
        <f>IF(M305="sníž. přenesená",J305,0)</f>
        <v>0</v>
      </c>
      <c r="BH305" s="194">
        <f>IF(M305="nulová",J305,0)</f>
        <v>0</v>
      </c>
      <c r="BI305" s="25" t="s">
        <v>81</v>
      </c>
      <c r="BJ305" s="194">
        <f>ROUND(I305*H305,2)</f>
        <v>0</v>
      </c>
      <c r="BK305" s="25" t="s">
        <v>191</v>
      </c>
      <c r="BL305" s="25" t="s">
        <v>431</v>
      </c>
    </row>
    <row r="306" spans="2:64" s="12" customFormat="1">
      <c r="B306" s="195"/>
      <c r="D306" s="196" t="s">
        <v>193</v>
      </c>
      <c r="E306" s="197" t="s">
        <v>5</v>
      </c>
      <c r="F306" s="198" t="s">
        <v>409</v>
      </c>
      <c r="H306" s="199" t="s">
        <v>5</v>
      </c>
      <c r="I306" s="200"/>
      <c r="K306" s="195"/>
      <c r="L306" s="201"/>
      <c r="M306" s="202"/>
      <c r="N306" s="202"/>
      <c r="O306" s="202"/>
      <c r="P306" s="202"/>
      <c r="Q306" s="202"/>
      <c r="R306" s="202"/>
      <c r="S306" s="203"/>
      <c r="AS306" s="199" t="s">
        <v>193</v>
      </c>
      <c r="AT306" s="199" t="s">
        <v>83</v>
      </c>
      <c r="AU306" s="12" t="s">
        <v>81</v>
      </c>
      <c r="AV306" s="12" t="s">
        <v>38</v>
      </c>
      <c r="AW306" s="12" t="s">
        <v>74</v>
      </c>
      <c r="AX306" s="199" t="s">
        <v>185</v>
      </c>
    </row>
    <row r="307" spans="2:64" s="13" customFormat="1">
      <c r="B307" s="204"/>
      <c r="D307" s="196" t="s">
        <v>193</v>
      </c>
      <c r="E307" s="205" t="s">
        <v>5</v>
      </c>
      <c r="F307" s="206" t="s">
        <v>410</v>
      </c>
      <c r="H307" s="207">
        <v>50.805</v>
      </c>
      <c r="I307" s="208"/>
      <c r="K307" s="204"/>
      <c r="L307" s="209"/>
      <c r="M307" s="210"/>
      <c r="N307" s="210"/>
      <c r="O307" s="210"/>
      <c r="P307" s="210"/>
      <c r="Q307" s="210"/>
      <c r="R307" s="210"/>
      <c r="S307" s="211"/>
      <c r="AS307" s="205" t="s">
        <v>193</v>
      </c>
      <c r="AT307" s="205" t="s">
        <v>83</v>
      </c>
      <c r="AU307" s="13" t="s">
        <v>83</v>
      </c>
      <c r="AV307" s="13" t="s">
        <v>38</v>
      </c>
      <c r="AW307" s="13" t="s">
        <v>74</v>
      </c>
      <c r="AX307" s="205" t="s">
        <v>185</v>
      </c>
    </row>
    <row r="308" spans="2:64" s="12" customFormat="1">
      <c r="B308" s="195"/>
      <c r="D308" s="196" t="s">
        <v>193</v>
      </c>
      <c r="E308" s="197" t="s">
        <v>5</v>
      </c>
      <c r="F308" s="198" t="s">
        <v>411</v>
      </c>
      <c r="H308" s="199" t="s">
        <v>5</v>
      </c>
      <c r="I308" s="200"/>
      <c r="K308" s="195"/>
      <c r="L308" s="201"/>
      <c r="M308" s="202"/>
      <c r="N308" s="202"/>
      <c r="O308" s="202"/>
      <c r="P308" s="202"/>
      <c r="Q308" s="202"/>
      <c r="R308" s="202"/>
      <c r="S308" s="203"/>
      <c r="AS308" s="199" t="s">
        <v>193</v>
      </c>
      <c r="AT308" s="199" t="s">
        <v>83</v>
      </c>
      <c r="AU308" s="12" t="s">
        <v>81</v>
      </c>
      <c r="AV308" s="12" t="s">
        <v>38</v>
      </c>
      <c r="AW308" s="12" t="s">
        <v>74</v>
      </c>
      <c r="AX308" s="199" t="s">
        <v>185</v>
      </c>
    </row>
    <row r="309" spans="2:64" s="13" customFormat="1">
      <c r="B309" s="204"/>
      <c r="D309" s="196" t="s">
        <v>193</v>
      </c>
      <c r="E309" s="205" t="s">
        <v>5</v>
      </c>
      <c r="F309" s="206" t="s">
        <v>412</v>
      </c>
      <c r="H309" s="207">
        <v>77.284999999999997</v>
      </c>
      <c r="I309" s="208"/>
      <c r="K309" s="204"/>
      <c r="L309" s="209"/>
      <c r="M309" s="210"/>
      <c r="N309" s="210"/>
      <c r="O309" s="210"/>
      <c r="P309" s="210"/>
      <c r="Q309" s="210"/>
      <c r="R309" s="210"/>
      <c r="S309" s="211"/>
      <c r="AS309" s="205" t="s">
        <v>193</v>
      </c>
      <c r="AT309" s="205" t="s">
        <v>83</v>
      </c>
      <c r="AU309" s="13" t="s">
        <v>83</v>
      </c>
      <c r="AV309" s="13" t="s">
        <v>38</v>
      </c>
      <c r="AW309" s="13" t="s">
        <v>74</v>
      </c>
      <c r="AX309" s="205" t="s">
        <v>185</v>
      </c>
    </row>
    <row r="310" spans="2:64" s="14" customFormat="1">
      <c r="B310" s="212"/>
      <c r="D310" s="213" t="s">
        <v>193</v>
      </c>
      <c r="E310" s="214" t="s">
        <v>5</v>
      </c>
      <c r="F310" s="215" t="s">
        <v>196</v>
      </c>
      <c r="H310" s="216">
        <v>128.09</v>
      </c>
      <c r="I310" s="217"/>
      <c r="K310" s="212"/>
      <c r="L310" s="218"/>
      <c r="M310" s="219"/>
      <c r="N310" s="219"/>
      <c r="O310" s="219"/>
      <c r="P310" s="219"/>
      <c r="Q310" s="219"/>
      <c r="R310" s="219"/>
      <c r="S310" s="220"/>
      <c r="AS310" s="221" t="s">
        <v>193</v>
      </c>
      <c r="AT310" s="221" t="s">
        <v>83</v>
      </c>
      <c r="AU310" s="14" t="s">
        <v>191</v>
      </c>
      <c r="AV310" s="14" t="s">
        <v>38</v>
      </c>
      <c r="AW310" s="14" t="s">
        <v>81</v>
      </c>
      <c r="AX310" s="221" t="s">
        <v>185</v>
      </c>
    </row>
    <row r="311" spans="2:64" s="1" customFormat="1" ht="28.95" customHeight="1">
      <c r="B311" s="182"/>
      <c r="C311" s="183" t="s">
        <v>432</v>
      </c>
      <c r="D311" s="183" t="s">
        <v>187</v>
      </c>
      <c r="E311" s="184" t="s">
        <v>433</v>
      </c>
      <c r="F311" s="185" t="s">
        <v>434</v>
      </c>
      <c r="G311" s="186" t="s">
        <v>356</v>
      </c>
      <c r="H311" s="187">
        <v>13.632</v>
      </c>
      <c r="I311" s="188"/>
      <c r="J311" s="189">
        <f>ROUND(I311*H311,2)</f>
        <v>0</v>
      </c>
      <c r="K311" s="42"/>
      <c r="L311" s="190" t="s">
        <v>5</v>
      </c>
      <c r="M311" s="191" t="s">
        <v>45</v>
      </c>
      <c r="N311" s="43"/>
      <c r="O311" s="192">
        <f>N311*H311</f>
        <v>0</v>
      </c>
      <c r="P311" s="192">
        <v>0</v>
      </c>
      <c r="Q311" s="192">
        <f>P311*H311</f>
        <v>0</v>
      </c>
      <c r="R311" s="192">
        <v>0</v>
      </c>
      <c r="S311" s="193">
        <f>R311*H311</f>
        <v>0</v>
      </c>
      <c r="AQ311" s="25" t="s">
        <v>191</v>
      </c>
      <c r="AS311" s="25" t="s">
        <v>187</v>
      </c>
      <c r="AT311" s="25" t="s">
        <v>83</v>
      </c>
      <c r="AX311" s="25" t="s">
        <v>185</v>
      </c>
      <c r="BD311" s="194">
        <f>IF(M311="základní",J311,0)</f>
        <v>0</v>
      </c>
      <c r="BE311" s="194">
        <f>IF(M311="snížená",J311,0)</f>
        <v>0</v>
      </c>
      <c r="BF311" s="194">
        <f>IF(M311="zákl. přenesená",J311,0)</f>
        <v>0</v>
      </c>
      <c r="BG311" s="194">
        <f>IF(M311="sníž. přenesená",J311,0)</f>
        <v>0</v>
      </c>
      <c r="BH311" s="194">
        <f>IF(M311="nulová",J311,0)</f>
        <v>0</v>
      </c>
      <c r="BI311" s="25" t="s">
        <v>81</v>
      </c>
      <c r="BJ311" s="194">
        <f>ROUND(I311*H311,2)</f>
        <v>0</v>
      </c>
      <c r="BK311" s="25" t="s">
        <v>191</v>
      </c>
      <c r="BL311" s="25" t="s">
        <v>435</v>
      </c>
    </row>
    <row r="312" spans="2:64" s="12" customFormat="1">
      <c r="B312" s="195"/>
      <c r="D312" s="196" t="s">
        <v>193</v>
      </c>
      <c r="E312" s="197" t="s">
        <v>5</v>
      </c>
      <c r="F312" s="198" t="s">
        <v>415</v>
      </c>
      <c r="H312" s="199" t="s">
        <v>5</v>
      </c>
      <c r="I312" s="200"/>
      <c r="K312" s="195"/>
      <c r="L312" s="201"/>
      <c r="M312" s="202"/>
      <c r="N312" s="202"/>
      <c r="O312" s="202"/>
      <c r="P312" s="202"/>
      <c r="Q312" s="202"/>
      <c r="R312" s="202"/>
      <c r="S312" s="203"/>
      <c r="AS312" s="199" t="s">
        <v>193</v>
      </c>
      <c r="AT312" s="199" t="s">
        <v>83</v>
      </c>
      <c r="AU312" s="12" t="s">
        <v>81</v>
      </c>
      <c r="AV312" s="12" t="s">
        <v>38</v>
      </c>
      <c r="AW312" s="12" t="s">
        <v>74</v>
      </c>
      <c r="AX312" s="199" t="s">
        <v>185</v>
      </c>
    </row>
    <row r="313" spans="2:64" s="13" customFormat="1">
      <c r="B313" s="204"/>
      <c r="D313" s="196" t="s">
        <v>193</v>
      </c>
      <c r="E313" s="205" t="s">
        <v>5</v>
      </c>
      <c r="F313" s="206" t="s">
        <v>416</v>
      </c>
      <c r="H313" s="207">
        <v>13.632</v>
      </c>
      <c r="I313" s="208"/>
      <c r="K313" s="204"/>
      <c r="L313" s="209"/>
      <c r="M313" s="210"/>
      <c r="N313" s="210"/>
      <c r="O313" s="210"/>
      <c r="P313" s="210"/>
      <c r="Q313" s="210"/>
      <c r="R313" s="210"/>
      <c r="S313" s="211"/>
      <c r="AS313" s="205" t="s">
        <v>193</v>
      </c>
      <c r="AT313" s="205" t="s">
        <v>83</v>
      </c>
      <c r="AU313" s="13" t="s">
        <v>83</v>
      </c>
      <c r="AV313" s="13" t="s">
        <v>38</v>
      </c>
      <c r="AW313" s="13" t="s">
        <v>74</v>
      </c>
      <c r="AX313" s="205" t="s">
        <v>185</v>
      </c>
    </row>
    <row r="314" spans="2:64" s="14" customFormat="1">
      <c r="B314" s="212"/>
      <c r="D314" s="213" t="s">
        <v>193</v>
      </c>
      <c r="E314" s="214" t="s">
        <v>5</v>
      </c>
      <c r="F314" s="215" t="s">
        <v>196</v>
      </c>
      <c r="H314" s="216">
        <v>13.632</v>
      </c>
      <c r="I314" s="217"/>
      <c r="K314" s="212"/>
      <c r="L314" s="218"/>
      <c r="M314" s="219"/>
      <c r="N314" s="219"/>
      <c r="O314" s="219"/>
      <c r="P314" s="219"/>
      <c r="Q314" s="219"/>
      <c r="R314" s="219"/>
      <c r="S314" s="220"/>
      <c r="AS314" s="221" t="s">
        <v>193</v>
      </c>
      <c r="AT314" s="221" t="s">
        <v>83</v>
      </c>
      <c r="AU314" s="14" t="s">
        <v>191</v>
      </c>
      <c r="AV314" s="14" t="s">
        <v>38</v>
      </c>
      <c r="AW314" s="14" t="s">
        <v>81</v>
      </c>
      <c r="AX314" s="221" t="s">
        <v>185</v>
      </c>
    </row>
    <row r="315" spans="2:64" s="1" customFormat="1" ht="28.95" customHeight="1">
      <c r="B315" s="182"/>
      <c r="C315" s="183" t="s">
        <v>436</v>
      </c>
      <c r="D315" s="183" t="s">
        <v>187</v>
      </c>
      <c r="E315" s="184" t="s">
        <v>437</v>
      </c>
      <c r="F315" s="185" t="s">
        <v>438</v>
      </c>
      <c r="G315" s="186" t="s">
        <v>356</v>
      </c>
      <c r="H315" s="187">
        <v>613.99900000000002</v>
      </c>
      <c r="I315" s="188"/>
      <c r="J315" s="189">
        <f>ROUND(I315*H315,2)</f>
        <v>0</v>
      </c>
      <c r="K315" s="42"/>
      <c r="L315" s="190" t="s">
        <v>5</v>
      </c>
      <c r="M315" s="191" t="s">
        <v>45</v>
      </c>
      <c r="N315" s="43"/>
      <c r="O315" s="192">
        <f>N315*H315</f>
        <v>0</v>
      </c>
      <c r="P315" s="192">
        <v>0</v>
      </c>
      <c r="Q315" s="192">
        <f>P315*H315</f>
        <v>0</v>
      </c>
      <c r="R315" s="192">
        <v>0</v>
      </c>
      <c r="S315" s="193">
        <f>R315*H315</f>
        <v>0</v>
      </c>
      <c r="AQ315" s="25" t="s">
        <v>191</v>
      </c>
      <c r="AS315" s="25" t="s">
        <v>187</v>
      </c>
      <c r="AT315" s="25" t="s">
        <v>83</v>
      </c>
      <c r="AX315" s="25" t="s">
        <v>185</v>
      </c>
      <c r="BD315" s="194">
        <f>IF(M315="základní",J315,0)</f>
        <v>0</v>
      </c>
      <c r="BE315" s="194">
        <f>IF(M315="snížená",J315,0)</f>
        <v>0</v>
      </c>
      <c r="BF315" s="194">
        <f>IF(M315="zákl. přenesená",J315,0)</f>
        <v>0</v>
      </c>
      <c r="BG315" s="194">
        <f>IF(M315="sníž. přenesená",J315,0)</f>
        <v>0</v>
      </c>
      <c r="BH315" s="194">
        <f>IF(M315="nulová",J315,0)</f>
        <v>0</v>
      </c>
      <c r="BI315" s="25" t="s">
        <v>81</v>
      </c>
      <c r="BJ315" s="194">
        <f>ROUND(I315*H315,2)</f>
        <v>0</v>
      </c>
      <c r="BK315" s="25" t="s">
        <v>191</v>
      </c>
      <c r="BL315" s="25" t="s">
        <v>439</v>
      </c>
    </row>
    <row r="316" spans="2:64" s="12" customFormat="1">
      <c r="B316" s="195"/>
      <c r="D316" s="196" t="s">
        <v>193</v>
      </c>
      <c r="E316" s="197" t="s">
        <v>5</v>
      </c>
      <c r="F316" s="198" t="s">
        <v>397</v>
      </c>
      <c r="H316" s="199" t="s">
        <v>5</v>
      </c>
      <c r="I316" s="200"/>
      <c r="K316" s="195"/>
      <c r="L316" s="201"/>
      <c r="M316" s="202"/>
      <c r="N316" s="202"/>
      <c r="O316" s="202"/>
      <c r="P316" s="202"/>
      <c r="Q316" s="202"/>
      <c r="R316" s="202"/>
      <c r="S316" s="203"/>
      <c r="AS316" s="199" t="s">
        <v>193</v>
      </c>
      <c r="AT316" s="199" t="s">
        <v>83</v>
      </c>
      <c r="AU316" s="12" t="s">
        <v>81</v>
      </c>
      <c r="AV316" s="12" t="s">
        <v>38</v>
      </c>
      <c r="AW316" s="12" t="s">
        <v>74</v>
      </c>
      <c r="AX316" s="199" t="s">
        <v>185</v>
      </c>
    </row>
    <row r="317" spans="2:64" s="13" customFormat="1">
      <c r="B317" s="204"/>
      <c r="D317" s="196" t="s">
        <v>193</v>
      </c>
      <c r="E317" s="205" t="s">
        <v>5</v>
      </c>
      <c r="F317" s="206" t="s">
        <v>398</v>
      </c>
      <c r="H317" s="207">
        <v>374.78399999999999</v>
      </c>
      <c r="I317" s="208"/>
      <c r="K317" s="204"/>
      <c r="L317" s="209"/>
      <c r="M317" s="210"/>
      <c r="N317" s="210"/>
      <c r="O317" s="210"/>
      <c r="P317" s="210"/>
      <c r="Q317" s="210"/>
      <c r="R317" s="210"/>
      <c r="S317" s="211"/>
      <c r="AS317" s="205" t="s">
        <v>193</v>
      </c>
      <c r="AT317" s="205" t="s">
        <v>83</v>
      </c>
      <c r="AU317" s="13" t="s">
        <v>83</v>
      </c>
      <c r="AV317" s="13" t="s">
        <v>38</v>
      </c>
      <c r="AW317" s="13" t="s">
        <v>74</v>
      </c>
      <c r="AX317" s="205" t="s">
        <v>185</v>
      </c>
    </row>
    <row r="318" spans="2:64" s="12" customFormat="1">
      <c r="B318" s="195"/>
      <c r="D318" s="196" t="s">
        <v>193</v>
      </c>
      <c r="E318" s="197" t="s">
        <v>5</v>
      </c>
      <c r="F318" s="198" t="s">
        <v>413</v>
      </c>
      <c r="H318" s="199" t="s">
        <v>5</v>
      </c>
      <c r="I318" s="200"/>
      <c r="K318" s="195"/>
      <c r="L318" s="201"/>
      <c r="M318" s="202"/>
      <c r="N318" s="202"/>
      <c r="O318" s="202"/>
      <c r="P318" s="202"/>
      <c r="Q318" s="202"/>
      <c r="R318" s="202"/>
      <c r="S318" s="203"/>
      <c r="AS318" s="199" t="s">
        <v>193</v>
      </c>
      <c r="AT318" s="199" t="s">
        <v>83</v>
      </c>
      <c r="AU318" s="12" t="s">
        <v>81</v>
      </c>
      <c r="AV318" s="12" t="s">
        <v>38</v>
      </c>
      <c r="AW318" s="12" t="s">
        <v>74</v>
      </c>
      <c r="AX318" s="199" t="s">
        <v>185</v>
      </c>
    </row>
    <row r="319" spans="2:64" s="13" customFormat="1">
      <c r="B319" s="204"/>
      <c r="D319" s="196" t="s">
        <v>193</v>
      </c>
      <c r="E319" s="205" t="s">
        <v>5</v>
      </c>
      <c r="F319" s="206" t="s">
        <v>414</v>
      </c>
      <c r="H319" s="207">
        <v>239.215</v>
      </c>
      <c r="I319" s="208"/>
      <c r="K319" s="204"/>
      <c r="L319" s="209"/>
      <c r="M319" s="210"/>
      <c r="N319" s="210"/>
      <c r="O319" s="210"/>
      <c r="P319" s="210"/>
      <c r="Q319" s="210"/>
      <c r="R319" s="210"/>
      <c r="S319" s="211"/>
      <c r="AS319" s="205" t="s">
        <v>193</v>
      </c>
      <c r="AT319" s="205" t="s">
        <v>83</v>
      </c>
      <c r="AU319" s="13" t="s">
        <v>83</v>
      </c>
      <c r="AV319" s="13" t="s">
        <v>38</v>
      </c>
      <c r="AW319" s="13" t="s">
        <v>74</v>
      </c>
      <c r="AX319" s="205" t="s">
        <v>185</v>
      </c>
    </row>
    <row r="320" spans="2:64" s="14" customFormat="1">
      <c r="B320" s="212"/>
      <c r="D320" s="213" t="s">
        <v>193</v>
      </c>
      <c r="E320" s="214" t="s">
        <v>5</v>
      </c>
      <c r="F320" s="215" t="s">
        <v>196</v>
      </c>
      <c r="H320" s="216">
        <v>613.99900000000002</v>
      </c>
      <c r="I320" s="217"/>
      <c r="K320" s="212"/>
      <c r="L320" s="218"/>
      <c r="M320" s="219"/>
      <c r="N320" s="219"/>
      <c r="O320" s="219"/>
      <c r="P320" s="219"/>
      <c r="Q320" s="219"/>
      <c r="R320" s="219"/>
      <c r="S320" s="220"/>
      <c r="AS320" s="221" t="s">
        <v>193</v>
      </c>
      <c r="AT320" s="221" t="s">
        <v>83</v>
      </c>
      <c r="AU320" s="14" t="s">
        <v>191</v>
      </c>
      <c r="AV320" s="14" t="s">
        <v>38</v>
      </c>
      <c r="AW320" s="14" t="s">
        <v>81</v>
      </c>
      <c r="AX320" s="221" t="s">
        <v>185</v>
      </c>
    </row>
    <row r="321" spans="2:64" s="1" customFormat="1" ht="20.399999999999999" customHeight="1">
      <c r="B321" s="182"/>
      <c r="C321" s="183" t="s">
        <v>440</v>
      </c>
      <c r="D321" s="183" t="s">
        <v>187</v>
      </c>
      <c r="E321" s="184" t="s">
        <v>441</v>
      </c>
      <c r="F321" s="185" t="s">
        <v>442</v>
      </c>
      <c r="G321" s="186" t="s">
        <v>356</v>
      </c>
      <c r="H321" s="187">
        <v>485.29500000000002</v>
      </c>
      <c r="I321" s="188"/>
      <c r="J321" s="189">
        <f>ROUND(I321*H321,2)</f>
        <v>0</v>
      </c>
      <c r="K321" s="42"/>
      <c r="L321" s="190" t="s">
        <v>5</v>
      </c>
      <c r="M321" s="191" t="s">
        <v>45</v>
      </c>
      <c r="N321" s="43"/>
      <c r="O321" s="192">
        <f>N321*H321</f>
        <v>0</v>
      </c>
      <c r="P321" s="192">
        <v>0</v>
      </c>
      <c r="Q321" s="192">
        <f>P321*H321</f>
        <v>0</v>
      </c>
      <c r="R321" s="192">
        <v>0</v>
      </c>
      <c r="S321" s="193">
        <f>R321*H321</f>
        <v>0</v>
      </c>
      <c r="AQ321" s="25" t="s">
        <v>191</v>
      </c>
      <c r="AS321" s="25" t="s">
        <v>187</v>
      </c>
      <c r="AT321" s="25" t="s">
        <v>83</v>
      </c>
      <c r="AX321" s="25" t="s">
        <v>185</v>
      </c>
      <c r="BD321" s="194">
        <f>IF(M321="základní",J321,0)</f>
        <v>0</v>
      </c>
      <c r="BE321" s="194">
        <f>IF(M321="snížená",J321,0)</f>
        <v>0</v>
      </c>
      <c r="BF321" s="194">
        <f>IF(M321="zákl. přenesená",J321,0)</f>
        <v>0</v>
      </c>
      <c r="BG321" s="194">
        <f>IF(M321="sníž. přenesená",J321,0)</f>
        <v>0</v>
      </c>
      <c r="BH321" s="194">
        <f>IF(M321="nulová",J321,0)</f>
        <v>0</v>
      </c>
      <c r="BI321" s="25" t="s">
        <v>81</v>
      </c>
      <c r="BJ321" s="194">
        <f>ROUND(I321*H321,2)</f>
        <v>0</v>
      </c>
      <c r="BK321" s="25" t="s">
        <v>191</v>
      </c>
      <c r="BL321" s="25" t="s">
        <v>443</v>
      </c>
    </row>
    <row r="322" spans="2:64" s="12" customFormat="1">
      <c r="B322" s="195"/>
      <c r="D322" s="196" t="s">
        <v>193</v>
      </c>
      <c r="E322" s="197" t="s">
        <v>5</v>
      </c>
      <c r="F322" s="198" t="s">
        <v>399</v>
      </c>
      <c r="H322" s="199" t="s">
        <v>5</v>
      </c>
      <c r="I322" s="200"/>
      <c r="K322" s="195"/>
      <c r="L322" s="201"/>
      <c r="M322" s="202"/>
      <c r="N322" s="202"/>
      <c r="O322" s="202"/>
      <c r="P322" s="202"/>
      <c r="Q322" s="202"/>
      <c r="R322" s="202"/>
      <c r="S322" s="203"/>
      <c r="AS322" s="199" t="s">
        <v>193</v>
      </c>
      <c r="AT322" s="199" t="s">
        <v>83</v>
      </c>
      <c r="AU322" s="12" t="s">
        <v>81</v>
      </c>
      <c r="AV322" s="12" t="s">
        <v>38</v>
      </c>
      <c r="AW322" s="12" t="s">
        <v>74</v>
      </c>
      <c r="AX322" s="199" t="s">
        <v>185</v>
      </c>
    </row>
    <row r="323" spans="2:64" s="13" customFormat="1">
      <c r="B323" s="204"/>
      <c r="D323" s="196" t="s">
        <v>193</v>
      </c>
      <c r="E323" s="205" t="s">
        <v>5</v>
      </c>
      <c r="F323" s="206" t="s">
        <v>400</v>
      </c>
      <c r="H323" s="207">
        <v>485.29500000000002</v>
      </c>
      <c r="I323" s="208"/>
      <c r="K323" s="204"/>
      <c r="L323" s="209"/>
      <c r="M323" s="210"/>
      <c r="N323" s="210"/>
      <c r="O323" s="210"/>
      <c r="P323" s="210"/>
      <c r="Q323" s="210"/>
      <c r="R323" s="210"/>
      <c r="S323" s="211"/>
      <c r="AS323" s="205" t="s">
        <v>193</v>
      </c>
      <c r="AT323" s="205" t="s">
        <v>83</v>
      </c>
      <c r="AU323" s="13" t="s">
        <v>83</v>
      </c>
      <c r="AV323" s="13" t="s">
        <v>38</v>
      </c>
      <c r="AW323" s="13" t="s">
        <v>74</v>
      </c>
      <c r="AX323" s="205" t="s">
        <v>185</v>
      </c>
    </row>
    <row r="324" spans="2:64" s="14" customFormat="1">
      <c r="B324" s="212"/>
      <c r="D324" s="213" t="s">
        <v>193</v>
      </c>
      <c r="E324" s="214" t="s">
        <v>5</v>
      </c>
      <c r="F324" s="215" t="s">
        <v>196</v>
      </c>
      <c r="H324" s="216">
        <v>485.29500000000002</v>
      </c>
      <c r="I324" s="217"/>
      <c r="K324" s="212"/>
      <c r="L324" s="218"/>
      <c r="M324" s="219"/>
      <c r="N324" s="219"/>
      <c r="O324" s="219"/>
      <c r="P324" s="219"/>
      <c r="Q324" s="219"/>
      <c r="R324" s="219"/>
      <c r="S324" s="220"/>
      <c r="AS324" s="221" t="s">
        <v>193</v>
      </c>
      <c r="AT324" s="221" t="s">
        <v>83</v>
      </c>
      <c r="AU324" s="14" t="s">
        <v>191</v>
      </c>
      <c r="AV324" s="14" t="s">
        <v>38</v>
      </c>
      <c r="AW324" s="14" t="s">
        <v>81</v>
      </c>
      <c r="AX324" s="221" t="s">
        <v>185</v>
      </c>
    </row>
    <row r="325" spans="2:64" s="1" customFormat="1" ht="28.95" customHeight="1">
      <c r="B325" s="182"/>
      <c r="C325" s="183" t="s">
        <v>444</v>
      </c>
      <c r="D325" s="183" t="s">
        <v>187</v>
      </c>
      <c r="E325" s="184" t="s">
        <v>445</v>
      </c>
      <c r="F325" s="185" t="s">
        <v>446</v>
      </c>
      <c r="G325" s="186" t="s">
        <v>356</v>
      </c>
      <c r="H325" s="187">
        <v>4.05</v>
      </c>
      <c r="I325" s="188"/>
      <c r="J325" s="189">
        <f>ROUND(I325*H325,2)</f>
        <v>0</v>
      </c>
      <c r="K325" s="42"/>
      <c r="L325" s="190" t="s">
        <v>5</v>
      </c>
      <c r="M325" s="191" t="s">
        <v>45</v>
      </c>
      <c r="N325" s="43"/>
      <c r="O325" s="192">
        <f>N325*H325</f>
        <v>0</v>
      </c>
      <c r="P325" s="192">
        <v>0</v>
      </c>
      <c r="Q325" s="192">
        <f>P325*H325</f>
        <v>0</v>
      </c>
      <c r="R325" s="192">
        <v>0</v>
      </c>
      <c r="S325" s="193">
        <f>R325*H325</f>
        <v>0</v>
      </c>
      <c r="AQ325" s="25" t="s">
        <v>191</v>
      </c>
      <c r="AS325" s="25" t="s">
        <v>187</v>
      </c>
      <c r="AT325" s="25" t="s">
        <v>83</v>
      </c>
      <c r="AX325" s="25" t="s">
        <v>185</v>
      </c>
      <c r="BD325" s="194">
        <f>IF(M325="základní",J325,0)</f>
        <v>0</v>
      </c>
      <c r="BE325" s="194">
        <f>IF(M325="snížená",J325,0)</f>
        <v>0</v>
      </c>
      <c r="BF325" s="194">
        <f>IF(M325="zákl. přenesená",J325,0)</f>
        <v>0</v>
      </c>
      <c r="BG325" s="194">
        <f>IF(M325="sníž. přenesená",J325,0)</f>
        <v>0</v>
      </c>
      <c r="BH325" s="194">
        <f>IF(M325="nulová",J325,0)</f>
        <v>0</v>
      </c>
      <c r="BI325" s="25" t="s">
        <v>81</v>
      </c>
      <c r="BJ325" s="194">
        <f>ROUND(I325*H325,2)</f>
        <v>0</v>
      </c>
      <c r="BK325" s="25" t="s">
        <v>191</v>
      </c>
      <c r="BL325" s="25" t="s">
        <v>447</v>
      </c>
    </row>
    <row r="326" spans="2:64" s="12" customFormat="1">
      <c r="B326" s="195"/>
      <c r="D326" s="196" t="s">
        <v>193</v>
      </c>
      <c r="E326" s="197" t="s">
        <v>5</v>
      </c>
      <c r="F326" s="198" t="s">
        <v>417</v>
      </c>
      <c r="H326" s="199" t="s">
        <v>5</v>
      </c>
      <c r="I326" s="200"/>
      <c r="K326" s="195"/>
      <c r="L326" s="201"/>
      <c r="M326" s="202"/>
      <c r="N326" s="202"/>
      <c r="O326" s="202"/>
      <c r="P326" s="202"/>
      <c r="Q326" s="202"/>
      <c r="R326" s="202"/>
      <c r="S326" s="203"/>
      <c r="AS326" s="199" t="s">
        <v>193</v>
      </c>
      <c r="AT326" s="199" t="s">
        <v>83</v>
      </c>
      <c r="AU326" s="12" t="s">
        <v>81</v>
      </c>
      <c r="AV326" s="12" t="s">
        <v>38</v>
      </c>
      <c r="AW326" s="12" t="s">
        <v>74</v>
      </c>
      <c r="AX326" s="199" t="s">
        <v>185</v>
      </c>
    </row>
    <row r="327" spans="2:64" s="13" customFormat="1">
      <c r="B327" s="204"/>
      <c r="D327" s="196" t="s">
        <v>193</v>
      </c>
      <c r="E327" s="205" t="s">
        <v>5</v>
      </c>
      <c r="F327" s="206" t="s">
        <v>418</v>
      </c>
      <c r="H327" s="207">
        <v>4.05</v>
      </c>
      <c r="I327" s="208"/>
      <c r="K327" s="204"/>
      <c r="L327" s="209"/>
      <c r="M327" s="210"/>
      <c r="N327" s="210"/>
      <c r="O327" s="210"/>
      <c r="P327" s="210"/>
      <c r="Q327" s="210"/>
      <c r="R327" s="210"/>
      <c r="S327" s="211"/>
      <c r="AS327" s="205" t="s">
        <v>193</v>
      </c>
      <c r="AT327" s="205" t="s">
        <v>83</v>
      </c>
      <c r="AU327" s="13" t="s">
        <v>83</v>
      </c>
      <c r="AV327" s="13" t="s">
        <v>38</v>
      </c>
      <c r="AW327" s="13" t="s">
        <v>74</v>
      </c>
      <c r="AX327" s="205" t="s">
        <v>185</v>
      </c>
    </row>
    <row r="328" spans="2:64" s="14" customFormat="1">
      <c r="B328" s="212"/>
      <c r="D328" s="196" t="s">
        <v>193</v>
      </c>
      <c r="E328" s="230" t="s">
        <v>5</v>
      </c>
      <c r="F328" s="231" t="s">
        <v>196</v>
      </c>
      <c r="H328" s="232">
        <v>4.05</v>
      </c>
      <c r="I328" s="217"/>
      <c r="K328" s="212"/>
      <c r="L328" s="233"/>
      <c r="M328" s="234"/>
      <c r="N328" s="234"/>
      <c r="O328" s="234"/>
      <c r="P328" s="234"/>
      <c r="Q328" s="234"/>
      <c r="R328" s="234"/>
      <c r="S328" s="235"/>
      <c r="AS328" s="221" t="s">
        <v>193</v>
      </c>
      <c r="AT328" s="221" t="s">
        <v>83</v>
      </c>
      <c r="AU328" s="14" t="s">
        <v>191</v>
      </c>
      <c r="AV328" s="14" t="s">
        <v>38</v>
      </c>
      <c r="AW328" s="14" t="s">
        <v>81</v>
      </c>
      <c r="AX328" s="221" t="s">
        <v>185</v>
      </c>
    </row>
    <row r="329" spans="2:64" s="1" customFormat="1" ht="6.9" customHeight="1">
      <c r="B329" s="57"/>
      <c r="C329" s="58"/>
      <c r="D329" s="58"/>
      <c r="E329" s="58"/>
      <c r="F329" s="58"/>
      <c r="G329" s="58"/>
      <c r="H329" s="58"/>
      <c r="I329" s="135"/>
      <c r="J329" s="58"/>
      <c r="K329" s="42"/>
    </row>
  </sheetData>
  <autoFilter ref="C86:J328"/>
  <mergeCells count="12">
    <mergeCell ref="G1:H1"/>
    <mergeCell ref="K2:U2"/>
    <mergeCell ref="E49:H49"/>
    <mergeCell ref="E51:H51"/>
    <mergeCell ref="E75:H75"/>
    <mergeCell ref="E77:H77"/>
    <mergeCell ref="E79:H79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6" display="3) Soupis prací"/>
    <hyperlink ref="K1:U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36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7.140625" customWidth="1"/>
    <col min="2" max="2" width="1.42578125" customWidth="1"/>
    <col min="3" max="3" width="3.42578125" customWidth="1"/>
    <col min="4" max="4" width="3.7109375" customWidth="1"/>
    <col min="5" max="5" width="14.7109375" customWidth="1"/>
    <col min="6" max="6" width="64.28515625" customWidth="1"/>
    <col min="7" max="7" width="7.42578125" customWidth="1"/>
    <col min="8" max="8" width="9.42578125" customWidth="1"/>
    <col min="9" max="9" width="10.85546875" style="107" customWidth="1"/>
    <col min="10" max="10" width="20.140625" customWidth="1"/>
    <col min="11" max="11" width="13.28515625" customWidth="1"/>
    <col min="13" max="18" width="9.140625" hidden="1"/>
    <col min="19" max="19" width="7" hidden="1" customWidth="1"/>
    <col min="20" max="20" width="25.42578125" hidden="1" customWidth="1"/>
    <col min="21" max="21" width="14" hidden="1" customWidth="1"/>
    <col min="22" max="22" width="10.42578125" customWidth="1"/>
    <col min="23" max="23" width="14" customWidth="1"/>
    <col min="24" max="24" width="10.42578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149</v>
      </c>
      <c r="G1" s="420" t="s">
        <v>150</v>
      </c>
      <c r="H1" s="420"/>
      <c r="I1" s="111"/>
      <c r="J1" s="110" t="s">
        <v>151</v>
      </c>
      <c r="K1" s="109" t="s">
        <v>152</v>
      </c>
      <c r="L1" s="110" t="s">
        <v>153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" customHeight="1">
      <c r="L2" s="412" t="s">
        <v>8</v>
      </c>
      <c r="M2" s="413"/>
      <c r="N2" s="413"/>
      <c r="O2" s="413"/>
      <c r="P2" s="413"/>
      <c r="Q2" s="413"/>
      <c r="R2" s="413"/>
      <c r="S2" s="413"/>
      <c r="T2" s="413"/>
      <c r="U2" s="413"/>
      <c r="V2" s="413"/>
      <c r="AT2" s="25" t="s">
        <v>94</v>
      </c>
    </row>
    <row r="3" spans="1:70" ht="6.9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83</v>
      </c>
    </row>
    <row r="4" spans="1:70" ht="36.9" customHeight="1">
      <c r="B4" s="29"/>
      <c r="C4" s="30"/>
      <c r="D4" s="31" t="s">
        <v>154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3.2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399999999999999" customHeight="1">
      <c r="B7" s="29"/>
      <c r="C7" s="30"/>
      <c r="D7" s="30"/>
      <c r="E7" s="416" t="str">
        <f>'Rekapitulace stavby'!K6</f>
        <v>Regenerace panelového sídliště Prievidzská, Šumperk - 5. etapa, II. část - díl 1</v>
      </c>
      <c r="F7" s="417"/>
      <c r="G7" s="417"/>
      <c r="H7" s="417"/>
      <c r="I7" s="113"/>
      <c r="J7" s="30"/>
      <c r="K7" s="32"/>
    </row>
    <row r="8" spans="1:70" ht="13.2">
      <c r="B8" s="29"/>
      <c r="C8" s="30"/>
      <c r="D8" s="38" t="s">
        <v>155</v>
      </c>
      <c r="E8" s="30"/>
      <c r="F8" s="30"/>
      <c r="G8" s="30"/>
      <c r="H8" s="30"/>
      <c r="I8" s="113"/>
      <c r="J8" s="30"/>
      <c r="K8" s="32"/>
    </row>
    <row r="9" spans="1:70" s="1" customFormat="1" ht="20.399999999999999" customHeight="1">
      <c r="B9" s="42"/>
      <c r="C9" s="43"/>
      <c r="D9" s="43"/>
      <c r="E9" s="416" t="s">
        <v>448</v>
      </c>
      <c r="F9" s="418"/>
      <c r="G9" s="418"/>
      <c r="H9" s="418"/>
      <c r="I9" s="114"/>
      <c r="J9" s="43"/>
      <c r="K9" s="46"/>
    </row>
    <row r="10" spans="1:70" s="1" customFormat="1" ht="13.2">
      <c r="B10" s="42"/>
      <c r="C10" s="43"/>
      <c r="D10" s="38" t="s">
        <v>157</v>
      </c>
      <c r="E10" s="43"/>
      <c r="F10" s="43"/>
      <c r="G10" s="43"/>
      <c r="H10" s="43"/>
      <c r="I10" s="114"/>
      <c r="J10" s="43"/>
      <c r="K10" s="46"/>
    </row>
    <row r="11" spans="1:70" s="1" customFormat="1" ht="36.9" customHeight="1">
      <c r="B11" s="42"/>
      <c r="C11" s="43"/>
      <c r="D11" s="43"/>
      <c r="E11" s="419" t="s">
        <v>449</v>
      </c>
      <c r="F11" s="418"/>
      <c r="G11" s="418"/>
      <c r="H11" s="418"/>
      <c r="I11" s="114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" customHeight="1">
      <c r="B13" s="42"/>
      <c r="C13" s="43"/>
      <c r="D13" s="38" t="s">
        <v>21</v>
      </c>
      <c r="E13" s="43"/>
      <c r="F13" s="36" t="s">
        <v>5</v>
      </c>
      <c r="G13" s="43"/>
      <c r="H13" s="43"/>
      <c r="I13" s="115" t="s">
        <v>22</v>
      </c>
      <c r="J13" s="36" t="s">
        <v>5</v>
      </c>
      <c r="K13" s="46"/>
    </row>
    <row r="14" spans="1:70" s="1" customFormat="1" ht="14.4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15" t="s">
        <v>25</v>
      </c>
      <c r="J14" s="116" t="str">
        <f>'Rekapitulace stavby'!AN8</f>
        <v>24. 3. 2017</v>
      </c>
      <c r="K14" s="46"/>
    </row>
    <row r="15" spans="1:70" s="1" customFormat="1" ht="10.95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" customHeight="1">
      <c r="B16" s="42"/>
      <c r="C16" s="43"/>
      <c r="D16" s="38" t="s">
        <v>27</v>
      </c>
      <c r="E16" s="43"/>
      <c r="F16" s="43"/>
      <c r="G16" s="43"/>
      <c r="H16" s="43"/>
      <c r="I16" s="115" t="s">
        <v>28</v>
      </c>
      <c r="J16" s="36" t="str">
        <f>IF('Rekapitulace stavby'!AN10="","",'Rekapitulace stavby'!AN10)</f>
        <v/>
      </c>
      <c r="K16" s="46"/>
    </row>
    <row r="17" spans="2:11" s="1" customFormat="1" ht="18" customHeight="1">
      <c r="B17" s="42"/>
      <c r="C17" s="43"/>
      <c r="D17" s="43"/>
      <c r="E17" s="36" t="str">
        <f>IF('Rekapitulace stavby'!E11="","",'Rekapitulace stavby'!E11)</f>
        <v xml:space="preserve"> </v>
      </c>
      <c r="F17" s="43"/>
      <c r="G17" s="43"/>
      <c r="H17" s="43"/>
      <c r="I17" s="115" t="s">
        <v>31</v>
      </c>
      <c r="J17" s="36" t="str">
        <f>IF('Rekapitulace stavby'!AN11="","",'Rekapitulace stavby'!AN11)</f>
        <v/>
      </c>
      <c r="K17" s="46"/>
    </row>
    <row r="18" spans="2:11" s="1" customFormat="1" ht="6.9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" customHeight="1">
      <c r="B19" s="42"/>
      <c r="C19" s="43"/>
      <c r="D19" s="38" t="s">
        <v>32</v>
      </c>
      <c r="E19" s="43"/>
      <c r="F19" s="43"/>
      <c r="G19" s="43"/>
      <c r="H19" s="43"/>
      <c r="I19" s="115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31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" customHeight="1">
      <c r="B22" s="42"/>
      <c r="C22" s="43"/>
      <c r="D22" s="38" t="s">
        <v>34</v>
      </c>
      <c r="E22" s="43"/>
      <c r="F22" s="43"/>
      <c r="G22" s="43"/>
      <c r="H22" s="43"/>
      <c r="I22" s="115" t="s">
        <v>28</v>
      </c>
      <c r="J22" s="36" t="s">
        <v>35</v>
      </c>
      <c r="K22" s="46"/>
    </row>
    <row r="23" spans="2:11" s="1" customFormat="1" ht="18" customHeight="1">
      <c r="B23" s="42"/>
      <c r="C23" s="43"/>
      <c r="D23" s="43"/>
      <c r="E23" s="36" t="s">
        <v>36</v>
      </c>
      <c r="F23" s="43"/>
      <c r="G23" s="43"/>
      <c r="H23" s="43"/>
      <c r="I23" s="115" t="s">
        <v>31</v>
      </c>
      <c r="J23" s="36" t="s">
        <v>37</v>
      </c>
      <c r="K23" s="46"/>
    </row>
    <row r="24" spans="2:11" s="1" customFormat="1" ht="6.9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" customHeight="1">
      <c r="B25" s="42"/>
      <c r="C25" s="43"/>
      <c r="D25" s="38" t="s">
        <v>39</v>
      </c>
      <c r="E25" s="43"/>
      <c r="F25" s="43"/>
      <c r="G25" s="43"/>
      <c r="H25" s="43"/>
      <c r="I25" s="114"/>
      <c r="J25" s="43"/>
      <c r="K25" s="46"/>
    </row>
    <row r="26" spans="2:11" s="7" customFormat="1" ht="20.399999999999999" customHeight="1">
      <c r="B26" s="117"/>
      <c r="C26" s="118"/>
      <c r="D26" s="118"/>
      <c r="E26" s="380" t="s">
        <v>5</v>
      </c>
      <c r="F26" s="380"/>
      <c r="G26" s="380"/>
      <c r="H26" s="380"/>
      <c r="I26" s="119"/>
      <c r="J26" s="118"/>
      <c r="K26" s="120"/>
    </row>
    <row r="27" spans="2:11" s="1" customFormat="1" ht="6.9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40</v>
      </c>
      <c r="E29" s="43"/>
      <c r="F29" s="43"/>
      <c r="G29" s="43"/>
      <c r="H29" s="43"/>
      <c r="I29" s="114"/>
      <c r="J29" s="124">
        <f>ROUND(J91,2)</f>
        <v>0</v>
      </c>
      <c r="K29" s="46"/>
    </row>
    <row r="30" spans="2:11" s="1" customFormat="1" ht="6.9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" customHeight="1">
      <c r="B31" s="42"/>
      <c r="C31" s="43"/>
      <c r="D31" s="43"/>
      <c r="E31" s="43"/>
      <c r="F31" s="47" t="s">
        <v>42</v>
      </c>
      <c r="G31" s="43"/>
      <c r="H31" s="43"/>
      <c r="I31" s="125" t="s">
        <v>41</v>
      </c>
      <c r="J31" s="47" t="s">
        <v>43</v>
      </c>
      <c r="K31" s="46"/>
    </row>
    <row r="32" spans="2:11" s="1" customFormat="1" ht="14.4" customHeight="1">
      <c r="B32" s="42"/>
      <c r="C32" s="43"/>
      <c r="D32" s="50" t="s">
        <v>44</v>
      </c>
      <c r="E32" s="50" t="s">
        <v>45</v>
      </c>
      <c r="F32" s="126">
        <f>ROUND(SUM(BE91:BE335), 2)</f>
        <v>0</v>
      </c>
      <c r="G32" s="43"/>
      <c r="H32" s="43"/>
      <c r="I32" s="127">
        <v>0.21</v>
      </c>
      <c r="J32" s="126">
        <f>ROUND(ROUND((SUM(BE91:BE335)), 2)*I32, 2)</f>
        <v>0</v>
      </c>
      <c r="K32" s="46"/>
    </row>
    <row r="33" spans="2:11" s="1" customFormat="1" ht="14.4" customHeight="1">
      <c r="B33" s="42"/>
      <c r="C33" s="43"/>
      <c r="D33" s="43"/>
      <c r="E33" s="50" t="s">
        <v>46</v>
      </c>
      <c r="F33" s="126">
        <f>ROUND(SUM(BF91:BF335), 2)</f>
        <v>0</v>
      </c>
      <c r="G33" s="43"/>
      <c r="H33" s="43"/>
      <c r="I33" s="127">
        <v>0.15</v>
      </c>
      <c r="J33" s="126">
        <f>ROUND(ROUND((SUM(BF91:BF335)), 2)*I33, 2)</f>
        <v>0</v>
      </c>
      <c r="K33" s="46"/>
    </row>
    <row r="34" spans="2:11" s="1" customFormat="1" ht="14.4" hidden="1" customHeight="1">
      <c r="B34" s="42"/>
      <c r="C34" s="43"/>
      <c r="D34" s="43"/>
      <c r="E34" s="50" t="s">
        <v>47</v>
      </c>
      <c r="F34" s="126">
        <f>ROUND(SUM(BG91:BG335),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" hidden="1" customHeight="1">
      <c r="B35" s="42"/>
      <c r="C35" s="43"/>
      <c r="D35" s="43"/>
      <c r="E35" s="50" t="s">
        <v>48</v>
      </c>
      <c r="F35" s="126">
        <f>ROUND(SUM(BH91:BH335),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" hidden="1" customHeight="1">
      <c r="B36" s="42"/>
      <c r="C36" s="43"/>
      <c r="D36" s="43"/>
      <c r="E36" s="50" t="s">
        <v>49</v>
      </c>
      <c r="F36" s="126">
        <f>ROUND(SUM(BI91:BI335),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50</v>
      </c>
      <c r="E38" s="72"/>
      <c r="F38" s="72"/>
      <c r="G38" s="130" t="s">
        <v>51</v>
      </c>
      <c r="H38" s="131" t="s">
        <v>52</v>
      </c>
      <c r="I38" s="132"/>
      <c r="J38" s="133">
        <f>SUM(J29:J36)</f>
        <v>0</v>
      </c>
      <c r="K38" s="134"/>
    </row>
    <row r="39" spans="2:11" s="1" customFormat="1" ht="14.4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" customHeight="1">
      <c r="B44" s="42"/>
      <c r="C44" s="31" t="s">
        <v>159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" customHeight="1">
      <c r="B46" s="42"/>
      <c r="C46" s="38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0.399999999999999" customHeight="1">
      <c r="B47" s="42"/>
      <c r="C47" s="43"/>
      <c r="D47" s="43"/>
      <c r="E47" s="416" t="str">
        <f>E7</f>
        <v>Regenerace panelového sídliště Prievidzská, Šumperk - 5. etapa, II. část - díl 1</v>
      </c>
      <c r="F47" s="417"/>
      <c r="G47" s="417"/>
      <c r="H47" s="417"/>
      <c r="I47" s="114"/>
      <c r="J47" s="43"/>
      <c r="K47" s="46"/>
    </row>
    <row r="48" spans="2:11" ht="13.2">
      <c r="B48" s="29"/>
      <c r="C48" s="38" t="s">
        <v>155</v>
      </c>
      <c r="D48" s="30"/>
      <c r="E48" s="30"/>
      <c r="F48" s="30"/>
      <c r="G48" s="30"/>
      <c r="H48" s="30"/>
      <c r="I48" s="113"/>
      <c r="J48" s="30"/>
      <c r="K48" s="32"/>
    </row>
    <row r="49" spans="2:47" s="1" customFormat="1" ht="20.399999999999999" customHeight="1">
      <c r="B49" s="42"/>
      <c r="C49" s="43"/>
      <c r="D49" s="43"/>
      <c r="E49" s="416" t="s">
        <v>448</v>
      </c>
      <c r="F49" s="418"/>
      <c r="G49" s="418"/>
      <c r="H49" s="418"/>
      <c r="I49" s="114"/>
      <c r="J49" s="43"/>
      <c r="K49" s="46"/>
    </row>
    <row r="50" spans="2:47" s="1" customFormat="1" ht="14.4" customHeight="1">
      <c r="B50" s="42"/>
      <c r="C50" s="38" t="s">
        <v>157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22.2" customHeight="1">
      <c r="B51" s="42"/>
      <c r="C51" s="43"/>
      <c r="D51" s="43"/>
      <c r="E51" s="419" t="str">
        <f>E11</f>
        <v>SO 101 - Místní komunikace</v>
      </c>
      <c r="F51" s="418"/>
      <c r="G51" s="418"/>
      <c r="H51" s="418"/>
      <c r="I51" s="114"/>
      <c r="J51" s="43"/>
      <c r="K51" s="46"/>
    </row>
    <row r="52" spans="2:47" s="1" customFormat="1" ht="6.9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>Šumperk</v>
      </c>
      <c r="G53" s="43"/>
      <c r="H53" s="43"/>
      <c r="I53" s="115" t="s">
        <v>25</v>
      </c>
      <c r="J53" s="116" t="str">
        <f>IF(J14="","",J14)</f>
        <v>24. 3. 2017</v>
      </c>
      <c r="K53" s="46"/>
    </row>
    <row r="54" spans="2:47" s="1" customFormat="1" ht="6.9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 ht="13.2">
      <c r="B55" s="42"/>
      <c r="C55" s="38" t="s">
        <v>27</v>
      </c>
      <c r="D55" s="43"/>
      <c r="E55" s="43"/>
      <c r="F55" s="36" t="str">
        <f>E17</f>
        <v xml:space="preserve"> </v>
      </c>
      <c r="G55" s="43"/>
      <c r="H55" s="43"/>
      <c r="I55" s="115" t="s">
        <v>34</v>
      </c>
      <c r="J55" s="36" t="str">
        <f>E23</f>
        <v>Cekr CZ s.r.o., Mazalova 57/2, Šumperk</v>
      </c>
      <c r="K55" s="46"/>
    </row>
    <row r="56" spans="2:47" s="1" customFormat="1" ht="14.4" customHeight="1">
      <c r="B56" s="42"/>
      <c r="C56" s="38" t="s">
        <v>32</v>
      </c>
      <c r="D56" s="43"/>
      <c r="E56" s="43"/>
      <c r="F56" s="36" t="str">
        <f>IF(E20="","",E20)</f>
        <v/>
      </c>
      <c r="G56" s="43"/>
      <c r="H56" s="43"/>
      <c r="I56" s="114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160</v>
      </c>
      <c r="D58" s="128"/>
      <c r="E58" s="128"/>
      <c r="F58" s="128"/>
      <c r="G58" s="128"/>
      <c r="H58" s="128"/>
      <c r="I58" s="139"/>
      <c r="J58" s="140" t="s">
        <v>161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162</v>
      </c>
      <c r="D60" s="43"/>
      <c r="E60" s="43"/>
      <c r="F60" s="43"/>
      <c r="G60" s="43"/>
      <c r="H60" s="43"/>
      <c r="I60" s="114"/>
      <c r="J60" s="124">
        <f>J91</f>
        <v>0</v>
      </c>
      <c r="K60" s="46"/>
      <c r="AU60" s="25" t="s">
        <v>163</v>
      </c>
    </row>
    <row r="61" spans="2:47" s="8" customFormat="1" ht="24.9" customHeight="1">
      <c r="B61" s="143"/>
      <c r="C61" s="144"/>
      <c r="D61" s="145" t="s">
        <v>164</v>
      </c>
      <c r="E61" s="146"/>
      <c r="F61" s="146"/>
      <c r="G61" s="146"/>
      <c r="H61" s="146"/>
      <c r="I61" s="147"/>
      <c r="J61" s="148">
        <f>J92</f>
        <v>0</v>
      </c>
      <c r="K61" s="149"/>
    </row>
    <row r="62" spans="2:47" s="9" customFormat="1" ht="19.95" customHeight="1">
      <c r="B62" s="150"/>
      <c r="C62" s="151"/>
      <c r="D62" s="152" t="s">
        <v>165</v>
      </c>
      <c r="E62" s="153"/>
      <c r="F62" s="153"/>
      <c r="G62" s="153"/>
      <c r="H62" s="153"/>
      <c r="I62" s="154"/>
      <c r="J62" s="155">
        <f>J93</f>
        <v>0</v>
      </c>
      <c r="K62" s="156"/>
    </row>
    <row r="63" spans="2:47" s="9" customFormat="1" ht="19.95" customHeight="1">
      <c r="B63" s="150"/>
      <c r="C63" s="151"/>
      <c r="D63" s="152" t="s">
        <v>450</v>
      </c>
      <c r="E63" s="153"/>
      <c r="F63" s="153"/>
      <c r="G63" s="153"/>
      <c r="H63" s="153"/>
      <c r="I63" s="154"/>
      <c r="J63" s="155">
        <f>J158</f>
        <v>0</v>
      </c>
      <c r="K63" s="156"/>
    </row>
    <row r="64" spans="2:47" s="9" customFormat="1" ht="19.95" customHeight="1">
      <c r="B64" s="150"/>
      <c r="C64" s="151"/>
      <c r="D64" s="152" t="s">
        <v>451</v>
      </c>
      <c r="E64" s="153"/>
      <c r="F64" s="153"/>
      <c r="G64" s="153"/>
      <c r="H64" s="153"/>
      <c r="I64" s="154"/>
      <c r="J64" s="155">
        <f>J165</f>
        <v>0</v>
      </c>
      <c r="K64" s="156"/>
    </row>
    <row r="65" spans="2:12" s="9" customFormat="1" ht="19.95" customHeight="1">
      <c r="B65" s="150"/>
      <c r="C65" s="151"/>
      <c r="D65" s="152" t="s">
        <v>452</v>
      </c>
      <c r="E65" s="153"/>
      <c r="F65" s="153"/>
      <c r="G65" s="153"/>
      <c r="H65" s="153"/>
      <c r="I65" s="154"/>
      <c r="J65" s="155">
        <f>J170</f>
        <v>0</v>
      </c>
      <c r="K65" s="156"/>
    </row>
    <row r="66" spans="2:12" s="9" customFormat="1" ht="19.95" customHeight="1">
      <c r="B66" s="150"/>
      <c r="C66" s="151"/>
      <c r="D66" s="152" t="s">
        <v>166</v>
      </c>
      <c r="E66" s="153"/>
      <c r="F66" s="153"/>
      <c r="G66" s="153"/>
      <c r="H66" s="153"/>
      <c r="I66" s="154"/>
      <c r="J66" s="155">
        <f>J221</f>
        <v>0</v>
      </c>
      <c r="K66" s="156"/>
    </row>
    <row r="67" spans="2:12" s="9" customFormat="1" ht="19.95" customHeight="1">
      <c r="B67" s="150"/>
      <c r="C67" s="151"/>
      <c r="D67" s="152" t="s">
        <v>167</v>
      </c>
      <c r="E67" s="153"/>
      <c r="F67" s="153"/>
      <c r="G67" s="153"/>
      <c r="H67" s="153"/>
      <c r="I67" s="154"/>
      <c r="J67" s="155">
        <f>J255</f>
        <v>0</v>
      </c>
      <c r="K67" s="156"/>
    </row>
    <row r="68" spans="2:12" s="9" customFormat="1" ht="19.95" customHeight="1">
      <c r="B68" s="150"/>
      <c r="C68" s="151"/>
      <c r="D68" s="152" t="s">
        <v>168</v>
      </c>
      <c r="E68" s="153"/>
      <c r="F68" s="153"/>
      <c r="G68" s="153"/>
      <c r="H68" s="153"/>
      <c r="I68" s="154"/>
      <c r="J68" s="155">
        <f>J305</f>
        <v>0</v>
      </c>
      <c r="K68" s="156"/>
    </row>
    <row r="69" spans="2:12" s="9" customFormat="1" ht="19.95" customHeight="1">
      <c r="B69" s="150"/>
      <c r="C69" s="151"/>
      <c r="D69" s="152" t="s">
        <v>453</v>
      </c>
      <c r="E69" s="153"/>
      <c r="F69" s="153"/>
      <c r="G69" s="153"/>
      <c r="H69" s="153"/>
      <c r="I69" s="154"/>
      <c r="J69" s="155">
        <f>J334</f>
        <v>0</v>
      </c>
      <c r="K69" s="156"/>
    </row>
    <row r="70" spans="2:12" s="1" customFormat="1" ht="21.75" customHeight="1">
      <c r="B70" s="42"/>
      <c r="C70" s="43"/>
      <c r="D70" s="43"/>
      <c r="E70" s="43"/>
      <c r="F70" s="43"/>
      <c r="G70" s="43"/>
      <c r="H70" s="43"/>
      <c r="I70" s="114"/>
      <c r="J70" s="43"/>
      <c r="K70" s="46"/>
    </row>
    <row r="71" spans="2:12" s="1" customFormat="1" ht="6.9" customHeight="1">
      <c r="B71" s="57"/>
      <c r="C71" s="58"/>
      <c r="D71" s="58"/>
      <c r="E71" s="58"/>
      <c r="F71" s="58"/>
      <c r="G71" s="58"/>
      <c r="H71" s="58"/>
      <c r="I71" s="135"/>
      <c r="J71" s="58"/>
      <c r="K71" s="59"/>
    </row>
    <row r="75" spans="2:12" s="1" customFormat="1" ht="6.9" customHeight="1">
      <c r="B75" s="60"/>
      <c r="C75" s="61"/>
      <c r="D75" s="61"/>
      <c r="E75" s="61"/>
      <c r="F75" s="61"/>
      <c r="G75" s="61"/>
      <c r="H75" s="61"/>
      <c r="I75" s="136"/>
      <c r="J75" s="61"/>
      <c r="K75" s="61"/>
      <c r="L75" s="42"/>
    </row>
    <row r="76" spans="2:12" s="1" customFormat="1" ht="36.9" customHeight="1">
      <c r="B76" s="42"/>
      <c r="C76" s="62" t="s">
        <v>169</v>
      </c>
      <c r="L76" s="42"/>
    </row>
    <row r="77" spans="2:12" s="1" customFormat="1" ht="6.9" customHeight="1">
      <c r="B77" s="42"/>
      <c r="L77" s="42"/>
    </row>
    <row r="78" spans="2:12" s="1" customFormat="1" ht="14.4" customHeight="1">
      <c r="B78" s="42"/>
      <c r="C78" s="64" t="s">
        <v>19</v>
      </c>
      <c r="L78" s="42"/>
    </row>
    <row r="79" spans="2:12" s="1" customFormat="1" ht="20.399999999999999" customHeight="1">
      <c r="B79" s="42"/>
      <c r="E79" s="414" t="str">
        <f>E7</f>
        <v>Regenerace panelového sídliště Prievidzská, Šumperk - 5. etapa, II. část - díl 1</v>
      </c>
      <c r="F79" s="421"/>
      <c r="G79" s="421"/>
      <c r="H79" s="421"/>
      <c r="L79" s="42"/>
    </row>
    <row r="80" spans="2:12" ht="13.2">
      <c r="B80" s="29"/>
      <c r="C80" s="64" t="s">
        <v>155</v>
      </c>
      <c r="L80" s="29"/>
    </row>
    <row r="81" spans="2:65" s="1" customFormat="1" ht="20.399999999999999" customHeight="1">
      <c r="B81" s="42"/>
      <c r="E81" s="414" t="s">
        <v>448</v>
      </c>
      <c r="F81" s="415"/>
      <c r="G81" s="415"/>
      <c r="H81" s="415"/>
      <c r="L81" s="42"/>
    </row>
    <row r="82" spans="2:65" s="1" customFormat="1" ht="14.4" customHeight="1">
      <c r="B82" s="42"/>
      <c r="C82" s="64" t="s">
        <v>157</v>
      </c>
      <c r="L82" s="42"/>
    </row>
    <row r="83" spans="2:65" s="1" customFormat="1" ht="22.2" customHeight="1">
      <c r="B83" s="42"/>
      <c r="E83" s="391" t="str">
        <f>E11</f>
        <v>SO 101 - Místní komunikace</v>
      </c>
      <c r="F83" s="415"/>
      <c r="G83" s="415"/>
      <c r="H83" s="415"/>
      <c r="L83" s="42"/>
    </row>
    <row r="84" spans="2:65" s="1" customFormat="1" ht="6.9" customHeight="1">
      <c r="B84" s="42"/>
      <c r="L84" s="42"/>
    </row>
    <row r="85" spans="2:65" s="1" customFormat="1" ht="18" customHeight="1">
      <c r="B85" s="42"/>
      <c r="C85" s="64" t="s">
        <v>23</v>
      </c>
      <c r="F85" s="157" t="str">
        <f>F14</f>
        <v>Šumperk</v>
      </c>
      <c r="I85" s="158" t="s">
        <v>25</v>
      </c>
      <c r="J85" s="68" t="str">
        <f>IF(J14="","",J14)</f>
        <v>24. 3. 2017</v>
      </c>
      <c r="L85" s="42"/>
    </row>
    <row r="86" spans="2:65" s="1" customFormat="1" ht="6.9" customHeight="1">
      <c r="B86" s="42"/>
      <c r="L86" s="42"/>
    </row>
    <row r="87" spans="2:65" s="1" customFormat="1" ht="13.2">
      <c r="B87" s="42"/>
      <c r="C87" s="64" t="s">
        <v>27</v>
      </c>
      <c r="F87" s="157" t="str">
        <f>E17</f>
        <v xml:space="preserve"> </v>
      </c>
      <c r="I87" s="158" t="s">
        <v>34</v>
      </c>
      <c r="J87" s="157" t="str">
        <f>E23</f>
        <v>Cekr CZ s.r.o., Mazalova 57/2, Šumperk</v>
      </c>
      <c r="L87" s="42"/>
    </row>
    <row r="88" spans="2:65" s="1" customFormat="1" ht="14.4" customHeight="1">
      <c r="B88" s="42"/>
      <c r="C88" s="64" t="s">
        <v>32</v>
      </c>
      <c r="F88" s="157" t="str">
        <f>IF(E20="","",E20)</f>
        <v/>
      </c>
      <c r="L88" s="42"/>
    </row>
    <row r="89" spans="2:65" s="1" customFormat="1" ht="10.35" customHeight="1">
      <c r="B89" s="42"/>
      <c r="L89" s="42"/>
    </row>
    <row r="90" spans="2:65" s="10" customFormat="1" ht="29.25" customHeight="1">
      <c r="B90" s="159"/>
      <c r="C90" s="160" t="s">
        <v>170</v>
      </c>
      <c r="D90" s="161" t="s">
        <v>59</v>
      </c>
      <c r="E90" s="161" t="s">
        <v>55</v>
      </c>
      <c r="F90" s="161" t="s">
        <v>171</v>
      </c>
      <c r="G90" s="161" t="s">
        <v>172</v>
      </c>
      <c r="H90" s="161" t="s">
        <v>173</v>
      </c>
      <c r="I90" s="162" t="s">
        <v>174</v>
      </c>
      <c r="J90" s="161" t="s">
        <v>161</v>
      </c>
      <c r="K90" s="163" t="s">
        <v>175</v>
      </c>
      <c r="L90" s="159"/>
      <c r="M90" s="74" t="s">
        <v>176</v>
      </c>
      <c r="N90" s="75" t="s">
        <v>44</v>
      </c>
      <c r="O90" s="75" t="s">
        <v>177</v>
      </c>
      <c r="P90" s="75" t="s">
        <v>178</v>
      </c>
      <c r="Q90" s="75" t="s">
        <v>179</v>
      </c>
      <c r="R90" s="75" t="s">
        <v>180</v>
      </c>
      <c r="S90" s="75" t="s">
        <v>181</v>
      </c>
      <c r="T90" s="76" t="s">
        <v>182</v>
      </c>
    </row>
    <row r="91" spans="2:65" s="1" customFormat="1" ht="29.25" customHeight="1">
      <c r="B91" s="42"/>
      <c r="C91" s="78" t="s">
        <v>162</v>
      </c>
      <c r="J91" s="164">
        <f>BK91</f>
        <v>0</v>
      </c>
      <c r="L91" s="42"/>
      <c r="M91" s="77"/>
      <c r="N91" s="69"/>
      <c r="O91" s="69"/>
      <c r="P91" s="165">
        <f>P92</f>
        <v>0</v>
      </c>
      <c r="Q91" s="69"/>
      <c r="R91" s="165">
        <f>R92</f>
        <v>510.62153849999993</v>
      </c>
      <c r="S91" s="69"/>
      <c r="T91" s="166">
        <f>T92</f>
        <v>2.2039999999999997</v>
      </c>
      <c r="AT91" s="25" t="s">
        <v>73</v>
      </c>
      <c r="AU91" s="25" t="s">
        <v>163</v>
      </c>
      <c r="BK91" s="167">
        <f>BK92</f>
        <v>0</v>
      </c>
    </row>
    <row r="92" spans="2:65" s="11" customFormat="1" ht="37.35" customHeight="1">
      <c r="B92" s="168"/>
      <c r="D92" s="169" t="s">
        <v>73</v>
      </c>
      <c r="E92" s="170" t="s">
        <v>183</v>
      </c>
      <c r="F92" s="170" t="s">
        <v>184</v>
      </c>
      <c r="I92" s="171"/>
      <c r="J92" s="172">
        <f>BK92</f>
        <v>0</v>
      </c>
      <c r="L92" s="168"/>
      <c r="M92" s="173"/>
      <c r="N92" s="174"/>
      <c r="O92" s="174"/>
      <c r="P92" s="175">
        <f>P93+P158+P165+P170+P221+P255+P305+P334</f>
        <v>0</v>
      </c>
      <c r="Q92" s="174"/>
      <c r="R92" s="175">
        <f>R93+R158+R165+R170+R221+R255+R305+R334</f>
        <v>510.62153849999993</v>
      </c>
      <c r="S92" s="174"/>
      <c r="T92" s="176">
        <f>T93+T158+T165+T170+T221+T255+T305+T334</f>
        <v>2.2039999999999997</v>
      </c>
      <c r="AR92" s="169" t="s">
        <v>81</v>
      </c>
      <c r="AT92" s="177" t="s">
        <v>73</v>
      </c>
      <c r="AU92" s="177" t="s">
        <v>74</v>
      </c>
      <c r="AY92" s="169" t="s">
        <v>185</v>
      </c>
      <c r="BK92" s="178">
        <f>BK93+BK158+BK165+BK170+BK221+BK255+BK305+BK334</f>
        <v>0</v>
      </c>
    </row>
    <row r="93" spans="2:65" s="11" customFormat="1" ht="19.95" customHeight="1">
      <c r="B93" s="168"/>
      <c r="D93" s="179" t="s">
        <v>73</v>
      </c>
      <c r="E93" s="180" t="s">
        <v>81</v>
      </c>
      <c r="F93" s="180" t="s">
        <v>186</v>
      </c>
      <c r="I93" s="171"/>
      <c r="J93" s="181">
        <f>BK93</f>
        <v>0</v>
      </c>
      <c r="L93" s="168"/>
      <c r="M93" s="173"/>
      <c r="N93" s="174"/>
      <c r="O93" s="174"/>
      <c r="P93" s="175">
        <f>SUM(P94:P157)</f>
        <v>0</v>
      </c>
      <c r="Q93" s="174"/>
      <c r="R93" s="175">
        <f>SUM(R94:R157)</f>
        <v>380.66699999999997</v>
      </c>
      <c r="S93" s="174"/>
      <c r="T93" s="176">
        <f>SUM(T94:T157)</f>
        <v>2.2039999999999997</v>
      </c>
      <c r="AR93" s="169" t="s">
        <v>81</v>
      </c>
      <c r="AT93" s="177" t="s">
        <v>73</v>
      </c>
      <c r="AU93" s="177" t="s">
        <v>81</v>
      </c>
      <c r="AY93" s="169" t="s">
        <v>185</v>
      </c>
      <c r="BK93" s="178">
        <f>SUM(BK94:BK157)</f>
        <v>0</v>
      </c>
    </row>
    <row r="94" spans="2:65" s="1" customFormat="1" ht="51.6" customHeight="1">
      <c r="B94" s="182"/>
      <c r="C94" s="183" t="s">
        <v>81</v>
      </c>
      <c r="D94" s="183" t="s">
        <v>187</v>
      </c>
      <c r="E94" s="184" t="s">
        <v>454</v>
      </c>
      <c r="F94" s="185" t="s">
        <v>455</v>
      </c>
      <c r="G94" s="186" t="s">
        <v>190</v>
      </c>
      <c r="H94" s="187">
        <v>4</v>
      </c>
      <c r="I94" s="188"/>
      <c r="J94" s="189">
        <f>ROUND(I94*H94,2)</f>
        <v>0</v>
      </c>
      <c r="K94" s="185" t="s">
        <v>198</v>
      </c>
      <c r="L94" s="42"/>
      <c r="M94" s="190" t="s">
        <v>5</v>
      </c>
      <c r="N94" s="191" t="s">
        <v>45</v>
      </c>
      <c r="O94" s="43"/>
      <c r="P94" s="192">
        <f>O94*H94</f>
        <v>0</v>
      </c>
      <c r="Q94" s="192">
        <v>0</v>
      </c>
      <c r="R94" s="192">
        <f>Q94*H94</f>
        <v>0</v>
      </c>
      <c r="S94" s="192">
        <v>0.23499999999999999</v>
      </c>
      <c r="T94" s="193">
        <f>S94*H94</f>
        <v>0.94</v>
      </c>
      <c r="AR94" s="25" t="s">
        <v>191</v>
      </c>
      <c r="AT94" s="25" t="s">
        <v>187</v>
      </c>
      <c r="AU94" s="25" t="s">
        <v>83</v>
      </c>
      <c r="AY94" s="25" t="s">
        <v>185</v>
      </c>
      <c r="BE94" s="194">
        <f>IF(N94="základní",J94,0)</f>
        <v>0</v>
      </c>
      <c r="BF94" s="194">
        <f>IF(N94="snížená",J94,0)</f>
        <v>0</v>
      </c>
      <c r="BG94" s="194">
        <f>IF(N94="zákl. přenesená",J94,0)</f>
        <v>0</v>
      </c>
      <c r="BH94" s="194">
        <f>IF(N94="sníž. přenesená",J94,0)</f>
        <v>0</v>
      </c>
      <c r="BI94" s="194">
        <f>IF(N94="nulová",J94,0)</f>
        <v>0</v>
      </c>
      <c r="BJ94" s="25" t="s">
        <v>81</v>
      </c>
      <c r="BK94" s="194">
        <f>ROUND(I94*H94,2)</f>
        <v>0</v>
      </c>
      <c r="BL94" s="25" t="s">
        <v>191</v>
      </c>
      <c r="BM94" s="25" t="s">
        <v>456</v>
      </c>
    </row>
    <row r="95" spans="2:65" s="12" customFormat="1">
      <c r="B95" s="195"/>
      <c r="D95" s="196" t="s">
        <v>193</v>
      </c>
      <c r="E95" s="197" t="s">
        <v>5</v>
      </c>
      <c r="F95" s="198" t="s">
        <v>457</v>
      </c>
      <c r="H95" s="199" t="s">
        <v>5</v>
      </c>
      <c r="I95" s="200"/>
      <c r="L95" s="195"/>
      <c r="M95" s="201"/>
      <c r="N95" s="202"/>
      <c r="O95" s="202"/>
      <c r="P95" s="202"/>
      <c r="Q95" s="202"/>
      <c r="R95" s="202"/>
      <c r="S95" s="202"/>
      <c r="T95" s="203"/>
      <c r="AT95" s="199" t="s">
        <v>193</v>
      </c>
      <c r="AU95" s="199" t="s">
        <v>83</v>
      </c>
      <c r="AV95" s="12" t="s">
        <v>81</v>
      </c>
      <c r="AW95" s="12" t="s">
        <v>38</v>
      </c>
      <c r="AX95" s="12" t="s">
        <v>74</v>
      </c>
      <c r="AY95" s="199" t="s">
        <v>185</v>
      </c>
    </row>
    <row r="96" spans="2:65" s="12" customFormat="1">
      <c r="B96" s="195"/>
      <c r="D96" s="196" t="s">
        <v>193</v>
      </c>
      <c r="E96" s="197" t="s">
        <v>5</v>
      </c>
      <c r="F96" s="198" t="s">
        <v>458</v>
      </c>
      <c r="H96" s="199" t="s">
        <v>5</v>
      </c>
      <c r="I96" s="200"/>
      <c r="L96" s="195"/>
      <c r="M96" s="201"/>
      <c r="N96" s="202"/>
      <c r="O96" s="202"/>
      <c r="P96" s="202"/>
      <c r="Q96" s="202"/>
      <c r="R96" s="202"/>
      <c r="S96" s="202"/>
      <c r="T96" s="203"/>
      <c r="AT96" s="199" t="s">
        <v>193</v>
      </c>
      <c r="AU96" s="199" t="s">
        <v>83</v>
      </c>
      <c r="AV96" s="12" t="s">
        <v>81</v>
      </c>
      <c r="AW96" s="12" t="s">
        <v>38</v>
      </c>
      <c r="AX96" s="12" t="s">
        <v>74</v>
      </c>
      <c r="AY96" s="199" t="s">
        <v>185</v>
      </c>
    </row>
    <row r="97" spans="2:65" s="13" customFormat="1">
      <c r="B97" s="204"/>
      <c r="D97" s="196" t="s">
        <v>193</v>
      </c>
      <c r="E97" s="205" t="s">
        <v>5</v>
      </c>
      <c r="F97" s="206" t="s">
        <v>459</v>
      </c>
      <c r="H97" s="207">
        <v>4</v>
      </c>
      <c r="I97" s="208"/>
      <c r="L97" s="204"/>
      <c r="M97" s="209"/>
      <c r="N97" s="210"/>
      <c r="O97" s="210"/>
      <c r="P97" s="210"/>
      <c r="Q97" s="210"/>
      <c r="R97" s="210"/>
      <c r="S97" s="210"/>
      <c r="T97" s="211"/>
      <c r="AT97" s="205" t="s">
        <v>193</v>
      </c>
      <c r="AU97" s="205" t="s">
        <v>83</v>
      </c>
      <c r="AV97" s="13" t="s">
        <v>83</v>
      </c>
      <c r="AW97" s="13" t="s">
        <v>38</v>
      </c>
      <c r="AX97" s="13" t="s">
        <v>74</v>
      </c>
      <c r="AY97" s="205" t="s">
        <v>185</v>
      </c>
    </row>
    <row r="98" spans="2:65" s="14" customFormat="1">
      <c r="B98" s="212"/>
      <c r="D98" s="213" t="s">
        <v>193</v>
      </c>
      <c r="E98" s="214" t="s">
        <v>5</v>
      </c>
      <c r="F98" s="215" t="s">
        <v>196</v>
      </c>
      <c r="H98" s="216">
        <v>4</v>
      </c>
      <c r="I98" s="217"/>
      <c r="L98" s="212"/>
      <c r="M98" s="218"/>
      <c r="N98" s="219"/>
      <c r="O98" s="219"/>
      <c r="P98" s="219"/>
      <c r="Q98" s="219"/>
      <c r="R98" s="219"/>
      <c r="S98" s="219"/>
      <c r="T98" s="220"/>
      <c r="AT98" s="221" t="s">
        <v>193</v>
      </c>
      <c r="AU98" s="221" t="s">
        <v>83</v>
      </c>
      <c r="AV98" s="14" t="s">
        <v>191</v>
      </c>
      <c r="AW98" s="14" t="s">
        <v>38</v>
      </c>
      <c r="AX98" s="14" t="s">
        <v>81</v>
      </c>
      <c r="AY98" s="221" t="s">
        <v>185</v>
      </c>
    </row>
    <row r="99" spans="2:65" s="1" customFormat="1" ht="51.6" customHeight="1">
      <c r="B99" s="182"/>
      <c r="C99" s="183" t="s">
        <v>83</v>
      </c>
      <c r="D99" s="183" t="s">
        <v>187</v>
      </c>
      <c r="E99" s="184" t="s">
        <v>460</v>
      </c>
      <c r="F99" s="185" t="s">
        <v>461</v>
      </c>
      <c r="G99" s="186" t="s">
        <v>190</v>
      </c>
      <c r="H99" s="187">
        <v>4</v>
      </c>
      <c r="I99" s="188"/>
      <c r="J99" s="189">
        <f>ROUND(I99*H99,2)</f>
        <v>0</v>
      </c>
      <c r="K99" s="185" t="s">
        <v>198</v>
      </c>
      <c r="L99" s="42"/>
      <c r="M99" s="190" t="s">
        <v>5</v>
      </c>
      <c r="N99" s="191" t="s">
        <v>45</v>
      </c>
      <c r="O99" s="43"/>
      <c r="P99" s="192">
        <f>O99*H99</f>
        <v>0</v>
      </c>
      <c r="Q99" s="192">
        <v>0</v>
      </c>
      <c r="R99" s="192">
        <f>Q99*H99</f>
        <v>0</v>
      </c>
      <c r="S99" s="192">
        <v>0.316</v>
      </c>
      <c r="T99" s="193">
        <f>S99*H99</f>
        <v>1.264</v>
      </c>
      <c r="AR99" s="25" t="s">
        <v>191</v>
      </c>
      <c r="AT99" s="25" t="s">
        <v>187</v>
      </c>
      <c r="AU99" s="25" t="s">
        <v>83</v>
      </c>
      <c r="AY99" s="25" t="s">
        <v>185</v>
      </c>
      <c r="BE99" s="194">
        <f>IF(N99="základní",J99,0)</f>
        <v>0</v>
      </c>
      <c r="BF99" s="194">
        <f>IF(N99="snížená",J99,0)</f>
        <v>0</v>
      </c>
      <c r="BG99" s="194">
        <f>IF(N99="zákl. přenesená",J99,0)</f>
        <v>0</v>
      </c>
      <c r="BH99" s="194">
        <f>IF(N99="sníž. přenesená",J99,0)</f>
        <v>0</v>
      </c>
      <c r="BI99" s="194">
        <f>IF(N99="nulová",J99,0)</f>
        <v>0</v>
      </c>
      <c r="BJ99" s="25" t="s">
        <v>81</v>
      </c>
      <c r="BK99" s="194">
        <f>ROUND(I99*H99,2)</f>
        <v>0</v>
      </c>
      <c r="BL99" s="25" t="s">
        <v>191</v>
      </c>
      <c r="BM99" s="25" t="s">
        <v>462</v>
      </c>
    </row>
    <row r="100" spans="2:65" s="12" customFormat="1">
      <c r="B100" s="195"/>
      <c r="D100" s="196" t="s">
        <v>193</v>
      </c>
      <c r="E100" s="197" t="s">
        <v>5</v>
      </c>
      <c r="F100" s="198" t="s">
        <v>457</v>
      </c>
      <c r="H100" s="199" t="s">
        <v>5</v>
      </c>
      <c r="I100" s="200"/>
      <c r="L100" s="195"/>
      <c r="M100" s="201"/>
      <c r="N100" s="202"/>
      <c r="O100" s="202"/>
      <c r="P100" s="202"/>
      <c r="Q100" s="202"/>
      <c r="R100" s="202"/>
      <c r="S100" s="202"/>
      <c r="T100" s="203"/>
      <c r="AT100" s="199" t="s">
        <v>193</v>
      </c>
      <c r="AU100" s="199" t="s">
        <v>83</v>
      </c>
      <c r="AV100" s="12" t="s">
        <v>81</v>
      </c>
      <c r="AW100" s="12" t="s">
        <v>38</v>
      </c>
      <c r="AX100" s="12" t="s">
        <v>74</v>
      </c>
      <c r="AY100" s="199" t="s">
        <v>185</v>
      </c>
    </row>
    <row r="101" spans="2:65" s="12" customFormat="1">
      <c r="B101" s="195"/>
      <c r="D101" s="196" t="s">
        <v>193</v>
      </c>
      <c r="E101" s="197" t="s">
        <v>5</v>
      </c>
      <c r="F101" s="198" t="s">
        <v>458</v>
      </c>
      <c r="H101" s="199" t="s">
        <v>5</v>
      </c>
      <c r="I101" s="200"/>
      <c r="L101" s="195"/>
      <c r="M101" s="201"/>
      <c r="N101" s="202"/>
      <c r="O101" s="202"/>
      <c r="P101" s="202"/>
      <c r="Q101" s="202"/>
      <c r="R101" s="202"/>
      <c r="S101" s="202"/>
      <c r="T101" s="203"/>
      <c r="AT101" s="199" t="s">
        <v>193</v>
      </c>
      <c r="AU101" s="199" t="s">
        <v>83</v>
      </c>
      <c r="AV101" s="12" t="s">
        <v>81</v>
      </c>
      <c r="AW101" s="12" t="s">
        <v>38</v>
      </c>
      <c r="AX101" s="12" t="s">
        <v>74</v>
      </c>
      <c r="AY101" s="199" t="s">
        <v>185</v>
      </c>
    </row>
    <row r="102" spans="2:65" s="13" customFormat="1">
      <c r="B102" s="204"/>
      <c r="D102" s="196" t="s">
        <v>193</v>
      </c>
      <c r="E102" s="205" t="s">
        <v>5</v>
      </c>
      <c r="F102" s="206" t="s">
        <v>459</v>
      </c>
      <c r="H102" s="207">
        <v>4</v>
      </c>
      <c r="I102" s="208"/>
      <c r="L102" s="204"/>
      <c r="M102" s="209"/>
      <c r="N102" s="210"/>
      <c r="O102" s="210"/>
      <c r="P102" s="210"/>
      <c r="Q102" s="210"/>
      <c r="R102" s="210"/>
      <c r="S102" s="210"/>
      <c r="T102" s="211"/>
      <c r="AT102" s="205" t="s">
        <v>193</v>
      </c>
      <c r="AU102" s="205" t="s">
        <v>83</v>
      </c>
      <c r="AV102" s="13" t="s">
        <v>83</v>
      </c>
      <c r="AW102" s="13" t="s">
        <v>38</v>
      </c>
      <c r="AX102" s="13" t="s">
        <v>74</v>
      </c>
      <c r="AY102" s="205" t="s">
        <v>185</v>
      </c>
    </row>
    <row r="103" spans="2:65" s="14" customFormat="1">
      <c r="B103" s="212"/>
      <c r="D103" s="213" t="s">
        <v>193</v>
      </c>
      <c r="E103" s="214" t="s">
        <v>5</v>
      </c>
      <c r="F103" s="215" t="s">
        <v>196</v>
      </c>
      <c r="H103" s="216">
        <v>4</v>
      </c>
      <c r="I103" s="217"/>
      <c r="L103" s="212"/>
      <c r="M103" s="218"/>
      <c r="N103" s="219"/>
      <c r="O103" s="219"/>
      <c r="P103" s="219"/>
      <c r="Q103" s="219"/>
      <c r="R103" s="219"/>
      <c r="S103" s="219"/>
      <c r="T103" s="220"/>
      <c r="AT103" s="221" t="s">
        <v>193</v>
      </c>
      <c r="AU103" s="221" t="s">
        <v>83</v>
      </c>
      <c r="AV103" s="14" t="s">
        <v>191</v>
      </c>
      <c r="AW103" s="14" t="s">
        <v>38</v>
      </c>
      <c r="AX103" s="14" t="s">
        <v>81</v>
      </c>
      <c r="AY103" s="221" t="s">
        <v>185</v>
      </c>
    </row>
    <row r="104" spans="2:65" s="1" customFormat="1" ht="20.399999999999999" customHeight="1">
      <c r="B104" s="182"/>
      <c r="C104" s="183" t="s">
        <v>202</v>
      </c>
      <c r="D104" s="183" t="s">
        <v>187</v>
      </c>
      <c r="E104" s="184" t="s">
        <v>463</v>
      </c>
      <c r="F104" s="185" t="s">
        <v>464</v>
      </c>
      <c r="G104" s="186" t="s">
        <v>283</v>
      </c>
      <c r="H104" s="187">
        <v>8.6999999999999993</v>
      </c>
      <c r="I104" s="188"/>
      <c r="J104" s="189">
        <f>ROUND(I104*H104,2)</f>
        <v>0</v>
      </c>
      <c r="K104" s="185" t="s">
        <v>5</v>
      </c>
      <c r="L104" s="42"/>
      <c r="M104" s="190" t="s">
        <v>5</v>
      </c>
      <c r="N104" s="191" t="s">
        <v>45</v>
      </c>
      <c r="O104" s="43"/>
      <c r="P104" s="192">
        <f>O104*H104</f>
        <v>0</v>
      </c>
      <c r="Q104" s="192">
        <v>0</v>
      </c>
      <c r="R104" s="192">
        <f>Q104*H104</f>
        <v>0</v>
      </c>
      <c r="S104" s="192">
        <v>0</v>
      </c>
      <c r="T104" s="193">
        <f>S104*H104</f>
        <v>0</v>
      </c>
      <c r="AR104" s="25" t="s">
        <v>191</v>
      </c>
      <c r="AT104" s="25" t="s">
        <v>187</v>
      </c>
      <c r="AU104" s="25" t="s">
        <v>83</v>
      </c>
      <c r="AY104" s="25" t="s">
        <v>185</v>
      </c>
      <c r="BE104" s="194">
        <f>IF(N104="základní",J104,0)</f>
        <v>0</v>
      </c>
      <c r="BF104" s="194">
        <f>IF(N104="snížená",J104,0)</f>
        <v>0</v>
      </c>
      <c r="BG104" s="194">
        <f>IF(N104="zákl. přenesená",J104,0)</f>
        <v>0</v>
      </c>
      <c r="BH104" s="194">
        <f>IF(N104="sníž. přenesená",J104,0)</f>
        <v>0</v>
      </c>
      <c r="BI104" s="194">
        <f>IF(N104="nulová",J104,0)</f>
        <v>0</v>
      </c>
      <c r="BJ104" s="25" t="s">
        <v>81</v>
      </c>
      <c r="BK104" s="194">
        <f>ROUND(I104*H104,2)</f>
        <v>0</v>
      </c>
      <c r="BL104" s="25" t="s">
        <v>191</v>
      </c>
      <c r="BM104" s="25" t="s">
        <v>465</v>
      </c>
    </row>
    <row r="105" spans="2:65" s="12" customFormat="1">
      <c r="B105" s="195"/>
      <c r="D105" s="196" t="s">
        <v>193</v>
      </c>
      <c r="E105" s="197" t="s">
        <v>5</v>
      </c>
      <c r="F105" s="198" t="s">
        <v>457</v>
      </c>
      <c r="H105" s="199" t="s">
        <v>5</v>
      </c>
      <c r="I105" s="200"/>
      <c r="L105" s="195"/>
      <c r="M105" s="201"/>
      <c r="N105" s="202"/>
      <c r="O105" s="202"/>
      <c r="P105" s="202"/>
      <c r="Q105" s="202"/>
      <c r="R105" s="202"/>
      <c r="S105" s="202"/>
      <c r="T105" s="203"/>
      <c r="AT105" s="199" t="s">
        <v>193</v>
      </c>
      <c r="AU105" s="199" t="s">
        <v>83</v>
      </c>
      <c r="AV105" s="12" t="s">
        <v>81</v>
      </c>
      <c r="AW105" s="12" t="s">
        <v>38</v>
      </c>
      <c r="AX105" s="12" t="s">
        <v>74</v>
      </c>
      <c r="AY105" s="199" t="s">
        <v>185</v>
      </c>
    </row>
    <row r="106" spans="2:65" s="12" customFormat="1">
      <c r="B106" s="195"/>
      <c r="D106" s="196" t="s">
        <v>193</v>
      </c>
      <c r="E106" s="197" t="s">
        <v>5</v>
      </c>
      <c r="F106" s="198" t="s">
        <v>458</v>
      </c>
      <c r="H106" s="199" t="s">
        <v>5</v>
      </c>
      <c r="I106" s="200"/>
      <c r="L106" s="195"/>
      <c r="M106" s="201"/>
      <c r="N106" s="202"/>
      <c r="O106" s="202"/>
      <c r="P106" s="202"/>
      <c r="Q106" s="202"/>
      <c r="R106" s="202"/>
      <c r="S106" s="202"/>
      <c r="T106" s="203"/>
      <c r="AT106" s="199" t="s">
        <v>193</v>
      </c>
      <c r="AU106" s="199" t="s">
        <v>83</v>
      </c>
      <c r="AV106" s="12" t="s">
        <v>81</v>
      </c>
      <c r="AW106" s="12" t="s">
        <v>38</v>
      </c>
      <c r="AX106" s="12" t="s">
        <v>74</v>
      </c>
      <c r="AY106" s="199" t="s">
        <v>185</v>
      </c>
    </row>
    <row r="107" spans="2:65" s="13" customFormat="1">
      <c r="B107" s="204"/>
      <c r="D107" s="196" t="s">
        <v>193</v>
      </c>
      <c r="E107" s="205" t="s">
        <v>5</v>
      </c>
      <c r="F107" s="206" t="s">
        <v>466</v>
      </c>
      <c r="H107" s="207">
        <v>3.9</v>
      </c>
      <c r="I107" s="208"/>
      <c r="L107" s="204"/>
      <c r="M107" s="209"/>
      <c r="N107" s="210"/>
      <c r="O107" s="210"/>
      <c r="P107" s="210"/>
      <c r="Q107" s="210"/>
      <c r="R107" s="210"/>
      <c r="S107" s="210"/>
      <c r="T107" s="211"/>
      <c r="AT107" s="205" t="s">
        <v>193</v>
      </c>
      <c r="AU107" s="205" t="s">
        <v>83</v>
      </c>
      <c r="AV107" s="13" t="s">
        <v>83</v>
      </c>
      <c r="AW107" s="13" t="s">
        <v>38</v>
      </c>
      <c r="AX107" s="13" t="s">
        <v>74</v>
      </c>
      <c r="AY107" s="205" t="s">
        <v>185</v>
      </c>
    </row>
    <row r="108" spans="2:65" s="12" customFormat="1">
      <c r="B108" s="195"/>
      <c r="D108" s="196" t="s">
        <v>193</v>
      </c>
      <c r="E108" s="197" t="s">
        <v>5</v>
      </c>
      <c r="F108" s="198" t="s">
        <v>467</v>
      </c>
      <c r="H108" s="199" t="s">
        <v>5</v>
      </c>
      <c r="I108" s="200"/>
      <c r="L108" s="195"/>
      <c r="M108" s="201"/>
      <c r="N108" s="202"/>
      <c r="O108" s="202"/>
      <c r="P108" s="202"/>
      <c r="Q108" s="202"/>
      <c r="R108" s="202"/>
      <c r="S108" s="202"/>
      <c r="T108" s="203"/>
      <c r="AT108" s="199" t="s">
        <v>193</v>
      </c>
      <c r="AU108" s="199" t="s">
        <v>83</v>
      </c>
      <c r="AV108" s="12" t="s">
        <v>81</v>
      </c>
      <c r="AW108" s="12" t="s">
        <v>38</v>
      </c>
      <c r="AX108" s="12" t="s">
        <v>74</v>
      </c>
      <c r="AY108" s="199" t="s">
        <v>185</v>
      </c>
    </row>
    <row r="109" spans="2:65" s="13" customFormat="1">
      <c r="B109" s="204"/>
      <c r="D109" s="196" t="s">
        <v>193</v>
      </c>
      <c r="E109" s="205" t="s">
        <v>5</v>
      </c>
      <c r="F109" s="206" t="s">
        <v>468</v>
      </c>
      <c r="H109" s="207">
        <v>4.8</v>
      </c>
      <c r="I109" s="208"/>
      <c r="L109" s="204"/>
      <c r="M109" s="209"/>
      <c r="N109" s="210"/>
      <c r="O109" s="210"/>
      <c r="P109" s="210"/>
      <c r="Q109" s="210"/>
      <c r="R109" s="210"/>
      <c r="S109" s="210"/>
      <c r="T109" s="211"/>
      <c r="AT109" s="205" t="s">
        <v>193</v>
      </c>
      <c r="AU109" s="205" t="s">
        <v>83</v>
      </c>
      <c r="AV109" s="13" t="s">
        <v>83</v>
      </c>
      <c r="AW109" s="13" t="s">
        <v>38</v>
      </c>
      <c r="AX109" s="13" t="s">
        <v>74</v>
      </c>
      <c r="AY109" s="205" t="s">
        <v>185</v>
      </c>
    </row>
    <row r="110" spans="2:65" s="14" customFormat="1">
      <c r="B110" s="212"/>
      <c r="D110" s="213" t="s">
        <v>193</v>
      </c>
      <c r="E110" s="214" t="s">
        <v>5</v>
      </c>
      <c r="F110" s="215" t="s">
        <v>196</v>
      </c>
      <c r="H110" s="216">
        <v>8.6999999999999993</v>
      </c>
      <c r="I110" s="217"/>
      <c r="L110" s="212"/>
      <c r="M110" s="218"/>
      <c r="N110" s="219"/>
      <c r="O110" s="219"/>
      <c r="P110" s="219"/>
      <c r="Q110" s="219"/>
      <c r="R110" s="219"/>
      <c r="S110" s="219"/>
      <c r="T110" s="220"/>
      <c r="AT110" s="221" t="s">
        <v>193</v>
      </c>
      <c r="AU110" s="221" t="s">
        <v>83</v>
      </c>
      <c r="AV110" s="14" t="s">
        <v>191</v>
      </c>
      <c r="AW110" s="14" t="s">
        <v>38</v>
      </c>
      <c r="AX110" s="14" t="s">
        <v>81</v>
      </c>
      <c r="AY110" s="221" t="s">
        <v>185</v>
      </c>
    </row>
    <row r="111" spans="2:65" s="1" customFormat="1" ht="40.200000000000003" customHeight="1">
      <c r="B111" s="182"/>
      <c r="C111" s="183" t="s">
        <v>191</v>
      </c>
      <c r="D111" s="183" t="s">
        <v>187</v>
      </c>
      <c r="E111" s="184" t="s">
        <v>469</v>
      </c>
      <c r="F111" s="185" t="s">
        <v>470</v>
      </c>
      <c r="G111" s="186" t="s">
        <v>283</v>
      </c>
      <c r="H111" s="187">
        <v>4.3499999999999996</v>
      </c>
      <c r="I111" s="188"/>
      <c r="J111" s="189">
        <f>ROUND(I111*H111,2)</f>
        <v>0</v>
      </c>
      <c r="K111" s="185" t="s">
        <v>198</v>
      </c>
      <c r="L111" s="42"/>
      <c r="M111" s="190" t="s">
        <v>5</v>
      </c>
      <c r="N111" s="191" t="s">
        <v>45</v>
      </c>
      <c r="O111" s="43"/>
      <c r="P111" s="192">
        <f>O111*H111</f>
        <v>0</v>
      </c>
      <c r="Q111" s="192">
        <v>0</v>
      </c>
      <c r="R111" s="192">
        <f>Q111*H111</f>
        <v>0</v>
      </c>
      <c r="S111" s="192">
        <v>0</v>
      </c>
      <c r="T111" s="193">
        <f>S111*H111</f>
        <v>0</v>
      </c>
      <c r="AR111" s="25" t="s">
        <v>191</v>
      </c>
      <c r="AT111" s="25" t="s">
        <v>187</v>
      </c>
      <c r="AU111" s="25" t="s">
        <v>83</v>
      </c>
      <c r="AY111" s="25" t="s">
        <v>185</v>
      </c>
      <c r="BE111" s="194">
        <f>IF(N111="základní",J111,0)</f>
        <v>0</v>
      </c>
      <c r="BF111" s="194">
        <f>IF(N111="snížená",J111,0)</f>
        <v>0</v>
      </c>
      <c r="BG111" s="194">
        <f>IF(N111="zákl. přenesená",J111,0)</f>
        <v>0</v>
      </c>
      <c r="BH111" s="194">
        <f>IF(N111="sníž. přenesená",J111,0)</f>
        <v>0</v>
      </c>
      <c r="BI111" s="194">
        <f>IF(N111="nulová",J111,0)</f>
        <v>0</v>
      </c>
      <c r="BJ111" s="25" t="s">
        <v>81</v>
      </c>
      <c r="BK111" s="194">
        <f>ROUND(I111*H111,2)</f>
        <v>0</v>
      </c>
      <c r="BL111" s="25" t="s">
        <v>191</v>
      </c>
      <c r="BM111" s="25" t="s">
        <v>471</v>
      </c>
    </row>
    <row r="112" spans="2:65" s="13" customFormat="1">
      <c r="B112" s="204"/>
      <c r="D112" s="196" t="s">
        <v>193</v>
      </c>
      <c r="E112" s="205" t="s">
        <v>5</v>
      </c>
      <c r="F112" s="206" t="s">
        <v>472</v>
      </c>
      <c r="H112" s="207">
        <v>4.3499999999999996</v>
      </c>
      <c r="I112" s="208"/>
      <c r="L112" s="204"/>
      <c r="M112" s="209"/>
      <c r="N112" s="210"/>
      <c r="O112" s="210"/>
      <c r="P112" s="210"/>
      <c r="Q112" s="210"/>
      <c r="R112" s="210"/>
      <c r="S112" s="210"/>
      <c r="T112" s="211"/>
      <c r="AT112" s="205" t="s">
        <v>193</v>
      </c>
      <c r="AU112" s="205" t="s">
        <v>83</v>
      </c>
      <c r="AV112" s="13" t="s">
        <v>83</v>
      </c>
      <c r="AW112" s="13" t="s">
        <v>38</v>
      </c>
      <c r="AX112" s="13" t="s">
        <v>74</v>
      </c>
      <c r="AY112" s="205" t="s">
        <v>185</v>
      </c>
    </row>
    <row r="113" spans="2:65" s="14" customFormat="1">
      <c r="B113" s="212"/>
      <c r="D113" s="213" t="s">
        <v>193</v>
      </c>
      <c r="E113" s="214" t="s">
        <v>5</v>
      </c>
      <c r="F113" s="215" t="s">
        <v>196</v>
      </c>
      <c r="H113" s="216">
        <v>4.3499999999999996</v>
      </c>
      <c r="I113" s="217"/>
      <c r="L113" s="212"/>
      <c r="M113" s="218"/>
      <c r="N113" s="219"/>
      <c r="O113" s="219"/>
      <c r="P113" s="219"/>
      <c r="Q113" s="219"/>
      <c r="R113" s="219"/>
      <c r="S113" s="219"/>
      <c r="T113" s="220"/>
      <c r="AT113" s="221" t="s">
        <v>193</v>
      </c>
      <c r="AU113" s="221" t="s">
        <v>83</v>
      </c>
      <c r="AV113" s="14" t="s">
        <v>191</v>
      </c>
      <c r="AW113" s="14" t="s">
        <v>38</v>
      </c>
      <c r="AX113" s="14" t="s">
        <v>81</v>
      </c>
      <c r="AY113" s="221" t="s">
        <v>185</v>
      </c>
    </row>
    <row r="114" spans="2:65" s="1" customFormat="1" ht="40.200000000000003" customHeight="1">
      <c r="B114" s="182"/>
      <c r="C114" s="183" t="s">
        <v>215</v>
      </c>
      <c r="D114" s="183" t="s">
        <v>187</v>
      </c>
      <c r="E114" s="184" t="s">
        <v>339</v>
      </c>
      <c r="F114" s="185" t="s">
        <v>340</v>
      </c>
      <c r="G114" s="186" t="s">
        <v>283</v>
      </c>
      <c r="H114" s="187">
        <v>8.6999999999999993</v>
      </c>
      <c r="I114" s="188"/>
      <c r="J114" s="189">
        <f>ROUND(I114*H114,2)</f>
        <v>0</v>
      </c>
      <c r="K114" s="185" t="s">
        <v>198</v>
      </c>
      <c r="L114" s="42"/>
      <c r="M114" s="190" t="s">
        <v>5</v>
      </c>
      <c r="N114" s="191" t="s">
        <v>45</v>
      </c>
      <c r="O114" s="43"/>
      <c r="P114" s="192">
        <f>O114*H114</f>
        <v>0</v>
      </c>
      <c r="Q114" s="192">
        <v>0</v>
      </c>
      <c r="R114" s="192">
        <f>Q114*H114</f>
        <v>0</v>
      </c>
      <c r="S114" s="192">
        <v>0</v>
      </c>
      <c r="T114" s="193">
        <f>S114*H114</f>
        <v>0</v>
      </c>
      <c r="AR114" s="25" t="s">
        <v>191</v>
      </c>
      <c r="AT114" s="25" t="s">
        <v>187</v>
      </c>
      <c r="AU114" s="25" t="s">
        <v>83</v>
      </c>
      <c r="AY114" s="25" t="s">
        <v>185</v>
      </c>
      <c r="BE114" s="194">
        <f>IF(N114="základní",J114,0)</f>
        <v>0</v>
      </c>
      <c r="BF114" s="194">
        <f>IF(N114="snížená",J114,0)</f>
        <v>0</v>
      </c>
      <c r="BG114" s="194">
        <f>IF(N114="zákl. přenesená",J114,0)</f>
        <v>0</v>
      </c>
      <c r="BH114" s="194">
        <f>IF(N114="sníž. přenesená",J114,0)</f>
        <v>0</v>
      </c>
      <c r="BI114" s="194">
        <f>IF(N114="nulová",J114,0)</f>
        <v>0</v>
      </c>
      <c r="BJ114" s="25" t="s">
        <v>81</v>
      </c>
      <c r="BK114" s="194">
        <f>ROUND(I114*H114,2)</f>
        <v>0</v>
      </c>
      <c r="BL114" s="25" t="s">
        <v>191</v>
      </c>
      <c r="BM114" s="25" t="s">
        <v>473</v>
      </c>
    </row>
    <row r="115" spans="2:65" s="12" customFormat="1">
      <c r="B115" s="195"/>
      <c r="D115" s="196" t="s">
        <v>193</v>
      </c>
      <c r="E115" s="197" t="s">
        <v>5</v>
      </c>
      <c r="F115" s="198" t="s">
        <v>342</v>
      </c>
      <c r="H115" s="199" t="s">
        <v>5</v>
      </c>
      <c r="I115" s="200"/>
      <c r="L115" s="195"/>
      <c r="M115" s="201"/>
      <c r="N115" s="202"/>
      <c r="O115" s="202"/>
      <c r="P115" s="202"/>
      <c r="Q115" s="202"/>
      <c r="R115" s="202"/>
      <c r="S115" s="202"/>
      <c r="T115" s="203"/>
      <c r="AT115" s="199" t="s">
        <v>193</v>
      </c>
      <c r="AU115" s="199" t="s">
        <v>83</v>
      </c>
      <c r="AV115" s="12" t="s">
        <v>81</v>
      </c>
      <c r="AW115" s="12" t="s">
        <v>38</v>
      </c>
      <c r="AX115" s="12" t="s">
        <v>74</v>
      </c>
      <c r="AY115" s="199" t="s">
        <v>185</v>
      </c>
    </row>
    <row r="116" spans="2:65" s="13" customFormat="1">
      <c r="B116" s="204"/>
      <c r="D116" s="196" t="s">
        <v>193</v>
      </c>
      <c r="E116" s="205" t="s">
        <v>5</v>
      </c>
      <c r="F116" s="206" t="s">
        <v>474</v>
      </c>
      <c r="H116" s="207">
        <v>8.6999999999999993</v>
      </c>
      <c r="I116" s="208"/>
      <c r="L116" s="204"/>
      <c r="M116" s="209"/>
      <c r="N116" s="210"/>
      <c r="O116" s="210"/>
      <c r="P116" s="210"/>
      <c r="Q116" s="210"/>
      <c r="R116" s="210"/>
      <c r="S116" s="210"/>
      <c r="T116" s="211"/>
      <c r="AT116" s="205" t="s">
        <v>193</v>
      </c>
      <c r="AU116" s="205" t="s">
        <v>83</v>
      </c>
      <c r="AV116" s="13" t="s">
        <v>83</v>
      </c>
      <c r="AW116" s="13" t="s">
        <v>38</v>
      </c>
      <c r="AX116" s="13" t="s">
        <v>74</v>
      </c>
      <c r="AY116" s="205" t="s">
        <v>185</v>
      </c>
    </row>
    <row r="117" spans="2:65" s="14" customFormat="1">
      <c r="B117" s="212"/>
      <c r="D117" s="213" t="s">
        <v>193</v>
      </c>
      <c r="E117" s="214" t="s">
        <v>5</v>
      </c>
      <c r="F117" s="215" t="s">
        <v>196</v>
      </c>
      <c r="H117" s="216">
        <v>8.6999999999999993</v>
      </c>
      <c r="I117" s="217"/>
      <c r="L117" s="212"/>
      <c r="M117" s="218"/>
      <c r="N117" s="219"/>
      <c r="O117" s="219"/>
      <c r="P117" s="219"/>
      <c r="Q117" s="219"/>
      <c r="R117" s="219"/>
      <c r="S117" s="219"/>
      <c r="T117" s="220"/>
      <c r="AT117" s="221" t="s">
        <v>193</v>
      </c>
      <c r="AU117" s="221" t="s">
        <v>83</v>
      </c>
      <c r="AV117" s="14" t="s">
        <v>191</v>
      </c>
      <c r="AW117" s="14" t="s">
        <v>38</v>
      </c>
      <c r="AX117" s="14" t="s">
        <v>81</v>
      </c>
      <c r="AY117" s="221" t="s">
        <v>185</v>
      </c>
    </row>
    <row r="118" spans="2:65" s="1" customFormat="1" ht="20.399999999999999" customHeight="1">
      <c r="B118" s="182"/>
      <c r="C118" s="183" t="s">
        <v>219</v>
      </c>
      <c r="D118" s="183" t="s">
        <v>187</v>
      </c>
      <c r="E118" s="184" t="s">
        <v>475</v>
      </c>
      <c r="F118" s="185" t="s">
        <v>476</v>
      </c>
      <c r="G118" s="186" t="s">
        <v>283</v>
      </c>
      <c r="H118" s="187">
        <v>203.04</v>
      </c>
      <c r="I118" s="188"/>
      <c r="J118" s="189">
        <f>ROUND(I118*H118,2)</f>
        <v>0</v>
      </c>
      <c r="K118" s="185" t="s">
        <v>5</v>
      </c>
      <c r="L118" s="42"/>
      <c r="M118" s="190" t="s">
        <v>5</v>
      </c>
      <c r="N118" s="191" t="s">
        <v>45</v>
      </c>
      <c r="O118" s="43"/>
      <c r="P118" s="192">
        <f>O118*H118</f>
        <v>0</v>
      </c>
      <c r="Q118" s="192">
        <v>0</v>
      </c>
      <c r="R118" s="192">
        <f>Q118*H118</f>
        <v>0</v>
      </c>
      <c r="S118" s="192">
        <v>0</v>
      </c>
      <c r="T118" s="193">
        <f>S118*H118</f>
        <v>0</v>
      </c>
      <c r="AR118" s="25" t="s">
        <v>191</v>
      </c>
      <c r="AT118" s="25" t="s">
        <v>187</v>
      </c>
      <c r="AU118" s="25" t="s">
        <v>83</v>
      </c>
      <c r="AY118" s="25" t="s">
        <v>185</v>
      </c>
      <c r="BE118" s="194">
        <f>IF(N118="základní",J118,0)</f>
        <v>0</v>
      </c>
      <c r="BF118" s="194">
        <f>IF(N118="snížená",J118,0)</f>
        <v>0</v>
      </c>
      <c r="BG118" s="194">
        <f>IF(N118="zákl. přenesená",J118,0)</f>
        <v>0</v>
      </c>
      <c r="BH118" s="194">
        <f>IF(N118="sníž. přenesená",J118,0)</f>
        <v>0</v>
      </c>
      <c r="BI118" s="194">
        <f>IF(N118="nulová",J118,0)</f>
        <v>0</v>
      </c>
      <c r="BJ118" s="25" t="s">
        <v>81</v>
      </c>
      <c r="BK118" s="194">
        <f>ROUND(I118*H118,2)</f>
        <v>0</v>
      </c>
      <c r="BL118" s="25" t="s">
        <v>191</v>
      </c>
      <c r="BM118" s="25" t="s">
        <v>477</v>
      </c>
    </row>
    <row r="119" spans="2:65" s="12" customFormat="1">
      <c r="B119" s="195"/>
      <c r="D119" s="196" t="s">
        <v>193</v>
      </c>
      <c r="E119" s="197" t="s">
        <v>5</v>
      </c>
      <c r="F119" s="198" t="s">
        <v>478</v>
      </c>
      <c r="H119" s="199" t="s">
        <v>5</v>
      </c>
      <c r="I119" s="200"/>
      <c r="L119" s="195"/>
      <c r="M119" s="201"/>
      <c r="N119" s="202"/>
      <c r="O119" s="202"/>
      <c r="P119" s="202"/>
      <c r="Q119" s="202"/>
      <c r="R119" s="202"/>
      <c r="S119" s="202"/>
      <c r="T119" s="203"/>
      <c r="AT119" s="199" t="s">
        <v>193</v>
      </c>
      <c r="AU119" s="199" t="s">
        <v>83</v>
      </c>
      <c r="AV119" s="12" t="s">
        <v>81</v>
      </c>
      <c r="AW119" s="12" t="s">
        <v>38</v>
      </c>
      <c r="AX119" s="12" t="s">
        <v>74</v>
      </c>
      <c r="AY119" s="199" t="s">
        <v>185</v>
      </c>
    </row>
    <row r="120" spans="2:65" s="13" customFormat="1">
      <c r="B120" s="204"/>
      <c r="D120" s="196" t="s">
        <v>193</v>
      </c>
      <c r="E120" s="205" t="s">
        <v>5</v>
      </c>
      <c r="F120" s="206" t="s">
        <v>479</v>
      </c>
      <c r="H120" s="207">
        <v>203.04</v>
      </c>
      <c r="I120" s="208"/>
      <c r="L120" s="204"/>
      <c r="M120" s="209"/>
      <c r="N120" s="210"/>
      <c r="O120" s="210"/>
      <c r="P120" s="210"/>
      <c r="Q120" s="210"/>
      <c r="R120" s="210"/>
      <c r="S120" s="210"/>
      <c r="T120" s="211"/>
      <c r="AT120" s="205" t="s">
        <v>193</v>
      </c>
      <c r="AU120" s="205" t="s">
        <v>83</v>
      </c>
      <c r="AV120" s="13" t="s">
        <v>83</v>
      </c>
      <c r="AW120" s="13" t="s">
        <v>38</v>
      </c>
      <c r="AX120" s="13" t="s">
        <v>74</v>
      </c>
      <c r="AY120" s="205" t="s">
        <v>185</v>
      </c>
    </row>
    <row r="121" spans="2:65" s="14" customFormat="1">
      <c r="B121" s="212"/>
      <c r="D121" s="213" t="s">
        <v>193</v>
      </c>
      <c r="E121" s="214" t="s">
        <v>5</v>
      </c>
      <c r="F121" s="215" t="s">
        <v>196</v>
      </c>
      <c r="H121" s="216">
        <v>203.04</v>
      </c>
      <c r="I121" s="217"/>
      <c r="L121" s="212"/>
      <c r="M121" s="218"/>
      <c r="N121" s="219"/>
      <c r="O121" s="219"/>
      <c r="P121" s="219"/>
      <c r="Q121" s="219"/>
      <c r="R121" s="219"/>
      <c r="S121" s="219"/>
      <c r="T121" s="220"/>
      <c r="AT121" s="221" t="s">
        <v>193</v>
      </c>
      <c r="AU121" s="221" t="s">
        <v>83</v>
      </c>
      <c r="AV121" s="14" t="s">
        <v>191</v>
      </c>
      <c r="AW121" s="14" t="s">
        <v>38</v>
      </c>
      <c r="AX121" s="14" t="s">
        <v>81</v>
      </c>
      <c r="AY121" s="221" t="s">
        <v>185</v>
      </c>
    </row>
    <row r="122" spans="2:65" s="1" customFormat="1" ht="20.399999999999999" customHeight="1">
      <c r="B122" s="182"/>
      <c r="C122" s="236" t="s">
        <v>224</v>
      </c>
      <c r="D122" s="236" t="s">
        <v>480</v>
      </c>
      <c r="E122" s="237" t="s">
        <v>481</v>
      </c>
      <c r="F122" s="238" t="s">
        <v>482</v>
      </c>
      <c r="G122" s="239" t="s">
        <v>356</v>
      </c>
      <c r="H122" s="240">
        <v>365.47199999999998</v>
      </c>
      <c r="I122" s="241"/>
      <c r="J122" s="242">
        <f>ROUND(I122*H122,2)</f>
        <v>0</v>
      </c>
      <c r="K122" s="238" t="s">
        <v>483</v>
      </c>
      <c r="L122" s="243"/>
      <c r="M122" s="244" t="s">
        <v>5</v>
      </c>
      <c r="N122" s="245" t="s">
        <v>45</v>
      </c>
      <c r="O122" s="43"/>
      <c r="P122" s="192">
        <f>O122*H122</f>
        <v>0</v>
      </c>
      <c r="Q122" s="192">
        <v>1</v>
      </c>
      <c r="R122" s="192">
        <f>Q122*H122</f>
        <v>365.47199999999998</v>
      </c>
      <c r="S122" s="192">
        <v>0</v>
      </c>
      <c r="T122" s="193">
        <f>S122*H122</f>
        <v>0</v>
      </c>
      <c r="AR122" s="25" t="s">
        <v>228</v>
      </c>
      <c r="AT122" s="25" t="s">
        <v>480</v>
      </c>
      <c r="AU122" s="25" t="s">
        <v>83</v>
      </c>
      <c r="AY122" s="25" t="s">
        <v>185</v>
      </c>
      <c r="BE122" s="194">
        <f>IF(N122="základní",J122,0)</f>
        <v>0</v>
      </c>
      <c r="BF122" s="194">
        <f>IF(N122="snížená",J122,0)</f>
        <v>0</v>
      </c>
      <c r="BG122" s="194">
        <f>IF(N122="zákl. přenesená",J122,0)</f>
        <v>0</v>
      </c>
      <c r="BH122" s="194">
        <f>IF(N122="sníž. přenesená",J122,0)</f>
        <v>0</v>
      </c>
      <c r="BI122" s="194">
        <f>IF(N122="nulová",J122,0)</f>
        <v>0</v>
      </c>
      <c r="BJ122" s="25" t="s">
        <v>81</v>
      </c>
      <c r="BK122" s="194">
        <f>ROUND(I122*H122,2)</f>
        <v>0</v>
      </c>
      <c r="BL122" s="25" t="s">
        <v>191</v>
      </c>
      <c r="BM122" s="25" t="s">
        <v>484</v>
      </c>
    </row>
    <row r="123" spans="2:65" s="12" customFormat="1">
      <c r="B123" s="195"/>
      <c r="D123" s="196" t="s">
        <v>193</v>
      </c>
      <c r="E123" s="197" t="s">
        <v>5</v>
      </c>
      <c r="F123" s="198" t="s">
        <v>478</v>
      </c>
      <c r="H123" s="199" t="s">
        <v>5</v>
      </c>
      <c r="I123" s="200"/>
      <c r="L123" s="195"/>
      <c r="M123" s="201"/>
      <c r="N123" s="202"/>
      <c r="O123" s="202"/>
      <c r="P123" s="202"/>
      <c r="Q123" s="202"/>
      <c r="R123" s="202"/>
      <c r="S123" s="202"/>
      <c r="T123" s="203"/>
      <c r="AT123" s="199" t="s">
        <v>193</v>
      </c>
      <c r="AU123" s="199" t="s">
        <v>83</v>
      </c>
      <c r="AV123" s="12" t="s">
        <v>81</v>
      </c>
      <c r="AW123" s="12" t="s">
        <v>38</v>
      </c>
      <c r="AX123" s="12" t="s">
        <v>74</v>
      </c>
      <c r="AY123" s="199" t="s">
        <v>185</v>
      </c>
    </row>
    <row r="124" spans="2:65" s="13" customFormat="1">
      <c r="B124" s="204"/>
      <c r="D124" s="196" t="s">
        <v>193</v>
      </c>
      <c r="E124" s="205" t="s">
        <v>5</v>
      </c>
      <c r="F124" s="206" t="s">
        <v>485</v>
      </c>
      <c r="H124" s="207">
        <v>365.47199999999998</v>
      </c>
      <c r="I124" s="208"/>
      <c r="L124" s="204"/>
      <c r="M124" s="209"/>
      <c r="N124" s="210"/>
      <c r="O124" s="210"/>
      <c r="P124" s="210"/>
      <c r="Q124" s="210"/>
      <c r="R124" s="210"/>
      <c r="S124" s="210"/>
      <c r="T124" s="211"/>
      <c r="AT124" s="205" t="s">
        <v>193</v>
      </c>
      <c r="AU124" s="205" t="s">
        <v>83</v>
      </c>
      <c r="AV124" s="13" t="s">
        <v>83</v>
      </c>
      <c r="AW124" s="13" t="s">
        <v>38</v>
      </c>
      <c r="AX124" s="13" t="s">
        <v>74</v>
      </c>
      <c r="AY124" s="205" t="s">
        <v>185</v>
      </c>
    </row>
    <row r="125" spans="2:65" s="14" customFormat="1">
      <c r="B125" s="212"/>
      <c r="D125" s="213" t="s">
        <v>193</v>
      </c>
      <c r="E125" s="214" t="s">
        <v>5</v>
      </c>
      <c r="F125" s="215" t="s">
        <v>196</v>
      </c>
      <c r="H125" s="216">
        <v>365.47199999999998</v>
      </c>
      <c r="I125" s="217"/>
      <c r="L125" s="212"/>
      <c r="M125" s="218"/>
      <c r="N125" s="219"/>
      <c r="O125" s="219"/>
      <c r="P125" s="219"/>
      <c r="Q125" s="219"/>
      <c r="R125" s="219"/>
      <c r="S125" s="219"/>
      <c r="T125" s="220"/>
      <c r="AT125" s="221" t="s">
        <v>193</v>
      </c>
      <c r="AU125" s="221" t="s">
        <v>83</v>
      </c>
      <c r="AV125" s="14" t="s">
        <v>191</v>
      </c>
      <c r="AW125" s="14" t="s">
        <v>38</v>
      </c>
      <c r="AX125" s="14" t="s">
        <v>81</v>
      </c>
      <c r="AY125" s="221" t="s">
        <v>185</v>
      </c>
    </row>
    <row r="126" spans="2:65" s="1" customFormat="1" ht="20.399999999999999" customHeight="1">
      <c r="B126" s="182"/>
      <c r="C126" s="183" t="s">
        <v>228</v>
      </c>
      <c r="D126" s="183" t="s">
        <v>187</v>
      </c>
      <c r="E126" s="184" t="s">
        <v>354</v>
      </c>
      <c r="F126" s="185" t="s">
        <v>355</v>
      </c>
      <c r="G126" s="186" t="s">
        <v>356</v>
      </c>
      <c r="H126" s="187">
        <v>15.66</v>
      </c>
      <c r="I126" s="188"/>
      <c r="J126" s="189">
        <f>ROUND(I126*H126,2)</f>
        <v>0</v>
      </c>
      <c r="K126" s="185" t="s">
        <v>205</v>
      </c>
      <c r="L126" s="42"/>
      <c r="M126" s="190" t="s">
        <v>5</v>
      </c>
      <c r="N126" s="191" t="s">
        <v>45</v>
      </c>
      <c r="O126" s="43"/>
      <c r="P126" s="192">
        <f>O126*H126</f>
        <v>0</v>
      </c>
      <c r="Q126" s="192">
        <v>0</v>
      </c>
      <c r="R126" s="192">
        <f>Q126*H126</f>
        <v>0</v>
      </c>
      <c r="S126" s="192">
        <v>0</v>
      </c>
      <c r="T126" s="193">
        <f>S126*H126</f>
        <v>0</v>
      </c>
      <c r="AR126" s="25" t="s">
        <v>191</v>
      </c>
      <c r="AT126" s="25" t="s">
        <v>187</v>
      </c>
      <c r="AU126" s="25" t="s">
        <v>83</v>
      </c>
      <c r="AY126" s="25" t="s">
        <v>185</v>
      </c>
      <c r="BE126" s="194">
        <f>IF(N126="základní",J126,0)</f>
        <v>0</v>
      </c>
      <c r="BF126" s="194">
        <f>IF(N126="snížená",J126,0)</f>
        <v>0</v>
      </c>
      <c r="BG126" s="194">
        <f>IF(N126="zákl. přenesená",J126,0)</f>
        <v>0</v>
      </c>
      <c r="BH126" s="194">
        <f>IF(N126="sníž. přenesená",J126,0)</f>
        <v>0</v>
      </c>
      <c r="BI126" s="194">
        <f>IF(N126="nulová",J126,0)</f>
        <v>0</v>
      </c>
      <c r="BJ126" s="25" t="s">
        <v>81</v>
      </c>
      <c r="BK126" s="194">
        <f>ROUND(I126*H126,2)</f>
        <v>0</v>
      </c>
      <c r="BL126" s="25" t="s">
        <v>191</v>
      </c>
      <c r="BM126" s="25" t="s">
        <v>486</v>
      </c>
    </row>
    <row r="127" spans="2:65" s="12" customFormat="1">
      <c r="B127" s="195"/>
      <c r="D127" s="196" t="s">
        <v>193</v>
      </c>
      <c r="E127" s="197" t="s">
        <v>5</v>
      </c>
      <c r="F127" s="198" t="s">
        <v>358</v>
      </c>
      <c r="H127" s="199" t="s">
        <v>5</v>
      </c>
      <c r="I127" s="200"/>
      <c r="L127" s="195"/>
      <c r="M127" s="201"/>
      <c r="N127" s="202"/>
      <c r="O127" s="202"/>
      <c r="P127" s="202"/>
      <c r="Q127" s="202"/>
      <c r="R127" s="202"/>
      <c r="S127" s="202"/>
      <c r="T127" s="203"/>
      <c r="AT127" s="199" t="s">
        <v>193</v>
      </c>
      <c r="AU127" s="199" t="s">
        <v>83</v>
      </c>
      <c r="AV127" s="12" t="s">
        <v>81</v>
      </c>
      <c r="AW127" s="12" t="s">
        <v>38</v>
      </c>
      <c r="AX127" s="12" t="s">
        <v>74</v>
      </c>
      <c r="AY127" s="199" t="s">
        <v>185</v>
      </c>
    </row>
    <row r="128" spans="2:65" s="13" customFormat="1">
      <c r="B128" s="204"/>
      <c r="D128" s="196" t="s">
        <v>193</v>
      </c>
      <c r="E128" s="205" t="s">
        <v>5</v>
      </c>
      <c r="F128" s="206" t="s">
        <v>487</v>
      </c>
      <c r="H128" s="207">
        <v>15.66</v>
      </c>
      <c r="I128" s="208"/>
      <c r="L128" s="204"/>
      <c r="M128" s="209"/>
      <c r="N128" s="210"/>
      <c r="O128" s="210"/>
      <c r="P128" s="210"/>
      <c r="Q128" s="210"/>
      <c r="R128" s="210"/>
      <c r="S128" s="210"/>
      <c r="T128" s="211"/>
      <c r="AT128" s="205" t="s">
        <v>193</v>
      </c>
      <c r="AU128" s="205" t="s">
        <v>83</v>
      </c>
      <c r="AV128" s="13" t="s">
        <v>83</v>
      </c>
      <c r="AW128" s="13" t="s">
        <v>38</v>
      </c>
      <c r="AX128" s="13" t="s">
        <v>74</v>
      </c>
      <c r="AY128" s="205" t="s">
        <v>185</v>
      </c>
    </row>
    <row r="129" spans="2:65" s="14" customFormat="1">
      <c r="B129" s="212"/>
      <c r="D129" s="213" t="s">
        <v>193</v>
      </c>
      <c r="E129" s="214" t="s">
        <v>5</v>
      </c>
      <c r="F129" s="215" t="s">
        <v>196</v>
      </c>
      <c r="H129" s="216">
        <v>15.66</v>
      </c>
      <c r="I129" s="217"/>
      <c r="L129" s="212"/>
      <c r="M129" s="218"/>
      <c r="N129" s="219"/>
      <c r="O129" s="219"/>
      <c r="P129" s="219"/>
      <c r="Q129" s="219"/>
      <c r="R129" s="219"/>
      <c r="S129" s="219"/>
      <c r="T129" s="220"/>
      <c r="AT129" s="221" t="s">
        <v>193</v>
      </c>
      <c r="AU129" s="221" t="s">
        <v>83</v>
      </c>
      <c r="AV129" s="14" t="s">
        <v>191</v>
      </c>
      <c r="AW129" s="14" t="s">
        <v>38</v>
      </c>
      <c r="AX129" s="14" t="s">
        <v>81</v>
      </c>
      <c r="AY129" s="221" t="s">
        <v>185</v>
      </c>
    </row>
    <row r="130" spans="2:65" s="1" customFormat="1" ht="20.399999999999999" customHeight="1">
      <c r="B130" s="182"/>
      <c r="C130" s="183" t="s">
        <v>232</v>
      </c>
      <c r="D130" s="183" t="s">
        <v>187</v>
      </c>
      <c r="E130" s="184" t="s">
        <v>488</v>
      </c>
      <c r="F130" s="185" t="s">
        <v>489</v>
      </c>
      <c r="G130" s="186" t="s">
        <v>283</v>
      </c>
      <c r="H130" s="187">
        <v>5.16</v>
      </c>
      <c r="I130" s="188"/>
      <c r="J130" s="189">
        <f>ROUND(I130*H130,2)</f>
        <v>0</v>
      </c>
      <c r="K130" s="185" t="s">
        <v>5</v>
      </c>
      <c r="L130" s="42"/>
      <c r="M130" s="190" t="s">
        <v>5</v>
      </c>
      <c r="N130" s="191" t="s">
        <v>45</v>
      </c>
      <c r="O130" s="43"/>
      <c r="P130" s="192">
        <f>O130*H130</f>
        <v>0</v>
      </c>
      <c r="Q130" s="192">
        <v>0</v>
      </c>
      <c r="R130" s="192">
        <f>Q130*H130</f>
        <v>0</v>
      </c>
      <c r="S130" s="192">
        <v>0</v>
      </c>
      <c r="T130" s="193">
        <f>S130*H130</f>
        <v>0</v>
      </c>
      <c r="AR130" s="25" t="s">
        <v>191</v>
      </c>
      <c r="AT130" s="25" t="s">
        <v>187</v>
      </c>
      <c r="AU130" s="25" t="s">
        <v>83</v>
      </c>
      <c r="AY130" s="25" t="s">
        <v>185</v>
      </c>
      <c r="BE130" s="194">
        <f>IF(N130="základní",J130,0)</f>
        <v>0</v>
      </c>
      <c r="BF130" s="194">
        <f>IF(N130="snížená",J130,0)</f>
        <v>0</v>
      </c>
      <c r="BG130" s="194">
        <f>IF(N130="zákl. přenesená",J130,0)</f>
        <v>0</v>
      </c>
      <c r="BH130" s="194">
        <f>IF(N130="sníž. přenesená",J130,0)</f>
        <v>0</v>
      </c>
      <c r="BI130" s="194">
        <f>IF(N130="nulová",J130,0)</f>
        <v>0</v>
      </c>
      <c r="BJ130" s="25" t="s">
        <v>81</v>
      </c>
      <c r="BK130" s="194">
        <f>ROUND(I130*H130,2)</f>
        <v>0</v>
      </c>
      <c r="BL130" s="25" t="s">
        <v>191</v>
      </c>
      <c r="BM130" s="25" t="s">
        <v>490</v>
      </c>
    </row>
    <row r="131" spans="2:65" s="12" customFormat="1">
      <c r="B131" s="195"/>
      <c r="D131" s="196" t="s">
        <v>193</v>
      </c>
      <c r="E131" s="197" t="s">
        <v>5</v>
      </c>
      <c r="F131" s="198" t="s">
        <v>491</v>
      </c>
      <c r="H131" s="199" t="s">
        <v>5</v>
      </c>
      <c r="I131" s="200"/>
      <c r="L131" s="195"/>
      <c r="M131" s="201"/>
      <c r="N131" s="202"/>
      <c r="O131" s="202"/>
      <c r="P131" s="202"/>
      <c r="Q131" s="202"/>
      <c r="R131" s="202"/>
      <c r="S131" s="202"/>
      <c r="T131" s="203"/>
      <c r="AT131" s="199" t="s">
        <v>193</v>
      </c>
      <c r="AU131" s="199" t="s">
        <v>83</v>
      </c>
      <c r="AV131" s="12" t="s">
        <v>81</v>
      </c>
      <c r="AW131" s="12" t="s">
        <v>38</v>
      </c>
      <c r="AX131" s="12" t="s">
        <v>74</v>
      </c>
      <c r="AY131" s="199" t="s">
        <v>185</v>
      </c>
    </row>
    <row r="132" spans="2:65" s="12" customFormat="1">
      <c r="B132" s="195"/>
      <c r="D132" s="196" t="s">
        <v>193</v>
      </c>
      <c r="E132" s="197" t="s">
        <v>5</v>
      </c>
      <c r="F132" s="198" t="s">
        <v>458</v>
      </c>
      <c r="H132" s="199" t="s">
        <v>5</v>
      </c>
      <c r="I132" s="200"/>
      <c r="L132" s="195"/>
      <c r="M132" s="201"/>
      <c r="N132" s="202"/>
      <c r="O132" s="202"/>
      <c r="P132" s="202"/>
      <c r="Q132" s="202"/>
      <c r="R132" s="202"/>
      <c r="S132" s="202"/>
      <c r="T132" s="203"/>
      <c r="AT132" s="199" t="s">
        <v>193</v>
      </c>
      <c r="AU132" s="199" t="s">
        <v>83</v>
      </c>
      <c r="AV132" s="12" t="s">
        <v>81</v>
      </c>
      <c r="AW132" s="12" t="s">
        <v>38</v>
      </c>
      <c r="AX132" s="12" t="s">
        <v>74</v>
      </c>
      <c r="AY132" s="199" t="s">
        <v>185</v>
      </c>
    </row>
    <row r="133" spans="2:65" s="13" customFormat="1">
      <c r="B133" s="204"/>
      <c r="D133" s="196" t="s">
        <v>193</v>
      </c>
      <c r="E133" s="205" t="s">
        <v>5</v>
      </c>
      <c r="F133" s="206" t="s">
        <v>492</v>
      </c>
      <c r="H133" s="207">
        <v>2.4</v>
      </c>
      <c r="I133" s="208"/>
      <c r="L133" s="204"/>
      <c r="M133" s="209"/>
      <c r="N133" s="210"/>
      <c r="O133" s="210"/>
      <c r="P133" s="210"/>
      <c r="Q133" s="210"/>
      <c r="R133" s="210"/>
      <c r="S133" s="210"/>
      <c r="T133" s="211"/>
      <c r="AT133" s="205" t="s">
        <v>193</v>
      </c>
      <c r="AU133" s="205" t="s">
        <v>83</v>
      </c>
      <c r="AV133" s="13" t="s">
        <v>83</v>
      </c>
      <c r="AW133" s="13" t="s">
        <v>38</v>
      </c>
      <c r="AX133" s="13" t="s">
        <v>74</v>
      </c>
      <c r="AY133" s="205" t="s">
        <v>185</v>
      </c>
    </row>
    <row r="134" spans="2:65" s="12" customFormat="1">
      <c r="B134" s="195"/>
      <c r="D134" s="196" t="s">
        <v>193</v>
      </c>
      <c r="E134" s="197" t="s">
        <v>5</v>
      </c>
      <c r="F134" s="198" t="s">
        <v>467</v>
      </c>
      <c r="H134" s="199" t="s">
        <v>5</v>
      </c>
      <c r="I134" s="200"/>
      <c r="L134" s="195"/>
      <c r="M134" s="201"/>
      <c r="N134" s="202"/>
      <c r="O134" s="202"/>
      <c r="P134" s="202"/>
      <c r="Q134" s="202"/>
      <c r="R134" s="202"/>
      <c r="S134" s="202"/>
      <c r="T134" s="203"/>
      <c r="AT134" s="199" t="s">
        <v>193</v>
      </c>
      <c r="AU134" s="199" t="s">
        <v>83</v>
      </c>
      <c r="AV134" s="12" t="s">
        <v>81</v>
      </c>
      <c r="AW134" s="12" t="s">
        <v>38</v>
      </c>
      <c r="AX134" s="12" t="s">
        <v>74</v>
      </c>
      <c r="AY134" s="199" t="s">
        <v>185</v>
      </c>
    </row>
    <row r="135" spans="2:65" s="13" customFormat="1">
      <c r="B135" s="204"/>
      <c r="D135" s="196" t="s">
        <v>193</v>
      </c>
      <c r="E135" s="205" t="s">
        <v>5</v>
      </c>
      <c r="F135" s="206" t="s">
        <v>493</v>
      </c>
      <c r="H135" s="207">
        <v>2.76</v>
      </c>
      <c r="I135" s="208"/>
      <c r="L135" s="204"/>
      <c r="M135" s="209"/>
      <c r="N135" s="210"/>
      <c r="O135" s="210"/>
      <c r="P135" s="210"/>
      <c r="Q135" s="210"/>
      <c r="R135" s="210"/>
      <c r="S135" s="210"/>
      <c r="T135" s="211"/>
      <c r="AT135" s="205" t="s">
        <v>193</v>
      </c>
      <c r="AU135" s="205" t="s">
        <v>83</v>
      </c>
      <c r="AV135" s="13" t="s">
        <v>83</v>
      </c>
      <c r="AW135" s="13" t="s">
        <v>38</v>
      </c>
      <c r="AX135" s="13" t="s">
        <v>74</v>
      </c>
      <c r="AY135" s="205" t="s">
        <v>185</v>
      </c>
    </row>
    <row r="136" spans="2:65" s="14" customFormat="1">
      <c r="B136" s="212"/>
      <c r="D136" s="213" t="s">
        <v>193</v>
      </c>
      <c r="E136" s="214" t="s">
        <v>5</v>
      </c>
      <c r="F136" s="215" t="s">
        <v>196</v>
      </c>
      <c r="H136" s="216">
        <v>5.16</v>
      </c>
      <c r="I136" s="217"/>
      <c r="L136" s="212"/>
      <c r="M136" s="218"/>
      <c r="N136" s="219"/>
      <c r="O136" s="219"/>
      <c r="P136" s="219"/>
      <c r="Q136" s="219"/>
      <c r="R136" s="219"/>
      <c r="S136" s="219"/>
      <c r="T136" s="220"/>
      <c r="AT136" s="221" t="s">
        <v>193</v>
      </c>
      <c r="AU136" s="221" t="s">
        <v>83</v>
      </c>
      <c r="AV136" s="14" t="s">
        <v>191</v>
      </c>
      <c r="AW136" s="14" t="s">
        <v>38</v>
      </c>
      <c r="AX136" s="14" t="s">
        <v>81</v>
      </c>
      <c r="AY136" s="221" t="s">
        <v>185</v>
      </c>
    </row>
    <row r="137" spans="2:65" s="1" customFormat="1" ht="20.399999999999999" customHeight="1">
      <c r="B137" s="182"/>
      <c r="C137" s="236" t="s">
        <v>238</v>
      </c>
      <c r="D137" s="236" t="s">
        <v>480</v>
      </c>
      <c r="E137" s="237" t="s">
        <v>494</v>
      </c>
      <c r="F137" s="238" t="s">
        <v>495</v>
      </c>
      <c r="G137" s="239" t="s">
        <v>356</v>
      </c>
      <c r="H137" s="240">
        <v>7.056</v>
      </c>
      <c r="I137" s="241"/>
      <c r="J137" s="242">
        <f>ROUND(I137*H137,2)</f>
        <v>0</v>
      </c>
      <c r="K137" s="238" t="s">
        <v>205</v>
      </c>
      <c r="L137" s="243"/>
      <c r="M137" s="244" t="s">
        <v>5</v>
      </c>
      <c r="N137" s="245" t="s">
        <v>45</v>
      </c>
      <c r="O137" s="43"/>
      <c r="P137" s="192">
        <f>O137*H137</f>
        <v>0</v>
      </c>
      <c r="Q137" s="192">
        <v>1</v>
      </c>
      <c r="R137" s="192">
        <f>Q137*H137</f>
        <v>7.056</v>
      </c>
      <c r="S137" s="192">
        <v>0</v>
      </c>
      <c r="T137" s="193">
        <f>S137*H137</f>
        <v>0</v>
      </c>
      <c r="AR137" s="25" t="s">
        <v>228</v>
      </c>
      <c r="AT137" s="25" t="s">
        <v>480</v>
      </c>
      <c r="AU137" s="25" t="s">
        <v>83</v>
      </c>
      <c r="AY137" s="25" t="s">
        <v>185</v>
      </c>
      <c r="BE137" s="194">
        <f>IF(N137="základní",J137,0)</f>
        <v>0</v>
      </c>
      <c r="BF137" s="194">
        <f>IF(N137="snížená",J137,0)</f>
        <v>0</v>
      </c>
      <c r="BG137" s="194">
        <f>IF(N137="zákl. přenesená",J137,0)</f>
        <v>0</v>
      </c>
      <c r="BH137" s="194">
        <f>IF(N137="sníž. přenesená",J137,0)</f>
        <v>0</v>
      </c>
      <c r="BI137" s="194">
        <f>IF(N137="nulová",J137,0)</f>
        <v>0</v>
      </c>
      <c r="BJ137" s="25" t="s">
        <v>81</v>
      </c>
      <c r="BK137" s="194">
        <f>ROUND(I137*H137,2)</f>
        <v>0</v>
      </c>
      <c r="BL137" s="25" t="s">
        <v>191</v>
      </c>
      <c r="BM137" s="25" t="s">
        <v>496</v>
      </c>
    </row>
    <row r="138" spans="2:65" s="12" customFormat="1">
      <c r="B138" s="195"/>
      <c r="D138" s="196" t="s">
        <v>193</v>
      </c>
      <c r="E138" s="197" t="s">
        <v>5</v>
      </c>
      <c r="F138" s="198" t="s">
        <v>491</v>
      </c>
      <c r="H138" s="199" t="s">
        <v>5</v>
      </c>
      <c r="I138" s="200"/>
      <c r="L138" s="195"/>
      <c r="M138" s="201"/>
      <c r="N138" s="202"/>
      <c r="O138" s="202"/>
      <c r="P138" s="202"/>
      <c r="Q138" s="202"/>
      <c r="R138" s="202"/>
      <c r="S138" s="202"/>
      <c r="T138" s="203"/>
      <c r="AT138" s="199" t="s">
        <v>193</v>
      </c>
      <c r="AU138" s="199" t="s">
        <v>83</v>
      </c>
      <c r="AV138" s="12" t="s">
        <v>81</v>
      </c>
      <c r="AW138" s="12" t="s">
        <v>38</v>
      </c>
      <c r="AX138" s="12" t="s">
        <v>74</v>
      </c>
      <c r="AY138" s="199" t="s">
        <v>185</v>
      </c>
    </row>
    <row r="139" spans="2:65" s="12" customFormat="1">
      <c r="B139" s="195"/>
      <c r="D139" s="196" t="s">
        <v>193</v>
      </c>
      <c r="E139" s="197" t="s">
        <v>5</v>
      </c>
      <c r="F139" s="198" t="s">
        <v>458</v>
      </c>
      <c r="H139" s="199" t="s">
        <v>5</v>
      </c>
      <c r="I139" s="200"/>
      <c r="L139" s="195"/>
      <c r="M139" s="201"/>
      <c r="N139" s="202"/>
      <c r="O139" s="202"/>
      <c r="P139" s="202"/>
      <c r="Q139" s="202"/>
      <c r="R139" s="202"/>
      <c r="S139" s="202"/>
      <c r="T139" s="203"/>
      <c r="AT139" s="199" t="s">
        <v>193</v>
      </c>
      <c r="AU139" s="199" t="s">
        <v>83</v>
      </c>
      <c r="AV139" s="12" t="s">
        <v>81</v>
      </c>
      <c r="AW139" s="12" t="s">
        <v>38</v>
      </c>
      <c r="AX139" s="12" t="s">
        <v>74</v>
      </c>
      <c r="AY139" s="199" t="s">
        <v>185</v>
      </c>
    </row>
    <row r="140" spans="2:65" s="13" customFormat="1">
      <c r="B140" s="204"/>
      <c r="D140" s="196" t="s">
        <v>193</v>
      </c>
      <c r="E140" s="205" t="s">
        <v>5</v>
      </c>
      <c r="F140" s="206" t="s">
        <v>497</v>
      </c>
      <c r="H140" s="207">
        <v>4.7039999999999997</v>
      </c>
      <c r="I140" s="208"/>
      <c r="L140" s="204"/>
      <c r="M140" s="209"/>
      <c r="N140" s="210"/>
      <c r="O140" s="210"/>
      <c r="P140" s="210"/>
      <c r="Q140" s="210"/>
      <c r="R140" s="210"/>
      <c r="S140" s="210"/>
      <c r="T140" s="211"/>
      <c r="AT140" s="205" t="s">
        <v>193</v>
      </c>
      <c r="AU140" s="205" t="s">
        <v>83</v>
      </c>
      <c r="AV140" s="13" t="s">
        <v>83</v>
      </c>
      <c r="AW140" s="13" t="s">
        <v>38</v>
      </c>
      <c r="AX140" s="13" t="s">
        <v>74</v>
      </c>
      <c r="AY140" s="205" t="s">
        <v>185</v>
      </c>
    </row>
    <row r="141" spans="2:65" s="12" customFormat="1">
      <c r="B141" s="195"/>
      <c r="D141" s="196" t="s">
        <v>193</v>
      </c>
      <c r="E141" s="197" t="s">
        <v>5</v>
      </c>
      <c r="F141" s="198" t="s">
        <v>467</v>
      </c>
      <c r="H141" s="199" t="s">
        <v>5</v>
      </c>
      <c r="I141" s="200"/>
      <c r="L141" s="195"/>
      <c r="M141" s="201"/>
      <c r="N141" s="202"/>
      <c r="O141" s="202"/>
      <c r="P141" s="202"/>
      <c r="Q141" s="202"/>
      <c r="R141" s="202"/>
      <c r="S141" s="202"/>
      <c r="T141" s="203"/>
      <c r="AT141" s="199" t="s">
        <v>193</v>
      </c>
      <c r="AU141" s="199" t="s">
        <v>83</v>
      </c>
      <c r="AV141" s="12" t="s">
        <v>81</v>
      </c>
      <c r="AW141" s="12" t="s">
        <v>38</v>
      </c>
      <c r="AX141" s="12" t="s">
        <v>74</v>
      </c>
      <c r="AY141" s="199" t="s">
        <v>185</v>
      </c>
    </row>
    <row r="142" spans="2:65" s="13" customFormat="1">
      <c r="B142" s="204"/>
      <c r="D142" s="196" t="s">
        <v>193</v>
      </c>
      <c r="E142" s="205" t="s">
        <v>5</v>
      </c>
      <c r="F142" s="206" t="s">
        <v>498</v>
      </c>
      <c r="H142" s="207">
        <v>2.3519999999999999</v>
      </c>
      <c r="I142" s="208"/>
      <c r="L142" s="204"/>
      <c r="M142" s="209"/>
      <c r="N142" s="210"/>
      <c r="O142" s="210"/>
      <c r="P142" s="210"/>
      <c r="Q142" s="210"/>
      <c r="R142" s="210"/>
      <c r="S142" s="210"/>
      <c r="T142" s="211"/>
      <c r="AT142" s="205" t="s">
        <v>193</v>
      </c>
      <c r="AU142" s="205" t="s">
        <v>83</v>
      </c>
      <c r="AV142" s="13" t="s">
        <v>83</v>
      </c>
      <c r="AW142" s="13" t="s">
        <v>38</v>
      </c>
      <c r="AX142" s="13" t="s">
        <v>74</v>
      </c>
      <c r="AY142" s="205" t="s">
        <v>185</v>
      </c>
    </row>
    <row r="143" spans="2:65" s="14" customFormat="1">
      <c r="B143" s="212"/>
      <c r="D143" s="213" t="s">
        <v>193</v>
      </c>
      <c r="E143" s="214" t="s">
        <v>5</v>
      </c>
      <c r="F143" s="215" t="s">
        <v>196</v>
      </c>
      <c r="H143" s="216">
        <v>7.056</v>
      </c>
      <c r="I143" s="217"/>
      <c r="L143" s="212"/>
      <c r="M143" s="218"/>
      <c r="N143" s="219"/>
      <c r="O143" s="219"/>
      <c r="P143" s="219"/>
      <c r="Q143" s="219"/>
      <c r="R143" s="219"/>
      <c r="S143" s="219"/>
      <c r="T143" s="220"/>
      <c r="AT143" s="221" t="s">
        <v>193</v>
      </c>
      <c r="AU143" s="221" t="s">
        <v>83</v>
      </c>
      <c r="AV143" s="14" t="s">
        <v>191</v>
      </c>
      <c r="AW143" s="14" t="s">
        <v>38</v>
      </c>
      <c r="AX143" s="14" t="s">
        <v>81</v>
      </c>
      <c r="AY143" s="221" t="s">
        <v>185</v>
      </c>
    </row>
    <row r="144" spans="2:65" s="1" customFormat="1" ht="40.200000000000003" customHeight="1">
      <c r="B144" s="182"/>
      <c r="C144" s="183" t="s">
        <v>244</v>
      </c>
      <c r="D144" s="183" t="s">
        <v>187</v>
      </c>
      <c r="E144" s="184" t="s">
        <v>499</v>
      </c>
      <c r="F144" s="185" t="s">
        <v>500</v>
      </c>
      <c r="G144" s="186" t="s">
        <v>283</v>
      </c>
      <c r="H144" s="187">
        <v>4.0289999999999999</v>
      </c>
      <c r="I144" s="188"/>
      <c r="J144" s="189">
        <f>ROUND(I144*H144,2)</f>
        <v>0</v>
      </c>
      <c r="K144" s="185" t="s">
        <v>198</v>
      </c>
      <c r="L144" s="42"/>
      <c r="M144" s="190" t="s">
        <v>5</v>
      </c>
      <c r="N144" s="191" t="s">
        <v>45</v>
      </c>
      <c r="O144" s="43"/>
      <c r="P144" s="192">
        <f>O144*H144</f>
        <v>0</v>
      </c>
      <c r="Q144" s="192">
        <v>0</v>
      </c>
      <c r="R144" s="192">
        <f>Q144*H144</f>
        <v>0</v>
      </c>
      <c r="S144" s="192">
        <v>0</v>
      </c>
      <c r="T144" s="193">
        <f>S144*H144</f>
        <v>0</v>
      </c>
      <c r="AR144" s="25" t="s">
        <v>191</v>
      </c>
      <c r="AT144" s="25" t="s">
        <v>187</v>
      </c>
      <c r="AU144" s="25" t="s">
        <v>83</v>
      </c>
      <c r="AY144" s="25" t="s">
        <v>185</v>
      </c>
      <c r="BE144" s="194">
        <f>IF(N144="základní",J144,0)</f>
        <v>0</v>
      </c>
      <c r="BF144" s="194">
        <f>IF(N144="snížená",J144,0)</f>
        <v>0</v>
      </c>
      <c r="BG144" s="194">
        <f>IF(N144="zákl. přenesená",J144,0)</f>
        <v>0</v>
      </c>
      <c r="BH144" s="194">
        <f>IF(N144="sníž. přenesená",J144,0)</f>
        <v>0</v>
      </c>
      <c r="BI144" s="194">
        <f>IF(N144="nulová",J144,0)</f>
        <v>0</v>
      </c>
      <c r="BJ144" s="25" t="s">
        <v>81</v>
      </c>
      <c r="BK144" s="194">
        <f>ROUND(I144*H144,2)</f>
        <v>0</v>
      </c>
      <c r="BL144" s="25" t="s">
        <v>191</v>
      </c>
      <c r="BM144" s="25" t="s">
        <v>501</v>
      </c>
    </row>
    <row r="145" spans="2:65" s="12" customFormat="1">
      <c r="B145" s="195"/>
      <c r="D145" s="196" t="s">
        <v>193</v>
      </c>
      <c r="E145" s="197" t="s">
        <v>5</v>
      </c>
      <c r="F145" s="198" t="s">
        <v>502</v>
      </c>
      <c r="H145" s="199" t="s">
        <v>5</v>
      </c>
      <c r="I145" s="200"/>
      <c r="L145" s="195"/>
      <c r="M145" s="201"/>
      <c r="N145" s="202"/>
      <c r="O145" s="202"/>
      <c r="P145" s="202"/>
      <c r="Q145" s="202"/>
      <c r="R145" s="202"/>
      <c r="S145" s="202"/>
      <c r="T145" s="203"/>
      <c r="AT145" s="199" t="s">
        <v>193</v>
      </c>
      <c r="AU145" s="199" t="s">
        <v>83</v>
      </c>
      <c r="AV145" s="12" t="s">
        <v>81</v>
      </c>
      <c r="AW145" s="12" t="s">
        <v>38</v>
      </c>
      <c r="AX145" s="12" t="s">
        <v>74</v>
      </c>
      <c r="AY145" s="199" t="s">
        <v>185</v>
      </c>
    </row>
    <row r="146" spans="2:65" s="12" customFormat="1">
      <c r="B146" s="195"/>
      <c r="D146" s="196" t="s">
        <v>193</v>
      </c>
      <c r="E146" s="197" t="s">
        <v>5</v>
      </c>
      <c r="F146" s="198" t="s">
        <v>458</v>
      </c>
      <c r="H146" s="199" t="s">
        <v>5</v>
      </c>
      <c r="I146" s="200"/>
      <c r="L146" s="195"/>
      <c r="M146" s="201"/>
      <c r="N146" s="202"/>
      <c r="O146" s="202"/>
      <c r="P146" s="202"/>
      <c r="Q146" s="202"/>
      <c r="R146" s="202"/>
      <c r="S146" s="202"/>
      <c r="T146" s="203"/>
      <c r="AT146" s="199" t="s">
        <v>193</v>
      </c>
      <c r="AU146" s="199" t="s">
        <v>83</v>
      </c>
      <c r="AV146" s="12" t="s">
        <v>81</v>
      </c>
      <c r="AW146" s="12" t="s">
        <v>38</v>
      </c>
      <c r="AX146" s="12" t="s">
        <v>74</v>
      </c>
      <c r="AY146" s="199" t="s">
        <v>185</v>
      </c>
    </row>
    <row r="147" spans="2:65" s="13" customFormat="1">
      <c r="B147" s="204"/>
      <c r="D147" s="196" t="s">
        <v>193</v>
      </c>
      <c r="E147" s="205" t="s">
        <v>5</v>
      </c>
      <c r="F147" s="206" t="s">
        <v>503</v>
      </c>
      <c r="H147" s="207">
        <v>1.5</v>
      </c>
      <c r="I147" s="208"/>
      <c r="L147" s="204"/>
      <c r="M147" s="209"/>
      <c r="N147" s="210"/>
      <c r="O147" s="210"/>
      <c r="P147" s="210"/>
      <c r="Q147" s="210"/>
      <c r="R147" s="210"/>
      <c r="S147" s="210"/>
      <c r="T147" s="211"/>
      <c r="AT147" s="205" t="s">
        <v>193</v>
      </c>
      <c r="AU147" s="205" t="s">
        <v>83</v>
      </c>
      <c r="AV147" s="13" t="s">
        <v>83</v>
      </c>
      <c r="AW147" s="13" t="s">
        <v>38</v>
      </c>
      <c r="AX147" s="13" t="s">
        <v>74</v>
      </c>
      <c r="AY147" s="205" t="s">
        <v>185</v>
      </c>
    </row>
    <row r="148" spans="2:65" s="13" customFormat="1">
      <c r="B148" s="204"/>
      <c r="D148" s="196" t="s">
        <v>193</v>
      </c>
      <c r="E148" s="205" t="s">
        <v>5</v>
      </c>
      <c r="F148" s="206" t="s">
        <v>504</v>
      </c>
      <c r="H148" s="207">
        <v>-0.157</v>
      </c>
      <c r="I148" s="208"/>
      <c r="L148" s="204"/>
      <c r="M148" s="209"/>
      <c r="N148" s="210"/>
      <c r="O148" s="210"/>
      <c r="P148" s="210"/>
      <c r="Q148" s="210"/>
      <c r="R148" s="210"/>
      <c r="S148" s="210"/>
      <c r="T148" s="211"/>
      <c r="AT148" s="205" t="s">
        <v>193</v>
      </c>
      <c r="AU148" s="205" t="s">
        <v>83</v>
      </c>
      <c r="AV148" s="13" t="s">
        <v>83</v>
      </c>
      <c r="AW148" s="13" t="s">
        <v>38</v>
      </c>
      <c r="AX148" s="13" t="s">
        <v>74</v>
      </c>
      <c r="AY148" s="205" t="s">
        <v>185</v>
      </c>
    </row>
    <row r="149" spans="2:65" s="12" customFormat="1">
      <c r="B149" s="195"/>
      <c r="D149" s="196" t="s">
        <v>193</v>
      </c>
      <c r="E149" s="197" t="s">
        <v>5</v>
      </c>
      <c r="F149" s="198" t="s">
        <v>467</v>
      </c>
      <c r="H149" s="199" t="s">
        <v>5</v>
      </c>
      <c r="I149" s="200"/>
      <c r="L149" s="195"/>
      <c r="M149" s="201"/>
      <c r="N149" s="202"/>
      <c r="O149" s="202"/>
      <c r="P149" s="202"/>
      <c r="Q149" s="202"/>
      <c r="R149" s="202"/>
      <c r="S149" s="202"/>
      <c r="T149" s="203"/>
      <c r="AT149" s="199" t="s">
        <v>193</v>
      </c>
      <c r="AU149" s="199" t="s">
        <v>83</v>
      </c>
      <c r="AV149" s="12" t="s">
        <v>81</v>
      </c>
      <c r="AW149" s="12" t="s">
        <v>38</v>
      </c>
      <c r="AX149" s="12" t="s">
        <v>74</v>
      </c>
      <c r="AY149" s="199" t="s">
        <v>185</v>
      </c>
    </row>
    <row r="150" spans="2:65" s="13" customFormat="1">
      <c r="B150" s="204"/>
      <c r="D150" s="196" t="s">
        <v>193</v>
      </c>
      <c r="E150" s="205" t="s">
        <v>5</v>
      </c>
      <c r="F150" s="206" t="s">
        <v>505</v>
      </c>
      <c r="H150" s="207">
        <v>3</v>
      </c>
      <c r="I150" s="208"/>
      <c r="L150" s="204"/>
      <c r="M150" s="209"/>
      <c r="N150" s="210"/>
      <c r="O150" s="210"/>
      <c r="P150" s="210"/>
      <c r="Q150" s="210"/>
      <c r="R150" s="210"/>
      <c r="S150" s="210"/>
      <c r="T150" s="211"/>
      <c r="AT150" s="205" t="s">
        <v>193</v>
      </c>
      <c r="AU150" s="205" t="s">
        <v>83</v>
      </c>
      <c r="AV150" s="13" t="s">
        <v>83</v>
      </c>
      <c r="AW150" s="13" t="s">
        <v>38</v>
      </c>
      <c r="AX150" s="13" t="s">
        <v>74</v>
      </c>
      <c r="AY150" s="205" t="s">
        <v>185</v>
      </c>
    </row>
    <row r="151" spans="2:65" s="13" customFormat="1">
      <c r="B151" s="204"/>
      <c r="D151" s="196" t="s">
        <v>193</v>
      </c>
      <c r="E151" s="205" t="s">
        <v>5</v>
      </c>
      <c r="F151" s="206" t="s">
        <v>506</v>
      </c>
      <c r="H151" s="207">
        <v>-0.314</v>
      </c>
      <c r="I151" s="208"/>
      <c r="L151" s="204"/>
      <c r="M151" s="209"/>
      <c r="N151" s="210"/>
      <c r="O151" s="210"/>
      <c r="P151" s="210"/>
      <c r="Q151" s="210"/>
      <c r="R151" s="210"/>
      <c r="S151" s="210"/>
      <c r="T151" s="211"/>
      <c r="AT151" s="205" t="s">
        <v>193</v>
      </c>
      <c r="AU151" s="205" t="s">
        <v>83</v>
      </c>
      <c r="AV151" s="13" t="s">
        <v>83</v>
      </c>
      <c r="AW151" s="13" t="s">
        <v>38</v>
      </c>
      <c r="AX151" s="13" t="s">
        <v>74</v>
      </c>
      <c r="AY151" s="205" t="s">
        <v>185</v>
      </c>
    </row>
    <row r="152" spans="2:65" s="14" customFormat="1">
      <c r="B152" s="212"/>
      <c r="D152" s="213" t="s">
        <v>193</v>
      </c>
      <c r="E152" s="214" t="s">
        <v>5</v>
      </c>
      <c r="F152" s="215" t="s">
        <v>196</v>
      </c>
      <c r="H152" s="216">
        <v>4.0289999999999999</v>
      </c>
      <c r="I152" s="217"/>
      <c r="L152" s="212"/>
      <c r="M152" s="218"/>
      <c r="N152" s="219"/>
      <c r="O152" s="219"/>
      <c r="P152" s="219"/>
      <c r="Q152" s="219"/>
      <c r="R152" s="219"/>
      <c r="S152" s="219"/>
      <c r="T152" s="220"/>
      <c r="AT152" s="221" t="s">
        <v>193</v>
      </c>
      <c r="AU152" s="221" t="s">
        <v>83</v>
      </c>
      <c r="AV152" s="14" t="s">
        <v>191</v>
      </c>
      <c r="AW152" s="14" t="s">
        <v>38</v>
      </c>
      <c r="AX152" s="14" t="s">
        <v>81</v>
      </c>
      <c r="AY152" s="221" t="s">
        <v>185</v>
      </c>
    </row>
    <row r="153" spans="2:65" s="1" customFormat="1" ht="20.399999999999999" customHeight="1">
      <c r="B153" s="182"/>
      <c r="C153" s="236" t="s">
        <v>250</v>
      </c>
      <c r="D153" s="236" t="s">
        <v>480</v>
      </c>
      <c r="E153" s="237" t="s">
        <v>507</v>
      </c>
      <c r="F153" s="238" t="s">
        <v>508</v>
      </c>
      <c r="G153" s="239" t="s">
        <v>356</v>
      </c>
      <c r="H153" s="240">
        <v>8.1389999999999993</v>
      </c>
      <c r="I153" s="241"/>
      <c r="J153" s="242">
        <f>ROUND(I153*H153,2)</f>
        <v>0</v>
      </c>
      <c r="K153" s="238" t="s">
        <v>5</v>
      </c>
      <c r="L153" s="243"/>
      <c r="M153" s="244" t="s">
        <v>5</v>
      </c>
      <c r="N153" s="245" t="s">
        <v>45</v>
      </c>
      <c r="O153" s="43"/>
      <c r="P153" s="192">
        <f>O153*H153</f>
        <v>0</v>
      </c>
      <c r="Q153" s="192">
        <v>1</v>
      </c>
      <c r="R153" s="192">
        <f>Q153*H153</f>
        <v>8.1389999999999993</v>
      </c>
      <c r="S153" s="192">
        <v>0</v>
      </c>
      <c r="T153" s="193">
        <f>S153*H153</f>
        <v>0</v>
      </c>
      <c r="AR153" s="25" t="s">
        <v>228</v>
      </c>
      <c r="AT153" s="25" t="s">
        <v>480</v>
      </c>
      <c r="AU153" s="25" t="s">
        <v>83</v>
      </c>
      <c r="AY153" s="25" t="s">
        <v>185</v>
      </c>
      <c r="BE153" s="194">
        <f>IF(N153="základní",J153,0)</f>
        <v>0</v>
      </c>
      <c r="BF153" s="194">
        <f>IF(N153="snížená",J153,0)</f>
        <v>0</v>
      </c>
      <c r="BG153" s="194">
        <f>IF(N153="zákl. přenesená",J153,0)</f>
        <v>0</v>
      </c>
      <c r="BH153" s="194">
        <f>IF(N153="sníž. přenesená",J153,0)</f>
        <v>0</v>
      </c>
      <c r="BI153" s="194">
        <f>IF(N153="nulová",J153,0)</f>
        <v>0</v>
      </c>
      <c r="BJ153" s="25" t="s">
        <v>81</v>
      </c>
      <c r="BK153" s="194">
        <f>ROUND(I153*H153,2)</f>
        <v>0</v>
      </c>
      <c r="BL153" s="25" t="s">
        <v>191</v>
      </c>
      <c r="BM153" s="25" t="s">
        <v>509</v>
      </c>
    </row>
    <row r="154" spans="2:65" s="12" customFormat="1">
      <c r="B154" s="195"/>
      <c r="D154" s="196" t="s">
        <v>193</v>
      </c>
      <c r="E154" s="197" t="s">
        <v>5</v>
      </c>
      <c r="F154" s="198" t="s">
        <v>502</v>
      </c>
      <c r="H154" s="199" t="s">
        <v>5</v>
      </c>
      <c r="I154" s="200"/>
      <c r="L154" s="195"/>
      <c r="M154" s="201"/>
      <c r="N154" s="202"/>
      <c r="O154" s="202"/>
      <c r="P154" s="202"/>
      <c r="Q154" s="202"/>
      <c r="R154" s="202"/>
      <c r="S154" s="202"/>
      <c r="T154" s="203"/>
      <c r="AT154" s="199" t="s">
        <v>193</v>
      </c>
      <c r="AU154" s="199" t="s">
        <v>83</v>
      </c>
      <c r="AV154" s="12" t="s">
        <v>81</v>
      </c>
      <c r="AW154" s="12" t="s">
        <v>38</v>
      </c>
      <c r="AX154" s="12" t="s">
        <v>74</v>
      </c>
      <c r="AY154" s="199" t="s">
        <v>185</v>
      </c>
    </row>
    <row r="155" spans="2:65" s="13" customFormat="1">
      <c r="B155" s="204"/>
      <c r="D155" s="196" t="s">
        <v>193</v>
      </c>
      <c r="E155" s="205" t="s">
        <v>5</v>
      </c>
      <c r="F155" s="206" t="s">
        <v>510</v>
      </c>
      <c r="H155" s="207">
        <v>9.09</v>
      </c>
      <c r="I155" s="208"/>
      <c r="L155" s="204"/>
      <c r="M155" s="209"/>
      <c r="N155" s="210"/>
      <c r="O155" s="210"/>
      <c r="P155" s="210"/>
      <c r="Q155" s="210"/>
      <c r="R155" s="210"/>
      <c r="S155" s="210"/>
      <c r="T155" s="211"/>
      <c r="AT155" s="205" t="s">
        <v>193</v>
      </c>
      <c r="AU155" s="205" t="s">
        <v>83</v>
      </c>
      <c r="AV155" s="13" t="s">
        <v>83</v>
      </c>
      <c r="AW155" s="13" t="s">
        <v>38</v>
      </c>
      <c r="AX155" s="13" t="s">
        <v>74</v>
      </c>
      <c r="AY155" s="205" t="s">
        <v>185</v>
      </c>
    </row>
    <row r="156" spans="2:65" s="13" customFormat="1">
      <c r="B156" s="204"/>
      <c r="D156" s="196" t="s">
        <v>193</v>
      </c>
      <c r="E156" s="205" t="s">
        <v>5</v>
      </c>
      <c r="F156" s="206" t="s">
        <v>511</v>
      </c>
      <c r="H156" s="207">
        <v>-0.95099999999999996</v>
      </c>
      <c r="I156" s="208"/>
      <c r="L156" s="204"/>
      <c r="M156" s="209"/>
      <c r="N156" s="210"/>
      <c r="O156" s="210"/>
      <c r="P156" s="210"/>
      <c r="Q156" s="210"/>
      <c r="R156" s="210"/>
      <c r="S156" s="210"/>
      <c r="T156" s="211"/>
      <c r="AT156" s="205" t="s">
        <v>193</v>
      </c>
      <c r="AU156" s="205" t="s">
        <v>83</v>
      </c>
      <c r="AV156" s="13" t="s">
        <v>83</v>
      </c>
      <c r="AW156" s="13" t="s">
        <v>38</v>
      </c>
      <c r="AX156" s="13" t="s">
        <v>74</v>
      </c>
      <c r="AY156" s="205" t="s">
        <v>185</v>
      </c>
    </row>
    <row r="157" spans="2:65" s="14" customFormat="1">
      <c r="B157" s="212"/>
      <c r="D157" s="196" t="s">
        <v>193</v>
      </c>
      <c r="E157" s="230" t="s">
        <v>5</v>
      </c>
      <c r="F157" s="231" t="s">
        <v>196</v>
      </c>
      <c r="H157" s="232">
        <v>8.1389999999999993</v>
      </c>
      <c r="I157" s="217"/>
      <c r="L157" s="212"/>
      <c r="M157" s="218"/>
      <c r="N157" s="219"/>
      <c r="O157" s="219"/>
      <c r="P157" s="219"/>
      <c r="Q157" s="219"/>
      <c r="R157" s="219"/>
      <c r="S157" s="219"/>
      <c r="T157" s="220"/>
      <c r="AT157" s="221" t="s">
        <v>193</v>
      </c>
      <c r="AU157" s="221" t="s">
        <v>83</v>
      </c>
      <c r="AV157" s="14" t="s">
        <v>191</v>
      </c>
      <c r="AW157" s="14" t="s">
        <v>38</v>
      </c>
      <c r="AX157" s="14" t="s">
        <v>81</v>
      </c>
      <c r="AY157" s="221" t="s">
        <v>185</v>
      </c>
    </row>
    <row r="158" spans="2:65" s="11" customFormat="1" ht="29.85" customHeight="1">
      <c r="B158" s="168"/>
      <c r="D158" s="179" t="s">
        <v>73</v>
      </c>
      <c r="E158" s="180" t="s">
        <v>83</v>
      </c>
      <c r="F158" s="180" t="s">
        <v>512</v>
      </c>
      <c r="I158" s="171"/>
      <c r="J158" s="181">
        <f>BK158</f>
        <v>0</v>
      </c>
      <c r="L158" s="168"/>
      <c r="M158" s="173"/>
      <c r="N158" s="174"/>
      <c r="O158" s="174"/>
      <c r="P158" s="175">
        <f>SUM(P159:P164)</f>
        <v>0</v>
      </c>
      <c r="Q158" s="174"/>
      <c r="R158" s="175">
        <f>SUM(R159:R164)</f>
        <v>0</v>
      </c>
      <c r="S158" s="174"/>
      <c r="T158" s="176">
        <f>SUM(T159:T164)</f>
        <v>0</v>
      </c>
      <c r="AR158" s="169" t="s">
        <v>81</v>
      </c>
      <c r="AT158" s="177" t="s">
        <v>73</v>
      </c>
      <c r="AU158" s="177" t="s">
        <v>81</v>
      </c>
      <c r="AY158" s="169" t="s">
        <v>185</v>
      </c>
      <c r="BK158" s="178">
        <f>SUM(BK159:BK164)</f>
        <v>0</v>
      </c>
    </row>
    <row r="159" spans="2:65" s="1" customFormat="1" ht="28.95" customHeight="1">
      <c r="B159" s="182"/>
      <c r="C159" s="183" t="s">
        <v>255</v>
      </c>
      <c r="D159" s="183" t="s">
        <v>187</v>
      </c>
      <c r="E159" s="184" t="s">
        <v>513</v>
      </c>
      <c r="F159" s="185" t="s">
        <v>514</v>
      </c>
      <c r="G159" s="186" t="s">
        <v>190</v>
      </c>
      <c r="H159" s="187">
        <v>516.6</v>
      </c>
      <c r="I159" s="188"/>
      <c r="J159" s="189">
        <f>ROUND(I159*H159,2)</f>
        <v>0</v>
      </c>
      <c r="K159" s="185" t="s">
        <v>205</v>
      </c>
      <c r="L159" s="42"/>
      <c r="M159" s="190" t="s">
        <v>5</v>
      </c>
      <c r="N159" s="191" t="s">
        <v>45</v>
      </c>
      <c r="O159" s="43"/>
      <c r="P159" s="192">
        <f>O159*H159</f>
        <v>0</v>
      </c>
      <c r="Q159" s="192">
        <v>0</v>
      </c>
      <c r="R159" s="192">
        <f>Q159*H159</f>
        <v>0</v>
      </c>
      <c r="S159" s="192">
        <v>0</v>
      </c>
      <c r="T159" s="193">
        <f>S159*H159</f>
        <v>0</v>
      </c>
      <c r="AR159" s="25" t="s">
        <v>191</v>
      </c>
      <c r="AT159" s="25" t="s">
        <v>187</v>
      </c>
      <c r="AU159" s="25" t="s">
        <v>83</v>
      </c>
      <c r="AY159" s="25" t="s">
        <v>185</v>
      </c>
      <c r="BE159" s="194">
        <f>IF(N159="základní",J159,0)</f>
        <v>0</v>
      </c>
      <c r="BF159" s="194">
        <f>IF(N159="snížená",J159,0)</f>
        <v>0</v>
      </c>
      <c r="BG159" s="194">
        <f>IF(N159="zákl. přenesená",J159,0)</f>
        <v>0</v>
      </c>
      <c r="BH159" s="194">
        <f>IF(N159="sníž. přenesená",J159,0)</f>
        <v>0</v>
      </c>
      <c r="BI159" s="194">
        <f>IF(N159="nulová",J159,0)</f>
        <v>0</v>
      </c>
      <c r="BJ159" s="25" t="s">
        <v>81</v>
      </c>
      <c r="BK159" s="194">
        <f>ROUND(I159*H159,2)</f>
        <v>0</v>
      </c>
      <c r="BL159" s="25" t="s">
        <v>191</v>
      </c>
      <c r="BM159" s="25" t="s">
        <v>515</v>
      </c>
    </row>
    <row r="160" spans="2:65" s="12" customFormat="1">
      <c r="B160" s="195"/>
      <c r="D160" s="196" t="s">
        <v>193</v>
      </c>
      <c r="E160" s="197" t="s">
        <v>5</v>
      </c>
      <c r="F160" s="198" t="s">
        <v>516</v>
      </c>
      <c r="H160" s="199" t="s">
        <v>5</v>
      </c>
      <c r="I160" s="200"/>
      <c r="L160" s="195"/>
      <c r="M160" s="201"/>
      <c r="N160" s="202"/>
      <c r="O160" s="202"/>
      <c r="P160" s="202"/>
      <c r="Q160" s="202"/>
      <c r="R160" s="202"/>
      <c r="S160" s="202"/>
      <c r="T160" s="203"/>
      <c r="AT160" s="199" t="s">
        <v>193</v>
      </c>
      <c r="AU160" s="199" t="s">
        <v>83</v>
      </c>
      <c r="AV160" s="12" t="s">
        <v>81</v>
      </c>
      <c r="AW160" s="12" t="s">
        <v>38</v>
      </c>
      <c r="AX160" s="12" t="s">
        <v>74</v>
      </c>
      <c r="AY160" s="199" t="s">
        <v>185</v>
      </c>
    </row>
    <row r="161" spans="2:65" s="13" customFormat="1">
      <c r="B161" s="204"/>
      <c r="D161" s="196" t="s">
        <v>193</v>
      </c>
      <c r="E161" s="205" t="s">
        <v>5</v>
      </c>
      <c r="F161" s="206" t="s">
        <v>517</v>
      </c>
      <c r="H161" s="207">
        <v>507.6</v>
      </c>
      <c r="I161" s="208"/>
      <c r="L161" s="204"/>
      <c r="M161" s="209"/>
      <c r="N161" s="210"/>
      <c r="O161" s="210"/>
      <c r="P161" s="210"/>
      <c r="Q161" s="210"/>
      <c r="R161" s="210"/>
      <c r="S161" s="210"/>
      <c r="T161" s="211"/>
      <c r="AT161" s="205" t="s">
        <v>193</v>
      </c>
      <c r="AU161" s="205" t="s">
        <v>83</v>
      </c>
      <c r="AV161" s="13" t="s">
        <v>83</v>
      </c>
      <c r="AW161" s="13" t="s">
        <v>38</v>
      </c>
      <c r="AX161" s="13" t="s">
        <v>74</v>
      </c>
      <c r="AY161" s="205" t="s">
        <v>185</v>
      </c>
    </row>
    <row r="162" spans="2:65" s="12" customFormat="1">
      <c r="B162" s="195"/>
      <c r="D162" s="196" t="s">
        <v>193</v>
      </c>
      <c r="E162" s="197" t="s">
        <v>5</v>
      </c>
      <c r="F162" s="198" t="s">
        <v>518</v>
      </c>
      <c r="H162" s="199" t="s">
        <v>5</v>
      </c>
      <c r="I162" s="200"/>
      <c r="L162" s="195"/>
      <c r="M162" s="201"/>
      <c r="N162" s="202"/>
      <c r="O162" s="202"/>
      <c r="P162" s="202"/>
      <c r="Q162" s="202"/>
      <c r="R162" s="202"/>
      <c r="S162" s="202"/>
      <c r="T162" s="203"/>
      <c r="AT162" s="199" t="s">
        <v>193</v>
      </c>
      <c r="AU162" s="199" t="s">
        <v>83</v>
      </c>
      <c r="AV162" s="12" t="s">
        <v>81</v>
      </c>
      <c r="AW162" s="12" t="s">
        <v>38</v>
      </c>
      <c r="AX162" s="12" t="s">
        <v>74</v>
      </c>
      <c r="AY162" s="199" t="s">
        <v>185</v>
      </c>
    </row>
    <row r="163" spans="2:65" s="13" customFormat="1">
      <c r="B163" s="204"/>
      <c r="D163" s="196" t="s">
        <v>193</v>
      </c>
      <c r="E163" s="205" t="s">
        <v>5</v>
      </c>
      <c r="F163" s="206" t="s">
        <v>519</v>
      </c>
      <c r="H163" s="207">
        <v>9</v>
      </c>
      <c r="I163" s="208"/>
      <c r="L163" s="204"/>
      <c r="M163" s="209"/>
      <c r="N163" s="210"/>
      <c r="O163" s="210"/>
      <c r="P163" s="210"/>
      <c r="Q163" s="210"/>
      <c r="R163" s="210"/>
      <c r="S163" s="210"/>
      <c r="T163" s="211"/>
      <c r="AT163" s="205" t="s">
        <v>193</v>
      </c>
      <c r="AU163" s="205" t="s">
        <v>83</v>
      </c>
      <c r="AV163" s="13" t="s">
        <v>83</v>
      </c>
      <c r="AW163" s="13" t="s">
        <v>38</v>
      </c>
      <c r="AX163" s="13" t="s">
        <v>74</v>
      </c>
      <c r="AY163" s="205" t="s">
        <v>185</v>
      </c>
    </row>
    <row r="164" spans="2:65" s="14" customFormat="1">
      <c r="B164" s="212"/>
      <c r="D164" s="196" t="s">
        <v>193</v>
      </c>
      <c r="E164" s="230" t="s">
        <v>5</v>
      </c>
      <c r="F164" s="231" t="s">
        <v>196</v>
      </c>
      <c r="H164" s="232">
        <v>516.6</v>
      </c>
      <c r="I164" s="217"/>
      <c r="L164" s="212"/>
      <c r="M164" s="218"/>
      <c r="N164" s="219"/>
      <c r="O164" s="219"/>
      <c r="P164" s="219"/>
      <c r="Q164" s="219"/>
      <c r="R164" s="219"/>
      <c r="S164" s="219"/>
      <c r="T164" s="220"/>
      <c r="AT164" s="221" t="s">
        <v>193</v>
      </c>
      <c r="AU164" s="221" t="s">
        <v>83</v>
      </c>
      <c r="AV164" s="14" t="s">
        <v>191</v>
      </c>
      <c r="AW164" s="14" t="s">
        <v>38</v>
      </c>
      <c r="AX164" s="14" t="s">
        <v>81</v>
      </c>
      <c r="AY164" s="221" t="s">
        <v>185</v>
      </c>
    </row>
    <row r="165" spans="2:65" s="11" customFormat="1" ht="29.85" customHeight="1">
      <c r="B165" s="168"/>
      <c r="D165" s="179" t="s">
        <v>73</v>
      </c>
      <c r="E165" s="180" t="s">
        <v>191</v>
      </c>
      <c r="F165" s="180" t="s">
        <v>520</v>
      </c>
      <c r="I165" s="171"/>
      <c r="J165" s="181">
        <f>BK165</f>
        <v>0</v>
      </c>
      <c r="L165" s="168"/>
      <c r="M165" s="173"/>
      <c r="N165" s="174"/>
      <c r="O165" s="174"/>
      <c r="P165" s="175">
        <f>SUM(P166:P169)</f>
        <v>0</v>
      </c>
      <c r="Q165" s="174"/>
      <c r="R165" s="175">
        <f>SUM(R166:R169)</f>
        <v>1.7016930000000001</v>
      </c>
      <c r="S165" s="174"/>
      <c r="T165" s="176">
        <f>SUM(T166:T169)</f>
        <v>0</v>
      </c>
      <c r="AR165" s="169" t="s">
        <v>81</v>
      </c>
      <c r="AT165" s="177" t="s">
        <v>73</v>
      </c>
      <c r="AU165" s="177" t="s">
        <v>81</v>
      </c>
      <c r="AY165" s="169" t="s">
        <v>185</v>
      </c>
      <c r="BK165" s="178">
        <f>SUM(BK166:BK169)</f>
        <v>0</v>
      </c>
    </row>
    <row r="166" spans="2:65" s="1" customFormat="1" ht="20.399999999999999" customHeight="1">
      <c r="B166" s="182"/>
      <c r="C166" s="183" t="s">
        <v>259</v>
      </c>
      <c r="D166" s="183" t="s">
        <v>187</v>
      </c>
      <c r="E166" s="184" t="s">
        <v>521</v>
      </c>
      <c r="F166" s="185" t="s">
        <v>522</v>
      </c>
      <c r="G166" s="186" t="s">
        <v>283</v>
      </c>
      <c r="H166" s="187">
        <v>0.9</v>
      </c>
      <c r="I166" s="188"/>
      <c r="J166" s="189">
        <f>ROUND(I166*H166,2)</f>
        <v>0</v>
      </c>
      <c r="K166" s="185" t="s">
        <v>5</v>
      </c>
      <c r="L166" s="42"/>
      <c r="M166" s="190" t="s">
        <v>5</v>
      </c>
      <c r="N166" s="191" t="s">
        <v>45</v>
      </c>
      <c r="O166" s="43"/>
      <c r="P166" s="192">
        <f>O166*H166</f>
        <v>0</v>
      </c>
      <c r="Q166" s="192">
        <v>1.8907700000000001</v>
      </c>
      <c r="R166" s="192">
        <f>Q166*H166</f>
        <v>1.7016930000000001</v>
      </c>
      <c r="S166" s="192">
        <v>0</v>
      </c>
      <c r="T166" s="193">
        <f>S166*H166</f>
        <v>0</v>
      </c>
      <c r="AR166" s="25" t="s">
        <v>191</v>
      </c>
      <c r="AT166" s="25" t="s">
        <v>187</v>
      </c>
      <c r="AU166" s="25" t="s">
        <v>83</v>
      </c>
      <c r="AY166" s="25" t="s">
        <v>185</v>
      </c>
      <c r="BE166" s="194">
        <f>IF(N166="základní",J166,0)</f>
        <v>0</v>
      </c>
      <c r="BF166" s="194">
        <f>IF(N166="snížená",J166,0)</f>
        <v>0</v>
      </c>
      <c r="BG166" s="194">
        <f>IF(N166="zákl. přenesená",J166,0)</f>
        <v>0</v>
      </c>
      <c r="BH166" s="194">
        <f>IF(N166="sníž. přenesená",J166,0)</f>
        <v>0</v>
      </c>
      <c r="BI166" s="194">
        <f>IF(N166="nulová",J166,0)</f>
        <v>0</v>
      </c>
      <c r="BJ166" s="25" t="s">
        <v>81</v>
      </c>
      <c r="BK166" s="194">
        <f>ROUND(I166*H166,2)</f>
        <v>0</v>
      </c>
      <c r="BL166" s="25" t="s">
        <v>191</v>
      </c>
      <c r="BM166" s="25" t="s">
        <v>523</v>
      </c>
    </row>
    <row r="167" spans="2:65" s="12" customFormat="1">
      <c r="B167" s="195"/>
      <c r="D167" s="196" t="s">
        <v>193</v>
      </c>
      <c r="E167" s="197" t="s">
        <v>5</v>
      </c>
      <c r="F167" s="198" t="s">
        <v>524</v>
      </c>
      <c r="H167" s="199" t="s">
        <v>5</v>
      </c>
      <c r="I167" s="200"/>
      <c r="L167" s="195"/>
      <c r="M167" s="201"/>
      <c r="N167" s="202"/>
      <c r="O167" s="202"/>
      <c r="P167" s="202"/>
      <c r="Q167" s="202"/>
      <c r="R167" s="202"/>
      <c r="S167" s="202"/>
      <c r="T167" s="203"/>
      <c r="AT167" s="199" t="s">
        <v>193</v>
      </c>
      <c r="AU167" s="199" t="s">
        <v>83</v>
      </c>
      <c r="AV167" s="12" t="s">
        <v>81</v>
      </c>
      <c r="AW167" s="12" t="s">
        <v>38</v>
      </c>
      <c r="AX167" s="12" t="s">
        <v>74</v>
      </c>
      <c r="AY167" s="199" t="s">
        <v>185</v>
      </c>
    </row>
    <row r="168" spans="2:65" s="13" customFormat="1">
      <c r="B168" s="204"/>
      <c r="D168" s="196" t="s">
        <v>193</v>
      </c>
      <c r="E168" s="205" t="s">
        <v>5</v>
      </c>
      <c r="F168" s="206" t="s">
        <v>525</v>
      </c>
      <c r="H168" s="207">
        <v>0.9</v>
      </c>
      <c r="I168" s="208"/>
      <c r="L168" s="204"/>
      <c r="M168" s="209"/>
      <c r="N168" s="210"/>
      <c r="O168" s="210"/>
      <c r="P168" s="210"/>
      <c r="Q168" s="210"/>
      <c r="R168" s="210"/>
      <c r="S168" s="210"/>
      <c r="T168" s="211"/>
      <c r="AT168" s="205" t="s">
        <v>193</v>
      </c>
      <c r="AU168" s="205" t="s">
        <v>83</v>
      </c>
      <c r="AV168" s="13" t="s">
        <v>83</v>
      </c>
      <c r="AW168" s="13" t="s">
        <v>38</v>
      </c>
      <c r="AX168" s="13" t="s">
        <v>74</v>
      </c>
      <c r="AY168" s="205" t="s">
        <v>185</v>
      </c>
    </row>
    <row r="169" spans="2:65" s="14" customFormat="1">
      <c r="B169" s="212"/>
      <c r="D169" s="196" t="s">
        <v>193</v>
      </c>
      <c r="E169" s="230" t="s">
        <v>5</v>
      </c>
      <c r="F169" s="231" t="s">
        <v>196</v>
      </c>
      <c r="H169" s="232">
        <v>0.9</v>
      </c>
      <c r="I169" s="217"/>
      <c r="L169" s="212"/>
      <c r="M169" s="218"/>
      <c r="N169" s="219"/>
      <c r="O169" s="219"/>
      <c r="P169" s="219"/>
      <c r="Q169" s="219"/>
      <c r="R169" s="219"/>
      <c r="S169" s="219"/>
      <c r="T169" s="220"/>
      <c r="AT169" s="221" t="s">
        <v>193</v>
      </c>
      <c r="AU169" s="221" t="s">
        <v>83</v>
      </c>
      <c r="AV169" s="14" t="s">
        <v>191</v>
      </c>
      <c r="AW169" s="14" t="s">
        <v>38</v>
      </c>
      <c r="AX169" s="14" t="s">
        <v>81</v>
      </c>
      <c r="AY169" s="221" t="s">
        <v>185</v>
      </c>
    </row>
    <row r="170" spans="2:65" s="11" customFormat="1" ht="29.85" customHeight="1">
      <c r="B170" s="168"/>
      <c r="D170" s="179" t="s">
        <v>73</v>
      </c>
      <c r="E170" s="180" t="s">
        <v>215</v>
      </c>
      <c r="F170" s="180" t="s">
        <v>90</v>
      </c>
      <c r="I170" s="171"/>
      <c r="J170" s="181">
        <f>BK170</f>
        <v>0</v>
      </c>
      <c r="L170" s="168"/>
      <c r="M170" s="173"/>
      <c r="N170" s="174"/>
      <c r="O170" s="174"/>
      <c r="P170" s="175">
        <f>SUM(P171:P220)</f>
        <v>0</v>
      </c>
      <c r="Q170" s="174"/>
      <c r="R170" s="175">
        <f>SUM(R171:R220)</f>
        <v>7.9656074999999991</v>
      </c>
      <c r="S170" s="174"/>
      <c r="T170" s="176">
        <f>SUM(T171:T220)</f>
        <v>0</v>
      </c>
      <c r="AR170" s="169" t="s">
        <v>81</v>
      </c>
      <c r="AT170" s="177" t="s">
        <v>73</v>
      </c>
      <c r="AU170" s="177" t="s">
        <v>81</v>
      </c>
      <c r="AY170" s="169" t="s">
        <v>185</v>
      </c>
      <c r="BK170" s="178">
        <f>SUM(BK171:BK220)</f>
        <v>0</v>
      </c>
    </row>
    <row r="171" spans="2:65" s="1" customFormat="1" ht="20.399999999999999" customHeight="1">
      <c r="B171" s="182"/>
      <c r="C171" s="183" t="s">
        <v>11</v>
      </c>
      <c r="D171" s="183" t="s">
        <v>187</v>
      </c>
      <c r="E171" s="184" t="s">
        <v>526</v>
      </c>
      <c r="F171" s="185" t="s">
        <v>527</v>
      </c>
      <c r="G171" s="186" t="s">
        <v>190</v>
      </c>
      <c r="H171" s="187">
        <v>951.75</v>
      </c>
      <c r="I171" s="188"/>
      <c r="J171" s="189">
        <f>ROUND(I171*H171,2)</f>
        <v>0</v>
      </c>
      <c r="K171" s="185" t="s">
        <v>205</v>
      </c>
      <c r="L171" s="42"/>
      <c r="M171" s="190" t="s">
        <v>5</v>
      </c>
      <c r="N171" s="191" t="s">
        <v>45</v>
      </c>
      <c r="O171" s="43"/>
      <c r="P171" s="192">
        <f>O171*H171</f>
        <v>0</v>
      </c>
      <c r="Q171" s="192">
        <v>0</v>
      </c>
      <c r="R171" s="192">
        <f>Q171*H171</f>
        <v>0</v>
      </c>
      <c r="S171" s="192">
        <v>0</v>
      </c>
      <c r="T171" s="193">
        <f>S171*H171</f>
        <v>0</v>
      </c>
      <c r="AR171" s="25" t="s">
        <v>191</v>
      </c>
      <c r="AT171" s="25" t="s">
        <v>187</v>
      </c>
      <c r="AU171" s="25" t="s">
        <v>83</v>
      </c>
      <c r="AY171" s="25" t="s">
        <v>185</v>
      </c>
      <c r="BE171" s="194">
        <f>IF(N171="základní",J171,0)</f>
        <v>0</v>
      </c>
      <c r="BF171" s="194">
        <f>IF(N171="snížená",J171,0)</f>
        <v>0</v>
      </c>
      <c r="BG171" s="194">
        <f>IF(N171="zákl. přenesená",J171,0)</f>
        <v>0</v>
      </c>
      <c r="BH171" s="194">
        <f>IF(N171="sníž. přenesená",J171,0)</f>
        <v>0</v>
      </c>
      <c r="BI171" s="194">
        <f>IF(N171="nulová",J171,0)</f>
        <v>0</v>
      </c>
      <c r="BJ171" s="25" t="s">
        <v>81</v>
      </c>
      <c r="BK171" s="194">
        <f>ROUND(I171*H171,2)</f>
        <v>0</v>
      </c>
      <c r="BL171" s="25" t="s">
        <v>191</v>
      </c>
      <c r="BM171" s="25" t="s">
        <v>528</v>
      </c>
    </row>
    <row r="172" spans="2:65" s="12" customFormat="1">
      <c r="B172" s="195"/>
      <c r="D172" s="196" t="s">
        <v>193</v>
      </c>
      <c r="E172" s="197" t="s">
        <v>5</v>
      </c>
      <c r="F172" s="198" t="s">
        <v>516</v>
      </c>
      <c r="H172" s="199" t="s">
        <v>5</v>
      </c>
      <c r="I172" s="200"/>
      <c r="L172" s="195"/>
      <c r="M172" s="201"/>
      <c r="N172" s="202"/>
      <c r="O172" s="202"/>
      <c r="P172" s="202"/>
      <c r="Q172" s="202"/>
      <c r="R172" s="202"/>
      <c r="S172" s="202"/>
      <c r="T172" s="203"/>
      <c r="AT172" s="199" t="s">
        <v>193</v>
      </c>
      <c r="AU172" s="199" t="s">
        <v>83</v>
      </c>
      <c r="AV172" s="12" t="s">
        <v>81</v>
      </c>
      <c r="AW172" s="12" t="s">
        <v>38</v>
      </c>
      <c r="AX172" s="12" t="s">
        <v>74</v>
      </c>
      <c r="AY172" s="199" t="s">
        <v>185</v>
      </c>
    </row>
    <row r="173" spans="2:65" s="13" customFormat="1">
      <c r="B173" s="204"/>
      <c r="D173" s="196" t="s">
        <v>193</v>
      </c>
      <c r="E173" s="205" t="s">
        <v>5</v>
      </c>
      <c r="F173" s="206" t="s">
        <v>529</v>
      </c>
      <c r="H173" s="207">
        <v>486.45</v>
      </c>
      <c r="I173" s="208"/>
      <c r="L173" s="204"/>
      <c r="M173" s="209"/>
      <c r="N173" s="210"/>
      <c r="O173" s="210"/>
      <c r="P173" s="210"/>
      <c r="Q173" s="210"/>
      <c r="R173" s="210"/>
      <c r="S173" s="210"/>
      <c r="T173" s="211"/>
      <c r="AT173" s="205" t="s">
        <v>193</v>
      </c>
      <c r="AU173" s="205" t="s">
        <v>83</v>
      </c>
      <c r="AV173" s="13" t="s">
        <v>83</v>
      </c>
      <c r="AW173" s="13" t="s">
        <v>38</v>
      </c>
      <c r="AX173" s="13" t="s">
        <v>74</v>
      </c>
      <c r="AY173" s="205" t="s">
        <v>185</v>
      </c>
    </row>
    <row r="174" spans="2:65" s="13" customFormat="1">
      <c r="B174" s="204"/>
      <c r="D174" s="196" t="s">
        <v>193</v>
      </c>
      <c r="E174" s="205" t="s">
        <v>5</v>
      </c>
      <c r="F174" s="206" t="s">
        <v>530</v>
      </c>
      <c r="H174" s="207">
        <v>465.3</v>
      </c>
      <c r="I174" s="208"/>
      <c r="L174" s="204"/>
      <c r="M174" s="209"/>
      <c r="N174" s="210"/>
      <c r="O174" s="210"/>
      <c r="P174" s="210"/>
      <c r="Q174" s="210"/>
      <c r="R174" s="210"/>
      <c r="S174" s="210"/>
      <c r="T174" s="211"/>
      <c r="AT174" s="205" t="s">
        <v>193</v>
      </c>
      <c r="AU174" s="205" t="s">
        <v>83</v>
      </c>
      <c r="AV174" s="13" t="s">
        <v>83</v>
      </c>
      <c r="AW174" s="13" t="s">
        <v>38</v>
      </c>
      <c r="AX174" s="13" t="s">
        <v>74</v>
      </c>
      <c r="AY174" s="205" t="s">
        <v>185</v>
      </c>
    </row>
    <row r="175" spans="2:65" s="14" customFormat="1">
      <c r="B175" s="212"/>
      <c r="D175" s="213" t="s">
        <v>193</v>
      </c>
      <c r="E175" s="214" t="s">
        <v>5</v>
      </c>
      <c r="F175" s="215" t="s">
        <v>196</v>
      </c>
      <c r="H175" s="216">
        <v>951.75</v>
      </c>
      <c r="I175" s="217"/>
      <c r="L175" s="212"/>
      <c r="M175" s="218"/>
      <c r="N175" s="219"/>
      <c r="O175" s="219"/>
      <c r="P175" s="219"/>
      <c r="Q175" s="219"/>
      <c r="R175" s="219"/>
      <c r="S175" s="219"/>
      <c r="T175" s="220"/>
      <c r="AT175" s="221" t="s">
        <v>193</v>
      </c>
      <c r="AU175" s="221" t="s">
        <v>83</v>
      </c>
      <c r="AV175" s="14" t="s">
        <v>191</v>
      </c>
      <c r="AW175" s="14" t="s">
        <v>38</v>
      </c>
      <c r="AX175" s="14" t="s">
        <v>81</v>
      </c>
      <c r="AY175" s="221" t="s">
        <v>185</v>
      </c>
    </row>
    <row r="176" spans="2:65" s="1" customFormat="1" ht="40.200000000000003" customHeight="1">
      <c r="B176" s="182"/>
      <c r="C176" s="183" t="s">
        <v>267</v>
      </c>
      <c r="D176" s="183" t="s">
        <v>187</v>
      </c>
      <c r="E176" s="184" t="s">
        <v>531</v>
      </c>
      <c r="F176" s="185" t="s">
        <v>532</v>
      </c>
      <c r="G176" s="186" t="s">
        <v>190</v>
      </c>
      <c r="H176" s="187">
        <v>1908.15</v>
      </c>
      <c r="I176" s="188"/>
      <c r="J176" s="189">
        <f>ROUND(I176*H176,2)</f>
        <v>0</v>
      </c>
      <c r="K176" s="185" t="s">
        <v>198</v>
      </c>
      <c r="L176" s="42"/>
      <c r="M176" s="190" t="s">
        <v>5</v>
      </c>
      <c r="N176" s="191" t="s">
        <v>45</v>
      </c>
      <c r="O176" s="43"/>
      <c r="P176" s="192">
        <f>O176*H176</f>
        <v>0</v>
      </c>
      <c r="Q176" s="192">
        <v>0</v>
      </c>
      <c r="R176" s="192">
        <f>Q176*H176</f>
        <v>0</v>
      </c>
      <c r="S176" s="192">
        <v>0</v>
      </c>
      <c r="T176" s="193">
        <f>S176*H176</f>
        <v>0</v>
      </c>
      <c r="AR176" s="25" t="s">
        <v>191</v>
      </c>
      <c r="AT176" s="25" t="s">
        <v>187</v>
      </c>
      <c r="AU176" s="25" t="s">
        <v>83</v>
      </c>
      <c r="AY176" s="25" t="s">
        <v>185</v>
      </c>
      <c r="BE176" s="194">
        <f>IF(N176="základní",J176,0)</f>
        <v>0</v>
      </c>
      <c r="BF176" s="194">
        <f>IF(N176="snížená",J176,0)</f>
        <v>0</v>
      </c>
      <c r="BG176" s="194">
        <f>IF(N176="zákl. přenesená",J176,0)</f>
        <v>0</v>
      </c>
      <c r="BH176" s="194">
        <f>IF(N176="sníž. přenesená",J176,0)</f>
        <v>0</v>
      </c>
      <c r="BI176" s="194">
        <f>IF(N176="nulová",J176,0)</f>
        <v>0</v>
      </c>
      <c r="BJ176" s="25" t="s">
        <v>81</v>
      </c>
      <c r="BK176" s="194">
        <f>ROUND(I176*H176,2)</f>
        <v>0</v>
      </c>
      <c r="BL176" s="25" t="s">
        <v>191</v>
      </c>
      <c r="BM176" s="25" t="s">
        <v>533</v>
      </c>
    </row>
    <row r="177" spans="2:65" s="12" customFormat="1">
      <c r="B177" s="195"/>
      <c r="D177" s="196" t="s">
        <v>193</v>
      </c>
      <c r="E177" s="197" t="s">
        <v>5</v>
      </c>
      <c r="F177" s="198" t="s">
        <v>516</v>
      </c>
      <c r="H177" s="199" t="s">
        <v>5</v>
      </c>
      <c r="I177" s="200"/>
      <c r="L177" s="195"/>
      <c r="M177" s="201"/>
      <c r="N177" s="202"/>
      <c r="O177" s="202"/>
      <c r="P177" s="202"/>
      <c r="Q177" s="202"/>
      <c r="R177" s="202"/>
      <c r="S177" s="202"/>
      <c r="T177" s="203"/>
      <c r="AT177" s="199" t="s">
        <v>193</v>
      </c>
      <c r="AU177" s="199" t="s">
        <v>83</v>
      </c>
      <c r="AV177" s="12" t="s">
        <v>81</v>
      </c>
      <c r="AW177" s="12" t="s">
        <v>38</v>
      </c>
      <c r="AX177" s="12" t="s">
        <v>74</v>
      </c>
      <c r="AY177" s="199" t="s">
        <v>185</v>
      </c>
    </row>
    <row r="178" spans="2:65" s="13" customFormat="1">
      <c r="B178" s="204"/>
      <c r="D178" s="196" t="s">
        <v>193</v>
      </c>
      <c r="E178" s="205" t="s">
        <v>5</v>
      </c>
      <c r="F178" s="206" t="s">
        <v>534</v>
      </c>
      <c r="H178" s="207">
        <v>444.15</v>
      </c>
      <c r="I178" s="208"/>
      <c r="L178" s="204"/>
      <c r="M178" s="209"/>
      <c r="N178" s="210"/>
      <c r="O178" s="210"/>
      <c r="P178" s="210"/>
      <c r="Q178" s="210"/>
      <c r="R178" s="210"/>
      <c r="S178" s="210"/>
      <c r="T178" s="211"/>
      <c r="AT178" s="205" t="s">
        <v>193</v>
      </c>
      <c r="AU178" s="205" t="s">
        <v>83</v>
      </c>
      <c r="AV178" s="13" t="s">
        <v>83</v>
      </c>
      <c r="AW178" s="13" t="s">
        <v>38</v>
      </c>
      <c r="AX178" s="13" t="s">
        <v>74</v>
      </c>
      <c r="AY178" s="205" t="s">
        <v>185</v>
      </c>
    </row>
    <row r="179" spans="2:65" s="12" customFormat="1">
      <c r="B179" s="195"/>
      <c r="D179" s="196" t="s">
        <v>193</v>
      </c>
      <c r="E179" s="197" t="s">
        <v>5</v>
      </c>
      <c r="F179" s="198" t="s">
        <v>535</v>
      </c>
      <c r="H179" s="199" t="s">
        <v>5</v>
      </c>
      <c r="I179" s="200"/>
      <c r="L179" s="195"/>
      <c r="M179" s="201"/>
      <c r="N179" s="202"/>
      <c r="O179" s="202"/>
      <c r="P179" s="202"/>
      <c r="Q179" s="202"/>
      <c r="R179" s="202"/>
      <c r="S179" s="202"/>
      <c r="T179" s="203"/>
      <c r="AT179" s="199" t="s">
        <v>193</v>
      </c>
      <c r="AU179" s="199" t="s">
        <v>83</v>
      </c>
      <c r="AV179" s="12" t="s">
        <v>81</v>
      </c>
      <c r="AW179" s="12" t="s">
        <v>38</v>
      </c>
      <c r="AX179" s="12" t="s">
        <v>74</v>
      </c>
      <c r="AY179" s="199" t="s">
        <v>185</v>
      </c>
    </row>
    <row r="180" spans="2:65" s="13" customFormat="1">
      <c r="B180" s="204"/>
      <c r="D180" s="196" t="s">
        <v>193</v>
      </c>
      <c r="E180" s="205" t="s">
        <v>5</v>
      </c>
      <c r="F180" s="206" t="s">
        <v>271</v>
      </c>
      <c r="H180" s="207">
        <v>1464</v>
      </c>
      <c r="I180" s="208"/>
      <c r="L180" s="204"/>
      <c r="M180" s="209"/>
      <c r="N180" s="210"/>
      <c r="O180" s="210"/>
      <c r="P180" s="210"/>
      <c r="Q180" s="210"/>
      <c r="R180" s="210"/>
      <c r="S180" s="210"/>
      <c r="T180" s="211"/>
      <c r="AT180" s="205" t="s">
        <v>193</v>
      </c>
      <c r="AU180" s="205" t="s">
        <v>83</v>
      </c>
      <c r="AV180" s="13" t="s">
        <v>83</v>
      </c>
      <c r="AW180" s="13" t="s">
        <v>38</v>
      </c>
      <c r="AX180" s="13" t="s">
        <v>74</v>
      </c>
      <c r="AY180" s="205" t="s">
        <v>185</v>
      </c>
    </row>
    <row r="181" spans="2:65" s="14" customFormat="1">
      <c r="B181" s="212"/>
      <c r="D181" s="213" t="s">
        <v>193</v>
      </c>
      <c r="E181" s="214" t="s">
        <v>5</v>
      </c>
      <c r="F181" s="215" t="s">
        <v>196</v>
      </c>
      <c r="H181" s="216">
        <v>1908.15</v>
      </c>
      <c r="I181" s="217"/>
      <c r="L181" s="212"/>
      <c r="M181" s="218"/>
      <c r="N181" s="219"/>
      <c r="O181" s="219"/>
      <c r="P181" s="219"/>
      <c r="Q181" s="219"/>
      <c r="R181" s="219"/>
      <c r="S181" s="219"/>
      <c r="T181" s="220"/>
      <c r="AT181" s="221" t="s">
        <v>193</v>
      </c>
      <c r="AU181" s="221" t="s">
        <v>83</v>
      </c>
      <c r="AV181" s="14" t="s">
        <v>191</v>
      </c>
      <c r="AW181" s="14" t="s">
        <v>38</v>
      </c>
      <c r="AX181" s="14" t="s">
        <v>81</v>
      </c>
      <c r="AY181" s="221" t="s">
        <v>185</v>
      </c>
    </row>
    <row r="182" spans="2:65" s="1" customFormat="1" ht="28.95" customHeight="1">
      <c r="B182" s="182"/>
      <c r="C182" s="183" t="s">
        <v>272</v>
      </c>
      <c r="D182" s="183" t="s">
        <v>187</v>
      </c>
      <c r="E182" s="184" t="s">
        <v>536</v>
      </c>
      <c r="F182" s="185" t="s">
        <v>537</v>
      </c>
      <c r="G182" s="186" t="s">
        <v>190</v>
      </c>
      <c r="H182" s="187">
        <v>4</v>
      </c>
      <c r="I182" s="188"/>
      <c r="J182" s="189">
        <f>ROUND(I182*H182,2)</f>
        <v>0</v>
      </c>
      <c r="K182" s="185" t="s">
        <v>198</v>
      </c>
      <c r="L182" s="42"/>
      <c r="M182" s="190" t="s">
        <v>5</v>
      </c>
      <c r="N182" s="191" t="s">
        <v>45</v>
      </c>
      <c r="O182" s="43"/>
      <c r="P182" s="192">
        <f>O182*H182</f>
        <v>0</v>
      </c>
      <c r="Q182" s="192">
        <v>0.48089999999999999</v>
      </c>
      <c r="R182" s="192">
        <f>Q182*H182</f>
        <v>1.9236</v>
      </c>
      <c r="S182" s="192">
        <v>0</v>
      </c>
      <c r="T182" s="193">
        <f>S182*H182</f>
        <v>0</v>
      </c>
      <c r="AR182" s="25" t="s">
        <v>191</v>
      </c>
      <c r="AT182" s="25" t="s">
        <v>187</v>
      </c>
      <c r="AU182" s="25" t="s">
        <v>83</v>
      </c>
      <c r="AY182" s="25" t="s">
        <v>185</v>
      </c>
      <c r="BE182" s="194">
        <f>IF(N182="základní",J182,0)</f>
        <v>0</v>
      </c>
      <c r="BF182" s="194">
        <f>IF(N182="snížená",J182,0)</f>
        <v>0</v>
      </c>
      <c r="BG182" s="194">
        <f>IF(N182="zákl. přenesená",J182,0)</f>
        <v>0</v>
      </c>
      <c r="BH182" s="194">
        <f>IF(N182="sníž. přenesená",J182,0)</f>
        <v>0</v>
      </c>
      <c r="BI182" s="194">
        <f>IF(N182="nulová",J182,0)</f>
        <v>0</v>
      </c>
      <c r="BJ182" s="25" t="s">
        <v>81</v>
      </c>
      <c r="BK182" s="194">
        <f>ROUND(I182*H182,2)</f>
        <v>0</v>
      </c>
      <c r="BL182" s="25" t="s">
        <v>191</v>
      </c>
      <c r="BM182" s="25" t="s">
        <v>538</v>
      </c>
    </row>
    <row r="183" spans="2:65" s="12" customFormat="1">
      <c r="B183" s="195"/>
      <c r="D183" s="196" t="s">
        <v>193</v>
      </c>
      <c r="E183" s="197" t="s">
        <v>5</v>
      </c>
      <c r="F183" s="198" t="s">
        <v>457</v>
      </c>
      <c r="H183" s="199" t="s">
        <v>5</v>
      </c>
      <c r="I183" s="200"/>
      <c r="L183" s="195"/>
      <c r="M183" s="201"/>
      <c r="N183" s="202"/>
      <c r="O183" s="202"/>
      <c r="P183" s="202"/>
      <c r="Q183" s="202"/>
      <c r="R183" s="202"/>
      <c r="S183" s="202"/>
      <c r="T183" s="203"/>
      <c r="AT183" s="199" t="s">
        <v>193</v>
      </c>
      <c r="AU183" s="199" t="s">
        <v>83</v>
      </c>
      <c r="AV183" s="12" t="s">
        <v>81</v>
      </c>
      <c r="AW183" s="12" t="s">
        <v>38</v>
      </c>
      <c r="AX183" s="12" t="s">
        <v>74</v>
      </c>
      <c r="AY183" s="199" t="s">
        <v>185</v>
      </c>
    </row>
    <row r="184" spans="2:65" s="12" customFormat="1">
      <c r="B184" s="195"/>
      <c r="D184" s="196" t="s">
        <v>193</v>
      </c>
      <c r="E184" s="197" t="s">
        <v>5</v>
      </c>
      <c r="F184" s="198" t="s">
        <v>458</v>
      </c>
      <c r="H184" s="199" t="s">
        <v>5</v>
      </c>
      <c r="I184" s="200"/>
      <c r="L184" s="195"/>
      <c r="M184" s="201"/>
      <c r="N184" s="202"/>
      <c r="O184" s="202"/>
      <c r="P184" s="202"/>
      <c r="Q184" s="202"/>
      <c r="R184" s="202"/>
      <c r="S184" s="202"/>
      <c r="T184" s="203"/>
      <c r="AT184" s="199" t="s">
        <v>193</v>
      </c>
      <c r="AU184" s="199" t="s">
        <v>83</v>
      </c>
      <c r="AV184" s="12" t="s">
        <v>81</v>
      </c>
      <c r="AW184" s="12" t="s">
        <v>38</v>
      </c>
      <c r="AX184" s="12" t="s">
        <v>74</v>
      </c>
      <c r="AY184" s="199" t="s">
        <v>185</v>
      </c>
    </row>
    <row r="185" spans="2:65" s="13" customFormat="1">
      <c r="B185" s="204"/>
      <c r="D185" s="196" t="s">
        <v>193</v>
      </c>
      <c r="E185" s="205" t="s">
        <v>5</v>
      </c>
      <c r="F185" s="206" t="s">
        <v>459</v>
      </c>
      <c r="H185" s="207">
        <v>4</v>
      </c>
      <c r="I185" s="208"/>
      <c r="L185" s="204"/>
      <c r="M185" s="209"/>
      <c r="N185" s="210"/>
      <c r="O185" s="210"/>
      <c r="P185" s="210"/>
      <c r="Q185" s="210"/>
      <c r="R185" s="210"/>
      <c r="S185" s="210"/>
      <c r="T185" s="211"/>
      <c r="AT185" s="205" t="s">
        <v>193</v>
      </c>
      <c r="AU185" s="205" t="s">
        <v>83</v>
      </c>
      <c r="AV185" s="13" t="s">
        <v>83</v>
      </c>
      <c r="AW185" s="13" t="s">
        <v>38</v>
      </c>
      <c r="AX185" s="13" t="s">
        <v>74</v>
      </c>
      <c r="AY185" s="205" t="s">
        <v>185</v>
      </c>
    </row>
    <row r="186" spans="2:65" s="14" customFormat="1">
      <c r="B186" s="212"/>
      <c r="D186" s="213" t="s">
        <v>193</v>
      </c>
      <c r="E186" s="214" t="s">
        <v>5</v>
      </c>
      <c r="F186" s="215" t="s">
        <v>196</v>
      </c>
      <c r="H186" s="216">
        <v>4</v>
      </c>
      <c r="I186" s="217"/>
      <c r="L186" s="212"/>
      <c r="M186" s="218"/>
      <c r="N186" s="219"/>
      <c r="O186" s="219"/>
      <c r="P186" s="219"/>
      <c r="Q186" s="219"/>
      <c r="R186" s="219"/>
      <c r="S186" s="219"/>
      <c r="T186" s="220"/>
      <c r="AT186" s="221" t="s">
        <v>193</v>
      </c>
      <c r="AU186" s="221" t="s">
        <v>83</v>
      </c>
      <c r="AV186" s="14" t="s">
        <v>191</v>
      </c>
      <c r="AW186" s="14" t="s">
        <v>38</v>
      </c>
      <c r="AX186" s="14" t="s">
        <v>81</v>
      </c>
      <c r="AY186" s="221" t="s">
        <v>185</v>
      </c>
    </row>
    <row r="187" spans="2:65" s="1" customFormat="1" ht="28.95" customHeight="1">
      <c r="B187" s="182"/>
      <c r="C187" s="183" t="s">
        <v>214</v>
      </c>
      <c r="D187" s="183" t="s">
        <v>187</v>
      </c>
      <c r="E187" s="184" t="s">
        <v>539</v>
      </c>
      <c r="F187" s="185" t="s">
        <v>540</v>
      </c>
      <c r="G187" s="186" t="s">
        <v>190</v>
      </c>
      <c r="H187" s="187">
        <v>4</v>
      </c>
      <c r="I187" s="188"/>
      <c r="J187" s="189">
        <f>ROUND(I187*H187,2)</f>
        <v>0</v>
      </c>
      <c r="K187" s="185" t="s">
        <v>198</v>
      </c>
      <c r="L187" s="42"/>
      <c r="M187" s="190" t="s">
        <v>5</v>
      </c>
      <c r="N187" s="191" t="s">
        <v>45</v>
      </c>
      <c r="O187" s="43"/>
      <c r="P187" s="192">
        <f>O187*H187</f>
        <v>0</v>
      </c>
      <c r="Q187" s="192">
        <v>0.15620000000000001</v>
      </c>
      <c r="R187" s="192">
        <f>Q187*H187</f>
        <v>0.62480000000000002</v>
      </c>
      <c r="S187" s="192">
        <v>0</v>
      </c>
      <c r="T187" s="193">
        <f>S187*H187</f>
        <v>0</v>
      </c>
      <c r="AR187" s="25" t="s">
        <v>191</v>
      </c>
      <c r="AT187" s="25" t="s">
        <v>187</v>
      </c>
      <c r="AU187" s="25" t="s">
        <v>83</v>
      </c>
      <c r="AY187" s="25" t="s">
        <v>185</v>
      </c>
      <c r="BE187" s="194">
        <f>IF(N187="základní",J187,0)</f>
        <v>0</v>
      </c>
      <c r="BF187" s="194">
        <f>IF(N187="snížená",J187,0)</f>
        <v>0</v>
      </c>
      <c r="BG187" s="194">
        <f>IF(N187="zákl. přenesená",J187,0)</f>
        <v>0</v>
      </c>
      <c r="BH187" s="194">
        <f>IF(N187="sníž. přenesená",J187,0)</f>
        <v>0</v>
      </c>
      <c r="BI187" s="194">
        <f>IF(N187="nulová",J187,0)</f>
        <v>0</v>
      </c>
      <c r="BJ187" s="25" t="s">
        <v>81</v>
      </c>
      <c r="BK187" s="194">
        <f>ROUND(I187*H187,2)</f>
        <v>0</v>
      </c>
      <c r="BL187" s="25" t="s">
        <v>191</v>
      </c>
      <c r="BM187" s="25" t="s">
        <v>541</v>
      </c>
    </row>
    <row r="188" spans="2:65" s="12" customFormat="1">
      <c r="B188" s="195"/>
      <c r="D188" s="196" t="s">
        <v>193</v>
      </c>
      <c r="E188" s="197" t="s">
        <v>5</v>
      </c>
      <c r="F188" s="198" t="s">
        <v>457</v>
      </c>
      <c r="H188" s="199" t="s">
        <v>5</v>
      </c>
      <c r="I188" s="200"/>
      <c r="L188" s="195"/>
      <c r="M188" s="201"/>
      <c r="N188" s="202"/>
      <c r="O188" s="202"/>
      <c r="P188" s="202"/>
      <c r="Q188" s="202"/>
      <c r="R188" s="202"/>
      <c r="S188" s="202"/>
      <c r="T188" s="203"/>
      <c r="AT188" s="199" t="s">
        <v>193</v>
      </c>
      <c r="AU188" s="199" t="s">
        <v>83</v>
      </c>
      <c r="AV188" s="12" t="s">
        <v>81</v>
      </c>
      <c r="AW188" s="12" t="s">
        <v>38</v>
      </c>
      <c r="AX188" s="12" t="s">
        <v>74</v>
      </c>
      <c r="AY188" s="199" t="s">
        <v>185</v>
      </c>
    </row>
    <row r="189" spans="2:65" s="12" customFormat="1">
      <c r="B189" s="195"/>
      <c r="D189" s="196" t="s">
        <v>193</v>
      </c>
      <c r="E189" s="197" t="s">
        <v>5</v>
      </c>
      <c r="F189" s="198" t="s">
        <v>458</v>
      </c>
      <c r="H189" s="199" t="s">
        <v>5</v>
      </c>
      <c r="I189" s="200"/>
      <c r="L189" s="195"/>
      <c r="M189" s="201"/>
      <c r="N189" s="202"/>
      <c r="O189" s="202"/>
      <c r="P189" s="202"/>
      <c r="Q189" s="202"/>
      <c r="R189" s="202"/>
      <c r="S189" s="202"/>
      <c r="T189" s="203"/>
      <c r="AT189" s="199" t="s">
        <v>193</v>
      </c>
      <c r="AU189" s="199" t="s">
        <v>83</v>
      </c>
      <c r="AV189" s="12" t="s">
        <v>81</v>
      </c>
      <c r="AW189" s="12" t="s">
        <v>38</v>
      </c>
      <c r="AX189" s="12" t="s">
        <v>74</v>
      </c>
      <c r="AY189" s="199" t="s">
        <v>185</v>
      </c>
    </row>
    <row r="190" spans="2:65" s="13" customFormat="1">
      <c r="B190" s="204"/>
      <c r="D190" s="196" t="s">
        <v>193</v>
      </c>
      <c r="E190" s="205" t="s">
        <v>5</v>
      </c>
      <c r="F190" s="206" t="s">
        <v>459</v>
      </c>
      <c r="H190" s="207">
        <v>4</v>
      </c>
      <c r="I190" s="208"/>
      <c r="L190" s="204"/>
      <c r="M190" s="209"/>
      <c r="N190" s="210"/>
      <c r="O190" s="210"/>
      <c r="P190" s="210"/>
      <c r="Q190" s="210"/>
      <c r="R190" s="210"/>
      <c r="S190" s="210"/>
      <c r="T190" s="211"/>
      <c r="AT190" s="205" t="s">
        <v>193</v>
      </c>
      <c r="AU190" s="205" t="s">
        <v>83</v>
      </c>
      <c r="AV190" s="13" t="s">
        <v>83</v>
      </c>
      <c r="AW190" s="13" t="s">
        <v>38</v>
      </c>
      <c r="AX190" s="13" t="s">
        <v>74</v>
      </c>
      <c r="AY190" s="205" t="s">
        <v>185</v>
      </c>
    </row>
    <row r="191" spans="2:65" s="14" customFormat="1">
      <c r="B191" s="212"/>
      <c r="D191" s="213" t="s">
        <v>193</v>
      </c>
      <c r="E191" s="214" t="s">
        <v>5</v>
      </c>
      <c r="F191" s="215" t="s">
        <v>196</v>
      </c>
      <c r="H191" s="216">
        <v>4</v>
      </c>
      <c r="I191" s="217"/>
      <c r="L191" s="212"/>
      <c r="M191" s="218"/>
      <c r="N191" s="219"/>
      <c r="O191" s="219"/>
      <c r="P191" s="219"/>
      <c r="Q191" s="219"/>
      <c r="R191" s="219"/>
      <c r="S191" s="219"/>
      <c r="T191" s="220"/>
      <c r="AT191" s="221" t="s">
        <v>193</v>
      </c>
      <c r="AU191" s="221" t="s">
        <v>83</v>
      </c>
      <c r="AV191" s="14" t="s">
        <v>191</v>
      </c>
      <c r="AW191" s="14" t="s">
        <v>38</v>
      </c>
      <c r="AX191" s="14" t="s">
        <v>81</v>
      </c>
      <c r="AY191" s="221" t="s">
        <v>185</v>
      </c>
    </row>
    <row r="192" spans="2:65" s="1" customFormat="1" ht="20.399999999999999" customHeight="1">
      <c r="B192" s="182"/>
      <c r="C192" s="183" t="s">
        <v>290</v>
      </c>
      <c r="D192" s="183" t="s">
        <v>187</v>
      </c>
      <c r="E192" s="184" t="s">
        <v>542</v>
      </c>
      <c r="F192" s="185" t="s">
        <v>543</v>
      </c>
      <c r="G192" s="186" t="s">
        <v>190</v>
      </c>
      <c r="H192" s="187">
        <v>465.3</v>
      </c>
      <c r="I192" s="188"/>
      <c r="J192" s="189">
        <f>ROUND(I192*H192,2)</f>
        <v>0</v>
      </c>
      <c r="K192" s="185" t="s">
        <v>205</v>
      </c>
      <c r="L192" s="42"/>
      <c r="M192" s="190" t="s">
        <v>5</v>
      </c>
      <c r="N192" s="191" t="s">
        <v>45</v>
      </c>
      <c r="O192" s="43"/>
      <c r="P192" s="192">
        <f>O192*H192</f>
        <v>0</v>
      </c>
      <c r="Q192" s="192">
        <v>6.5199999999999998E-3</v>
      </c>
      <c r="R192" s="192">
        <f>Q192*H192</f>
        <v>3.0337559999999999</v>
      </c>
      <c r="S192" s="192">
        <v>0</v>
      </c>
      <c r="T192" s="193">
        <f>S192*H192</f>
        <v>0</v>
      </c>
      <c r="AR192" s="25" t="s">
        <v>191</v>
      </c>
      <c r="AT192" s="25" t="s">
        <v>187</v>
      </c>
      <c r="AU192" s="25" t="s">
        <v>83</v>
      </c>
      <c r="AY192" s="25" t="s">
        <v>185</v>
      </c>
      <c r="BE192" s="194">
        <f>IF(N192="základní",J192,0)</f>
        <v>0</v>
      </c>
      <c r="BF192" s="194">
        <f>IF(N192="snížená",J192,0)</f>
        <v>0</v>
      </c>
      <c r="BG192" s="194">
        <f>IF(N192="zákl. přenesená",J192,0)</f>
        <v>0</v>
      </c>
      <c r="BH192" s="194">
        <f>IF(N192="sníž. přenesená",J192,0)</f>
        <v>0</v>
      </c>
      <c r="BI192" s="194">
        <f>IF(N192="nulová",J192,0)</f>
        <v>0</v>
      </c>
      <c r="BJ192" s="25" t="s">
        <v>81</v>
      </c>
      <c r="BK192" s="194">
        <f>ROUND(I192*H192,2)</f>
        <v>0</v>
      </c>
      <c r="BL192" s="25" t="s">
        <v>191</v>
      </c>
      <c r="BM192" s="25" t="s">
        <v>544</v>
      </c>
    </row>
    <row r="193" spans="2:65" s="12" customFormat="1">
      <c r="B193" s="195"/>
      <c r="D193" s="196" t="s">
        <v>193</v>
      </c>
      <c r="E193" s="197" t="s">
        <v>5</v>
      </c>
      <c r="F193" s="198" t="s">
        <v>516</v>
      </c>
      <c r="H193" s="199" t="s">
        <v>5</v>
      </c>
      <c r="I193" s="200"/>
      <c r="L193" s="195"/>
      <c r="M193" s="201"/>
      <c r="N193" s="202"/>
      <c r="O193" s="202"/>
      <c r="P193" s="202"/>
      <c r="Q193" s="202"/>
      <c r="R193" s="202"/>
      <c r="S193" s="202"/>
      <c r="T193" s="203"/>
      <c r="AT193" s="199" t="s">
        <v>193</v>
      </c>
      <c r="AU193" s="199" t="s">
        <v>83</v>
      </c>
      <c r="AV193" s="12" t="s">
        <v>81</v>
      </c>
      <c r="AW193" s="12" t="s">
        <v>38</v>
      </c>
      <c r="AX193" s="12" t="s">
        <v>74</v>
      </c>
      <c r="AY193" s="199" t="s">
        <v>185</v>
      </c>
    </row>
    <row r="194" spans="2:65" s="13" customFormat="1">
      <c r="B194" s="204"/>
      <c r="D194" s="196" t="s">
        <v>193</v>
      </c>
      <c r="E194" s="205" t="s">
        <v>5</v>
      </c>
      <c r="F194" s="206" t="s">
        <v>530</v>
      </c>
      <c r="H194" s="207">
        <v>465.3</v>
      </c>
      <c r="I194" s="208"/>
      <c r="L194" s="204"/>
      <c r="M194" s="209"/>
      <c r="N194" s="210"/>
      <c r="O194" s="210"/>
      <c r="P194" s="210"/>
      <c r="Q194" s="210"/>
      <c r="R194" s="210"/>
      <c r="S194" s="210"/>
      <c r="T194" s="211"/>
      <c r="AT194" s="205" t="s">
        <v>193</v>
      </c>
      <c r="AU194" s="205" t="s">
        <v>83</v>
      </c>
      <c r="AV194" s="13" t="s">
        <v>83</v>
      </c>
      <c r="AW194" s="13" t="s">
        <v>38</v>
      </c>
      <c r="AX194" s="13" t="s">
        <v>74</v>
      </c>
      <c r="AY194" s="205" t="s">
        <v>185</v>
      </c>
    </row>
    <row r="195" spans="2:65" s="14" customFormat="1">
      <c r="B195" s="212"/>
      <c r="D195" s="213" t="s">
        <v>193</v>
      </c>
      <c r="E195" s="214" t="s">
        <v>5</v>
      </c>
      <c r="F195" s="215" t="s">
        <v>196</v>
      </c>
      <c r="H195" s="216">
        <v>465.3</v>
      </c>
      <c r="I195" s="217"/>
      <c r="L195" s="212"/>
      <c r="M195" s="218"/>
      <c r="N195" s="219"/>
      <c r="O195" s="219"/>
      <c r="P195" s="219"/>
      <c r="Q195" s="219"/>
      <c r="R195" s="219"/>
      <c r="S195" s="219"/>
      <c r="T195" s="220"/>
      <c r="AT195" s="221" t="s">
        <v>193</v>
      </c>
      <c r="AU195" s="221" t="s">
        <v>83</v>
      </c>
      <c r="AV195" s="14" t="s">
        <v>191</v>
      </c>
      <c r="AW195" s="14" t="s">
        <v>38</v>
      </c>
      <c r="AX195" s="14" t="s">
        <v>81</v>
      </c>
      <c r="AY195" s="221" t="s">
        <v>185</v>
      </c>
    </row>
    <row r="196" spans="2:65" s="1" customFormat="1" ht="20.399999999999999" customHeight="1">
      <c r="B196" s="182"/>
      <c r="C196" s="183" t="s">
        <v>311</v>
      </c>
      <c r="D196" s="183" t="s">
        <v>187</v>
      </c>
      <c r="E196" s="184" t="s">
        <v>545</v>
      </c>
      <c r="F196" s="185" t="s">
        <v>546</v>
      </c>
      <c r="G196" s="186" t="s">
        <v>190</v>
      </c>
      <c r="H196" s="187">
        <v>1468</v>
      </c>
      <c r="I196" s="188"/>
      <c r="J196" s="189">
        <f>ROUND(I196*H196,2)</f>
        <v>0</v>
      </c>
      <c r="K196" s="185" t="s">
        <v>5</v>
      </c>
      <c r="L196" s="42"/>
      <c r="M196" s="190" t="s">
        <v>5</v>
      </c>
      <c r="N196" s="191" t="s">
        <v>45</v>
      </c>
      <c r="O196" s="43"/>
      <c r="P196" s="192">
        <f>O196*H196</f>
        <v>0</v>
      </c>
      <c r="Q196" s="192">
        <v>6.0999999999999997E-4</v>
      </c>
      <c r="R196" s="192">
        <f>Q196*H196</f>
        <v>0.89547999999999994</v>
      </c>
      <c r="S196" s="192">
        <v>0</v>
      </c>
      <c r="T196" s="193">
        <f>S196*H196</f>
        <v>0</v>
      </c>
      <c r="AR196" s="25" t="s">
        <v>191</v>
      </c>
      <c r="AT196" s="25" t="s">
        <v>187</v>
      </c>
      <c r="AU196" s="25" t="s">
        <v>83</v>
      </c>
      <c r="AY196" s="25" t="s">
        <v>185</v>
      </c>
      <c r="BE196" s="194">
        <f>IF(N196="základní",J196,0)</f>
        <v>0</v>
      </c>
      <c r="BF196" s="194">
        <f>IF(N196="snížená",J196,0)</f>
        <v>0</v>
      </c>
      <c r="BG196" s="194">
        <f>IF(N196="zákl. přenesená",J196,0)</f>
        <v>0</v>
      </c>
      <c r="BH196" s="194">
        <f>IF(N196="sníž. přenesená",J196,0)</f>
        <v>0</v>
      </c>
      <c r="BI196" s="194">
        <f>IF(N196="nulová",J196,0)</f>
        <v>0</v>
      </c>
      <c r="BJ196" s="25" t="s">
        <v>81</v>
      </c>
      <c r="BK196" s="194">
        <f>ROUND(I196*H196,2)</f>
        <v>0</v>
      </c>
      <c r="BL196" s="25" t="s">
        <v>191</v>
      </c>
      <c r="BM196" s="25" t="s">
        <v>547</v>
      </c>
    </row>
    <row r="197" spans="2:65" s="12" customFormat="1">
      <c r="B197" s="195"/>
      <c r="D197" s="196" t="s">
        <v>193</v>
      </c>
      <c r="E197" s="197" t="s">
        <v>5</v>
      </c>
      <c r="F197" s="198" t="s">
        <v>548</v>
      </c>
      <c r="H197" s="199" t="s">
        <v>5</v>
      </c>
      <c r="I197" s="200"/>
      <c r="L197" s="195"/>
      <c r="M197" s="201"/>
      <c r="N197" s="202"/>
      <c r="O197" s="202"/>
      <c r="P197" s="202"/>
      <c r="Q197" s="202"/>
      <c r="R197" s="202"/>
      <c r="S197" s="202"/>
      <c r="T197" s="203"/>
      <c r="AT197" s="199" t="s">
        <v>193</v>
      </c>
      <c r="AU197" s="199" t="s">
        <v>83</v>
      </c>
      <c r="AV197" s="12" t="s">
        <v>81</v>
      </c>
      <c r="AW197" s="12" t="s">
        <v>38</v>
      </c>
      <c r="AX197" s="12" t="s">
        <v>74</v>
      </c>
      <c r="AY197" s="199" t="s">
        <v>185</v>
      </c>
    </row>
    <row r="198" spans="2:65" s="13" customFormat="1">
      <c r="B198" s="204"/>
      <c r="D198" s="196" t="s">
        <v>193</v>
      </c>
      <c r="E198" s="205" t="s">
        <v>5</v>
      </c>
      <c r="F198" s="206" t="s">
        <v>271</v>
      </c>
      <c r="H198" s="207">
        <v>1464</v>
      </c>
      <c r="I198" s="208"/>
      <c r="L198" s="204"/>
      <c r="M198" s="209"/>
      <c r="N198" s="210"/>
      <c r="O198" s="210"/>
      <c r="P198" s="210"/>
      <c r="Q198" s="210"/>
      <c r="R198" s="210"/>
      <c r="S198" s="210"/>
      <c r="T198" s="211"/>
      <c r="AT198" s="205" t="s">
        <v>193</v>
      </c>
      <c r="AU198" s="205" t="s">
        <v>83</v>
      </c>
      <c r="AV198" s="13" t="s">
        <v>83</v>
      </c>
      <c r="AW198" s="13" t="s">
        <v>38</v>
      </c>
      <c r="AX198" s="13" t="s">
        <v>74</v>
      </c>
      <c r="AY198" s="205" t="s">
        <v>185</v>
      </c>
    </row>
    <row r="199" spans="2:65" s="12" customFormat="1">
      <c r="B199" s="195"/>
      <c r="D199" s="196" t="s">
        <v>193</v>
      </c>
      <c r="E199" s="197" t="s">
        <v>5</v>
      </c>
      <c r="F199" s="198" t="s">
        <v>549</v>
      </c>
      <c r="H199" s="199" t="s">
        <v>5</v>
      </c>
      <c r="I199" s="200"/>
      <c r="L199" s="195"/>
      <c r="M199" s="201"/>
      <c r="N199" s="202"/>
      <c r="O199" s="202"/>
      <c r="P199" s="202"/>
      <c r="Q199" s="202"/>
      <c r="R199" s="202"/>
      <c r="S199" s="202"/>
      <c r="T199" s="203"/>
      <c r="AT199" s="199" t="s">
        <v>193</v>
      </c>
      <c r="AU199" s="199" t="s">
        <v>83</v>
      </c>
      <c r="AV199" s="12" t="s">
        <v>81</v>
      </c>
      <c r="AW199" s="12" t="s">
        <v>38</v>
      </c>
      <c r="AX199" s="12" t="s">
        <v>74</v>
      </c>
      <c r="AY199" s="199" t="s">
        <v>185</v>
      </c>
    </row>
    <row r="200" spans="2:65" s="13" customFormat="1">
      <c r="B200" s="204"/>
      <c r="D200" s="196" t="s">
        <v>193</v>
      </c>
      <c r="E200" s="205" t="s">
        <v>5</v>
      </c>
      <c r="F200" s="206" t="s">
        <v>459</v>
      </c>
      <c r="H200" s="207">
        <v>4</v>
      </c>
      <c r="I200" s="208"/>
      <c r="L200" s="204"/>
      <c r="M200" s="209"/>
      <c r="N200" s="210"/>
      <c r="O200" s="210"/>
      <c r="P200" s="210"/>
      <c r="Q200" s="210"/>
      <c r="R200" s="210"/>
      <c r="S200" s="210"/>
      <c r="T200" s="211"/>
      <c r="AT200" s="205" t="s">
        <v>193</v>
      </c>
      <c r="AU200" s="205" t="s">
        <v>83</v>
      </c>
      <c r="AV200" s="13" t="s">
        <v>83</v>
      </c>
      <c r="AW200" s="13" t="s">
        <v>38</v>
      </c>
      <c r="AX200" s="13" t="s">
        <v>74</v>
      </c>
      <c r="AY200" s="205" t="s">
        <v>185</v>
      </c>
    </row>
    <row r="201" spans="2:65" s="14" customFormat="1">
      <c r="B201" s="212"/>
      <c r="D201" s="213" t="s">
        <v>193</v>
      </c>
      <c r="E201" s="214" t="s">
        <v>5</v>
      </c>
      <c r="F201" s="215" t="s">
        <v>196</v>
      </c>
      <c r="H201" s="216">
        <v>1468</v>
      </c>
      <c r="I201" s="217"/>
      <c r="L201" s="212"/>
      <c r="M201" s="218"/>
      <c r="N201" s="219"/>
      <c r="O201" s="219"/>
      <c r="P201" s="219"/>
      <c r="Q201" s="219"/>
      <c r="R201" s="219"/>
      <c r="S201" s="219"/>
      <c r="T201" s="220"/>
      <c r="AT201" s="221" t="s">
        <v>193</v>
      </c>
      <c r="AU201" s="221" t="s">
        <v>83</v>
      </c>
      <c r="AV201" s="14" t="s">
        <v>191</v>
      </c>
      <c r="AW201" s="14" t="s">
        <v>38</v>
      </c>
      <c r="AX201" s="14" t="s">
        <v>81</v>
      </c>
      <c r="AY201" s="221" t="s">
        <v>185</v>
      </c>
    </row>
    <row r="202" spans="2:65" s="1" customFormat="1" ht="20.399999999999999" customHeight="1">
      <c r="B202" s="182"/>
      <c r="C202" s="183" t="s">
        <v>10</v>
      </c>
      <c r="D202" s="183" t="s">
        <v>187</v>
      </c>
      <c r="E202" s="184" t="s">
        <v>550</v>
      </c>
      <c r="F202" s="185" t="s">
        <v>546</v>
      </c>
      <c r="G202" s="186" t="s">
        <v>190</v>
      </c>
      <c r="H202" s="187">
        <v>1908.15</v>
      </c>
      <c r="I202" s="188"/>
      <c r="J202" s="189">
        <f>ROUND(I202*H202,2)</f>
        <v>0</v>
      </c>
      <c r="K202" s="185" t="s">
        <v>5</v>
      </c>
      <c r="L202" s="42"/>
      <c r="M202" s="190" t="s">
        <v>5</v>
      </c>
      <c r="N202" s="191" t="s">
        <v>45</v>
      </c>
      <c r="O202" s="43"/>
      <c r="P202" s="192">
        <f>O202*H202</f>
        <v>0</v>
      </c>
      <c r="Q202" s="192">
        <v>6.0999999999999997E-4</v>
      </c>
      <c r="R202" s="192">
        <f>Q202*H202</f>
        <v>1.1639714999999999</v>
      </c>
      <c r="S202" s="192">
        <v>0</v>
      </c>
      <c r="T202" s="193">
        <f>S202*H202</f>
        <v>0</v>
      </c>
      <c r="AR202" s="25" t="s">
        <v>191</v>
      </c>
      <c r="AT202" s="25" t="s">
        <v>187</v>
      </c>
      <c r="AU202" s="25" t="s">
        <v>83</v>
      </c>
      <c r="AY202" s="25" t="s">
        <v>185</v>
      </c>
      <c r="BE202" s="194">
        <f>IF(N202="základní",J202,0)</f>
        <v>0</v>
      </c>
      <c r="BF202" s="194">
        <f>IF(N202="snížená",J202,0)</f>
        <v>0</v>
      </c>
      <c r="BG202" s="194">
        <f>IF(N202="zákl. přenesená",J202,0)</f>
        <v>0</v>
      </c>
      <c r="BH202" s="194">
        <f>IF(N202="sníž. přenesená",J202,0)</f>
        <v>0</v>
      </c>
      <c r="BI202" s="194">
        <f>IF(N202="nulová",J202,0)</f>
        <v>0</v>
      </c>
      <c r="BJ202" s="25" t="s">
        <v>81</v>
      </c>
      <c r="BK202" s="194">
        <f>ROUND(I202*H202,2)</f>
        <v>0</v>
      </c>
      <c r="BL202" s="25" t="s">
        <v>191</v>
      </c>
      <c r="BM202" s="25" t="s">
        <v>551</v>
      </c>
    </row>
    <row r="203" spans="2:65" s="12" customFormat="1">
      <c r="B203" s="195"/>
      <c r="D203" s="196" t="s">
        <v>193</v>
      </c>
      <c r="E203" s="197" t="s">
        <v>5</v>
      </c>
      <c r="F203" s="198" t="s">
        <v>516</v>
      </c>
      <c r="H203" s="199" t="s">
        <v>5</v>
      </c>
      <c r="I203" s="200"/>
      <c r="L203" s="195"/>
      <c r="M203" s="201"/>
      <c r="N203" s="202"/>
      <c r="O203" s="202"/>
      <c r="P203" s="202"/>
      <c r="Q203" s="202"/>
      <c r="R203" s="202"/>
      <c r="S203" s="202"/>
      <c r="T203" s="203"/>
      <c r="AT203" s="199" t="s">
        <v>193</v>
      </c>
      <c r="AU203" s="199" t="s">
        <v>83</v>
      </c>
      <c r="AV203" s="12" t="s">
        <v>81</v>
      </c>
      <c r="AW203" s="12" t="s">
        <v>38</v>
      </c>
      <c r="AX203" s="12" t="s">
        <v>74</v>
      </c>
      <c r="AY203" s="199" t="s">
        <v>185</v>
      </c>
    </row>
    <row r="204" spans="2:65" s="13" customFormat="1">
      <c r="B204" s="204"/>
      <c r="D204" s="196" t="s">
        <v>193</v>
      </c>
      <c r="E204" s="205" t="s">
        <v>5</v>
      </c>
      <c r="F204" s="206" t="s">
        <v>534</v>
      </c>
      <c r="H204" s="207">
        <v>444.15</v>
      </c>
      <c r="I204" s="208"/>
      <c r="L204" s="204"/>
      <c r="M204" s="209"/>
      <c r="N204" s="210"/>
      <c r="O204" s="210"/>
      <c r="P204" s="210"/>
      <c r="Q204" s="210"/>
      <c r="R204" s="210"/>
      <c r="S204" s="210"/>
      <c r="T204" s="211"/>
      <c r="AT204" s="205" t="s">
        <v>193</v>
      </c>
      <c r="AU204" s="205" t="s">
        <v>83</v>
      </c>
      <c r="AV204" s="13" t="s">
        <v>83</v>
      </c>
      <c r="AW204" s="13" t="s">
        <v>38</v>
      </c>
      <c r="AX204" s="13" t="s">
        <v>74</v>
      </c>
      <c r="AY204" s="205" t="s">
        <v>185</v>
      </c>
    </row>
    <row r="205" spans="2:65" s="12" customFormat="1">
      <c r="B205" s="195"/>
      <c r="D205" s="196" t="s">
        <v>193</v>
      </c>
      <c r="E205" s="197" t="s">
        <v>5</v>
      </c>
      <c r="F205" s="198" t="s">
        <v>535</v>
      </c>
      <c r="H205" s="199" t="s">
        <v>5</v>
      </c>
      <c r="I205" s="200"/>
      <c r="L205" s="195"/>
      <c r="M205" s="201"/>
      <c r="N205" s="202"/>
      <c r="O205" s="202"/>
      <c r="P205" s="202"/>
      <c r="Q205" s="202"/>
      <c r="R205" s="202"/>
      <c r="S205" s="202"/>
      <c r="T205" s="203"/>
      <c r="AT205" s="199" t="s">
        <v>193</v>
      </c>
      <c r="AU205" s="199" t="s">
        <v>83</v>
      </c>
      <c r="AV205" s="12" t="s">
        <v>81</v>
      </c>
      <c r="AW205" s="12" t="s">
        <v>38</v>
      </c>
      <c r="AX205" s="12" t="s">
        <v>74</v>
      </c>
      <c r="AY205" s="199" t="s">
        <v>185</v>
      </c>
    </row>
    <row r="206" spans="2:65" s="13" customFormat="1">
      <c r="B206" s="204"/>
      <c r="D206" s="196" t="s">
        <v>193</v>
      </c>
      <c r="E206" s="205" t="s">
        <v>5</v>
      </c>
      <c r="F206" s="206" t="s">
        <v>271</v>
      </c>
      <c r="H206" s="207">
        <v>1464</v>
      </c>
      <c r="I206" s="208"/>
      <c r="L206" s="204"/>
      <c r="M206" s="209"/>
      <c r="N206" s="210"/>
      <c r="O206" s="210"/>
      <c r="P206" s="210"/>
      <c r="Q206" s="210"/>
      <c r="R206" s="210"/>
      <c r="S206" s="210"/>
      <c r="T206" s="211"/>
      <c r="AT206" s="205" t="s">
        <v>193</v>
      </c>
      <c r="AU206" s="205" t="s">
        <v>83</v>
      </c>
      <c r="AV206" s="13" t="s">
        <v>83</v>
      </c>
      <c r="AW206" s="13" t="s">
        <v>38</v>
      </c>
      <c r="AX206" s="13" t="s">
        <v>74</v>
      </c>
      <c r="AY206" s="205" t="s">
        <v>185</v>
      </c>
    </row>
    <row r="207" spans="2:65" s="14" customFormat="1">
      <c r="B207" s="212"/>
      <c r="D207" s="213" t="s">
        <v>193</v>
      </c>
      <c r="E207" s="214" t="s">
        <v>5</v>
      </c>
      <c r="F207" s="215" t="s">
        <v>196</v>
      </c>
      <c r="H207" s="216">
        <v>1908.15</v>
      </c>
      <c r="I207" s="217"/>
      <c r="L207" s="212"/>
      <c r="M207" s="218"/>
      <c r="N207" s="219"/>
      <c r="O207" s="219"/>
      <c r="P207" s="219"/>
      <c r="Q207" s="219"/>
      <c r="R207" s="219"/>
      <c r="S207" s="219"/>
      <c r="T207" s="220"/>
      <c r="AT207" s="221" t="s">
        <v>193</v>
      </c>
      <c r="AU207" s="221" t="s">
        <v>83</v>
      </c>
      <c r="AV207" s="14" t="s">
        <v>191</v>
      </c>
      <c r="AW207" s="14" t="s">
        <v>38</v>
      </c>
      <c r="AX207" s="14" t="s">
        <v>81</v>
      </c>
      <c r="AY207" s="221" t="s">
        <v>185</v>
      </c>
    </row>
    <row r="208" spans="2:65" s="1" customFormat="1" ht="28.95" customHeight="1">
      <c r="B208" s="182"/>
      <c r="C208" s="183" t="s">
        <v>325</v>
      </c>
      <c r="D208" s="183" t="s">
        <v>187</v>
      </c>
      <c r="E208" s="184" t="s">
        <v>552</v>
      </c>
      <c r="F208" s="185" t="s">
        <v>553</v>
      </c>
      <c r="G208" s="186" t="s">
        <v>190</v>
      </c>
      <c r="H208" s="187">
        <v>1887</v>
      </c>
      <c r="I208" s="188"/>
      <c r="J208" s="189">
        <f>ROUND(I208*H208,2)</f>
        <v>0</v>
      </c>
      <c r="K208" s="185" t="s">
        <v>205</v>
      </c>
      <c r="L208" s="42"/>
      <c r="M208" s="190" t="s">
        <v>5</v>
      </c>
      <c r="N208" s="191" t="s">
        <v>45</v>
      </c>
      <c r="O208" s="43"/>
      <c r="P208" s="192">
        <f>O208*H208</f>
        <v>0</v>
      </c>
      <c r="Q208" s="192">
        <v>0</v>
      </c>
      <c r="R208" s="192">
        <f>Q208*H208</f>
        <v>0</v>
      </c>
      <c r="S208" s="192">
        <v>0</v>
      </c>
      <c r="T208" s="193">
        <f>S208*H208</f>
        <v>0</v>
      </c>
      <c r="AR208" s="25" t="s">
        <v>191</v>
      </c>
      <c r="AT208" s="25" t="s">
        <v>187</v>
      </c>
      <c r="AU208" s="25" t="s">
        <v>83</v>
      </c>
      <c r="AY208" s="25" t="s">
        <v>185</v>
      </c>
      <c r="BE208" s="194">
        <f>IF(N208="základní",J208,0)</f>
        <v>0</v>
      </c>
      <c r="BF208" s="194">
        <f>IF(N208="snížená",J208,0)</f>
        <v>0</v>
      </c>
      <c r="BG208" s="194">
        <f>IF(N208="zákl. přenesená",J208,0)</f>
        <v>0</v>
      </c>
      <c r="BH208" s="194">
        <f>IF(N208="sníž. přenesená",J208,0)</f>
        <v>0</v>
      </c>
      <c r="BI208" s="194">
        <f>IF(N208="nulová",J208,0)</f>
        <v>0</v>
      </c>
      <c r="BJ208" s="25" t="s">
        <v>81</v>
      </c>
      <c r="BK208" s="194">
        <f>ROUND(I208*H208,2)</f>
        <v>0</v>
      </c>
      <c r="BL208" s="25" t="s">
        <v>191</v>
      </c>
      <c r="BM208" s="25" t="s">
        <v>554</v>
      </c>
    </row>
    <row r="209" spans="2:65" s="12" customFormat="1">
      <c r="B209" s="195"/>
      <c r="D209" s="196" t="s">
        <v>193</v>
      </c>
      <c r="E209" s="197" t="s">
        <v>5</v>
      </c>
      <c r="F209" s="198" t="s">
        <v>535</v>
      </c>
      <c r="H209" s="199" t="s">
        <v>5</v>
      </c>
      <c r="I209" s="200"/>
      <c r="L209" s="195"/>
      <c r="M209" s="201"/>
      <c r="N209" s="202"/>
      <c r="O209" s="202"/>
      <c r="P209" s="202"/>
      <c r="Q209" s="202"/>
      <c r="R209" s="202"/>
      <c r="S209" s="202"/>
      <c r="T209" s="203"/>
      <c r="AT209" s="199" t="s">
        <v>193</v>
      </c>
      <c r="AU209" s="199" t="s">
        <v>83</v>
      </c>
      <c r="AV209" s="12" t="s">
        <v>81</v>
      </c>
      <c r="AW209" s="12" t="s">
        <v>38</v>
      </c>
      <c r="AX209" s="12" t="s">
        <v>74</v>
      </c>
      <c r="AY209" s="199" t="s">
        <v>185</v>
      </c>
    </row>
    <row r="210" spans="2:65" s="13" customFormat="1">
      <c r="B210" s="204"/>
      <c r="D210" s="196" t="s">
        <v>193</v>
      </c>
      <c r="E210" s="205" t="s">
        <v>5</v>
      </c>
      <c r="F210" s="206" t="s">
        <v>271</v>
      </c>
      <c r="H210" s="207">
        <v>1464</v>
      </c>
      <c r="I210" s="208"/>
      <c r="L210" s="204"/>
      <c r="M210" s="209"/>
      <c r="N210" s="210"/>
      <c r="O210" s="210"/>
      <c r="P210" s="210"/>
      <c r="Q210" s="210"/>
      <c r="R210" s="210"/>
      <c r="S210" s="210"/>
      <c r="T210" s="211"/>
      <c r="AT210" s="205" t="s">
        <v>193</v>
      </c>
      <c r="AU210" s="205" t="s">
        <v>83</v>
      </c>
      <c r="AV210" s="13" t="s">
        <v>83</v>
      </c>
      <c r="AW210" s="13" t="s">
        <v>38</v>
      </c>
      <c r="AX210" s="13" t="s">
        <v>74</v>
      </c>
      <c r="AY210" s="205" t="s">
        <v>185</v>
      </c>
    </row>
    <row r="211" spans="2:65" s="15" customFormat="1">
      <c r="B211" s="222"/>
      <c r="D211" s="196" t="s">
        <v>193</v>
      </c>
      <c r="E211" s="223" t="s">
        <v>5</v>
      </c>
      <c r="F211" s="224" t="s">
        <v>302</v>
      </c>
      <c r="H211" s="225">
        <v>1464</v>
      </c>
      <c r="I211" s="226"/>
      <c r="L211" s="222"/>
      <c r="M211" s="227"/>
      <c r="N211" s="228"/>
      <c r="O211" s="228"/>
      <c r="P211" s="228"/>
      <c r="Q211" s="228"/>
      <c r="R211" s="228"/>
      <c r="S211" s="228"/>
      <c r="T211" s="229"/>
      <c r="AT211" s="223" t="s">
        <v>193</v>
      </c>
      <c r="AU211" s="223" t="s">
        <v>83</v>
      </c>
      <c r="AV211" s="15" t="s">
        <v>202</v>
      </c>
      <c r="AW211" s="15" t="s">
        <v>38</v>
      </c>
      <c r="AX211" s="15" t="s">
        <v>74</v>
      </c>
      <c r="AY211" s="223" t="s">
        <v>185</v>
      </c>
    </row>
    <row r="212" spans="2:65" s="12" customFormat="1">
      <c r="B212" s="195"/>
      <c r="D212" s="196" t="s">
        <v>193</v>
      </c>
      <c r="E212" s="197" t="s">
        <v>5</v>
      </c>
      <c r="F212" s="198" t="s">
        <v>516</v>
      </c>
      <c r="H212" s="199" t="s">
        <v>5</v>
      </c>
      <c r="I212" s="200"/>
      <c r="L212" s="195"/>
      <c r="M212" s="201"/>
      <c r="N212" s="202"/>
      <c r="O212" s="202"/>
      <c r="P212" s="202"/>
      <c r="Q212" s="202"/>
      <c r="R212" s="202"/>
      <c r="S212" s="202"/>
      <c r="T212" s="203"/>
      <c r="AT212" s="199" t="s">
        <v>193</v>
      </c>
      <c r="AU212" s="199" t="s">
        <v>83</v>
      </c>
      <c r="AV212" s="12" t="s">
        <v>81</v>
      </c>
      <c r="AW212" s="12" t="s">
        <v>38</v>
      </c>
      <c r="AX212" s="12" t="s">
        <v>74</v>
      </c>
      <c r="AY212" s="199" t="s">
        <v>185</v>
      </c>
    </row>
    <row r="213" spans="2:65" s="13" customFormat="1">
      <c r="B213" s="204"/>
      <c r="D213" s="196" t="s">
        <v>193</v>
      </c>
      <c r="E213" s="205" t="s">
        <v>5</v>
      </c>
      <c r="F213" s="206" t="s">
        <v>555</v>
      </c>
      <c r="H213" s="207">
        <v>423</v>
      </c>
      <c r="I213" s="208"/>
      <c r="L213" s="204"/>
      <c r="M213" s="209"/>
      <c r="N213" s="210"/>
      <c r="O213" s="210"/>
      <c r="P213" s="210"/>
      <c r="Q213" s="210"/>
      <c r="R213" s="210"/>
      <c r="S213" s="210"/>
      <c r="T213" s="211"/>
      <c r="AT213" s="205" t="s">
        <v>193</v>
      </c>
      <c r="AU213" s="205" t="s">
        <v>83</v>
      </c>
      <c r="AV213" s="13" t="s">
        <v>83</v>
      </c>
      <c r="AW213" s="13" t="s">
        <v>38</v>
      </c>
      <c r="AX213" s="13" t="s">
        <v>74</v>
      </c>
      <c r="AY213" s="205" t="s">
        <v>185</v>
      </c>
    </row>
    <row r="214" spans="2:65" s="15" customFormat="1">
      <c r="B214" s="222"/>
      <c r="D214" s="196" t="s">
        <v>193</v>
      </c>
      <c r="E214" s="223" t="s">
        <v>5</v>
      </c>
      <c r="F214" s="224" t="s">
        <v>302</v>
      </c>
      <c r="H214" s="225">
        <v>423</v>
      </c>
      <c r="I214" s="226"/>
      <c r="L214" s="222"/>
      <c r="M214" s="227"/>
      <c r="N214" s="228"/>
      <c r="O214" s="228"/>
      <c r="P214" s="228"/>
      <c r="Q214" s="228"/>
      <c r="R214" s="228"/>
      <c r="S214" s="228"/>
      <c r="T214" s="229"/>
      <c r="AT214" s="223" t="s">
        <v>193</v>
      </c>
      <c r="AU214" s="223" t="s">
        <v>83</v>
      </c>
      <c r="AV214" s="15" t="s">
        <v>202</v>
      </c>
      <c r="AW214" s="15" t="s">
        <v>38</v>
      </c>
      <c r="AX214" s="15" t="s">
        <v>74</v>
      </c>
      <c r="AY214" s="223" t="s">
        <v>185</v>
      </c>
    </row>
    <row r="215" spans="2:65" s="14" customFormat="1">
      <c r="B215" s="212"/>
      <c r="D215" s="213" t="s">
        <v>193</v>
      </c>
      <c r="E215" s="214" t="s">
        <v>5</v>
      </c>
      <c r="F215" s="215" t="s">
        <v>196</v>
      </c>
      <c r="H215" s="216">
        <v>1887</v>
      </c>
      <c r="I215" s="217"/>
      <c r="L215" s="212"/>
      <c r="M215" s="218"/>
      <c r="N215" s="219"/>
      <c r="O215" s="219"/>
      <c r="P215" s="219"/>
      <c r="Q215" s="219"/>
      <c r="R215" s="219"/>
      <c r="S215" s="219"/>
      <c r="T215" s="220"/>
      <c r="AT215" s="221" t="s">
        <v>193</v>
      </c>
      <c r="AU215" s="221" t="s">
        <v>83</v>
      </c>
      <c r="AV215" s="14" t="s">
        <v>191</v>
      </c>
      <c r="AW215" s="14" t="s">
        <v>38</v>
      </c>
      <c r="AX215" s="14" t="s">
        <v>81</v>
      </c>
      <c r="AY215" s="221" t="s">
        <v>185</v>
      </c>
    </row>
    <row r="216" spans="2:65" s="1" customFormat="1" ht="20.399999999999999" customHeight="1">
      <c r="B216" s="182"/>
      <c r="C216" s="183" t="s">
        <v>333</v>
      </c>
      <c r="D216" s="183" t="s">
        <v>187</v>
      </c>
      <c r="E216" s="184" t="s">
        <v>556</v>
      </c>
      <c r="F216" s="185" t="s">
        <v>557</v>
      </c>
      <c r="G216" s="186" t="s">
        <v>275</v>
      </c>
      <c r="H216" s="187">
        <v>90</v>
      </c>
      <c r="I216" s="188"/>
      <c r="J216" s="189">
        <f>ROUND(I216*H216,2)</f>
        <v>0</v>
      </c>
      <c r="K216" s="185" t="s">
        <v>5</v>
      </c>
      <c r="L216" s="42"/>
      <c r="M216" s="190" t="s">
        <v>5</v>
      </c>
      <c r="N216" s="191" t="s">
        <v>45</v>
      </c>
      <c r="O216" s="43"/>
      <c r="P216" s="192">
        <f>O216*H216</f>
        <v>0</v>
      </c>
      <c r="Q216" s="192">
        <v>3.5999999999999999E-3</v>
      </c>
      <c r="R216" s="192">
        <f>Q216*H216</f>
        <v>0.32400000000000001</v>
      </c>
      <c r="S216" s="192">
        <v>0</v>
      </c>
      <c r="T216" s="193">
        <f>S216*H216</f>
        <v>0</v>
      </c>
      <c r="AR216" s="25" t="s">
        <v>191</v>
      </c>
      <c r="AT216" s="25" t="s">
        <v>187</v>
      </c>
      <c r="AU216" s="25" t="s">
        <v>83</v>
      </c>
      <c r="AY216" s="25" t="s">
        <v>185</v>
      </c>
      <c r="BE216" s="194">
        <f>IF(N216="základní",J216,0)</f>
        <v>0</v>
      </c>
      <c r="BF216" s="194">
        <f>IF(N216="snížená",J216,0)</f>
        <v>0</v>
      </c>
      <c r="BG216" s="194">
        <f>IF(N216="zákl. přenesená",J216,0)</f>
        <v>0</v>
      </c>
      <c r="BH216" s="194">
        <f>IF(N216="sníž. přenesená",J216,0)</f>
        <v>0</v>
      </c>
      <c r="BI216" s="194">
        <f>IF(N216="nulová",J216,0)</f>
        <v>0</v>
      </c>
      <c r="BJ216" s="25" t="s">
        <v>81</v>
      </c>
      <c r="BK216" s="194">
        <f>ROUND(I216*H216,2)</f>
        <v>0</v>
      </c>
      <c r="BL216" s="25" t="s">
        <v>191</v>
      </c>
      <c r="BM216" s="25" t="s">
        <v>558</v>
      </c>
    </row>
    <row r="217" spans="2:65" s="13" customFormat="1">
      <c r="B217" s="204"/>
      <c r="D217" s="196" t="s">
        <v>193</v>
      </c>
      <c r="E217" s="205" t="s">
        <v>5</v>
      </c>
      <c r="F217" s="206" t="s">
        <v>373</v>
      </c>
      <c r="H217" s="207">
        <v>80</v>
      </c>
      <c r="I217" s="208"/>
      <c r="L217" s="204"/>
      <c r="M217" s="209"/>
      <c r="N217" s="210"/>
      <c r="O217" s="210"/>
      <c r="P217" s="210"/>
      <c r="Q217" s="210"/>
      <c r="R217" s="210"/>
      <c r="S217" s="210"/>
      <c r="T217" s="211"/>
      <c r="AT217" s="205" t="s">
        <v>193</v>
      </c>
      <c r="AU217" s="205" t="s">
        <v>83</v>
      </c>
      <c r="AV217" s="13" t="s">
        <v>83</v>
      </c>
      <c r="AW217" s="13" t="s">
        <v>38</v>
      </c>
      <c r="AX217" s="13" t="s">
        <v>74</v>
      </c>
      <c r="AY217" s="205" t="s">
        <v>185</v>
      </c>
    </row>
    <row r="218" spans="2:65" s="12" customFormat="1">
      <c r="B218" s="195"/>
      <c r="D218" s="196" t="s">
        <v>193</v>
      </c>
      <c r="E218" s="197" t="s">
        <v>5</v>
      </c>
      <c r="F218" s="198" t="s">
        <v>559</v>
      </c>
      <c r="H218" s="199" t="s">
        <v>5</v>
      </c>
      <c r="I218" s="200"/>
      <c r="L218" s="195"/>
      <c r="M218" s="201"/>
      <c r="N218" s="202"/>
      <c r="O218" s="202"/>
      <c r="P218" s="202"/>
      <c r="Q218" s="202"/>
      <c r="R218" s="202"/>
      <c r="S218" s="202"/>
      <c r="T218" s="203"/>
      <c r="AT218" s="199" t="s">
        <v>193</v>
      </c>
      <c r="AU218" s="199" t="s">
        <v>83</v>
      </c>
      <c r="AV218" s="12" t="s">
        <v>81</v>
      </c>
      <c r="AW218" s="12" t="s">
        <v>38</v>
      </c>
      <c r="AX218" s="12" t="s">
        <v>74</v>
      </c>
      <c r="AY218" s="199" t="s">
        <v>185</v>
      </c>
    </row>
    <row r="219" spans="2:65" s="13" customFormat="1">
      <c r="B219" s="204"/>
      <c r="D219" s="196" t="s">
        <v>193</v>
      </c>
      <c r="E219" s="205" t="s">
        <v>5</v>
      </c>
      <c r="F219" s="206" t="s">
        <v>560</v>
      </c>
      <c r="H219" s="207">
        <v>10</v>
      </c>
      <c r="I219" s="208"/>
      <c r="L219" s="204"/>
      <c r="M219" s="209"/>
      <c r="N219" s="210"/>
      <c r="O219" s="210"/>
      <c r="P219" s="210"/>
      <c r="Q219" s="210"/>
      <c r="R219" s="210"/>
      <c r="S219" s="210"/>
      <c r="T219" s="211"/>
      <c r="AT219" s="205" t="s">
        <v>193</v>
      </c>
      <c r="AU219" s="205" t="s">
        <v>83</v>
      </c>
      <c r="AV219" s="13" t="s">
        <v>83</v>
      </c>
      <c r="AW219" s="13" t="s">
        <v>38</v>
      </c>
      <c r="AX219" s="13" t="s">
        <v>74</v>
      </c>
      <c r="AY219" s="205" t="s">
        <v>185</v>
      </c>
    </row>
    <row r="220" spans="2:65" s="14" customFormat="1">
      <c r="B220" s="212"/>
      <c r="D220" s="196" t="s">
        <v>193</v>
      </c>
      <c r="E220" s="230" t="s">
        <v>5</v>
      </c>
      <c r="F220" s="231" t="s">
        <v>196</v>
      </c>
      <c r="H220" s="232">
        <v>90</v>
      </c>
      <c r="I220" s="217"/>
      <c r="L220" s="212"/>
      <c r="M220" s="218"/>
      <c r="N220" s="219"/>
      <c r="O220" s="219"/>
      <c r="P220" s="219"/>
      <c r="Q220" s="219"/>
      <c r="R220" s="219"/>
      <c r="S220" s="219"/>
      <c r="T220" s="220"/>
      <c r="AT220" s="221" t="s">
        <v>193</v>
      </c>
      <c r="AU220" s="221" t="s">
        <v>83</v>
      </c>
      <c r="AV220" s="14" t="s">
        <v>191</v>
      </c>
      <c r="AW220" s="14" t="s">
        <v>38</v>
      </c>
      <c r="AX220" s="14" t="s">
        <v>81</v>
      </c>
      <c r="AY220" s="221" t="s">
        <v>185</v>
      </c>
    </row>
    <row r="221" spans="2:65" s="11" customFormat="1" ht="29.85" customHeight="1">
      <c r="B221" s="168"/>
      <c r="D221" s="179" t="s">
        <v>73</v>
      </c>
      <c r="E221" s="180" t="s">
        <v>228</v>
      </c>
      <c r="F221" s="180" t="s">
        <v>362</v>
      </c>
      <c r="I221" s="171"/>
      <c r="J221" s="181">
        <f>BK221</f>
        <v>0</v>
      </c>
      <c r="L221" s="168"/>
      <c r="M221" s="173"/>
      <c r="N221" s="174"/>
      <c r="O221" s="174"/>
      <c r="P221" s="175">
        <f>SUM(P222:P254)</f>
        <v>0</v>
      </c>
      <c r="Q221" s="174"/>
      <c r="R221" s="175">
        <f>SUM(R222:R254)</f>
        <v>5.7932550000000003</v>
      </c>
      <c r="S221" s="174"/>
      <c r="T221" s="176">
        <f>SUM(T222:T254)</f>
        <v>0</v>
      </c>
      <c r="AR221" s="169" t="s">
        <v>81</v>
      </c>
      <c r="AT221" s="177" t="s">
        <v>73</v>
      </c>
      <c r="AU221" s="177" t="s">
        <v>81</v>
      </c>
      <c r="AY221" s="169" t="s">
        <v>185</v>
      </c>
      <c r="BK221" s="178">
        <f>SUM(BK222:BK254)</f>
        <v>0</v>
      </c>
    </row>
    <row r="222" spans="2:65" s="1" customFormat="1" ht="28.95" customHeight="1">
      <c r="B222" s="182"/>
      <c r="C222" s="183" t="s">
        <v>338</v>
      </c>
      <c r="D222" s="183" t="s">
        <v>187</v>
      </c>
      <c r="E222" s="184" t="s">
        <v>561</v>
      </c>
      <c r="F222" s="185" t="s">
        <v>562</v>
      </c>
      <c r="G222" s="186" t="s">
        <v>275</v>
      </c>
      <c r="H222" s="187">
        <v>15</v>
      </c>
      <c r="I222" s="188"/>
      <c r="J222" s="189">
        <f>ROUND(I222*H222,2)</f>
        <v>0</v>
      </c>
      <c r="K222" s="185" t="s">
        <v>198</v>
      </c>
      <c r="L222" s="42"/>
      <c r="M222" s="190" t="s">
        <v>5</v>
      </c>
      <c r="N222" s="191" t="s">
        <v>45</v>
      </c>
      <c r="O222" s="43"/>
      <c r="P222" s="192">
        <f>O222*H222</f>
        <v>0</v>
      </c>
      <c r="Q222" s="192">
        <v>0</v>
      </c>
      <c r="R222" s="192">
        <f>Q222*H222</f>
        <v>0</v>
      </c>
      <c r="S222" s="192">
        <v>0</v>
      </c>
      <c r="T222" s="193">
        <f>S222*H222</f>
        <v>0</v>
      </c>
      <c r="AR222" s="25" t="s">
        <v>191</v>
      </c>
      <c r="AT222" s="25" t="s">
        <v>187</v>
      </c>
      <c r="AU222" s="25" t="s">
        <v>83</v>
      </c>
      <c r="AY222" s="25" t="s">
        <v>185</v>
      </c>
      <c r="BE222" s="194">
        <f>IF(N222="základní",J222,0)</f>
        <v>0</v>
      </c>
      <c r="BF222" s="194">
        <f>IF(N222="snížená",J222,0)</f>
        <v>0</v>
      </c>
      <c r="BG222" s="194">
        <f>IF(N222="zákl. přenesená",J222,0)</f>
        <v>0</v>
      </c>
      <c r="BH222" s="194">
        <f>IF(N222="sníž. přenesená",J222,0)</f>
        <v>0</v>
      </c>
      <c r="BI222" s="194">
        <f>IF(N222="nulová",J222,0)</f>
        <v>0</v>
      </c>
      <c r="BJ222" s="25" t="s">
        <v>81</v>
      </c>
      <c r="BK222" s="194">
        <f>ROUND(I222*H222,2)</f>
        <v>0</v>
      </c>
      <c r="BL222" s="25" t="s">
        <v>191</v>
      </c>
      <c r="BM222" s="25" t="s">
        <v>563</v>
      </c>
    </row>
    <row r="223" spans="2:65" s="12" customFormat="1">
      <c r="B223" s="195"/>
      <c r="D223" s="196" t="s">
        <v>193</v>
      </c>
      <c r="E223" s="197" t="s">
        <v>5</v>
      </c>
      <c r="F223" s="198" t="s">
        <v>524</v>
      </c>
      <c r="H223" s="199" t="s">
        <v>5</v>
      </c>
      <c r="I223" s="200"/>
      <c r="L223" s="195"/>
      <c r="M223" s="201"/>
      <c r="N223" s="202"/>
      <c r="O223" s="202"/>
      <c r="P223" s="202"/>
      <c r="Q223" s="202"/>
      <c r="R223" s="202"/>
      <c r="S223" s="202"/>
      <c r="T223" s="203"/>
      <c r="AT223" s="199" t="s">
        <v>193</v>
      </c>
      <c r="AU223" s="199" t="s">
        <v>83</v>
      </c>
      <c r="AV223" s="12" t="s">
        <v>81</v>
      </c>
      <c r="AW223" s="12" t="s">
        <v>38</v>
      </c>
      <c r="AX223" s="12" t="s">
        <v>74</v>
      </c>
      <c r="AY223" s="199" t="s">
        <v>185</v>
      </c>
    </row>
    <row r="224" spans="2:65" s="13" customFormat="1">
      <c r="B224" s="204"/>
      <c r="D224" s="196" t="s">
        <v>193</v>
      </c>
      <c r="E224" s="205" t="s">
        <v>5</v>
      </c>
      <c r="F224" s="206" t="s">
        <v>11</v>
      </c>
      <c r="H224" s="207">
        <v>15</v>
      </c>
      <c r="I224" s="208"/>
      <c r="L224" s="204"/>
      <c r="M224" s="209"/>
      <c r="N224" s="210"/>
      <c r="O224" s="210"/>
      <c r="P224" s="210"/>
      <c r="Q224" s="210"/>
      <c r="R224" s="210"/>
      <c r="S224" s="210"/>
      <c r="T224" s="211"/>
      <c r="AT224" s="205" t="s">
        <v>193</v>
      </c>
      <c r="AU224" s="205" t="s">
        <v>83</v>
      </c>
      <c r="AV224" s="13" t="s">
        <v>83</v>
      </c>
      <c r="AW224" s="13" t="s">
        <v>38</v>
      </c>
      <c r="AX224" s="13" t="s">
        <v>74</v>
      </c>
      <c r="AY224" s="205" t="s">
        <v>185</v>
      </c>
    </row>
    <row r="225" spans="2:65" s="14" customFormat="1">
      <c r="B225" s="212"/>
      <c r="D225" s="213" t="s">
        <v>193</v>
      </c>
      <c r="E225" s="214" t="s">
        <v>5</v>
      </c>
      <c r="F225" s="215" t="s">
        <v>196</v>
      </c>
      <c r="H225" s="216">
        <v>15</v>
      </c>
      <c r="I225" s="217"/>
      <c r="L225" s="212"/>
      <c r="M225" s="218"/>
      <c r="N225" s="219"/>
      <c r="O225" s="219"/>
      <c r="P225" s="219"/>
      <c r="Q225" s="219"/>
      <c r="R225" s="219"/>
      <c r="S225" s="219"/>
      <c r="T225" s="220"/>
      <c r="AT225" s="221" t="s">
        <v>193</v>
      </c>
      <c r="AU225" s="221" t="s">
        <v>83</v>
      </c>
      <c r="AV225" s="14" t="s">
        <v>191</v>
      </c>
      <c r="AW225" s="14" t="s">
        <v>38</v>
      </c>
      <c r="AX225" s="14" t="s">
        <v>81</v>
      </c>
      <c r="AY225" s="221" t="s">
        <v>185</v>
      </c>
    </row>
    <row r="226" spans="2:65" s="1" customFormat="1" ht="28.95" customHeight="1">
      <c r="B226" s="182"/>
      <c r="C226" s="236" t="s">
        <v>348</v>
      </c>
      <c r="D226" s="236" t="s">
        <v>480</v>
      </c>
      <c r="E226" s="237" t="s">
        <v>564</v>
      </c>
      <c r="F226" s="238" t="s">
        <v>565</v>
      </c>
      <c r="G226" s="239" t="s">
        <v>566</v>
      </c>
      <c r="H226" s="240">
        <v>3.15</v>
      </c>
      <c r="I226" s="241"/>
      <c r="J226" s="242">
        <f>ROUND(I226*H226,2)</f>
        <v>0</v>
      </c>
      <c r="K226" s="238" t="s">
        <v>198</v>
      </c>
      <c r="L226" s="243"/>
      <c r="M226" s="244" t="s">
        <v>5</v>
      </c>
      <c r="N226" s="245" t="s">
        <v>45</v>
      </c>
      <c r="O226" s="43"/>
      <c r="P226" s="192">
        <f>O226*H226</f>
        <v>0</v>
      </c>
      <c r="Q226" s="192">
        <v>2.0500000000000001E-2</v>
      </c>
      <c r="R226" s="192">
        <f>Q226*H226</f>
        <v>6.4575000000000007E-2</v>
      </c>
      <c r="S226" s="192">
        <v>0</v>
      </c>
      <c r="T226" s="193">
        <f>S226*H226</f>
        <v>0</v>
      </c>
      <c r="AR226" s="25" t="s">
        <v>228</v>
      </c>
      <c r="AT226" s="25" t="s">
        <v>480</v>
      </c>
      <c r="AU226" s="25" t="s">
        <v>83</v>
      </c>
      <c r="AY226" s="25" t="s">
        <v>185</v>
      </c>
      <c r="BE226" s="194">
        <f>IF(N226="základní",J226,0)</f>
        <v>0</v>
      </c>
      <c r="BF226" s="194">
        <f>IF(N226="snížená",J226,0)</f>
        <v>0</v>
      </c>
      <c r="BG226" s="194">
        <f>IF(N226="zákl. přenesená",J226,0)</f>
        <v>0</v>
      </c>
      <c r="BH226" s="194">
        <f>IF(N226="sníž. přenesená",J226,0)</f>
        <v>0</v>
      </c>
      <c r="BI226" s="194">
        <f>IF(N226="nulová",J226,0)</f>
        <v>0</v>
      </c>
      <c r="BJ226" s="25" t="s">
        <v>81</v>
      </c>
      <c r="BK226" s="194">
        <f>ROUND(I226*H226,2)</f>
        <v>0</v>
      </c>
      <c r="BL226" s="25" t="s">
        <v>191</v>
      </c>
      <c r="BM226" s="25" t="s">
        <v>567</v>
      </c>
    </row>
    <row r="227" spans="2:65" s="12" customFormat="1">
      <c r="B227" s="195"/>
      <c r="D227" s="196" t="s">
        <v>193</v>
      </c>
      <c r="E227" s="197" t="s">
        <v>5</v>
      </c>
      <c r="F227" s="198" t="s">
        <v>524</v>
      </c>
      <c r="H227" s="199" t="s">
        <v>5</v>
      </c>
      <c r="I227" s="200"/>
      <c r="L227" s="195"/>
      <c r="M227" s="201"/>
      <c r="N227" s="202"/>
      <c r="O227" s="202"/>
      <c r="P227" s="202"/>
      <c r="Q227" s="202"/>
      <c r="R227" s="202"/>
      <c r="S227" s="202"/>
      <c r="T227" s="203"/>
      <c r="AT227" s="199" t="s">
        <v>193</v>
      </c>
      <c r="AU227" s="199" t="s">
        <v>83</v>
      </c>
      <c r="AV227" s="12" t="s">
        <v>81</v>
      </c>
      <c r="AW227" s="12" t="s">
        <v>38</v>
      </c>
      <c r="AX227" s="12" t="s">
        <v>74</v>
      </c>
      <c r="AY227" s="199" t="s">
        <v>185</v>
      </c>
    </row>
    <row r="228" spans="2:65" s="13" customFormat="1">
      <c r="B228" s="204"/>
      <c r="D228" s="196" t="s">
        <v>193</v>
      </c>
      <c r="E228" s="205" t="s">
        <v>5</v>
      </c>
      <c r="F228" s="206" t="s">
        <v>568</v>
      </c>
      <c r="H228" s="207">
        <v>3.15</v>
      </c>
      <c r="I228" s="208"/>
      <c r="L228" s="204"/>
      <c r="M228" s="209"/>
      <c r="N228" s="210"/>
      <c r="O228" s="210"/>
      <c r="P228" s="210"/>
      <c r="Q228" s="210"/>
      <c r="R228" s="210"/>
      <c r="S228" s="210"/>
      <c r="T228" s="211"/>
      <c r="AT228" s="205" t="s">
        <v>193</v>
      </c>
      <c r="AU228" s="205" t="s">
        <v>83</v>
      </c>
      <c r="AV228" s="13" t="s">
        <v>83</v>
      </c>
      <c r="AW228" s="13" t="s">
        <v>38</v>
      </c>
      <c r="AX228" s="13" t="s">
        <v>74</v>
      </c>
      <c r="AY228" s="205" t="s">
        <v>185</v>
      </c>
    </row>
    <row r="229" spans="2:65" s="14" customFormat="1">
      <c r="B229" s="212"/>
      <c r="D229" s="213" t="s">
        <v>193</v>
      </c>
      <c r="E229" s="214" t="s">
        <v>5</v>
      </c>
      <c r="F229" s="215" t="s">
        <v>196</v>
      </c>
      <c r="H229" s="216">
        <v>3.15</v>
      </c>
      <c r="I229" s="217"/>
      <c r="L229" s="212"/>
      <c r="M229" s="218"/>
      <c r="N229" s="219"/>
      <c r="O229" s="219"/>
      <c r="P229" s="219"/>
      <c r="Q229" s="219"/>
      <c r="R229" s="219"/>
      <c r="S229" s="219"/>
      <c r="T229" s="220"/>
      <c r="AT229" s="221" t="s">
        <v>193</v>
      </c>
      <c r="AU229" s="221" t="s">
        <v>83</v>
      </c>
      <c r="AV229" s="14" t="s">
        <v>191</v>
      </c>
      <c r="AW229" s="14" t="s">
        <v>38</v>
      </c>
      <c r="AX229" s="14" t="s">
        <v>81</v>
      </c>
      <c r="AY229" s="221" t="s">
        <v>185</v>
      </c>
    </row>
    <row r="230" spans="2:65" s="1" customFormat="1" ht="28.95" customHeight="1">
      <c r="B230" s="182"/>
      <c r="C230" s="183" t="s">
        <v>353</v>
      </c>
      <c r="D230" s="183" t="s">
        <v>187</v>
      </c>
      <c r="E230" s="184" t="s">
        <v>569</v>
      </c>
      <c r="F230" s="185" t="s">
        <v>570</v>
      </c>
      <c r="G230" s="186" t="s">
        <v>366</v>
      </c>
      <c r="H230" s="187">
        <v>4</v>
      </c>
      <c r="I230" s="188"/>
      <c r="J230" s="189">
        <f>ROUND(I230*H230,2)</f>
        <v>0</v>
      </c>
      <c r="K230" s="185" t="s">
        <v>5</v>
      </c>
      <c r="L230" s="42"/>
      <c r="M230" s="190" t="s">
        <v>5</v>
      </c>
      <c r="N230" s="191" t="s">
        <v>45</v>
      </c>
      <c r="O230" s="43"/>
      <c r="P230" s="192">
        <f>O230*H230</f>
        <v>0</v>
      </c>
      <c r="Q230" s="192">
        <v>0</v>
      </c>
      <c r="R230" s="192">
        <f>Q230*H230</f>
        <v>0</v>
      </c>
      <c r="S230" s="192">
        <v>0</v>
      </c>
      <c r="T230" s="193">
        <f>S230*H230</f>
        <v>0</v>
      </c>
      <c r="AR230" s="25" t="s">
        <v>191</v>
      </c>
      <c r="AT230" s="25" t="s">
        <v>187</v>
      </c>
      <c r="AU230" s="25" t="s">
        <v>83</v>
      </c>
      <c r="AY230" s="25" t="s">
        <v>185</v>
      </c>
      <c r="BE230" s="194">
        <f>IF(N230="základní",J230,0)</f>
        <v>0</v>
      </c>
      <c r="BF230" s="194">
        <f>IF(N230="snížená",J230,0)</f>
        <v>0</v>
      </c>
      <c r="BG230" s="194">
        <f>IF(N230="zákl. přenesená",J230,0)</f>
        <v>0</v>
      </c>
      <c r="BH230" s="194">
        <f>IF(N230="sníž. přenesená",J230,0)</f>
        <v>0</v>
      </c>
      <c r="BI230" s="194">
        <f>IF(N230="nulová",J230,0)</f>
        <v>0</v>
      </c>
      <c r="BJ230" s="25" t="s">
        <v>81</v>
      </c>
      <c r="BK230" s="194">
        <f>ROUND(I230*H230,2)</f>
        <v>0</v>
      </c>
      <c r="BL230" s="25" t="s">
        <v>191</v>
      </c>
      <c r="BM230" s="25" t="s">
        <v>571</v>
      </c>
    </row>
    <row r="231" spans="2:65" s="13" customFormat="1">
      <c r="B231" s="204"/>
      <c r="D231" s="196" t="s">
        <v>193</v>
      </c>
      <c r="E231" s="205" t="s">
        <v>5</v>
      </c>
      <c r="F231" s="206" t="s">
        <v>572</v>
      </c>
      <c r="H231" s="207">
        <v>4</v>
      </c>
      <c r="I231" s="208"/>
      <c r="L231" s="204"/>
      <c r="M231" s="209"/>
      <c r="N231" s="210"/>
      <c r="O231" s="210"/>
      <c r="P231" s="210"/>
      <c r="Q231" s="210"/>
      <c r="R231" s="210"/>
      <c r="S231" s="210"/>
      <c r="T231" s="211"/>
      <c r="AT231" s="205" t="s">
        <v>193</v>
      </c>
      <c r="AU231" s="205" t="s">
        <v>83</v>
      </c>
      <c r="AV231" s="13" t="s">
        <v>83</v>
      </c>
      <c r="AW231" s="13" t="s">
        <v>38</v>
      </c>
      <c r="AX231" s="13" t="s">
        <v>74</v>
      </c>
      <c r="AY231" s="205" t="s">
        <v>185</v>
      </c>
    </row>
    <row r="232" spans="2:65" s="14" customFormat="1">
      <c r="B232" s="212"/>
      <c r="D232" s="213" t="s">
        <v>193</v>
      </c>
      <c r="E232" s="214" t="s">
        <v>5</v>
      </c>
      <c r="F232" s="215" t="s">
        <v>196</v>
      </c>
      <c r="H232" s="216">
        <v>4</v>
      </c>
      <c r="I232" s="217"/>
      <c r="L232" s="212"/>
      <c r="M232" s="218"/>
      <c r="N232" s="219"/>
      <c r="O232" s="219"/>
      <c r="P232" s="219"/>
      <c r="Q232" s="219"/>
      <c r="R232" s="219"/>
      <c r="S232" s="219"/>
      <c r="T232" s="220"/>
      <c r="AT232" s="221" t="s">
        <v>193</v>
      </c>
      <c r="AU232" s="221" t="s">
        <v>83</v>
      </c>
      <c r="AV232" s="14" t="s">
        <v>191</v>
      </c>
      <c r="AW232" s="14" t="s">
        <v>38</v>
      </c>
      <c r="AX232" s="14" t="s">
        <v>81</v>
      </c>
      <c r="AY232" s="221" t="s">
        <v>185</v>
      </c>
    </row>
    <row r="233" spans="2:65" s="1" customFormat="1" ht="20.399999999999999" customHeight="1">
      <c r="B233" s="182"/>
      <c r="C233" s="183" t="s">
        <v>363</v>
      </c>
      <c r="D233" s="183" t="s">
        <v>187</v>
      </c>
      <c r="E233" s="184" t="s">
        <v>573</v>
      </c>
      <c r="F233" s="185" t="s">
        <v>574</v>
      </c>
      <c r="G233" s="186" t="s">
        <v>566</v>
      </c>
      <c r="H233" s="187">
        <v>4</v>
      </c>
      <c r="I233" s="188"/>
      <c r="J233" s="189">
        <f>ROUND(I233*H233,2)</f>
        <v>0</v>
      </c>
      <c r="K233" s="185" t="s">
        <v>5</v>
      </c>
      <c r="L233" s="42"/>
      <c r="M233" s="190" t="s">
        <v>5</v>
      </c>
      <c r="N233" s="191" t="s">
        <v>45</v>
      </c>
      <c r="O233" s="43"/>
      <c r="P233" s="192">
        <f>O233*H233</f>
        <v>0</v>
      </c>
      <c r="Q233" s="192">
        <v>0.14494000000000001</v>
      </c>
      <c r="R233" s="192">
        <f>Q233*H233</f>
        <v>0.57976000000000005</v>
      </c>
      <c r="S233" s="192">
        <v>0</v>
      </c>
      <c r="T233" s="193">
        <f>S233*H233</f>
        <v>0</v>
      </c>
      <c r="AR233" s="25" t="s">
        <v>191</v>
      </c>
      <c r="AT233" s="25" t="s">
        <v>187</v>
      </c>
      <c r="AU233" s="25" t="s">
        <v>83</v>
      </c>
      <c r="AY233" s="25" t="s">
        <v>185</v>
      </c>
      <c r="BE233" s="194">
        <f>IF(N233="základní",J233,0)</f>
        <v>0</v>
      </c>
      <c r="BF233" s="194">
        <f>IF(N233="snížená",J233,0)</f>
        <v>0</v>
      </c>
      <c r="BG233" s="194">
        <f>IF(N233="zákl. přenesená",J233,0)</f>
        <v>0</v>
      </c>
      <c r="BH233" s="194">
        <f>IF(N233="sníž. přenesená",J233,0)</f>
        <v>0</v>
      </c>
      <c r="BI233" s="194">
        <f>IF(N233="nulová",J233,0)</f>
        <v>0</v>
      </c>
      <c r="BJ233" s="25" t="s">
        <v>81</v>
      </c>
      <c r="BK233" s="194">
        <f>ROUND(I233*H233,2)</f>
        <v>0</v>
      </c>
      <c r="BL233" s="25" t="s">
        <v>191</v>
      </c>
      <c r="BM233" s="25" t="s">
        <v>575</v>
      </c>
    </row>
    <row r="234" spans="2:65" s="13" customFormat="1">
      <c r="B234" s="204"/>
      <c r="D234" s="196" t="s">
        <v>193</v>
      </c>
      <c r="E234" s="205" t="s">
        <v>5</v>
      </c>
      <c r="F234" s="206" t="s">
        <v>191</v>
      </c>
      <c r="H234" s="207">
        <v>4</v>
      </c>
      <c r="I234" s="208"/>
      <c r="L234" s="204"/>
      <c r="M234" s="209"/>
      <c r="N234" s="210"/>
      <c r="O234" s="210"/>
      <c r="P234" s="210"/>
      <c r="Q234" s="210"/>
      <c r="R234" s="210"/>
      <c r="S234" s="210"/>
      <c r="T234" s="211"/>
      <c r="AT234" s="205" t="s">
        <v>193</v>
      </c>
      <c r="AU234" s="205" t="s">
        <v>83</v>
      </c>
      <c r="AV234" s="13" t="s">
        <v>83</v>
      </c>
      <c r="AW234" s="13" t="s">
        <v>38</v>
      </c>
      <c r="AX234" s="13" t="s">
        <v>74</v>
      </c>
      <c r="AY234" s="205" t="s">
        <v>185</v>
      </c>
    </row>
    <row r="235" spans="2:65" s="14" customFormat="1">
      <c r="B235" s="212"/>
      <c r="D235" s="213" t="s">
        <v>193</v>
      </c>
      <c r="E235" s="214" t="s">
        <v>5</v>
      </c>
      <c r="F235" s="215" t="s">
        <v>196</v>
      </c>
      <c r="H235" s="216">
        <v>4</v>
      </c>
      <c r="I235" s="217"/>
      <c r="L235" s="212"/>
      <c r="M235" s="218"/>
      <c r="N235" s="219"/>
      <c r="O235" s="219"/>
      <c r="P235" s="219"/>
      <c r="Q235" s="219"/>
      <c r="R235" s="219"/>
      <c r="S235" s="219"/>
      <c r="T235" s="220"/>
      <c r="AT235" s="221" t="s">
        <v>193</v>
      </c>
      <c r="AU235" s="221" t="s">
        <v>83</v>
      </c>
      <c r="AV235" s="14" t="s">
        <v>191</v>
      </c>
      <c r="AW235" s="14" t="s">
        <v>38</v>
      </c>
      <c r="AX235" s="14" t="s">
        <v>81</v>
      </c>
      <c r="AY235" s="221" t="s">
        <v>185</v>
      </c>
    </row>
    <row r="236" spans="2:65" s="1" customFormat="1" ht="20.399999999999999" customHeight="1">
      <c r="B236" s="182"/>
      <c r="C236" s="236" t="s">
        <v>369</v>
      </c>
      <c r="D236" s="236" t="s">
        <v>480</v>
      </c>
      <c r="E236" s="237" t="s">
        <v>576</v>
      </c>
      <c r="F236" s="238" t="s">
        <v>577</v>
      </c>
      <c r="G236" s="239" t="s">
        <v>566</v>
      </c>
      <c r="H236" s="240">
        <v>4</v>
      </c>
      <c r="I236" s="241"/>
      <c r="J236" s="242">
        <f>ROUND(I236*H236,2)</f>
        <v>0</v>
      </c>
      <c r="K236" s="238" t="s">
        <v>5</v>
      </c>
      <c r="L236" s="243"/>
      <c r="M236" s="244" t="s">
        <v>5</v>
      </c>
      <c r="N236" s="245" t="s">
        <v>45</v>
      </c>
      <c r="O236" s="43"/>
      <c r="P236" s="192">
        <f>O236*H236</f>
        <v>0</v>
      </c>
      <c r="Q236" s="192">
        <v>9.5000000000000001E-2</v>
      </c>
      <c r="R236" s="192">
        <f>Q236*H236</f>
        <v>0.38</v>
      </c>
      <c r="S236" s="192">
        <v>0</v>
      </c>
      <c r="T236" s="193">
        <f>S236*H236</f>
        <v>0</v>
      </c>
      <c r="AR236" s="25" t="s">
        <v>228</v>
      </c>
      <c r="AT236" s="25" t="s">
        <v>480</v>
      </c>
      <c r="AU236" s="25" t="s">
        <v>83</v>
      </c>
      <c r="AY236" s="25" t="s">
        <v>185</v>
      </c>
      <c r="BE236" s="194">
        <f>IF(N236="základní",J236,0)</f>
        <v>0</v>
      </c>
      <c r="BF236" s="194">
        <f>IF(N236="snížená",J236,0)</f>
        <v>0</v>
      </c>
      <c r="BG236" s="194">
        <f>IF(N236="zákl. přenesená",J236,0)</f>
        <v>0</v>
      </c>
      <c r="BH236" s="194">
        <f>IF(N236="sníž. přenesená",J236,0)</f>
        <v>0</v>
      </c>
      <c r="BI236" s="194">
        <f>IF(N236="nulová",J236,0)</f>
        <v>0</v>
      </c>
      <c r="BJ236" s="25" t="s">
        <v>81</v>
      </c>
      <c r="BK236" s="194">
        <f>ROUND(I236*H236,2)</f>
        <v>0</v>
      </c>
      <c r="BL236" s="25" t="s">
        <v>191</v>
      </c>
      <c r="BM236" s="25" t="s">
        <v>578</v>
      </c>
    </row>
    <row r="237" spans="2:65" s="13" customFormat="1">
      <c r="B237" s="204"/>
      <c r="D237" s="196" t="s">
        <v>193</v>
      </c>
      <c r="E237" s="205" t="s">
        <v>5</v>
      </c>
      <c r="F237" s="206" t="s">
        <v>191</v>
      </c>
      <c r="H237" s="207">
        <v>4</v>
      </c>
      <c r="I237" s="208"/>
      <c r="L237" s="204"/>
      <c r="M237" s="209"/>
      <c r="N237" s="210"/>
      <c r="O237" s="210"/>
      <c r="P237" s="210"/>
      <c r="Q237" s="210"/>
      <c r="R237" s="210"/>
      <c r="S237" s="210"/>
      <c r="T237" s="211"/>
      <c r="AT237" s="205" t="s">
        <v>193</v>
      </c>
      <c r="AU237" s="205" t="s">
        <v>83</v>
      </c>
      <c r="AV237" s="13" t="s">
        <v>83</v>
      </c>
      <c r="AW237" s="13" t="s">
        <v>38</v>
      </c>
      <c r="AX237" s="13" t="s">
        <v>74</v>
      </c>
      <c r="AY237" s="205" t="s">
        <v>185</v>
      </c>
    </row>
    <row r="238" spans="2:65" s="14" customFormat="1">
      <c r="B238" s="212"/>
      <c r="D238" s="213" t="s">
        <v>193</v>
      </c>
      <c r="E238" s="214" t="s">
        <v>5</v>
      </c>
      <c r="F238" s="215" t="s">
        <v>196</v>
      </c>
      <c r="H238" s="216">
        <v>4</v>
      </c>
      <c r="I238" s="217"/>
      <c r="L238" s="212"/>
      <c r="M238" s="218"/>
      <c r="N238" s="219"/>
      <c r="O238" s="219"/>
      <c r="P238" s="219"/>
      <c r="Q238" s="219"/>
      <c r="R238" s="219"/>
      <c r="S238" s="219"/>
      <c r="T238" s="220"/>
      <c r="AT238" s="221" t="s">
        <v>193</v>
      </c>
      <c r="AU238" s="221" t="s">
        <v>83</v>
      </c>
      <c r="AV238" s="14" t="s">
        <v>191</v>
      </c>
      <c r="AW238" s="14" t="s">
        <v>38</v>
      </c>
      <c r="AX238" s="14" t="s">
        <v>81</v>
      </c>
      <c r="AY238" s="221" t="s">
        <v>185</v>
      </c>
    </row>
    <row r="239" spans="2:65" s="1" customFormat="1" ht="20.399999999999999" customHeight="1">
      <c r="B239" s="182"/>
      <c r="C239" s="236" t="s">
        <v>374</v>
      </c>
      <c r="D239" s="236" t="s">
        <v>480</v>
      </c>
      <c r="E239" s="237" t="s">
        <v>579</v>
      </c>
      <c r="F239" s="238" t="s">
        <v>580</v>
      </c>
      <c r="G239" s="239" t="s">
        <v>566</v>
      </c>
      <c r="H239" s="240">
        <v>4.04</v>
      </c>
      <c r="I239" s="241"/>
      <c r="J239" s="242">
        <f>ROUND(I239*H239,2)</f>
        <v>0</v>
      </c>
      <c r="K239" s="238" t="s">
        <v>5</v>
      </c>
      <c r="L239" s="243"/>
      <c r="M239" s="244" t="s">
        <v>5</v>
      </c>
      <c r="N239" s="245" t="s">
        <v>45</v>
      </c>
      <c r="O239" s="43"/>
      <c r="P239" s="192">
        <f>O239*H239</f>
        <v>0</v>
      </c>
      <c r="Q239" s="192">
        <v>9.7000000000000003E-2</v>
      </c>
      <c r="R239" s="192">
        <f>Q239*H239</f>
        <v>0.39188000000000001</v>
      </c>
      <c r="S239" s="192">
        <v>0</v>
      </c>
      <c r="T239" s="193">
        <f>S239*H239</f>
        <v>0</v>
      </c>
      <c r="AR239" s="25" t="s">
        <v>228</v>
      </c>
      <c r="AT239" s="25" t="s">
        <v>480</v>
      </c>
      <c r="AU239" s="25" t="s">
        <v>83</v>
      </c>
      <c r="AY239" s="25" t="s">
        <v>185</v>
      </c>
      <c r="BE239" s="194">
        <f>IF(N239="základní",J239,0)</f>
        <v>0</v>
      </c>
      <c r="BF239" s="194">
        <f>IF(N239="snížená",J239,0)</f>
        <v>0</v>
      </c>
      <c r="BG239" s="194">
        <f>IF(N239="zákl. přenesená",J239,0)</f>
        <v>0</v>
      </c>
      <c r="BH239" s="194">
        <f>IF(N239="sníž. přenesená",J239,0)</f>
        <v>0</v>
      </c>
      <c r="BI239" s="194">
        <f>IF(N239="nulová",J239,0)</f>
        <v>0</v>
      </c>
      <c r="BJ239" s="25" t="s">
        <v>81</v>
      </c>
      <c r="BK239" s="194">
        <f>ROUND(I239*H239,2)</f>
        <v>0</v>
      </c>
      <c r="BL239" s="25" t="s">
        <v>191</v>
      </c>
      <c r="BM239" s="25" t="s">
        <v>581</v>
      </c>
    </row>
    <row r="240" spans="2:65" s="13" customFormat="1">
      <c r="B240" s="204"/>
      <c r="D240" s="196" t="s">
        <v>193</v>
      </c>
      <c r="E240" s="205" t="s">
        <v>5</v>
      </c>
      <c r="F240" s="206" t="s">
        <v>582</v>
      </c>
      <c r="H240" s="207">
        <v>4.04</v>
      </c>
      <c r="I240" s="208"/>
      <c r="L240" s="204"/>
      <c r="M240" s="209"/>
      <c r="N240" s="210"/>
      <c r="O240" s="210"/>
      <c r="P240" s="210"/>
      <c r="Q240" s="210"/>
      <c r="R240" s="210"/>
      <c r="S240" s="210"/>
      <c r="T240" s="211"/>
      <c r="AT240" s="205" t="s">
        <v>193</v>
      </c>
      <c r="AU240" s="205" t="s">
        <v>83</v>
      </c>
      <c r="AV240" s="13" t="s">
        <v>83</v>
      </c>
      <c r="AW240" s="13" t="s">
        <v>38</v>
      </c>
      <c r="AX240" s="13" t="s">
        <v>74</v>
      </c>
      <c r="AY240" s="205" t="s">
        <v>185</v>
      </c>
    </row>
    <row r="241" spans="2:65" s="14" customFormat="1">
      <c r="B241" s="212"/>
      <c r="D241" s="213" t="s">
        <v>193</v>
      </c>
      <c r="E241" s="214" t="s">
        <v>5</v>
      </c>
      <c r="F241" s="215" t="s">
        <v>196</v>
      </c>
      <c r="H241" s="216">
        <v>4.04</v>
      </c>
      <c r="I241" s="217"/>
      <c r="L241" s="212"/>
      <c r="M241" s="218"/>
      <c r="N241" s="219"/>
      <c r="O241" s="219"/>
      <c r="P241" s="219"/>
      <c r="Q241" s="219"/>
      <c r="R241" s="219"/>
      <c r="S241" s="219"/>
      <c r="T241" s="220"/>
      <c r="AT241" s="221" t="s">
        <v>193</v>
      </c>
      <c r="AU241" s="221" t="s">
        <v>83</v>
      </c>
      <c r="AV241" s="14" t="s">
        <v>191</v>
      </c>
      <c r="AW241" s="14" t="s">
        <v>38</v>
      </c>
      <c r="AX241" s="14" t="s">
        <v>81</v>
      </c>
      <c r="AY241" s="221" t="s">
        <v>185</v>
      </c>
    </row>
    <row r="242" spans="2:65" s="1" customFormat="1" ht="20.399999999999999" customHeight="1">
      <c r="B242" s="182"/>
      <c r="C242" s="236" t="s">
        <v>209</v>
      </c>
      <c r="D242" s="236" t="s">
        <v>480</v>
      </c>
      <c r="E242" s="237" t="s">
        <v>583</v>
      </c>
      <c r="F242" s="238" t="s">
        <v>584</v>
      </c>
      <c r="G242" s="239" t="s">
        <v>566</v>
      </c>
      <c r="H242" s="240">
        <v>4.04</v>
      </c>
      <c r="I242" s="241"/>
      <c r="J242" s="242">
        <f>ROUND(I242*H242,2)</f>
        <v>0</v>
      </c>
      <c r="K242" s="238" t="s">
        <v>5</v>
      </c>
      <c r="L242" s="243"/>
      <c r="M242" s="244" t="s">
        <v>5</v>
      </c>
      <c r="N242" s="245" t="s">
        <v>45</v>
      </c>
      <c r="O242" s="43"/>
      <c r="P242" s="192">
        <f>O242*H242</f>
        <v>0</v>
      </c>
      <c r="Q242" s="192">
        <v>5.8000000000000003E-2</v>
      </c>
      <c r="R242" s="192">
        <f>Q242*H242</f>
        <v>0.23432</v>
      </c>
      <c r="S242" s="192">
        <v>0</v>
      </c>
      <c r="T242" s="193">
        <f>S242*H242</f>
        <v>0</v>
      </c>
      <c r="AR242" s="25" t="s">
        <v>228</v>
      </c>
      <c r="AT242" s="25" t="s">
        <v>480</v>
      </c>
      <c r="AU242" s="25" t="s">
        <v>83</v>
      </c>
      <c r="AY242" s="25" t="s">
        <v>185</v>
      </c>
      <c r="BE242" s="194">
        <f>IF(N242="základní",J242,0)</f>
        <v>0</v>
      </c>
      <c r="BF242" s="194">
        <f>IF(N242="snížená",J242,0)</f>
        <v>0</v>
      </c>
      <c r="BG242" s="194">
        <f>IF(N242="zákl. přenesená",J242,0)</f>
        <v>0</v>
      </c>
      <c r="BH242" s="194">
        <f>IF(N242="sníž. přenesená",J242,0)</f>
        <v>0</v>
      </c>
      <c r="BI242" s="194">
        <f>IF(N242="nulová",J242,0)</f>
        <v>0</v>
      </c>
      <c r="BJ242" s="25" t="s">
        <v>81</v>
      </c>
      <c r="BK242" s="194">
        <f>ROUND(I242*H242,2)</f>
        <v>0</v>
      </c>
      <c r="BL242" s="25" t="s">
        <v>191</v>
      </c>
      <c r="BM242" s="25" t="s">
        <v>585</v>
      </c>
    </row>
    <row r="243" spans="2:65" s="13" customFormat="1">
      <c r="B243" s="204"/>
      <c r="D243" s="196" t="s">
        <v>193</v>
      </c>
      <c r="E243" s="205" t="s">
        <v>5</v>
      </c>
      <c r="F243" s="206" t="s">
        <v>582</v>
      </c>
      <c r="H243" s="207">
        <v>4.04</v>
      </c>
      <c r="I243" s="208"/>
      <c r="L243" s="204"/>
      <c r="M243" s="209"/>
      <c r="N243" s="210"/>
      <c r="O243" s="210"/>
      <c r="P243" s="210"/>
      <c r="Q243" s="210"/>
      <c r="R243" s="210"/>
      <c r="S243" s="210"/>
      <c r="T243" s="211"/>
      <c r="AT243" s="205" t="s">
        <v>193</v>
      </c>
      <c r="AU243" s="205" t="s">
        <v>83</v>
      </c>
      <c r="AV243" s="13" t="s">
        <v>83</v>
      </c>
      <c r="AW243" s="13" t="s">
        <v>38</v>
      </c>
      <c r="AX243" s="13" t="s">
        <v>74</v>
      </c>
      <c r="AY243" s="205" t="s">
        <v>185</v>
      </c>
    </row>
    <row r="244" spans="2:65" s="14" customFormat="1">
      <c r="B244" s="212"/>
      <c r="D244" s="213" t="s">
        <v>193</v>
      </c>
      <c r="E244" s="214" t="s">
        <v>5</v>
      </c>
      <c r="F244" s="215" t="s">
        <v>196</v>
      </c>
      <c r="H244" s="216">
        <v>4.04</v>
      </c>
      <c r="I244" s="217"/>
      <c r="L244" s="212"/>
      <c r="M244" s="218"/>
      <c r="N244" s="219"/>
      <c r="O244" s="219"/>
      <c r="P244" s="219"/>
      <c r="Q244" s="219"/>
      <c r="R244" s="219"/>
      <c r="S244" s="219"/>
      <c r="T244" s="220"/>
      <c r="AT244" s="221" t="s">
        <v>193</v>
      </c>
      <c r="AU244" s="221" t="s">
        <v>83</v>
      </c>
      <c r="AV244" s="14" t="s">
        <v>191</v>
      </c>
      <c r="AW244" s="14" t="s">
        <v>38</v>
      </c>
      <c r="AX244" s="14" t="s">
        <v>81</v>
      </c>
      <c r="AY244" s="221" t="s">
        <v>185</v>
      </c>
    </row>
    <row r="245" spans="2:65" s="1" customFormat="1" ht="20.399999999999999" customHeight="1">
      <c r="B245" s="182"/>
      <c r="C245" s="236" t="s">
        <v>385</v>
      </c>
      <c r="D245" s="236" t="s">
        <v>480</v>
      </c>
      <c r="E245" s="237" t="s">
        <v>586</v>
      </c>
      <c r="F245" s="238" t="s">
        <v>587</v>
      </c>
      <c r="G245" s="239" t="s">
        <v>566</v>
      </c>
      <c r="H245" s="240">
        <v>4.04</v>
      </c>
      <c r="I245" s="241"/>
      <c r="J245" s="242">
        <f>ROUND(I245*H245,2)</f>
        <v>0</v>
      </c>
      <c r="K245" s="238" t="s">
        <v>5</v>
      </c>
      <c r="L245" s="243"/>
      <c r="M245" s="244" t="s">
        <v>5</v>
      </c>
      <c r="N245" s="245" t="s">
        <v>45</v>
      </c>
      <c r="O245" s="43"/>
      <c r="P245" s="192">
        <f>O245*H245</f>
        <v>0</v>
      </c>
      <c r="Q245" s="192">
        <v>5.7000000000000002E-2</v>
      </c>
      <c r="R245" s="192">
        <f>Q245*H245</f>
        <v>0.23028000000000001</v>
      </c>
      <c r="S245" s="192">
        <v>0</v>
      </c>
      <c r="T245" s="193">
        <f>S245*H245</f>
        <v>0</v>
      </c>
      <c r="AR245" s="25" t="s">
        <v>228</v>
      </c>
      <c r="AT245" s="25" t="s">
        <v>480</v>
      </c>
      <c r="AU245" s="25" t="s">
        <v>83</v>
      </c>
      <c r="AY245" s="25" t="s">
        <v>185</v>
      </c>
      <c r="BE245" s="194">
        <f>IF(N245="základní",J245,0)</f>
        <v>0</v>
      </c>
      <c r="BF245" s="194">
        <f>IF(N245="snížená",J245,0)</f>
        <v>0</v>
      </c>
      <c r="BG245" s="194">
        <f>IF(N245="zákl. přenesená",J245,0)</f>
        <v>0</v>
      </c>
      <c r="BH245" s="194">
        <f>IF(N245="sníž. přenesená",J245,0)</f>
        <v>0</v>
      </c>
      <c r="BI245" s="194">
        <f>IF(N245="nulová",J245,0)</f>
        <v>0</v>
      </c>
      <c r="BJ245" s="25" t="s">
        <v>81</v>
      </c>
      <c r="BK245" s="194">
        <f>ROUND(I245*H245,2)</f>
        <v>0</v>
      </c>
      <c r="BL245" s="25" t="s">
        <v>191</v>
      </c>
      <c r="BM245" s="25" t="s">
        <v>588</v>
      </c>
    </row>
    <row r="246" spans="2:65" s="13" customFormat="1">
      <c r="B246" s="204"/>
      <c r="D246" s="196" t="s">
        <v>193</v>
      </c>
      <c r="E246" s="205" t="s">
        <v>5</v>
      </c>
      <c r="F246" s="206" t="s">
        <v>582</v>
      </c>
      <c r="H246" s="207">
        <v>4.04</v>
      </c>
      <c r="I246" s="208"/>
      <c r="L246" s="204"/>
      <c r="M246" s="209"/>
      <c r="N246" s="210"/>
      <c r="O246" s="210"/>
      <c r="P246" s="210"/>
      <c r="Q246" s="210"/>
      <c r="R246" s="210"/>
      <c r="S246" s="210"/>
      <c r="T246" s="211"/>
      <c r="AT246" s="205" t="s">
        <v>193</v>
      </c>
      <c r="AU246" s="205" t="s">
        <v>83</v>
      </c>
      <c r="AV246" s="13" t="s">
        <v>83</v>
      </c>
      <c r="AW246" s="13" t="s">
        <v>38</v>
      </c>
      <c r="AX246" s="13" t="s">
        <v>74</v>
      </c>
      <c r="AY246" s="205" t="s">
        <v>185</v>
      </c>
    </row>
    <row r="247" spans="2:65" s="14" customFormat="1">
      <c r="B247" s="212"/>
      <c r="D247" s="213" t="s">
        <v>193</v>
      </c>
      <c r="E247" s="214" t="s">
        <v>5</v>
      </c>
      <c r="F247" s="215" t="s">
        <v>196</v>
      </c>
      <c r="H247" s="216">
        <v>4.04</v>
      </c>
      <c r="I247" s="217"/>
      <c r="L247" s="212"/>
      <c r="M247" s="218"/>
      <c r="N247" s="219"/>
      <c r="O247" s="219"/>
      <c r="P247" s="219"/>
      <c r="Q247" s="219"/>
      <c r="R247" s="219"/>
      <c r="S247" s="219"/>
      <c r="T247" s="220"/>
      <c r="AT247" s="221" t="s">
        <v>193</v>
      </c>
      <c r="AU247" s="221" t="s">
        <v>83</v>
      </c>
      <c r="AV247" s="14" t="s">
        <v>191</v>
      </c>
      <c r="AW247" s="14" t="s">
        <v>38</v>
      </c>
      <c r="AX247" s="14" t="s">
        <v>81</v>
      </c>
      <c r="AY247" s="221" t="s">
        <v>185</v>
      </c>
    </row>
    <row r="248" spans="2:65" s="1" customFormat="1" ht="28.95" customHeight="1">
      <c r="B248" s="182"/>
      <c r="C248" s="236" t="s">
        <v>393</v>
      </c>
      <c r="D248" s="236" t="s">
        <v>480</v>
      </c>
      <c r="E248" s="237" t="s">
        <v>589</v>
      </c>
      <c r="F248" s="238" t="s">
        <v>590</v>
      </c>
      <c r="G248" s="239" t="s">
        <v>566</v>
      </c>
      <c r="H248" s="240">
        <v>4.04</v>
      </c>
      <c r="I248" s="241"/>
      <c r="J248" s="242">
        <f>ROUND(I248*H248,2)</f>
        <v>0</v>
      </c>
      <c r="K248" s="238" t="s">
        <v>198</v>
      </c>
      <c r="L248" s="243"/>
      <c r="M248" s="244" t="s">
        <v>5</v>
      </c>
      <c r="N248" s="245" t="s">
        <v>45</v>
      </c>
      <c r="O248" s="43"/>
      <c r="P248" s="192">
        <f>O248*H248</f>
        <v>0</v>
      </c>
      <c r="Q248" s="192">
        <v>2.7E-2</v>
      </c>
      <c r="R248" s="192">
        <f>Q248*H248</f>
        <v>0.10908</v>
      </c>
      <c r="S248" s="192">
        <v>0</v>
      </c>
      <c r="T248" s="193">
        <f>S248*H248</f>
        <v>0</v>
      </c>
      <c r="AR248" s="25" t="s">
        <v>228</v>
      </c>
      <c r="AT248" s="25" t="s">
        <v>480</v>
      </c>
      <c r="AU248" s="25" t="s">
        <v>83</v>
      </c>
      <c r="AY248" s="25" t="s">
        <v>185</v>
      </c>
      <c r="BE248" s="194">
        <f>IF(N248="základní",J248,0)</f>
        <v>0</v>
      </c>
      <c r="BF248" s="194">
        <f>IF(N248="snížená",J248,0)</f>
        <v>0</v>
      </c>
      <c r="BG248" s="194">
        <f>IF(N248="zákl. přenesená",J248,0)</f>
        <v>0</v>
      </c>
      <c r="BH248" s="194">
        <f>IF(N248="sníž. přenesená",J248,0)</f>
        <v>0</v>
      </c>
      <c r="BI248" s="194">
        <f>IF(N248="nulová",J248,0)</f>
        <v>0</v>
      </c>
      <c r="BJ248" s="25" t="s">
        <v>81</v>
      </c>
      <c r="BK248" s="194">
        <f>ROUND(I248*H248,2)</f>
        <v>0</v>
      </c>
      <c r="BL248" s="25" t="s">
        <v>191</v>
      </c>
      <c r="BM248" s="25" t="s">
        <v>591</v>
      </c>
    </row>
    <row r="249" spans="2:65" s="13" customFormat="1">
      <c r="B249" s="204"/>
      <c r="D249" s="196" t="s">
        <v>193</v>
      </c>
      <c r="E249" s="205" t="s">
        <v>5</v>
      </c>
      <c r="F249" s="206" t="s">
        <v>582</v>
      </c>
      <c r="H249" s="207">
        <v>4.04</v>
      </c>
      <c r="I249" s="208"/>
      <c r="L249" s="204"/>
      <c r="M249" s="209"/>
      <c r="N249" s="210"/>
      <c r="O249" s="210"/>
      <c r="P249" s="210"/>
      <c r="Q249" s="210"/>
      <c r="R249" s="210"/>
      <c r="S249" s="210"/>
      <c r="T249" s="211"/>
      <c r="AT249" s="205" t="s">
        <v>193</v>
      </c>
      <c r="AU249" s="205" t="s">
        <v>83</v>
      </c>
      <c r="AV249" s="13" t="s">
        <v>83</v>
      </c>
      <c r="AW249" s="13" t="s">
        <v>38</v>
      </c>
      <c r="AX249" s="13" t="s">
        <v>74</v>
      </c>
      <c r="AY249" s="205" t="s">
        <v>185</v>
      </c>
    </row>
    <row r="250" spans="2:65" s="14" customFormat="1">
      <c r="B250" s="212"/>
      <c r="D250" s="213" t="s">
        <v>193</v>
      </c>
      <c r="E250" s="214" t="s">
        <v>5</v>
      </c>
      <c r="F250" s="215" t="s">
        <v>196</v>
      </c>
      <c r="H250" s="216">
        <v>4.04</v>
      </c>
      <c r="I250" s="217"/>
      <c r="L250" s="212"/>
      <c r="M250" s="218"/>
      <c r="N250" s="219"/>
      <c r="O250" s="219"/>
      <c r="P250" s="219"/>
      <c r="Q250" s="219"/>
      <c r="R250" s="219"/>
      <c r="S250" s="219"/>
      <c r="T250" s="220"/>
      <c r="AT250" s="221" t="s">
        <v>193</v>
      </c>
      <c r="AU250" s="221" t="s">
        <v>83</v>
      </c>
      <c r="AV250" s="14" t="s">
        <v>191</v>
      </c>
      <c r="AW250" s="14" t="s">
        <v>38</v>
      </c>
      <c r="AX250" s="14" t="s">
        <v>81</v>
      </c>
      <c r="AY250" s="221" t="s">
        <v>185</v>
      </c>
    </row>
    <row r="251" spans="2:65" s="1" customFormat="1" ht="28.95" customHeight="1">
      <c r="B251" s="182"/>
      <c r="C251" s="236" t="s">
        <v>208</v>
      </c>
      <c r="D251" s="236" t="s">
        <v>480</v>
      </c>
      <c r="E251" s="237" t="s">
        <v>592</v>
      </c>
      <c r="F251" s="238" t="s">
        <v>593</v>
      </c>
      <c r="G251" s="239" t="s">
        <v>566</v>
      </c>
      <c r="H251" s="240">
        <v>4.04</v>
      </c>
      <c r="I251" s="241"/>
      <c r="J251" s="242">
        <f>ROUND(I251*H251,2)</f>
        <v>0</v>
      </c>
      <c r="K251" s="238" t="s">
        <v>198</v>
      </c>
      <c r="L251" s="243"/>
      <c r="M251" s="244" t="s">
        <v>5</v>
      </c>
      <c r="N251" s="245" t="s">
        <v>45</v>
      </c>
      <c r="O251" s="43"/>
      <c r="P251" s="192">
        <f>O251*H251</f>
        <v>0</v>
      </c>
      <c r="Q251" s="192">
        <v>4.0000000000000001E-3</v>
      </c>
      <c r="R251" s="192">
        <f>Q251*H251</f>
        <v>1.6160000000000001E-2</v>
      </c>
      <c r="S251" s="192">
        <v>0</v>
      </c>
      <c r="T251" s="193">
        <f>S251*H251</f>
        <v>0</v>
      </c>
      <c r="AR251" s="25" t="s">
        <v>228</v>
      </c>
      <c r="AT251" s="25" t="s">
        <v>480</v>
      </c>
      <c r="AU251" s="25" t="s">
        <v>83</v>
      </c>
      <c r="AY251" s="25" t="s">
        <v>185</v>
      </c>
      <c r="BE251" s="194">
        <f>IF(N251="základní",J251,0)</f>
        <v>0</v>
      </c>
      <c r="BF251" s="194">
        <f>IF(N251="snížená",J251,0)</f>
        <v>0</v>
      </c>
      <c r="BG251" s="194">
        <f>IF(N251="zákl. přenesená",J251,0)</f>
        <v>0</v>
      </c>
      <c r="BH251" s="194">
        <f>IF(N251="sníž. přenesená",J251,0)</f>
        <v>0</v>
      </c>
      <c r="BI251" s="194">
        <f>IF(N251="nulová",J251,0)</f>
        <v>0</v>
      </c>
      <c r="BJ251" s="25" t="s">
        <v>81</v>
      </c>
      <c r="BK251" s="194">
        <f>ROUND(I251*H251,2)</f>
        <v>0</v>
      </c>
      <c r="BL251" s="25" t="s">
        <v>191</v>
      </c>
      <c r="BM251" s="25" t="s">
        <v>594</v>
      </c>
    </row>
    <row r="252" spans="2:65" s="1" customFormat="1" ht="20.399999999999999" customHeight="1">
      <c r="B252" s="182"/>
      <c r="C252" s="183" t="s">
        <v>405</v>
      </c>
      <c r="D252" s="183" t="s">
        <v>187</v>
      </c>
      <c r="E252" s="184" t="s">
        <v>595</v>
      </c>
      <c r="F252" s="185" t="s">
        <v>596</v>
      </c>
      <c r="G252" s="186" t="s">
        <v>566</v>
      </c>
      <c r="H252" s="187">
        <v>9</v>
      </c>
      <c r="I252" s="188"/>
      <c r="J252" s="189">
        <f>ROUND(I252*H252,2)</f>
        <v>0</v>
      </c>
      <c r="K252" s="185" t="s">
        <v>198</v>
      </c>
      <c r="L252" s="42"/>
      <c r="M252" s="190" t="s">
        <v>5</v>
      </c>
      <c r="N252" s="191" t="s">
        <v>45</v>
      </c>
      <c r="O252" s="43"/>
      <c r="P252" s="192">
        <f>O252*H252</f>
        <v>0</v>
      </c>
      <c r="Q252" s="192">
        <v>0.42080000000000001</v>
      </c>
      <c r="R252" s="192">
        <f>Q252*H252</f>
        <v>3.7871999999999999</v>
      </c>
      <c r="S252" s="192">
        <v>0</v>
      </c>
      <c r="T252" s="193">
        <f>S252*H252</f>
        <v>0</v>
      </c>
      <c r="AR252" s="25" t="s">
        <v>191</v>
      </c>
      <c r="AT252" s="25" t="s">
        <v>187</v>
      </c>
      <c r="AU252" s="25" t="s">
        <v>83</v>
      </c>
      <c r="AY252" s="25" t="s">
        <v>185</v>
      </c>
      <c r="BE252" s="194">
        <f>IF(N252="základní",J252,0)</f>
        <v>0</v>
      </c>
      <c r="BF252" s="194">
        <f>IF(N252="snížená",J252,0)</f>
        <v>0</v>
      </c>
      <c r="BG252" s="194">
        <f>IF(N252="zákl. přenesená",J252,0)</f>
        <v>0</v>
      </c>
      <c r="BH252" s="194">
        <f>IF(N252="sníž. přenesená",J252,0)</f>
        <v>0</v>
      </c>
      <c r="BI252" s="194">
        <f>IF(N252="nulová",J252,0)</f>
        <v>0</v>
      </c>
      <c r="BJ252" s="25" t="s">
        <v>81</v>
      </c>
      <c r="BK252" s="194">
        <f>ROUND(I252*H252,2)</f>
        <v>0</v>
      </c>
      <c r="BL252" s="25" t="s">
        <v>191</v>
      </c>
      <c r="BM252" s="25" t="s">
        <v>597</v>
      </c>
    </row>
    <row r="253" spans="2:65" s="13" customFormat="1">
      <c r="B253" s="204"/>
      <c r="D253" s="196" t="s">
        <v>193</v>
      </c>
      <c r="E253" s="205" t="s">
        <v>5</v>
      </c>
      <c r="F253" s="206" t="s">
        <v>232</v>
      </c>
      <c r="H253" s="207">
        <v>9</v>
      </c>
      <c r="I253" s="208"/>
      <c r="L253" s="204"/>
      <c r="M253" s="209"/>
      <c r="N253" s="210"/>
      <c r="O253" s="210"/>
      <c r="P253" s="210"/>
      <c r="Q253" s="210"/>
      <c r="R253" s="210"/>
      <c r="S253" s="210"/>
      <c r="T253" s="211"/>
      <c r="AT253" s="205" t="s">
        <v>193</v>
      </c>
      <c r="AU253" s="205" t="s">
        <v>83</v>
      </c>
      <c r="AV253" s="13" t="s">
        <v>83</v>
      </c>
      <c r="AW253" s="13" t="s">
        <v>38</v>
      </c>
      <c r="AX253" s="13" t="s">
        <v>74</v>
      </c>
      <c r="AY253" s="205" t="s">
        <v>185</v>
      </c>
    </row>
    <row r="254" spans="2:65" s="14" customFormat="1">
      <c r="B254" s="212"/>
      <c r="D254" s="196" t="s">
        <v>193</v>
      </c>
      <c r="E254" s="230" t="s">
        <v>5</v>
      </c>
      <c r="F254" s="231" t="s">
        <v>196</v>
      </c>
      <c r="H254" s="232">
        <v>9</v>
      </c>
      <c r="I254" s="217"/>
      <c r="L254" s="212"/>
      <c r="M254" s="218"/>
      <c r="N254" s="219"/>
      <c r="O254" s="219"/>
      <c r="P254" s="219"/>
      <c r="Q254" s="219"/>
      <c r="R254" s="219"/>
      <c r="S254" s="219"/>
      <c r="T254" s="220"/>
      <c r="AT254" s="221" t="s">
        <v>193</v>
      </c>
      <c r="AU254" s="221" t="s">
        <v>83</v>
      </c>
      <c r="AV254" s="14" t="s">
        <v>191</v>
      </c>
      <c r="AW254" s="14" t="s">
        <v>38</v>
      </c>
      <c r="AX254" s="14" t="s">
        <v>81</v>
      </c>
      <c r="AY254" s="221" t="s">
        <v>185</v>
      </c>
    </row>
    <row r="255" spans="2:65" s="11" customFormat="1" ht="29.85" customHeight="1">
      <c r="B255" s="168"/>
      <c r="D255" s="179" t="s">
        <v>73</v>
      </c>
      <c r="E255" s="180" t="s">
        <v>232</v>
      </c>
      <c r="F255" s="180" t="s">
        <v>368</v>
      </c>
      <c r="I255" s="171"/>
      <c r="J255" s="181">
        <f>BK255</f>
        <v>0</v>
      </c>
      <c r="L255" s="168"/>
      <c r="M255" s="173"/>
      <c r="N255" s="174"/>
      <c r="O255" s="174"/>
      <c r="P255" s="175">
        <f>SUM(P256:P304)</f>
        <v>0</v>
      </c>
      <c r="Q255" s="174"/>
      <c r="R255" s="175">
        <f>SUM(R256:R304)</f>
        <v>114.493983</v>
      </c>
      <c r="S255" s="174"/>
      <c r="T255" s="176">
        <f>SUM(T256:T304)</f>
        <v>0</v>
      </c>
      <c r="AR255" s="169" t="s">
        <v>81</v>
      </c>
      <c r="AT255" s="177" t="s">
        <v>73</v>
      </c>
      <c r="AU255" s="177" t="s">
        <v>81</v>
      </c>
      <c r="AY255" s="169" t="s">
        <v>185</v>
      </c>
      <c r="BK255" s="178">
        <f>SUM(BK256:BK304)</f>
        <v>0</v>
      </c>
    </row>
    <row r="256" spans="2:65" s="1" customFormat="1" ht="20.399999999999999" customHeight="1">
      <c r="B256" s="182"/>
      <c r="C256" s="183" t="s">
        <v>419</v>
      </c>
      <c r="D256" s="183" t="s">
        <v>187</v>
      </c>
      <c r="E256" s="184" t="s">
        <v>598</v>
      </c>
      <c r="F256" s="185" t="s">
        <v>599</v>
      </c>
      <c r="G256" s="186" t="s">
        <v>600</v>
      </c>
      <c r="H256" s="187">
        <v>26</v>
      </c>
      <c r="I256" s="188"/>
      <c r="J256" s="189">
        <f>ROUND(I256*H256,2)</f>
        <v>0</v>
      </c>
      <c r="K256" s="185" t="s">
        <v>5</v>
      </c>
      <c r="L256" s="42"/>
      <c r="M256" s="190" t="s">
        <v>5</v>
      </c>
      <c r="N256" s="191" t="s">
        <v>45</v>
      </c>
      <c r="O256" s="43"/>
      <c r="P256" s="192">
        <f>O256*H256</f>
        <v>0</v>
      </c>
      <c r="Q256" s="192">
        <v>0</v>
      </c>
      <c r="R256" s="192">
        <f>Q256*H256</f>
        <v>0</v>
      </c>
      <c r="S256" s="192">
        <v>0</v>
      </c>
      <c r="T256" s="193">
        <f>S256*H256</f>
        <v>0</v>
      </c>
      <c r="AR256" s="25" t="s">
        <v>191</v>
      </c>
      <c r="AT256" s="25" t="s">
        <v>187</v>
      </c>
      <c r="AU256" s="25" t="s">
        <v>83</v>
      </c>
      <c r="AY256" s="25" t="s">
        <v>185</v>
      </c>
      <c r="BE256" s="194">
        <f>IF(N256="základní",J256,0)</f>
        <v>0</v>
      </c>
      <c r="BF256" s="194">
        <f>IF(N256="snížená",J256,0)</f>
        <v>0</v>
      </c>
      <c r="BG256" s="194">
        <f>IF(N256="zákl. přenesená",J256,0)</f>
        <v>0</v>
      </c>
      <c r="BH256" s="194">
        <f>IF(N256="sníž. přenesená",J256,0)</f>
        <v>0</v>
      </c>
      <c r="BI256" s="194">
        <f>IF(N256="nulová",J256,0)</f>
        <v>0</v>
      </c>
      <c r="BJ256" s="25" t="s">
        <v>81</v>
      </c>
      <c r="BK256" s="194">
        <f>ROUND(I256*H256,2)</f>
        <v>0</v>
      </c>
      <c r="BL256" s="25" t="s">
        <v>191</v>
      </c>
      <c r="BM256" s="25" t="s">
        <v>601</v>
      </c>
    </row>
    <row r="257" spans="2:65" s="12" customFormat="1">
      <c r="B257" s="195"/>
      <c r="D257" s="196" t="s">
        <v>193</v>
      </c>
      <c r="E257" s="197" t="s">
        <v>5</v>
      </c>
      <c r="F257" s="198" t="s">
        <v>602</v>
      </c>
      <c r="H257" s="199" t="s">
        <v>5</v>
      </c>
      <c r="I257" s="200"/>
      <c r="L257" s="195"/>
      <c r="M257" s="201"/>
      <c r="N257" s="202"/>
      <c r="O257" s="202"/>
      <c r="P257" s="202"/>
      <c r="Q257" s="202"/>
      <c r="R257" s="202"/>
      <c r="S257" s="202"/>
      <c r="T257" s="203"/>
      <c r="AT257" s="199" t="s">
        <v>193</v>
      </c>
      <c r="AU257" s="199" t="s">
        <v>83</v>
      </c>
      <c r="AV257" s="12" t="s">
        <v>81</v>
      </c>
      <c r="AW257" s="12" t="s">
        <v>38</v>
      </c>
      <c r="AX257" s="12" t="s">
        <v>74</v>
      </c>
      <c r="AY257" s="199" t="s">
        <v>185</v>
      </c>
    </row>
    <row r="258" spans="2:65" s="13" customFormat="1">
      <c r="B258" s="204"/>
      <c r="D258" s="196" t="s">
        <v>193</v>
      </c>
      <c r="E258" s="205" t="s">
        <v>5</v>
      </c>
      <c r="F258" s="206" t="s">
        <v>353</v>
      </c>
      <c r="H258" s="207">
        <v>26</v>
      </c>
      <c r="I258" s="208"/>
      <c r="L258" s="204"/>
      <c r="M258" s="209"/>
      <c r="N258" s="210"/>
      <c r="O258" s="210"/>
      <c r="P258" s="210"/>
      <c r="Q258" s="210"/>
      <c r="R258" s="210"/>
      <c r="S258" s="210"/>
      <c r="T258" s="211"/>
      <c r="AT258" s="205" t="s">
        <v>193</v>
      </c>
      <c r="AU258" s="205" t="s">
        <v>83</v>
      </c>
      <c r="AV258" s="13" t="s">
        <v>83</v>
      </c>
      <c r="AW258" s="13" t="s">
        <v>38</v>
      </c>
      <c r="AX258" s="13" t="s">
        <v>74</v>
      </c>
      <c r="AY258" s="205" t="s">
        <v>185</v>
      </c>
    </row>
    <row r="259" spans="2:65" s="14" customFormat="1">
      <c r="B259" s="212"/>
      <c r="D259" s="213" t="s">
        <v>193</v>
      </c>
      <c r="E259" s="214" t="s">
        <v>5</v>
      </c>
      <c r="F259" s="215" t="s">
        <v>196</v>
      </c>
      <c r="H259" s="216">
        <v>26</v>
      </c>
      <c r="I259" s="217"/>
      <c r="L259" s="212"/>
      <c r="M259" s="218"/>
      <c r="N259" s="219"/>
      <c r="O259" s="219"/>
      <c r="P259" s="219"/>
      <c r="Q259" s="219"/>
      <c r="R259" s="219"/>
      <c r="S259" s="219"/>
      <c r="T259" s="220"/>
      <c r="AT259" s="221" t="s">
        <v>193</v>
      </c>
      <c r="AU259" s="221" t="s">
        <v>83</v>
      </c>
      <c r="AV259" s="14" t="s">
        <v>191</v>
      </c>
      <c r="AW259" s="14" t="s">
        <v>38</v>
      </c>
      <c r="AX259" s="14" t="s">
        <v>81</v>
      </c>
      <c r="AY259" s="221" t="s">
        <v>185</v>
      </c>
    </row>
    <row r="260" spans="2:65" s="1" customFormat="1" ht="51.6" customHeight="1">
      <c r="B260" s="182"/>
      <c r="C260" s="183" t="s">
        <v>424</v>
      </c>
      <c r="D260" s="183" t="s">
        <v>187</v>
      </c>
      <c r="E260" s="184" t="s">
        <v>603</v>
      </c>
      <c r="F260" s="185" t="s">
        <v>604</v>
      </c>
      <c r="G260" s="186" t="s">
        <v>275</v>
      </c>
      <c r="H260" s="187">
        <v>356</v>
      </c>
      <c r="I260" s="188"/>
      <c r="J260" s="189">
        <f>ROUND(I260*H260,2)</f>
        <v>0</v>
      </c>
      <c r="K260" s="185" t="s">
        <v>198</v>
      </c>
      <c r="L260" s="42"/>
      <c r="M260" s="190" t="s">
        <v>5</v>
      </c>
      <c r="N260" s="191" t="s">
        <v>45</v>
      </c>
      <c r="O260" s="43"/>
      <c r="P260" s="192">
        <f>O260*H260</f>
        <v>0</v>
      </c>
      <c r="Q260" s="192">
        <v>8.0879999999999994E-2</v>
      </c>
      <c r="R260" s="192">
        <f>Q260*H260</f>
        <v>28.793279999999999</v>
      </c>
      <c r="S260" s="192">
        <v>0</v>
      </c>
      <c r="T260" s="193">
        <f>S260*H260</f>
        <v>0</v>
      </c>
      <c r="AR260" s="25" t="s">
        <v>191</v>
      </c>
      <c r="AT260" s="25" t="s">
        <v>187</v>
      </c>
      <c r="AU260" s="25" t="s">
        <v>83</v>
      </c>
      <c r="AY260" s="25" t="s">
        <v>185</v>
      </c>
      <c r="BE260" s="194">
        <f>IF(N260="základní",J260,0)</f>
        <v>0</v>
      </c>
      <c r="BF260" s="194">
        <f>IF(N260="snížená",J260,0)</f>
        <v>0</v>
      </c>
      <c r="BG260" s="194">
        <f>IF(N260="zákl. přenesená",J260,0)</f>
        <v>0</v>
      </c>
      <c r="BH260" s="194">
        <f>IF(N260="sníž. přenesená",J260,0)</f>
        <v>0</v>
      </c>
      <c r="BI260" s="194">
        <f>IF(N260="nulová",J260,0)</f>
        <v>0</v>
      </c>
      <c r="BJ260" s="25" t="s">
        <v>81</v>
      </c>
      <c r="BK260" s="194">
        <f>ROUND(I260*H260,2)</f>
        <v>0</v>
      </c>
      <c r="BL260" s="25" t="s">
        <v>191</v>
      </c>
      <c r="BM260" s="25" t="s">
        <v>605</v>
      </c>
    </row>
    <row r="261" spans="2:65" s="12" customFormat="1">
      <c r="B261" s="195"/>
      <c r="D261" s="196" t="s">
        <v>193</v>
      </c>
      <c r="E261" s="197" t="s">
        <v>5</v>
      </c>
      <c r="F261" s="198" t="s">
        <v>606</v>
      </c>
      <c r="H261" s="199" t="s">
        <v>5</v>
      </c>
      <c r="I261" s="200"/>
      <c r="L261" s="195"/>
      <c r="M261" s="201"/>
      <c r="N261" s="202"/>
      <c r="O261" s="202"/>
      <c r="P261" s="202"/>
      <c r="Q261" s="202"/>
      <c r="R261" s="202"/>
      <c r="S261" s="202"/>
      <c r="T261" s="203"/>
      <c r="AT261" s="199" t="s">
        <v>193</v>
      </c>
      <c r="AU261" s="199" t="s">
        <v>83</v>
      </c>
      <c r="AV261" s="12" t="s">
        <v>81</v>
      </c>
      <c r="AW261" s="12" t="s">
        <v>38</v>
      </c>
      <c r="AX261" s="12" t="s">
        <v>74</v>
      </c>
      <c r="AY261" s="199" t="s">
        <v>185</v>
      </c>
    </row>
    <row r="262" spans="2:65" s="13" customFormat="1">
      <c r="B262" s="204"/>
      <c r="D262" s="196" t="s">
        <v>193</v>
      </c>
      <c r="E262" s="205" t="s">
        <v>5</v>
      </c>
      <c r="F262" s="206" t="s">
        <v>607</v>
      </c>
      <c r="H262" s="207">
        <v>356</v>
      </c>
      <c r="I262" s="208"/>
      <c r="L262" s="204"/>
      <c r="M262" s="209"/>
      <c r="N262" s="210"/>
      <c r="O262" s="210"/>
      <c r="P262" s="210"/>
      <c r="Q262" s="210"/>
      <c r="R262" s="210"/>
      <c r="S262" s="210"/>
      <c r="T262" s="211"/>
      <c r="AT262" s="205" t="s">
        <v>193</v>
      </c>
      <c r="AU262" s="205" t="s">
        <v>83</v>
      </c>
      <c r="AV262" s="13" t="s">
        <v>83</v>
      </c>
      <c r="AW262" s="13" t="s">
        <v>38</v>
      </c>
      <c r="AX262" s="13" t="s">
        <v>74</v>
      </c>
      <c r="AY262" s="205" t="s">
        <v>185</v>
      </c>
    </row>
    <row r="263" spans="2:65" s="14" customFormat="1">
      <c r="B263" s="212"/>
      <c r="D263" s="213" t="s">
        <v>193</v>
      </c>
      <c r="E263" s="214" t="s">
        <v>5</v>
      </c>
      <c r="F263" s="215" t="s">
        <v>196</v>
      </c>
      <c r="H263" s="216">
        <v>356</v>
      </c>
      <c r="I263" s="217"/>
      <c r="L263" s="212"/>
      <c r="M263" s="218"/>
      <c r="N263" s="219"/>
      <c r="O263" s="219"/>
      <c r="P263" s="219"/>
      <c r="Q263" s="219"/>
      <c r="R263" s="219"/>
      <c r="S263" s="219"/>
      <c r="T263" s="220"/>
      <c r="AT263" s="221" t="s">
        <v>193</v>
      </c>
      <c r="AU263" s="221" t="s">
        <v>83</v>
      </c>
      <c r="AV263" s="14" t="s">
        <v>191</v>
      </c>
      <c r="AW263" s="14" t="s">
        <v>38</v>
      </c>
      <c r="AX263" s="14" t="s">
        <v>81</v>
      </c>
      <c r="AY263" s="221" t="s">
        <v>185</v>
      </c>
    </row>
    <row r="264" spans="2:65" s="1" customFormat="1" ht="28.95" customHeight="1">
      <c r="B264" s="182"/>
      <c r="C264" s="236" t="s">
        <v>428</v>
      </c>
      <c r="D264" s="236" t="s">
        <v>480</v>
      </c>
      <c r="E264" s="237" t="s">
        <v>608</v>
      </c>
      <c r="F264" s="238" t="s">
        <v>609</v>
      </c>
      <c r="G264" s="239" t="s">
        <v>566</v>
      </c>
      <c r="H264" s="240">
        <v>719.12</v>
      </c>
      <c r="I264" s="241"/>
      <c r="J264" s="242">
        <f>ROUND(I264*H264,2)</f>
        <v>0</v>
      </c>
      <c r="K264" s="238" t="s">
        <v>198</v>
      </c>
      <c r="L264" s="243"/>
      <c r="M264" s="244" t="s">
        <v>5</v>
      </c>
      <c r="N264" s="245" t="s">
        <v>45</v>
      </c>
      <c r="O264" s="43"/>
      <c r="P264" s="192">
        <f>O264*H264</f>
        <v>0</v>
      </c>
      <c r="Q264" s="192">
        <v>2.9000000000000001E-2</v>
      </c>
      <c r="R264" s="192">
        <f>Q264*H264</f>
        <v>20.854480000000002</v>
      </c>
      <c r="S264" s="192">
        <v>0</v>
      </c>
      <c r="T264" s="193">
        <f>S264*H264</f>
        <v>0</v>
      </c>
      <c r="AR264" s="25" t="s">
        <v>228</v>
      </c>
      <c r="AT264" s="25" t="s">
        <v>480</v>
      </c>
      <c r="AU264" s="25" t="s">
        <v>83</v>
      </c>
      <c r="AY264" s="25" t="s">
        <v>185</v>
      </c>
      <c r="BE264" s="194">
        <f>IF(N264="základní",J264,0)</f>
        <v>0</v>
      </c>
      <c r="BF264" s="194">
        <f>IF(N264="snížená",J264,0)</f>
        <v>0</v>
      </c>
      <c r="BG264" s="194">
        <f>IF(N264="zákl. přenesená",J264,0)</f>
        <v>0</v>
      </c>
      <c r="BH264" s="194">
        <f>IF(N264="sníž. přenesená",J264,0)</f>
        <v>0</v>
      </c>
      <c r="BI264" s="194">
        <f>IF(N264="nulová",J264,0)</f>
        <v>0</v>
      </c>
      <c r="BJ264" s="25" t="s">
        <v>81</v>
      </c>
      <c r="BK264" s="194">
        <f>ROUND(I264*H264,2)</f>
        <v>0</v>
      </c>
      <c r="BL264" s="25" t="s">
        <v>191</v>
      </c>
      <c r="BM264" s="25" t="s">
        <v>610</v>
      </c>
    </row>
    <row r="265" spans="2:65" s="12" customFormat="1">
      <c r="B265" s="195"/>
      <c r="D265" s="196" t="s">
        <v>193</v>
      </c>
      <c r="E265" s="197" t="s">
        <v>5</v>
      </c>
      <c r="F265" s="198" t="s">
        <v>606</v>
      </c>
      <c r="H265" s="199" t="s">
        <v>5</v>
      </c>
      <c r="I265" s="200"/>
      <c r="L265" s="195"/>
      <c r="M265" s="201"/>
      <c r="N265" s="202"/>
      <c r="O265" s="202"/>
      <c r="P265" s="202"/>
      <c r="Q265" s="202"/>
      <c r="R265" s="202"/>
      <c r="S265" s="202"/>
      <c r="T265" s="203"/>
      <c r="AT265" s="199" t="s">
        <v>193</v>
      </c>
      <c r="AU265" s="199" t="s">
        <v>83</v>
      </c>
      <c r="AV265" s="12" t="s">
        <v>81</v>
      </c>
      <c r="AW265" s="12" t="s">
        <v>38</v>
      </c>
      <c r="AX265" s="12" t="s">
        <v>74</v>
      </c>
      <c r="AY265" s="199" t="s">
        <v>185</v>
      </c>
    </row>
    <row r="266" spans="2:65" s="13" customFormat="1">
      <c r="B266" s="204"/>
      <c r="D266" s="196" t="s">
        <v>193</v>
      </c>
      <c r="E266" s="205" t="s">
        <v>5</v>
      </c>
      <c r="F266" s="206" t="s">
        <v>611</v>
      </c>
      <c r="H266" s="207">
        <v>719.12</v>
      </c>
      <c r="I266" s="208"/>
      <c r="L266" s="204"/>
      <c r="M266" s="209"/>
      <c r="N266" s="210"/>
      <c r="O266" s="210"/>
      <c r="P266" s="210"/>
      <c r="Q266" s="210"/>
      <c r="R266" s="210"/>
      <c r="S266" s="210"/>
      <c r="T266" s="211"/>
      <c r="AT266" s="205" t="s">
        <v>193</v>
      </c>
      <c r="AU266" s="205" t="s">
        <v>83</v>
      </c>
      <c r="AV266" s="13" t="s">
        <v>83</v>
      </c>
      <c r="AW266" s="13" t="s">
        <v>38</v>
      </c>
      <c r="AX266" s="13" t="s">
        <v>74</v>
      </c>
      <c r="AY266" s="205" t="s">
        <v>185</v>
      </c>
    </row>
    <row r="267" spans="2:65" s="14" customFormat="1">
      <c r="B267" s="212"/>
      <c r="D267" s="213" t="s">
        <v>193</v>
      </c>
      <c r="E267" s="214" t="s">
        <v>5</v>
      </c>
      <c r="F267" s="215" t="s">
        <v>196</v>
      </c>
      <c r="H267" s="216">
        <v>719.12</v>
      </c>
      <c r="I267" s="217"/>
      <c r="L267" s="212"/>
      <c r="M267" s="218"/>
      <c r="N267" s="219"/>
      <c r="O267" s="219"/>
      <c r="P267" s="219"/>
      <c r="Q267" s="219"/>
      <c r="R267" s="219"/>
      <c r="S267" s="219"/>
      <c r="T267" s="220"/>
      <c r="AT267" s="221" t="s">
        <v>193</v>
      </c>
      <c r="AU267" s="221" t="s">
        <v>83</v>
      </c>
      <c r="AV267" s="14" t="s">
        <v>191</v>
      </c>
      <c r="AW267" s="14" t="s">
        <v>38</v>
      </c>
      <c r="AX267" s="14" t="s">
        <v>81</v>
      </c>
      <c r="AY267" s="221" t="s">
        <v>185</v>
      </c>
    </row>
    <row r="268" spans="2:65" s="1" customFormat="1" ht="28.95" customHeight="1">
      <c r="B268" s="182"/>
      <c r="C268" s="183" t="s">
        <v>432</v>
      </c>
      <c r="D268" s="183" t="s">
        <v>187</v>
      </c>
      <c r="E268" s="184" t="s">
        <v>612</v>
      </c>
      <c r="F268" s="185" t="s">
        <v>613</v>
      </c>
      <c r="G268" s="186" t="s">
        <v>275</v>
      </c>
      <c r="H268" s="187">
        <v>275</v>
      </c>
      <c r="I268" s="188"/>
      <c r="J268" s="189">
        <f>ROUND(I268*H268,2)</f>
        <v>0</v>
      </c>
      <c r="K268" s="185" t="s">
        <v>5</v>
      </c>
      <c r="L268" s="42"/>
      <c r="M268" s="190" t="s">
        <v>5</v>
      </c>
      <c r="N268" s="191" t="s">
        <v>45</v>
      </c>
      <c r="O268" s="43"/>
      <c r="P268" s="192">
        <f>O268*H268</f>
        <v>0</v>
      </c>
      <c r="Q268" s="192">
        <v>0.15540000000000001</v>
      </c>
      <c r="R268" s="192">
        <f>Q268*H268</f>
        <v>42.734999999999999</v>
      </c>
      <c r="S268" s="192">
        <v>0</v>
      </c>
      <c r="T268" s="193">
        <f>S268*H268</f>
        <v>0</v>
      </c>
      <c r="AR268" s="25" t="s">
        <v>191</v>
      </c>
      <c r="AT268" s="25" t="s">
        <v>187</v>
      </c>
      <c r="AU268" s="25" t="s">
        <v>83</v>
      </c>
      <c r="AY268" s="25" t="s">
        <v>185</v>
      </c>
      <c r="BE268" s="194">
        <f>IF(N268="základní",J268,0)</f>
        <v>0</v>
      </c>
      <c r="BF268" s="194">
        <f>IF(N268="snížená",J268,0)</f>
        <v>0</v>
      </c>
      <c r="BG268" s="194">
        <f>IF(N268="zákl. přenesená",J268,0)</f>
        <v>0</v>
      </c>
      <c r="BH268" s="194">
        <f>IF(N268="sníž. přenesená",J268,0)</f>
        <v>0</v>
      </c>
      <c r="BI268" s="194">
        <f>IF(N268="nulová",J268,0)</f>
        <v>0</v>
      </c>
      <c r="BJ268" s="25" t="s">
        <v>81</v>
      </c>
      <c r="BK268" s="194">
        <f>ROUND(I268*H268,2)</f>
        <v>0</v>
      </c>
      <c r="BL268" s="25" t="s">
        <v>191</v>
      </c>
      <c r="BM268" s="25" t="s">
        <v>614</v>
      </c>
    </row>
    <row r="269" spans="2:65" s="12" customFormat="1">
      <c r="B269" s="195"/>
      <c r="D269" s="196" t="s">
        <v>193</v>
      </c>
      <c r="E269" s="197" t="s">
        <v>5</v>
      </c>
      <c r="F269" s="198" t="s">
        <v>615</v>
      </c>
      <c r="H269" s="199" t="s">
        <v>5</v>
      </c>
      <c r="I269" s="200"/>
      <c r="L269" s="195"/>
      <c r="M269" s="201"/>
      <c r="N269" s="202"/>
      <c r="O269" s="202"/>
      <c r="P269" s="202"/>
      <c r="Q269" s="202"/>
      <c r="R269" s="202"/>
      <c r="S269" s="202"/>
      <c r="T269" s="203"/>
      <c r="AT269" s="199" t="s">
        <v>193</v>
      </c>
      <c r="AU269" s="199" t="s">
        <v>83</v>
      </c>
      <c r="AV269" s="12" t="s">
        <v>81</v>
      </c>
      <c r="AW269" s="12" t="s">
        <v>38</v>
      </c>
      <c r="AX269" s="12" t="s">
        <v>74</v>
      </c>
      <c r="AY269" s="199" t="s">
        <v>185</v>
      </c>
    </row>
    <row r="270" spans="2:65" s="13" customFormat="1">
      <c r="B270" s="204"/>
      <c r="D270" s="196" t="s">
        <v>193</v>
      </c>
      <c r="E270" s="205" t="s">
        <v>5</v>
      </c>
      <c r="F270" s="206" t="s">
        <v>616</v>
      </c>
      <c r="H270" s="207">
        <v>233</v>
      </c>
      <c r="I270" s="208"/>
      <c r="L270" s="204"/>
      <c r="M270" s="209"/>
      <c r="N270" s="210"/>
      <c r="O270" s="210"/>
      <c r="P270" s="210"/>
      <c r="Q270" s="210"/>
      <c r="R270" s="210"/>
      <c r="S270" s="210"/>
      <c r="T270" s="211"/>
      <c r="AT270" s="205" t="s">
        <v>193</v>
      </c>
      <c r="AU270" s="205" t="s">
        <v>83</v>
      </c>
      <c r="AV270" s="13" t="s">
        <v>83</v>
      </c>
      <c r="AW270" s="13" t="s">
        <v>38</v>
      </c>
      <c r="AX270" s="13" t="s">
        <v>74</v>
      </c>
      <c r="AY270" s="205" t="s">
        <v>185</v>
      </c>
    </row>
    <row r="271" spans="2:65" s="12" customFormat="1">
      <c r="B271" s="195"/>
      <c r="D271" s="196" t="s">
        <v>193</v>
      </c>
      <c r="E271" s="197" t="s">
        <v>5</v>
      </c>
      <c r="F271" s="198" t="s">
        <v>617</v>
      </c>
      <c r="H271" s="199" t="s">
        <v>5</v>
      </c>
      <c r="I271" s="200"/>
      <c r="L271" s="195"/>
      <c r="M271" s="201"/>
      <c r="N271" s="202"/>
      <c r="O271" s="202"/>
      <c r="P271" s="202"/>
      <c r="Q271" s="202"/>
      <c r="R271" s="202"/>
      <c r="S271" s="202"/>
      <c r="T271" s="203"/>
      <c r="AT271" s="199" t="s">
        <v>193</v>
      </c>
      <c r="AU271" s="199" t="s">
        <v>83</v>
      </c>
      <c r="AV271" s="12" t="s">
        <v>81</v>
      </c>
      <c r="AW271" s="12" t="s">
        <v>38</v>
      </c>
      <c r="AX271" s="12" t="s">
        <v>74</v>
      </c>
      <c r="AY271" s="199" t="s">
        <v>185</v>
      </c>
    </row>
    <row r="272" spans="2:65" s="13" customFormat="1">
      <c r="B272" s="204"/>
      <c r="D272" s="196" t="s">
        <v>193</v>
      </c>
      <c r="E272" s="205" t="s">
        <v>5</v>
      </c>
      <c r="F272" s="206" t="s">
        <v>374</v>
      </c>
      <c r="H272" s="207">
        <v>29</v>
      </c>
      <c r="I272" s="208"/>
      <c r="L272" s="204"/>
      <c r="M272" s="209"/>
      <c r="N272" s="210"/>
      <c r="O272" s="210"/>
      <c r="P272" s="210"/>
      <c r="Q272" s="210"/>
      <c r="R272" s="210"/>
      <c r="S272" s="210"/>
      <c r="T272" s="211"/>
      <c r="AT272" s="205" t="s">
        <v>193</v>
      </c>
      <c r="AU272" s="205" t="s">
        <v>83</v>
      </c>
      <c r="AV272" s="13" t="s">
        <v>83</v>
      </c>
      <c r="AW272" s="13" t="s">
        <v>38</v>
      </c>
      <c r="AX272" s="13" t="s">
        <v>74</v>
      </c>
      <c r="AY272" s="205" t="s">
        <v>185</v>
      </c>
    </row>
    <row r="273" spans="2:65" s="12" customFormat="1">
      <c r="B273" s="195"/>
      <c r="D273" s="196" t="s">
        <v>193</v>
      </c>
      <c r="E273" s="197" t="s">
        <v>5</v>
      </c>
      <c r="F273" s="198" t="s">
        <v>618</v>
      </c>
      <c r="H273" s="199" t="s">
        <v>5</v>
      </c>
      <c r="I273" s="200"/>
      <c r="L273" s="195"/>
      <c r="M273" s="201"/>
      <c r="N273" s="202"/>
      <c r="O273" s="202"/>
      <c r="P273" s="202"/>
      <c r="Q273" s="202"/>
      <c r="R273" s="202"/>
      <c r="S273" s="202"/>
      <c r="T273" s="203"/>
      <c r="AT273" s="199" t="s">
        <v>193</v>
      </c>
      <c r="AU273" s="199" t="s">
        <v>83</v>
      </c>
      <c r="AV273" s="12" t="s">
        <v>81</v>
      </c>
      <c r="AW273" s="12" t="s">
        <v>38</v>
      </c>
      <c r="AX273" s="12" t="s">
        <v>74</v>
      </c>
      <c r="AY273" s="199" t="s">
        <v>185</v>
      </c>
    </row>
    <row r="274" spans="2:65" s="13" customFormat="1">
      <c r="B274" s="204"/>
      <c r="D274" s="196" t="s">
        <v>193</v>
      </c>
      <c r="E274" s="205" t="s">
        <v>5</v>
      </c>
      <c r="F274" s="206" t="s">
        <v>224</v>
      </c>
      <c r="H274" s="207">
        <v>7</v>
      </c>
      <c r="I274" s="208"/>
      <c r="L274" s="204"/>
      <c r="M274" s="209"/>
      <c r="N274" s="210"/>
      <c r="O274" s="210"/>
      <c r="P274" s="210"/>
      <c r="Q274" s="210"/>
      <c r="R274" s="210"/>
      <c r="S274" s="210"/>
      <c r="T274" s="211"/>
      <c r="AT274" s="205" t="s">
        <v>193</v>
      </c>
      <c r="AU274" s="205" t="s">
        <v>83</v>
      </c>
      <c r="AV274" s="13" t="s">
        <v>83</v>
      </c>
      <c r="AW274" s="13" t="s">
        <v>38</v>
      </c>
      <c r="AX274" s="13" t="s">
        <v>74</v>
      </c>
      <c r="AY274" s="205" t="s">
        <v>185</v>
      </c>
    </row>
    <row r="275" spans="2:65" s="12" customFormat="1">
      <c r="B275" s="195"/>
      <c r="D275" s="196" t="s">
        <v>193</v>
      </c>
      <c r="E275" s="197" t="s">
        <v>5</v>
      </c>
      <c r="F275" s="198" t="s">
        <v>619</v>
      </c>
      <c r="H275" s="199" t="s">
        <v>5</v>
      </c>
      <c r="I275" s="200"/>
      <c r="L275" s="195"/>
      <c r="M275" s="201"/>
      <c r="N275" s="202"/>
      <c r="O275" s="202"/>
      <c r="P275" s="202"/>
      <c r="Q275" s="202"/>
      <c r="R275" s="202"/>
      <c r="S275" s="202"/>
      <c r="T275" s="203"/>
      <c r="AT275" s="199" t="s">
        <v>193</v>
      </c>
      <c r="AU275" s="199" t="s">
        <v>83</v>
      </c>
      <c r="AV275" s="12" t="s">
        <v>81</v>
      </c>
      <c r="AW275" s="12" t="s">
        <v>38</v>
      </c>
      <c r="AX275" s="12" t="s">
        <v>74</v>
      </c>
      <c r="AY275" s="199" t="s">
        <v>185</v>
      </c>
    </row>
    <row r="276" spans="2:65" s="13" customFormat="1">
      <c r="B276" s="204"/>
      <c r="D276" s="196" t="s">
        <v>193</v>
      </c>
      <c r="E276" s="205" t="s">
        <v>5</v>
      </c>
      <c r="F276" s="206" t="s">
        <v>219</v>
      </c>
      <c r="H276" s="207">
        <v>6</v>
      </c>
      <c r="I276" s="208"/>
      <c r="L276" s="204"/>
      <c r="M276" s="209"/>
      <c r="N276" s="210"/>
      <c r="O276" s="210"/>
      <c r="P276" s="210"/>
      <c r="Q276" s="210"/>
      <c r="R276" s="210"/>
      <c r="S276" s="210"/>
      <c r="T276" s="211"/>
      <c r="AT276" s="205" t="s">
        <v>193</v>
      </c>
      <c r="AU276" s="205" t="s">
        <v>83</v>
      </c>
      <c r="AV276" s="13" t="s">
        <v>83</v>
      </c>
      <c r="AW276" s="13" t="s">
        <v>38</v>
      </c>
      <c r="AX276" s="13" t="s">
        <v>74</v>
      </c>
      <c r="AY276" s="205" t="s">
        <v>185</v>
      </c>
    </row>
    <row r="277" spans="2:65" s="14" customFormat="1">
      <c r="B277" s="212"/>
      <c r="D277" s="213" t="s">
        <v>193</v>
      </c>
      <c r="E277" s="214" t="s">
        <v>5</v>
      </c>
      <c r="F277" s="215" t="s">
        <v>196</v>
      </c>
      <c r="H277" s="216">
        <v>275</v>
      </c>
      <c r="I277" s="217"/>
      <c r="L277" s="212"/>
      <c r="M277" s="218"/>
      <c r="N277" s="219"/>
      <c r="O277" s="219"/>
      <c r="P277" s="219"/>
      <c r="Q277" s="219"/>
      <c r="R277" s="219"/>
      <c r="S277" s="219"/>
      <c r="T277" s="220"/>
      <c r="AT277" s="221" t="s">
        <v>193</v>
      </c>
      <c r="AU277" s="221" t="s">
        <v>83</v>
      </c>
      <c r="AV277" s="14" t="s">
        <v>191</v>
      </c>
      <c r="AW277" s="14" t="s">
        <v>38</v>
      </c>
      <c r="AX277" s="14" t="s">
        <v>81</v>
      </c>
      <c r="AY277" s="221" t="s">
        <v>185</v>
      </c>
    </row>
    <row r="278" spans="2:65" s="1" customFormat="1" ht="20.399999999999999" customHeight="1">
      <c r="B278" s="182"/>
      <c r="C278" s="236" t="s">
        <v>436</v>
      </c>
      <c r="D278" s="236" t="s">
        <v>480</v>
      </c>
      <c r="E278" s="237" t="s">
        <v>620</v>
      </c>
      <c r="F278" s="238" t="s">
        <v>621</v>
      </c>
      <c r="G278" s="239" t="s">
        <v>566</v>
      </c>
      <c r="H278" s="240">
        <v>235.33</v>
      </c>
      <c r="I278" s="241"/>
      <c r="J278" s="242">
        <f>ROUND(I278*H278,2)</f>
        <v>0</v>
      </c>
      <c r="K278" s="238" t="s">
        <v>5</v>
      </c>
      <c r="L278" s="243"/>
      <c r="M278" s="244" t="s">
        <v>5</v>
      </c>
      <c r="N278" s="245" t="s">
        <v>45</v>
      </c>
      <c r="O278" s="43"/>
      <c r="P278" s="192">
        <f>O278*H278</f>
        <v>0</v>
      </c>
      <c r="Q278" s="192">
        <v>8.2100000000000006E-2</v>
      </c>
      <c r="R278" s="192">
        <f>Q278*H278</f>
        <v>19.320593000000002</v>
      </c>
      <c r="S278" s="192">
        <v>0</v>
      </c>
      <c r="T278" s="193">
        <f>S278*H278</f>
        <v>0</v>
      </c>
      <c r="AR278" s="25" t="s">
        <v>228</v>
      </c>
      <c r="AT278" s="25" t="s">
        <v>480</v>
      </c>
      <c r="AU278" s="25" t="s">
        <v>83</v>
      </c>
      <c r="AY278" s="25" t="s">
        <v>185</v>
      </c>
      <c r="BE278" s="194">
        <f>IF(N278="základní",J278,0)</f>
        <v>0</v>
      </c>
      <c r="BF278" s="194">
        <f>IF(N278="snížená",J278,0)</f>
        <v>0</v>
      </c>
      <c r="BG278" s="194">
        <f>IF(N278="zákl. přenesená",J278,0)</f>
        <v>0</v>
      </c>
      <c r="BH278" s="194">
        <f>IF(N278="sníž. přenesená",J278,0)</f>
        <v>0</v>
      </c>
      <c r="BI278" s="194">
        <f>IF(N278="nulová",J278,0)</f>
        <v>0</v>
      </c>
      <c r="BJ278" s="25" t="s">
        <v>81</v>
      </c>
      <c r="BK278" s="194">
        <f>ROUND(I278*H278,2)</f>
        <v>0</v>
      </c>
      <c r="BL278" s="25" t="s">
        <v>191</v>
      </c>
      <c r="BM278" s="25" t="s">
        <v>622</v>
      </c>
    </row>
    <row r="279" spans="2:65" s="12" customFormat="1">
      <c r="B279" s="195"/>
      <c r="D279" s="196" t="s">
        <v>193</v>
      </c>
      <c r="E279" s="197" t="s">
        <v>5</v>
      </c>
      <c r="F279" s="198" t="s">
        <v>623</v>
      </c>
      <c r="H279" s="199" t="s">
        <v>5</v>
      </c>
      <c r="I279" s="200"/>
      <c r="L279" s="195"/>
      <c r="M279" s="201"/>
      <c r="N279" s="202"/>
      <c r="O279" s="202"/>
      <c r="P279" s="202"/>
      <c r="Q279" s="202"/>
      <c r="R279" s="202"/>
      <c r="S279" s="202"/>
      <c r="T279" s="203"/>
      <c r="AT279" s="199" t="s">
        <v>193</v>
      </c>
      <c r="AU279" s="199" t="s">
        <v>83</v>
      </c>
      <c r="AV279" s="12" t="s">
        <v>81</v>
      </c>
      <c r="AW279" s="12" t="s">
        <v>38</v>
      </c>
      <c r="AX279" s="12" t="s">
        <v>74</v>
      </c>
      <c r="AY279" s="199" t="s">
        <v>185</v>
      </c>
    </row>
    <row r="280" spans="2:65" s="13" customFormat="1">
      <c r="B280" s="204"/>
      <c r="D280" s="196" t="s">
        <v>193</v>
      </c>
      <c r="E280" s="205" t="s">
        <v>5</v>
      </c>
      <c r="F280" s="206" t="s">
        <v>624</v>
      </c>
      <c r="H280" s="207">
        <v>235.33</v>
      </c>
      <c r="I280" s="208"/>
      <c r="L280" s="204"/>
      <c r="M280" s="209"/>
      <c r="N280" s="210"/>
      <c r="O280" s="210"/>
      <c r="P280" s="210"/>
      <c r="Q280" s="210"/>
      <c r="R280" s="210"/>
      <c r="S280" s="210"/>
      <c r="T280" s="211"/>
      <c r="AT280" s="205" t="s">
        <v>193</v>
      </c>
      <c r="AU280" s="205" t="s">
        <v>83</v>
      </c>
      <c r="AV280" s="13" t="s">
        <v>83</v>
      </c>
      <c r="AW280" s="13" t="s">
        <v>38</v>
      </c>
      <c r="AX280" s="13" t="s">
        <v>74</v>
      </c>
      <c r="AY280" s="205" t="s">
        <v>185</v>
      </c>
    </row>
    <row r="281" spans="2:65" s="14" customFormat="1">
      <c r="B281" s="212"/>
      <c r="D281" s="213" t="s">
        <v>193</v>
      </c>
      <c r="E281" s="214" t="s">
        <v>5</v>
      </c>
      <c r="F281" s="215" t="s">
        <v>196</v>
      </c>
      <c r="H281" s="216">
        <v>235.33</v>
      </c>
      <c r="I281" s="217"/>
      <c r="L281" s="212"/>
      <c r="M281" s="218"/>
      <c r="N281" s="219"/>
      <c r="O281" s="219"/>
      <c r="P281" s="219"/>
      <c r="Q281" s="219"/>
      <c r="R281" s="219"/>
      <c r="S281" s="219"/>
      <c r="T281" s="220"/>
      <c r="AT281" s="221" t="s">
        <v>193</v>
      </c>
      <c r="AU281" s="221" t="s">
        <v>83</v>
      </c>
      <c r="AV281" s="14" t="s">
        <v>191</v>
      </c>
      <c r="AW281" s="14" t="s">
        <v>38</v>
      </c>
      <c r="AX281" s="14" t="s">
        <v>81</v>
      </c>
      <c r="AY281" s="221" t="s">
        <v>185</v>
      </c>
    </row>
    <row r="282" spans="2:65" s="1" customFormat="1" ht="28.95" customHeight="1">
      <c r="B282" s="182"/>
      <c r="C282" s="236" t="s">
        <v>440</v>
      </c>
      <c r="D282" s="236" t="s">
        <v>480</v>
      </c>
      <c r="E282" s="237" t="s">
        <v>625</v>
      </c>
      <c r="F282" s="238" t="s">
        <v>626</v>
      </c>
      <c r="G282" s="239" t="s">
        <v>566</v>
      </c>
      <c r="H282" s="240">
        <v>6.06</v>
      </c>
      <c r="I282" s="241"/>
      <c r="J282" s="242">
        <f>ROUND(I282*H282,2)</f>
        <v>0</v>
      </c>
      <c r="K282" s="238" t="s">
        <v>5</v>
      </c>
      <c r="L282" s="243"/>
      <c r="M282" s="244" t="s">
        <v>5</v>
      </c>
      <c r="N282" s="245" t="s">
        <v>45</v>
      </c>
      <c r="O282" s="43"/>
      <c r="P282" s="192">
        <f>O282*H282</f>
        <v>0</v>
      </c>
      <c r="Q282" s="192">
        <v>7.1999999999999995E-2</v>
      </c>
      <c r="R282" s="192">
        <f>Q282*H282</f>
        <v>0.43631999999999993</v>
      </c>
      <c r="S282" s="192">
        <v>0</v>
      </c>
      <c r="T282" s="193">
        <f>S282*H282</f>
        <v>0</v>
      </c>
      <c r="AR282" s="25" t="s">
        <v>228</v>
      </c>
      <c r="AT282" s="25" t="s">
        <v>480</v>
      </c>
      <c r="AU282" s="25" t="s">
        <v>83</v>
      </c>
      <c r="AY282" s="25" t="s">
        <v>185</v>
      </c>
      <c r="BE282" s="194">
        <f>IF(N282="základní",J282,0)</f>
        <v>0</v>
      </c>
      <c r="BF282" s="194">
        <f>IF(N282="snížená",J282,0)</f>
        <v>0</v>
      </c>
      <c r="BG282" s="194">
        <f>IF(N282="zákl. přenesená",J282,0)</f>
        <v>0</v>
      </c>
      <c r="BH282" s="194">
        <f>IF(N282="sníž. přenesená",J282,0)</f>
        <v>0</v>
      </c>
      <c r="BI282" s="194">
        <f>IF(N282="nulová",J282,0)</f>
        <v>0</v>
      </c>
      <c r="BJ282" s="25" t="s">
        <v>81</v>
      </c>
      <c r="BK282" s="194">
        <f>ROUND(I282*H282,2)</f>
        <v>0</v>
      </c>
      <c r="BL282" s="25" t="s">
        <v>191</v>
      </c>
      <c r="BM282" s="25" t="s">
        <v>627</v>
      </c>
    </row>
    <row r="283" spans="2:65" s="13" customFormat="1">
      <c r="B283" s="204"/>
      <c r="D283" s="196" t="s">
        <v>193</v>
      </c>
      <c r="E283" s="205" t="s">
        <v>5</v>
      </c>
      <c r="F283" s="206" t="s">
        <v>628</v>
      </c>
      <c r="H283" s="207">
        <v>6.06</v>
      </c>
      <c r="I283" s="208"/>
      <c r="L283" s="204"/>
      <c r="M283" s="209"/>
      <c r="N283" s="210"/>
      <c r="O283" s="210"/>
      <c r="P283" s="210"/>
      <c r="Q283" s="210"/>
      <c r="R283" s="210"/>
      <c r="S283" s="210"/>
      <c r="T283" s="211"/>
      <c r="AT283" s="205" t="s">
        <v>193</v>
      </c>
      <c r="AU283" s="205" t="s">
        <v>83</v>
      </c>
      <c r="AV283" s="13" t="s">
        <v>83</v>
      </c>
      <c r="AW283" s="13" t="s">
        <v>38</v>
      </c>
      <c r="AX283" s="13" t="s">
        <v>74</v>
      </c>
      <c r="AY283" s="205" t="s">
        <v>185</v>
      </c>
    </row>
    <row r="284" spans="2:65" s="14" customFormat="1">
      <c r="B284" s="212"/>
      <c r="D284" s="213" t="s">
        <v>193</v>
      </c>
      <c r="E284" s="214" t="s">
        <v>5</v>
      </c>
      <c r="F284" s="215" t="s">
        <v>196</v>
      </c>
      <c r="H284" s="216">
        <v>6.06</v>
      </c>
      <c r="I284" s="217"/>
      <c r="L284" s="212"/>
      <c r="M284" s="218"/>
      <c r="N284" s="219"/>
      <c r="O284" s="219"/>
      <c r="P284" s="219"/>
      <c r="Q284" s="219"/>
      <c r="R284" s="219"/>
      <c r="S284" s="219"/>
      <c r="T284" s="220"/>
      <c r="AT284" s="221" t="s">
        <v>193</v>
      </c>
      <c r="AU284" s="221" t="s">
        <v>83</v>
      </c>
      <c r="AV284" s="14" t="s">
        <v>191</v>
      </c>
      <c r="AW284" s="14" t="s">
        <v>38</v>
      </c>
      <c r="AX284" s="14" t="s">
        <v>81</v>
      </c>
      <c r="AY284" s="221" t="s">
        <v>185</v>
      </c>
    </row>
    <row r="285" spans="2:65" s="1" customFormat="1" ht="28.95" customHeight="1">
      <c r="B285" s="182"/>
      <c r="C285" s="236" t="s">
        <v>444</v>
      </c>
      <c r="D285" s="236" t="s">
        <v>480</v>
      </c>
      <c r="E285" s="237" t="s">
        <v>629</v>
      </c>
      <c r="F285" s="238" t="s">
        <v>630</v>
      </c>
      <c r="G285" s="239" t="s">
        <v>566</v>
      </c>
      <c r="H285" s="240">
        <v>29.29</v>
      </c>
      <c r="I285" s="241"/>
      <c r="J285" s="242">
        <f>ROUND(I285*H285,2)</f>
        <v>0</v>
      </c>
      <c r="K285" s="238" t="s">
        <v>5</v>
      </c>
      <c r="L285" s="243"/>
      <c r="M285" s="244" t="s">
        <v>5</v>
      </c>
      <c r="N285" s="245" t="s">
        <v>45</v>
      </c>
      <c r="O285" s="43"/>
      <c r="P285" s="192">
        <f>O285*H285</f>
        <v>0</v>
      </c>
      <c r="Q285" s="192">
        <v>6.3E-2</v>
      </c>
      <c r="R285" s="192">
        <f>Q285*H285</f>
        <v>1.84527</v>
      </c>
      <c r="S285" s="192">
        <v>0</v>
      </c>
      <c r="T285" s="193">
        <f>S285*H285</f>
        <v>0</v>
      </c>
      <c r="AR285" s="25" t="s">
        <v>228</v>
      </c>
      <c r="AT285" s="25" t="s">
        <v>480</v>
      </c>
      <c r="AU285" s="25" t="s">
        <v>83</v>
      </c>
      <c r="AY285" s="25" t="s">
        <v>185</v>
      </c>
      <c r="BE285" s="194">
        <f>IF(N285="základní",J285,0)</f>
        <v>0</v>
      </c>
      <c r="BF285" s="194">
        <f>IF(N285="snížená",J285,0)</f>
        <v>0</v>
      </c>
      <c r="BG285" s="194">
        <f>IF(N285="zákl. přenesená",J285,0)</f>
        <v>0</v>
      </c>
      <c r="BH285" s="194">
        <f>IF(N285="sníž. přenesená",J285,0)</f>
        <v>0</v>
      </c>
      <c r="BI285" s="194">
        <f>IF(N285="nulová",J285,0)</f>
        <v>0</v>
      </c>
      <c r="BJ285" s="25" t="s">
        <v>81</v>
      </c>
      <c r="BK285" s="194">
        <f>ROUND(I285*H285,2)</f>
        <v>0</v>
      </c>
      <c r="BL285" s="25" t="s">
        <v>191</v>
      </c>
      <c r="BM285" s="25" t="s">
        <v>631</v>
      </c>
    </row>
    <row r="286" spans="2:65" s="13" customFormat="1">
      <c r="B286" s="204"/>
      <c r="D286" s="196" t="s">
        <v>193</v>
      </c>
      <c r="E286" s="205" t="s">
        <v>5</v>
      </c>
      <c r="F286" s="206" t="s">
        <v>632</v>
      </c>
      <c r="H286" s="207">
        <v>29.29</v>
      </c>
      <c r="I286" s="208"/>
      <c r="L286" s="204"/>
      <c r="M286" s="209"/>
      <c r="N286" s="210"/>
      <c r="O286" s="210"/>
      <c r="P286" s="210"/>
      <c r="Q286" s="210"/>
      <c r="R286" s="210"/>
      <c r="S286" s="210"/>
      <c r="T286" s="211"/>
      <c r="AT286" s="205" t="s">
        <v>193</v>
      </c>
      <c r="AU286" s="205" t="s">
        <v>83</v>
      </c>
      <c r="AV286" s="13" t="s">
        <v>83</v>
      </c>
      <c r="AW286" s="13" t="s">
        <v>38</v>
      </c>
      <c r="AX286" s="13" t="s">
        <v>74</v>
      </c>
      <c r="AY286" s="205" t="s">
        <v>185</v>
      </c>
    </row>
    <row r="287" spans="2:65" s="14" customFormat="1">
      <c r="B287" s="212"/>
      <c r="D287" s="213" t="s">
        <v>193</v>
      </c>
      <c r="E287" s="214" t="s">
        <v>5</v>
      </c>
      <c r="F287" s="215" t="s">
        <v>196</v>
      </c>
      <c r="H287" s="216">
        <v>29.29</v>
      </c>
      <c r="I287" s="217"/>
      <c r="L287" s="212"/>
      <c r="M287" s="218"/>
      <c r="N287" s="219"/>
      <c r="O287" s="219"/>
      <c r="P287" s="219"/>
      <c r="Q287" s="219"/>
      <c r="R287" s="219"/>
      <c r="S287" s="219"/>
      <c r="T287" s="220"/>
      <c r="AT287" s="221" t="s">
        <v>193</v>
      </c>
      <c r="AU287" s="221" t="s">
        <v>83</v>
      </c>
      <c r="AV287" s="14" t="s">
        <v>191</v>
      </c>
      <c r="AW287" s="14" t="s">
        <v>38</v>
      </c>
      <c r="AX287" s="14" t="s">
        <v>81</v>
      </c>
      <c r="AY287" s="221" t="s">
        <v>185</v>
      </c>
    </row>
    <row r="288" spans="2:65" s="1" customFormat="1" ht="28.95" customHeight="1">
      <c r="B288" s="182"/>
      <c r="C288" s="236" t="s">
        <v>633</v>
      </c>
      <c r="D288" s="236" t="s">
        <v>480</v>
      </c>
      <c r="E288" s="237" t="s">
        <v>634</v>
      </c>
      <c r="F288" s="238" t="s">
        <v>626</v>
      </c>
      <c r="G288" s="239" t="s">
        <v>566</v>
      </c>
      <c r="H288" s="240">
        <v>7.07</v>
      </c>
      <c r="I288" s="241"/>
      <c r="J288" s="242">
        <f>ROUND(I288*H288,2)</f>
        <v>0</v>
      </c>
      <c r="K288" s="238" t="s">
        <v>198</v>
      </c>
      <c r="L288" s="243"/>
      <c r="M288" s="244" t="s">
        <v>5</v>
      </c>
      <c r="N288" s="245" t="s">
        <v>45</v>
      </c>
      <c r="O288" s="43"/>
      <c r="P288" s="192">
        <f>O288*H288</f>
        <v>0</v>
      </c>
      <c r="Q288" s="192">
        <v>7.1999999999999995E-2</v>
      </c>
      <c r="R288" s="192">
        <f>Q288*H288</f>
        <v>0.50903999999999994</v>
      </c>
      <c r="S288" s="192">
        <v>0</v>
      </c>
      <c r="T288" s="193">
        <f>S288*H288</f>
        <v>0</v>
      </c>
      <c r="AR288" s="25" t="s">
        <v>228</v>
      </c>
      <c r="AT288" s="25" t="s">
        <v>480</v>
      </c>
      <c r="AU288" s="25" t="s">
        <v>83</v>
      </c>
      <c r="AY288" s="25" t="s">
        <v>185</v>
      </c>
      <c r="BE288" s="194">
        <f>IF(N288="základní",J288,0)</f>
        <v>0</v>
      </c>
      <c r="BF288" s="194">
        <f>IF(N288="snížená",J288,0)</f>
        <v>0</v>
      </c>
      <c r="BG288" s="194">
        <f>IF(N288="zákl. přenesená",J288,0)</f>
        <v>0</v>
      </c>
      <c r="BH288" s="194">
        <f>IF(N288="sníž. přenesená",J288,0)</f>
        <v>0</v>
      </c>
      <c r="BI288" s="194">
        <f>IF(N288="nulová",J288,0)</f>
        <v>0</v>
      </c>
      <c r="BJ288" s="25" t="s">
        <v>81</v>
      </c>
      <c r="BK288" s="194">
        <f>ROUND(I288*H288,2)</f>
        <v>0</v>
      </c>
      <c r="BL288" s="25" t="s">
        <v>191</v>
      </c>
      <c r="BM288" s="25" t="s">
        <v>635</v>
      </c>
    </row>
    <row r="289" spans="2:65" s="13" customFormat="1">
      <c r="B289" s="204"/>
      <c r="D289" s="196" t="s">
        <v>193</v>
      </c>
      <c r="E289" s="205" t="s">
        <v>5</v>
      </c>
      <c r="F289" s="206" t="s">
        <v>636</v>
      </c>
      <c r="H289" s="207">
        <v>7.07</v>
      </c>
      <c r="I289" s="208"/>
      <c r="L289" s="204"/>
      <c r="M289" s="209"/>
      <c r="N289" s="210"/>
      <c r="O289" s="210"/>
      <c r="P289" s="210"/>
      <c r="Q289" s="210"/>
      <c r="R289" s="210"/>
      <c r="S289" s="210"/>
      <c r="T289" s="211"/>
      <c r="AT289" s="205" t="s">
        <v>193</v>
      </c>
      <c r="AU289" s="205" t="s">
        <v>83</v>
      </c>
      <c r="AV289" s="13" t="s">
        <v>83</v>
      </c>
      <c r="AW289" s="13" t="s">
        <v>38</v>
      </c>
      <c r="AX289" s="13" t="s">
        <v>74</v>
      </c>
      <c r="AY289" s="205" t="s">
        <v>185</v>
      </c>
    </row>
    <row r="290" spans="2:65" s="14" customFormat="1">
      <c r="B290" s="212"/>
      <c r="D290" s="213" t="s">
        <v>193</v>
      </c>
      <c r="E290" s="214" t="s">
        <v>5</v>
      </c>
      <c r="F290" s="215" t="s">
        <v>196</v>
      </c>
      <c r="H290" s="216">
        <v>7.07</v>
      </c>
      <c r="I290" s="217"/>
      <c r="L290" s="212"/>
      <c r="M290" s="218"/>
      <c r="N290" s="219"/>
      <c r="O290" s="219"/>
      <c r="P290" s="219"/>
      <c r="Q290" s="219"/>
      <c r="R290" s="219"/>
      <c r="S290" s="219"/>
      <c r="T290" s="220"/>
      <c r="AT290" s="221" t="s">
        <v>193</v>
      </c>
      <c r="AU290" s="221" t="s">
        <v>83</v>
      </c>
      <c r="AV290" s="14" t="s">
        <v>191</v>
      </c>
      <c r="AW290" s="14" t="s">
        <v>38</v>
      </c>
      <c r="AX290" s="14" t="s">
        <v>81</v>
      </c>
      <c r="AY290" s="221" t="s">
        <v>185</v>
      </c>
    </row>
    <row r="291" spans="2:65" s="1" customFormat="1" ht="28.95" customHeight="1">
      <c r="B291" s="182"/>
      <c r="C291" s="183" t="s">
        <v>637</v>
      </c>
      <c r="D291" s="183" t="s">
        <v>187</v>
      </c>
      <c r="E291" s="184" t="s">
        <v>638</v>
      </c>
      <c r="F291" s="185" t="s">
        <v>639</v>
      </c>
      <c r="G291" s="186" t="s">
        <v>283</v>
      </c>
      <c r="H291" s="187">
        <v>2.75</v>
      </c>
      <c r="I291" s="188"/>
      <c r="J291" s="189">
        <f>ROUND(I291*H291,2)</f>
        <v>0</v>
      </c>
      <c r="K291" s="185" t="s">
        <v>5</v>
      </c>
      <c r="L291" s="42"/>
      <c r="M291" s="190" t="s">
        <v>5</v>
      </c>
      <c r="N291" s="191" t="s">
        <v>45</v>
      </c>
      <c r="O291" s="43"/>
      <c r="P291" s="192">
        <f>O291*H291</f>
        <v>0</v>
      </c>
      <c r="Q291" s="192">
        <v>0</v>
      </c>
      <c r="R291" s="192">
        <f>Q291*H291</f>
        <v>0</v>
      </c>
      <c r="S291" s="192">
        <v>0</v>
      </c>
      <c r="T291" s="193">
        <f>S291*H291</f>
        <v>0</v>
      </c>
      <c r="AR291" s="25" t="s">
        <v>191</v>
      </c>
      <c r="AT291" s="25" t="s">
        <v>187</v>
      </c>
      <c r="AU291" s="25" t="s">
        <v>83</v>
      </c>
      <c r="AY291" s="25" t="s">
        <v>185</v>
      </c>
      <c r="BE291" s="194">
        <f>IF(N291="základní",J291,0)</f>
        <v>0</v>
      </c>
      <c r="BF291" s="194">
        <f>IF(N291="snížená",J291,0)</f>
        <v>0</v>
      </c>
      <c r="BG291" s="194">
        <f>IF(N291="zákl. přenesená",J291,0)</f>
        <v>0</v>
      </c>
      <c r="BH291" s="194">
        <f>IF(N291="sníž. přenesená",J291,0)</f>
        <v>0</v>
      </c>
      <c r="BI291" s="194">
        <f>IF(N291="nulová",J291,0)</f>
        <v>0</v>
      </c>
      <c r="BJ291" s="25" t="s">
        <v>81</v>
      </c>
      <c r="BK291" s="194">
        <f>ROUND(I291*H291,2)</f>
        <v>0</v>
      </c>
      <c r="BL291" s="25" t="s">
        <v>191</v>
      </c>
      <c r="BM291" s="25" t="s">
        <v>640</v>
      </c>
    </row>
    <row r="292" spans="2:65" s="12" customFormat="1">
      <c r="B292" s="195"/>
      <c r="D292" s="196" t="s">
        <v>193</v>
      </c>
      <c r="E292" s="197" t="s">
        <v>5</v>
      </c>
      <c r="F292" s="198" t="s">
        <v>615</v>
      </c>
      <c r="H292" s="199" t="s">
        <v>5</v>
      </c>
      <c r="I292" s="200"/>
      <c r="L292" s="195"/>
      <c r="M292" s="201"/>
      <c r="N292" s="202"/>
      <c r="O292" s="202"/>
      <c r="P292" s="202"/>
      <c r="Q292" s="202"/>
      <c r="R292" s="202"/>
      <c r="S292" s="202"/>
      <c r="T292" s="203"/>
      <c r="AT292" s="199" t="s">
        <v>193</v>
      </c>
      <c r="AU292" s="199" t="s">
        <v>83</v>
      </c>
      <c r="AV292" s="12" t="s">
        <v>81</v>
      </c>
      <c r="AW292" s="12" t="s">
        <v>38</v>
      </c>
      <c r="AX292" s="12" t="s">
        <v>74</v>
      </c>
      <c r="AY292" s="199" t="s">
        <v>185</v>
      </c>
    </row>
    <row r="293" spans="2:65" s="13" customFormat="1">
      <c r="B293" s="204"/>
      <c r="D293" s="196" t="s">
        <v>193</v>
      </c>
      <c r="E293" s="205" t="s">
        <v>5</v>
      </c>
      <c r="F293" s="206" t="s">
        <v>641</v>
      </c>
      <c r="H293" s="207">
        <v>2.33</v>
      </c>
      <c r="I293" s="208"/>
      <c r="L293" s="204"/>
      <c r="M293" s="209"/>
      <c r="N293" s="210"/>
      <c r="O293" s="210"/>
      <c r="P293" s="210"/>
      <c r="Q293" s="210"/>
      <c r="R293" s="210"/>
      <c r="S293" s="210"/>
      <c r="T293" s="211"/>
      <c r="AT293" s="205" t="s">
        <v>193</v>
      </c>
      <c r="AU293" s="205" t="s">
        <v>83</v>
      </c>
      <c r="AV293" s="13" t="s">
        <v>83</v>
      </c>
      <c r="AW293" s="13" t="s">
        <v>38</v>
      </c>
      <c r="AX293" s="13" t="s">
        <v>74</v>
      </c>
      <c r="AY293" s="205" t="s">
        <v>185</v>
      </c>
    </row>
    <row r="294" spans="2:65" s="12" customFormat="1">
      <c r="B294" s="195"/>
      <c r="D294" s="196" t="s">
        <v>193</v>
      </c>
      <c r="E294" s="197" t="s">
        <v>5</v>
      </c>
      <c r="F294" s="198" t="s">
        <v>617</v>
      </c>
      <c r="H294" s="199" t="s">
        <v>5</v>
      </c>
      <c r="I294" s="200"/>
      <c r="L294" s="195"/>
      <c r="M294" s="201"/>
      <c r="N294" s="202"/>
      <c r="O294" s="202"/>
      <c r="P294" s="202"/>
      <c r="Q294" s="202"/>
      <c r="R294" s="202"/>
      <c r="S294" s="202"/>
      <c r="T294" s="203"/>
      <c r="AT294" s="199" t="s">
        <v>193</v>
      </c>
      <c r="AU294" s="199" t="s">
        <v>83</v>
      </c>
      <c r="AV294" s="12" t="s">
        <v>81</v>
      </c>
      <c r="AW294" s="12" t="s">
        <v>38</v>
      </c>
      <c r="AX294" s="12" t="s">
        <v>74</v>
      </c>
      <c r="AY294" s="199" t="s">
        <v>185</v>
      </c>
    </row>
    <row r="295" spans="2:65" s="13" customFormat="1">
      <c r="B295" s="204"/>
      <c r="D295" s="196" t="s">
        <v>193</v>
      </c>
      <c r="E295" s="205" t="s">
        <v>5</v>
      </c>
      <c r="F295" s="206" t="s">
        <v>642</v>
      </c>
      <c r="H295" s="207">
        <v>0.28999999999999998</v>
      </c>
      <c r="I295" s="208"/>
      <c r="L295" s="204"/>
      <c r="M295" s="209"/>
      <c r="N295" s="210"/>
      <c r="O295" s="210"/>
      <c r="P295" s="210"/>
      <c r="Q295" s="210"/>
      <c r="R295" s="210"/>
      <c r="S295" s="210"/>
      <c r="T295" s="211"/>
      <c r="AT295" s="205" t="s">
        <v>193</v>
      </c>
      <c r="AU295" s="205" t="s">
        <v>83</v>
      </c>
      <c r="AV295" s="13" t="s">
        <v>83</v>
      </c>
      <c r="AW295" s="13" t="s">
        <v>38</v>
      </c>
      <c r="AX295" s="13" t="s">
        <v>74</v>
      </c>
      <c r="AY295" s="205" t="s">
        <v>185</v>
      </c>
    </row>
    <row r="296" spans="2:65" s="12" customFormat="1">
      <c r="B296" s="195"/>
      <c r="D296" s="196" t="s">
        <v>193</v>
      </c>
      <c r="E296" s="197" t="s">
        <v>5</v>
      </c>
      <c r="F296" s="198" t="s">
        <v>618</v>
      </c>
      <c r="H296" s="199" t="s">
        <v>5</v>
      </c>
      <c r="I296" s="200"/>
      <c r="L296" s="195"/>
      <c r="M296" s="201"/>
      <c r="N296" s="202"/>
      <c r="O296" s="202"/>
      <c r="P296" s="202"/>
      <c r="Q296" s="202"/>
      <c r="R296" s="202"/>
      <c r="S296" s="202"/>
      <c r="T296" s="203"/>
      <c r="AT296" s="199" t="s">
        <v>193</v>
      </c>
      <c r="AU296" s="199" t="s">
        <v>83</v>
      </c>
      <c r="AV296" s="12" t="s">
        <v>81</v>
      </c>
      <c r="AW296" s="12" t="s">
        <v>38</v>
      </c>
      <c r="AX296" s="12" t="s">
        <v>74</v>
      </c>
      <c r="AY296" s="199" t="s">
        <v>185</v>
      </c>
    </row>
    <row r="297" spans="2:65" s="13" customFormat="1">
      <c r="B297" s="204"/>
      <c r="D297" s="196" t="s">
        <v>193</v>
      </c>
      <c r="E297" s="205" t="s">
        <v>5</v>
      </c>
      <c r="F297" s="206" t="s">
        <v>643</v>
      </c>
      <c r="H297" s="207">
        <v>7.0000000000000007E-2</v>
      </c>
      <c r="I297" s="208"/>
      <c r="L297" s="204"/>
      <c r="M297" s="209"/>
      <c r="N297" s="210"/>
      <c r="O297" s="210"/>
      <c r="P297" s="210"/>
      <c r="Q297" s="210"/>
      <c r="R297" s="210"/>
      <c r="S297" s="210"/>
      <c r="T297" s="211"/>
      <c r="AT297" s="205" t="s">
        <v>193</v>
      </c>
      <c r="AU297" s="205" t="s">
        <v>83</v>
      </c>
      <c r="AV297" s="13" t="s">
        <v>83</v>
      </c>
      <c r="AW297" s="13" t="s">
        <v>38</v>
      </c>
      <c r="AX297" s="13" t="s">
        <v>74</v>
      </c>
      <c r="AY297" s="205" t="s">
        <v>185</v>
      </c>
    </row>
    <row r="298" spans="2:65" s="12" customFormat="1">
      <c r="B298" s="195"/>
      <c r="D298" s="196" t="s">
        <v>193</v>
      </c>
      <c r="E298" s="197" t="s">
        <v>5</v>
      </c>
      <c r="F298" s="198" t="s">
        <v>619</v>
      </c>
      <c r="H298" s="199" t="s">
        <v>5</v>
      </c>
      <c r="I298" s="200"/>
      <c r="L298" s="195"/>
      <c r="M298" s="201"/>
      <c r="N298" s="202"/>
      <c r="O298" s="202"/>
      <c r="P298" s="202"/>
      <c r="Q298" s="202"/>
      <c r="R298" s="202"/>
      <c r="S298" s="202"/>
      <c r="T298" s="203"/>
      <c r="AT298" s="199" t="s">
        <v>193</v>
      </c>
      <c r="AU298" s="199" t="s">
        <v>83</v>
      </c>
      <c r="AV298" s="12" t="s">
        <v>81</v>
      </c>
      <c r="AW298" s="12" t="s">
        <v>38</v>
      </c>
      <c r="AX298" s="12" t="s">
        <v>74</v>
      </c>
      <c r="AY298" s="199" t="s">
        <v>185</v>
      </c>
    </row>
    <row r="299" spans="2:65" s="13" customFormat="1">
      <c r="B299" s="204"/>
      <c r="D299" s="196" t="s">
        <v>193</v>
      </c>
      <c r="E299" s="205" t="s">
        <v>5</v>
      </c>
      <c r="F299" s="206" t="s">
        <v>644</v>
      </c>
      <c r="H299" s="207">
        <v>0.06</v>
      </c>
      <c r="I299" s="208"/>
      <c r="L299" s="204"/>
      <c r="M299" s="209"/>
      <c r="N299" s="210"/>
      <c r="O299" s="210"/>
      <c r="P299" s="210"/>
      <c r="Q299" s="210"/>
      <c r="R299" s="210"/>
      <c r="S299" s="210"/>
      <c r="T299" s="211"/>
      <c r="AT299" s="205" t="s">
        <v>193</v>
      </c>
      <c r="AU299" s="205" t="s">
        <v>83</v>
      </c>
      <c r="AV299" s="13" t="s">
        <v>83</v>
      </c>
      <c r="AW299" s="13" t="s">
        <v>38</v>
      </c>
      <c r="AX299" s="13" t="s">
        <v>74</v>
      </c>
      <c r="AY299" s="205" t="s">
        <v>185</v>
      </c>
    </row>
    <row r="300" spans="2:65" s="14" customFormat="1">
      <c r="B300" s="212"/>
      <c r="D300" s="213" t="s">
        <v>193</v>
      </c>
      <c r="E300" s="214" t="s">
        <v>5</v>
      </c>
      <c r="F300" s="215" t="s">
        <v>196</v>
      </c>
      <c r="H300" s="216">
        <v>2.75</v>
      </c>
      <c r="I300" s="217"/>
      <c r="L300" s="212"/>
      <c r="M300" s="218"/>
      <c r="N300" s="219"/>
      <c r="O300" s="219"/>
      <c r="P300" s="219"/>
      <c r="Q300" s="219"/>
      <c r="R300" s="219"/>
      <c r="S300" s="219"/>
      <c r="T300" s="220"/>
      <c r="AT300" s="221" t="s">
        <v>193</v>
      </c>
      <c r="AU300" s="221" t="s">
        <v>83</v>
      </c>
      <c r="AV300" s="14" t="s">
        <v>191</v>
      </c>
      <c r="AW300" s="14" t="s">
        <v>38</v>
      </c>
      <c r="AX300" s="14" t="s">
        <v>81</v>
      </c>
      <c r="AY300" s="221" t="s">
        <v>185</v>
      </c>
    </row>
    <row r="301" spans="2:65" s="1" customFormat="1" ht="28.95" customHeight="1">
      <c r="B301" s="182"/>
      <c r="C301" s="183" t="s">
        <v>645</v>
      </c>
      <c r="D301" s="183" t="s">
        <v>187</v>
      </c>
      <c r="E301" s="184" t="s">
        <v>370</v>
      </c>
      <c r="F301" s="185" t="s">
        <v>371</v>
      </c>
      <c r="G301" s="186" t="s">
        <v>275</v>
      </c>
      <c r="H301" s="187">
        <v>10</v>
      </c>
      <c r="I301" s="188"/>
      <c r="J301" s="189">
        <f>ROUND(I301*H301,2)</f>
        <v>0</v>
      </c>
      <c r="K301" s="185" t="s">
        <v>198</v>
      </c>
      <c r="L301" s="42"/>
      <c r="M301" s="190" t="s">
        <v>5</v>
      </c>
      <c r="N301" s="191" t="s">
        <v>45</v>
      </c>
      <c r="O301" s="43"/>
      <c r="P301" s="192">
        <f>O301*H301</f>
        <v>0</v>
      </c>
      <c r="Q301" s="192">
        <v>0</v>
      </c>
      <c r="R301" s="192">
        <f>Q301*H301</f>
        <v>0</v>
      </c>
      <c r="S301" s="192">
        <v>0</v>
      </c>
      <c r="T301" s="193">
        <f>S301*H301</f>
        <v>0</v>
      </c>
      <c r="AR301" s="25" t="s">
        <v>191</v>
      </c>
      <c r="AT301" s="25" t="s">
        <v>187</v>
      </c>
      <c r="AU301" s="25" t="s">
        <v>83</v>
      </c>
      <c r="AY301" s="25" t="s">
        <v>185</v>
      </c>
      <c r="BE301" s="194">
        <f>IF(N301="základní",J301,0)</f>
        <v>0</v>
      </c>
      <c r="BF301" s="194">
        <f>IF(N301="snížená",J301,0)</f>
        <v>0</v>
      </c>
      <c r="BG301" s="194">
        <f>IF(N301="zákl. přenesená",J301,0)</f>
        <v>0</v>
      </c>
      <c r="BH301" s="194">
        <f>IF(N301="sníž. přenesená",J301,0)</f>
        <v>0</v>
      </c>
      <c r="BI301" s="194">
        <f>IF(N301="nulová",J301,0)</f>
        <v>0</v>
      </c>
      <c r="BJ301" s="25" t="s">
        <v>81</v>
      </c>
      <c r="BK301" s="194">
        <f>ROUND(I301*H301,2)</f>
        <v>0</v>
      </c>
      <c r="BL301" s="25" t="s">
        <v>191</v>
      </c>
      <c r="BM301" s="25" t="s">
        <v>646</v>
      </c>
    </row>
    <row r="302" spans="2:65" s="12" customFormat="1">
      <c r="B302" s="195"/>
      <c r="D302" s="196" t="s">
        <v>193</v>
      </c>
      <c r="E302" s="197" t="s">
        <v>5</v>
      </c>
      <c r="F302" s="198" t="s">
        <v>647</v>
      </c>
      <c r="H302" s="199" t="s">
        <v>5</v>
      </c>
      <c r="I302" s="200"/>
      <c r="L302" s="195"/>
      <c r="M302" s="201"/>
      <c r="N302" s="202"/>
      <c r="O302" s="202"/>
      <c r="P302" s="202"/>
      <c r="Q302" s="202"/>
      <c r="R302" s="202"/>
      <c r="S302" s="202"/>
      <c r="T302" s="203"/>
      <c r="AT302" s="199" t="s">
        <v>193</v>
      </c>
      <c r="AU302" s="199" t="s">
        <v>83</v>
      </c>
      <c r="AV302" s="12" t="s">
        <v>81</v>
      </c>
      <c r="AW302" s="12" t="s">
        <v>38</v>
      </c>
      <c r="AX302" s="12" t="s">
        <v>74</v>
      </c>
      <c r="AY302" s="199" t="s">
        <v>185</v>
      </c>
    </row>
    <row r="303" spans="2:65" s="13" customFormat="1">
      <c r="B303" s="204"/>
      <c r="D303" s="196" t="s">
        <v>193</v>
      </c>
      <c r="E303" s="205" t="s">
        <v>5</v>
      </c>
      <c r="F303" s="206" t="s">
        <v>560</v>
      </c>
      <c r="H303" s="207">
        <v>10</v>
      </c>
      <c r="I303" s="208"/>
      <c r="L303" s="204"/>
      <c r="M303" s="209"/>
      <c r="N303" s="210"/>
      <c r="O303" s="210"/>
      <c r="P303" s="210"/>
      <c r="Q303" s="210"/>
      <c r="R303" s="210"/>
      <c r="S303" s="210"/>
      <c r="T303" s="211"/>
      <c r="AT303" s="205" t="s">
        <v>193</v>
      </c>
      <c r="AU303" s="205" t="s">
        <v>83</v>
      </c>
      <c r="AV303" s="13" t="s">
        <v>83</v>
      </c>
      <c r="AW303" s="13" t="s">
        <v>38</v>
      </c>
      <c r="AX303" s="13" t="s">
        <v>74</v>
      </c>
      <c r="AY303" s="205" t="s">
        <v>185</v>
      </c>
    </row>
    <row r="304" spans="2:65" s="14" customFormat="1">
      <c r="B304" s="212"/>
      <c r="D304" s="196" t="s">
        <v>193</v>
      </c>
      <c r="E304" s="230" t="s">
        <v>5</v>
      </c>
      <c r="F304" s="231" t="s">
        <v>196</v>
      </c>
      <c r="H304" s="232">
        <v>10</v>
      </c>
      <c r="I304" s="217"/>
      <c r="L304" s="212"/>
      <c r="M304" s="218"/>
      <c r="N304" s="219"/>
      <c r="O304" s="219"/>
      <c r="P304" s="219"/>
      <c r="Q304" s="219"/>
      <c r="R304" s="219"/>
      <c r="S304" s="219"/>
      <c r="T304" s="220"/>
      <c r="AT304" s="221" t="s">
        <v>193</v>
      </c>
      <c r="AU304" s="221" t="s">
        <v>83</v>
      </c>
      <c r="AV304" s="14" t="s">
        <v>191</v>
      </c>
      <c r="AW304" s="14" t="s">
        <v>38</v>
      </c>
      <c r="AX304" s="14" t="s">
        <v>81</v>
      </c>
      <c r="AY304" s="221" t="s">
        <v>185</v>
      </c>
    </row>
    <row r="305" spans="2:65" s="11" customFormat="1" ht="29.85" customHeight="1">
      <c r="B305" s="168"/>
      <c r="D305" s="179" t="s">
        <v>73</v>
      </c>
      <c r="E305" s="180" t="s">
        <v>391</v>
      </c>
      <c r="F305" s="180" t="s">
        <v>392</v>
      </c>
      <c r="I305" s="171"/>
      <c r="J305" s="181">
        <f>BK305</f>
        <v>0</v>
      </c>
      <c r="L305" s="168"/>
      <c r="M305" s="173"/>
      <c r="N305" s="174"/>
      <c r="O305" s="174"/>
      <c r="P305" s="175">
        <f>SUM(P306:P333)</f>
        <v>0</v>
      </c>
      <c r="Q305" s="174"/>
      <c r="R305" s="175">
        <f>SUM(R306:R333)</f>
        <v>0</v>
      </c>
      <c r="S305" s="174"/>
      <c r="T305" s="176">
        <f>SUM(T306:T333)</f>
        <v>0</v>
      </c>
      <c r="AR305" s="169" t="s">
        <v>81</v>
      </c>
      <c r="AT305" s="177" t="s">
        <v>73</v>
      </c>
      <c r="AU305" s="177" t="s">
        <v>81</v>
      </c>
      <c r="AY305" s="169" t="s">
        <v>185</v>
      </c>
      <c r="BK305" s="178">
        <f>SUM(BK306:BK333)</f>
        <v>0</v>
      </c>
    </row>
    <row r="306" spans="2:65" s="1" customFormat="1" ht="20.399999999999999" customHeight="1">
      <c r="B306" s="182"/>
      <c r="C306" s="183" t="s">
        <v>648</v>
      </c>
      <c r="D306" s="183" t="s">
        <v>187</v>
      </c>
      <c r="E306" s="184" t="s">
        <v>394</v>
      </c>
      <c r="F306" s="185" t="s">
        <v>395</v>
      </c>
      <c r="G306" s="186" t="s">
        <v>356</v>
      </c>
      <c r="H306" s="187">
        <v>0.94</v>
      </c>
      <c r="I306" s="188"/>
      <c r="J306" s="189">
        <f>ROUND(I306*H306,2)</f>
        <v>0</v>
      </c>
      <c r="K306" s="185" t="s">
        <v>205</v>
      </c>
      <c r="L306" s="42"/>
      <c r="M306" s="190" t="s">
        <v>5</v>
      </c>
      <c r="N306" s="191" t="s">
        <v>45</v>
      </c>
      <c r="O306" s="43"/>
      <c r="P306" s="192">
        <f>O306*H306</f>
        <v>0</v>
      </c>
      <c r="Q306" s="192">
        <v>0</v>
      </c>
      <c r="R306" s="192">
        <f>Q306*H306</f>
        <v>0</v>
      </c>
      <c r="S306" s="192">
        <v>0</v>
      </c>
      <c r="T306" s="193">
        <f>S306*H306</f>
        <v>0</v>
      </c>
      <c r="AR306" s="25" t="s">
        <v>191</v>
      </c>
      <c r="AT306" s="25" t="s">
        <v>187</v>
      </c>
      <c r="AU306" s="25" t="s">
        <v>83</v>
      </c>
      <c r="AY306" s="25" t="s">
        <v>185</v>
      </c>
      <c r="BE306" s="194">
        <f>IF(N306="základní",J306,0)</f>
        <v>0</v>
      </c>
      <c r="BF306" s="194">
        <f>IF(N306="snížená",J306,0)</f>
        <v>0</v>
      </c>
      <c r="BG306" s="194">
        <f>IF(N306="zákl. přenesená",J306,0)</f>
        <v>0</v>
      </c>
      <c r="BH306" s="194">
        <f>IF(N306="sníž. přenesená",J306,0)</f>
        <v>0</v>
      </c>
      <c r="BI306" s="194">
        <f>IF(N306="nulová",J306,0)</f>
        <v>0</v>
      </c>
      <c r="BJ306" s="25" t="s">
        <v>81</v>
      </c>
      <c r="BK306" s="194">
        <f>ROUND(I306*H306,2)</f>
        <v>0</v>
      </c>
      <c r="BL306" s="25" t="s">
        <v>191</v>
      </c>
      <c r="BM306" s="25" t="s">
        <v>649</v>
      </c>
    </row>
    <row r="307" spans="2:65" s="12" customFormat="1">
      <c r="B307" s="195"/>
      <c r="D307" s="196" t="s">
        <v>193</v>
      </c>
      <c r="E307" s="197" t="s">
        <v>5</v>
      </c>
      <c r="F307" s="198" t="s">
        <v>399</v>
      </c>
      <c r="H307" s="199" t="s">
        <v>5</v>
      </c>
      <c r="I307" s="200"/>
      <c r="L307" s="195"/>
      <c r="M307" s="201"/>
      <c r="N307" s="202"/>
      <c r="O307" s="202"/>
      <c r="P307" s="202"/>
      <c r="Q307" s="202"/>
      <c r="R307" s="202"/>
      <c r="S307" s="202"/>
      <c r="T307" s="203"/>
      <c r="AT307" s="199" t="s">
        <v>193</v>
      </c>
      <c r="AU307" s="199" t="s">
        <v>83</v>
      </c>
      <c r="AV307" s="12" t="s">
        <v>81</v>
      </c>
      <c r="AW307" s="12" t="s">
        <v>38</v>
      </c>
      <c r="AX307" s="12" t="s">
        <v>74</v>
      </c>
      <c r="AY307" s="199" t="s">
        <v>185</v>
      </c>
    </row>
    <row r="308" spans="2:65" s="13" customFormat="1">
      <c r="B308" s="204"/>
      <c r="D308" s="196" t="s">
        <v>193</v>
      </c>
      <c r="E308" s="205" t="s">
        <v>5</v>
      </c>
      <c r="F308" s="206" t="s">
        <v>650</v>
      </c>
      <c r="H308" s="207">
        <v>0.94</v>
      </c>
      <c r="I308" s="208"/>
      <c r="L308" s="204"/>
      <c r="M308" s="209"/>
      <c r="N308" s="210"/>
      <c r="O308" s="210"/>
      <c r="P308" s="210"/>
      <c r="Q308" s="210"/>
      <c r="R308" s="210"/>
      <c r="S308" s="210"/>
      <c r="T308" s="211"/>
      <c r="AT308" s="205" t="s">
        <v>193</v>
      </c>
      <c r="AU308" s="205" t="s">
        <v>83</v>
      </c>
      <c r="AV308" s="13" t="s">
        <v>83</v>
      </c>
      <c r="AW308" s="13" t="s">
        <v>38</v>
      </c>
      <c r="AX308" s="13" t="s">
        <v>74</v>
      </c>
      <c r="AY308" s="205" t="s">
        <v>185</v>
      </c>
    </row>
    <row r="309" spans="2:65" s="14" customFormat="1">
      <c r="B309" s="212"/>
      <c r="D309" s="213" t="s">
        <v>193</v>
      </c>
      <c r="E309" s="214" t="s">
        <v>5</v>
      </c>
      <c r="F309" s="215" t="s">
        <v>196</v>
      </c>
      <c r="H309" s="216">
        <v>0.94</v>
      </c>
      <c r="I309" s="217"/>
      <c r="L309" s="212"/>
      <c r="M309" s="218"/>
      <c r="N309" s="219"/>
      <c r="O309" s="219"/>
      <c r="P309" s="219"/>
      <c r="Q309" s="219"/>
      <c r="R309" s="219"/>
      <c r="S309" s="219"/>
      <c r="T309" s="220"/>
      <c r="AT309" s="221" t="s">
        <v>193</v>
      </c>
      <c r="AU309" s="221" t="s">
        <v>83</v>
      </c>
      <c r="AV309" s="14" t="s">
        <v>191</v>
      </c>
      <c r="AW309" s="14" t="s">
        <v>38</v>
      </c>
      <c r="AX309" s="14" t="s">
        <v>81</v>
      </c>
      <c r="AY309" s="221" t="s">
        <v>185</v>
      </c>
    </row>
    <row r="310" spans="2:65" s="1" customFormat="1" ht="20.399999999999999" customHeight="1">
      <c r="B310" s="182"/>
      <c r="C310" s="183" t="s">
        <v>651</v>
      </c>
      <c r="D310" s="183" t="s">
        <v>187</v>
      </c>
      <c r="E310" s="184" t="s">
        <v>401</v>
      </c>
      <c r="F310" s="185" t="s">
        <v>402</v>
      </c>
      <c r="G310" s="186" t="s">
        <v>356</v>
      </c>
      <c r="H310" s="187">
        <v>6.58</v>
      </c>
      <c r="I310" s="188"/>
      <c r="J310" s="189">
        <f>ROUND(I310*H310,2)</f>
        <v>0</v>
      </c>
      <c r="K310" s="185" t="s">
        <v>205</v>
      </c>
      <c r="L310" s="42"/>
      <c r="M310" s="190" t="s">
        <v>5</v>
      </c>
      <c r="N310" s="191" t="s">
        <v>45</v>
      </c>
      <c r="O310" s="43"/>
      <c r="P310" s="192">
        <f>O310*H310</f>
        <v>0</v>
      </c>
      <c r="Q310" s="192">
        <v>0</v>
      </c>
      <c r="R310" s="192">
        <f>Q310*H310</f>
        <v>0</v>
      </c>
      <c r="S310" s="192">
        <v>0</v>
      </c>
      <c r="T310" s="193">
        <f>S310*H310</f>
        <v>0</v>
      </c>
      <c r="AR310" s="25" t="s">
        <v>191</v>
      </c>
      <c r="AT310" s="25" t="s">
        <v>187</v>
      </c>
      <c r="AU310" s="25" t="s">
        <v>83</v>
      </c>
      <c r="AY310" s="25" t="s">
        <v>185</v>
      </c>
      <c r="BE310" s="194">
        <f>IF(N310="základní",J310,0)</f>
        <v>0</v>
      </c>
      <c r="BF310" s="194">
        <f>IF(N310="snížená",J310,0)</f>
        <v>0</v>
      </c>
      <c r="BG310" s="194">
        <f>IF(N310="zákl. přenesená",J310,0)</f>
        <v>0</v>
      </c>
      <c r="BH310" s="194">
        <f>IF(N310="sníž. přenesená",J310,0)</f>
        <v>0</v>
      </c>
      <c r="BI310" s="194">
        <f>IF(N310="nulová",J310,0)</f>
        <v>0</v>
      </c>
      <c r="BJ310" s="25" t="s">
        <v>81</v>
      </c>
      <c r="BK310" s="194">
        <f>ROUND(I310*H310,2)</f>
        <v>0</v>
      </c>
      <c r="BL310" s="25" t="s">
        <v>191</v>
      </c>
      <c r="BM310" s="25" t="s">
        <v>652</v>
      </c>
    </row>
    <row r="311" spans="2:65" s="13" customFormat="1">
      <c r="B311" s="204"/>
      <c r="D311" s="196" t="s">
        <v>193</v>
      </c>
      <c r="E311" s="205" t="s">
        <v>5</v>
      </c>
      <c r="F311" s="206" t="s">
        <v>653</v>
      </c>
      <c r="H311" s="207">
        <v>6.58</v>
      </c>
      <c r="I311" s="208"/>
      <c r="L311" s="204"/>
      <c r="M311" s="209"/>
      <c r="N311" s="210"/>
      <c r="O311" s="210"/>
      <c r="P311" s="210"/>
      <c r="Q311" s="210"/>
      <c r="R311" s="210"/>
      <c r="S311" s="210"/>
      <c r="T311" s="211"/>
      <c r="AT311" s="205" t="s">
        <v>193</v>
      </c>
      <c r="AU311" s="205" t="s">
        <v>83</v>
      </c>
      <c r="AV311" s="13" t="s">
        <v>83</v>
      </c>
      <c r="AW311" s="13" t="s">
        <v>38</v>
      </c>
      <c r="AX311" s="13" t="s">
        <v>74</v>
      </c>
      <c r="AY311" s="205" t="s">
        <v>185</v>
      </c>
    </row>
    <row r="312" spans="2:65" s="14" customFormat="1">
      <c r="B312" s="212"/>
      <c r="D312" s="213" t="s">
        <v>193</v>
      </c>
      <c r="E312" s="214" t="s">
        <v>5</v>
      </c>
      <c r="F312" s="215" t="s">
        <v>196</v>
      </c>
      <c r="H312" s="216">
        <v>6.58</v>
      </c>
      <c r="I312" s="217"/>
      <c r="L312" s="212"/>
      <c r="M312" s="218"/>
      <c r="N312" s="219"/>
      <c r="O312" s="219"/>
      <c r="P312" s="219"/>
      <c r="Q312" s="219"/>
      <c r="R312" s="219"/>
      <c r="S312" s="219"/>
      <c r="T312" s="220"/>
      <c r="AT312" s="221" t="s">
        <v>193</v>
      </c>
      <c r="AU312" s="221" t="s">
        <v>83</v>
      </c>
      <c r="AV312" s="14" t="s">
        <v>191</v>
      </c>
      <c r="AW312" s="14" t="s">
        <v>38</v>
      </c>
      <c r="AX312" s="14" t="s">
        <v>81</v>
      </c>
      <c r="AY312" s="221" t="s">
        <v>185</v>
      </c>
    </row>
    <row r="313" spans="2:65" s="1" customFormat="1" ht="20.399999999999999" customHeight="1">
      <c r="B313" s="182"/>
      <c r="C313" s="183" t="s">
        <v>223</v>
      </c>
      <c r="D313" s="183" t="s">
        <v>187</v>
      </c>
      <c r="E313" s="184" t="s">
        <v>406</v>
      </c>
      <c r="F313" s="185" t="s">
        <v>407</v>
      </c>
      <c r="G313" s="186" t="s">
        <v>356</v>
      </c>
      <c r="H313" s="187">
        <v>1.264</v>
      </c>
      <c r="I313" s="188"/>
      <c r="J313" s="189">
        <f>ROUND(I313*H313,2)</f>
        <v>0</v>
      </c>
      <c r="K313" s="185" t="s">
        <v>205</v>
      </c>
      <c r="L313" s="42"/>
      <c r="M313" s="190" t="s">
        <v>5</v>
      </c>
      <c r="N313" s="191" t="s">
        <v>45</v>
      </c>
      <c r="O313" s="43"/>
      <c r="P313" s="192">
        <f>O313*H313</f>
        <v>0</v>
      </c>
      <c r="Q313" s="192">
        <v>0</v>
      </c>
      <c r="R313" s="192">
        <f>Q313*H313</f>
        <v>0</v>
      </c>
      <c r="S313" s="192">
        <v>0</v>
      </c>
      <c r="T313" s="193">
        <f>S313*H313</f>
        <v>0</v>
      </c>
      <c r="AR313" s="25" t="s">
        <v>191</v>
      </c>
      <c r="AT313" s="25" t="s">
        <v>187</v>
      </c>
      <c r="AU313" s="25" t="s">
        <v>83</v>
      </c>
      <c r="AY313" s="25" t="s">
        <v>185</v>
      </c>
      <c r="BE313" s="194">
        <f>IF(N313="základní",J313,0)</f>
        <v>0</v>
      </c>
      <c r="BF313" s="194">
        <f>IF(N313="snížená",J313,0)</f>
        <v>0</v>
      </c>
      <c r="BG313" s="194">
        <f>IF(N313="zákl. přenesená",J313,0)</f>
        <v>0</v>
      </c>
      <c r="BH313" s="194">
        <f>IF(N313="sníž. přenesená",J313,0)</f>
        <v>0</v>
      </c>
      <c r="BI313" s="194">
        <f>IF(N313="nulová",J313,0)</f>
        <v>0</v>
      </c>
      <c r="BJ313" s="25" t="s">
        <v>81</v>
      </c>
      <c r="BK313" s="194">
        <f>ROUND(I313*H313,2)</f>
        <v>0</v>
      </c>
      <c r="BL313" s="25" t="s">
        <v>191</v>
      </c>
      <c r="BM313" s="25" t="s">
        <v>654</v>
      </c>
    </row>
    <row r="314" spans="2:65" s="12" customFormat="1">
      <c r="B314" s="195"/>
      <c r="D314" s="196" t="s">
        <v>193</v>
      </c>
      <c r="E314" s="197" t="s">
        <v>5</v>
      </c>
      <c r="F314" s="198" t="s">
        <v>413</v>
      </c>
      <c r="H314" s="199" t="s">
        <v>5</v>
      </c>
      <c r="I314" s="200"/>
      <c r="L314" s="195"/>
      <c r="M314" s="201"/>
      <c r="N314" s="202"/>
      <c r="O314" s="202"/>
      <c r="P314" s="202"/>
      <c r="Q314" s="202"/>
      <c r="R314" s="202"/>
      <c r="S314" s="202"/>
      <c r="T314" s="203"/>
      <c r="AT314" s="199" t="s">
        <v>193</v>
      </c>
      <c r="AU314" s="199" t="s">
        <v>83</v>
      </c>
      <c r="AV314" s="12" t="s">
        <v>81</v>
      </c>
      <c r="AW314" s="12" t="s">
        <v>38</v>
      </c>
      <c r="AX314" s="12" t="s">
        <v>74</v>
      </c>
      <c r="AY314" s="199" t="s">
        <v>185</v>
      </c>
    </row>
    <row r="315" spans="2:65" s="13" customFormat="1">
      <c r="B315" s="204"/>
      <c r="D315" s="196" t="s">
        <v>193</v>
      </c>
      <c r="E315" s="205" t="s">
        <v>5</v>
      </c>
      <c r="F315" s="206" t="s">
        <v>655</v>
      </c>
      <c r="H315" s="207">
        <v>1.264</v>
      </c>
      <c r="I315" s="208"/>
      <c r="L315" s="204"/>
      <c r="M315" s="209"/>
      <c r="N315" s="210"/>
      <c r="O315" s="210"/>
      <c r="P315" s="210"/>
      <c r="Q315" s="210"/>
      <c r="R315" s="210"/>
      <c r="S315" s="210"/>
      <c r="T315" s="211"/>
      <c r="AT315" s="205" t="s">
        <v>193</v>
      </c>
      <c r="AU315" s="205" t="s">
        <v>83</v>
      </c>
      <c r="AV315" s="13" t="s">
        <v>83</v>
      </c>
      <c r="AW315" s="13" t="s">
        <v>38</v>
      </c>
      <c r="AX315" s="13" t="s">
        <v>74</v>
      </c>
      <c r="AY315" s="205" t="s">
        <v>185</v>
      </c>
    </row>
    <row r="316" spans="2:65" s="14" customFormat="1">
      <c r="B316" s="212"/>
      <c r="D316" s="213" t="s">
        <v>193</v>
      </c>
      <c r="E316" s="214" t="s">
        <v>5</v>
      </c>
      <c r="F316" s="215" t="s">
        <v>196</v>
      </c>
      <c r="H316" s="216">
        <v>1.264</v>
      </c>
      <c r="I316" s="217"/>
      <c r="L316" s="212"/>
      <c r="M316" s="218"/>
      <c r="N316" s="219"/>
      <c r="O316" s="219"/>
      <c r="P316" s="219"/>
      <c r="Q316" s="219"/>
      <c r="R316" s="219"/>
      <c r="S316" s="219"/>
      <c r="T316" s="220"/>
      <c r="AT316" s="221" t="s">
        <v>193</v>
      </c>
      <c r="AU316" s="221" t="s">
        <v>83</v>
      </c>
      <c r="AV316" s="14" t="s">
        <v>191</v>
      </c>
      <c r="AW316" s="14" t="s">
        <v>38</v>
      </c>
      <c r="AX316" s="14" t="s">
        <v>81</v>
      </c>
      <c r="AY316" s="221" t="s">
        <v>185</v>
      </c>
    </row>
    <row r="317" spans="2:65" s="1" customFormat="1" ht="20.399999999999999" customHeight="1">
      <c r="B317" s="182"/>
      <c r="C317" s="183" t="s">
        <v>656</v>
      </c>
      <c r="D317" s="183" t="s">
        <v>187</v>
      </c>
      <c r="E317" s="184" t="s">
        <v>420</v>
      </c>
      <c r="F317" s="185" t="s">
        <v>421</v>
      </c>
      <c r="G317" s="186" t="s">
        <v>356</v>
      </c>
      <c r="H317" s="187">
        <v>8.8480000000000008</v>
      </c>
      <c r="I317" s="188"/>
      <c r="J317" s="189">
        <f>ROUND(I317*H317,2)</f>
        <v>0</v>
      </c>
      <c r="K317" s="185" t="s">
        <v>205</v>
      </c>
      <c r="L317" s="42"/>
      <c r="M317" s="190" t="s">
        <v>5</v>
      </c>
      <c r="N317" s="191" t="s">
        <v>45</v>
      </c>
      <c r="O317" s="43"/>
      <c r="P317" s="192">
        <f>O317*H317</f>
        <v>0</v>
      </c>
      <c r="Q317" s="192">
        <v>0</v>
      </c>
      <c r="R317" s="192">
        <f>Q317*H317</f>
        <v>0</v>
      </c>
      <c r="S317" s="192">
        <v>0</v>
      </c>
      <c r="T317" s="193">
        <f>S317*H317</f>
        <v>0</v>
      </c>
      <c r="AR317" s="25" t="s">
        <v>191</v>
      </c>
      <c r="AT317" s="25" t="s">
        <v>187</v>
      </c>
      <c r="AU317" s="25" t="s">
        <v>83</v>
      </c>
      <c r="AY317" s="25" t="s">
        <v>185</v>
      </c>
      <c r="BE317" s="194">
        <f>IF(N317="základní",J317,0)</f>
        <v>0</v>
      </c>
      <c r="BF317" s="194">
        <f>IF(N317="snížená",J317,0)</f>
        <v>0</v>
      </c>
      <c r="BG317" s="194">
        <f>IF(N317="zákl. přenesená",J317,0)</f>
        <v>0</v>
      </c>
      <c r="BH317" s="194">
        <f>IF(N317="sníž. přenesená",J317,0)</f>
        <v>0</v>
      </c>
      <c r="BI317" s="194">
        <f>IF(N317="nulová",J317,0)</f>
        <v>0</v>
      </c>
      <c r="BJ317" s="25" t="s">
        <v>81</v>
      </c>
      <c r="BK317" s="194">
        <f>ROUND(I317*H317,2)</f>
        <v>0</v>
      </c>
      <c r="BL317" s="25" t="s">
        <v>191</v>
      </c>
      <c r="BM317" s="25" t="s">
        <v>657</v>
      </c>
    </row>
    <row r="318" spans="2:65" s="13" customFormat="1">
      <c r="B318" s="204"/>
      <c r="D318" s="196" t="s">
        <v>193</v>
      </c>
      <c r="E318" s="205" t="s">
        <v>5</v>
      </c>
      <c r="F318" s="206" t="s">
        <v>658</v>
      </c>
      <c r="H318" s="207">
        <v>8.8480000000000008</v>
      </c>
      <c r="I318" s="208"/>
      <c r="L318" s="204"/>
      <c r="M318" s="209"/>
      <c r="N318" s="210"/>
      <c r="O318" s="210"/>
      <c r="P318" s="210"/>
      <c r="Q318" s="210"/>
      <c r="R318" s="210"/>
      <c r="S318" s="210"/>
      <c r="T318" s="211"/>
      <c r="AT318" s="205" t="s">
        <v>193</v>
      </c>
      <c r="AU318" s="205" t="s">
        <v>83</v>
      </c>
      <c r="AV318" s="13" t="s">
        <v>83</v>
      </c>
      <c r="AW318" s="13" t="s">
        <v>38</v>
      </c>
      <c r="AX318" s="13" t="s">
        <v>74</v>
      </c>
      <c r="AY318" s="205" t="s">
        <v>185</v>
      </c>
    </row>
    <row r="319" spans="2:65" s="14" customFormat="1">
      <c r="B319" s="212"/>
      <c r="D319" s="213" t="s">
        <v>193</v>
      </c>
      <c r="E319" s="214" t="s">
        <v>5</v>
      </c>
      <c r="F319" s="215" t="s">
        <v>196</v>
      </c>
      <c r="H319" s="216">
        <v>8.8480000000000008</v>
      </c>
      <c r="I319" s="217"/>
      <c r="L319" s="212"/>
      <c r="M319" s="218"/>
      <c r="N319" s="219"/>
      <c r="O319" s="219"/>
      <c r="P319" s="219"/>
      <c r="Q319" s="219"/>
      <c r="R319" s="219"/>
      <c r="S319" s="219"/>
      <c r="T319" s="220"/>
      <c r="AT319" s="221" t="s">
        <v>193</v>
      </c>
      <c r="AU319" s="221" t="s">
        <v>83</v>
      </c>
      <c r="AV319" s="14" t="s">
        <v>191</v>
      </c>
      <c r="AW319" s="14" t="s">
        <v>38</v>
      </c>
      <c r="AX319" s="14" t="s">
        <v>81</v>
      </c>
      <c r="AY319" s="221" t="s">
        <v>185</v>
      </c>
    </row>
    <row r="320" spans="2:65" s="1" customFormat="1" ht="20.399999999999999" customHeight="1">
      <c r="B320" s="182"/>
      <c r="C320" s="183" t="s">
        <v>659</v>
      </c>
      <c r="D320" s="183" t="s">
        <v>187</v>
      </c>
      <c r="E320" s="184" t="s">
        <v>425</v>
      </c>
      <c r="F320" s="185" t="s">
        <v>426</v>
      </c>
      <c r="G320" s="186" t="s">
        <v>356</v>
      </c>
      <c r="H320" s="187">
        <v>2.2040000000000002</v>
      </c>
      <c r="I320" s="188"/>
      <c r="J320" s="189">
        <f>ROUND(I320*H320,2)</f>
        <v>0</v>
      </c>
      <c r="K320" s="185" t="s">
        <v>205</v>
      </c>
      <c r="L320" s="42"/>
      <c r="M320" s="190" t="s">
        <v>5</v>
      </c>
      <c r="N320" s="191" t="s">
        <v>45</v>
      </c>
      <c r="O320" s="43"/>
      <c r="P320" s="192">
        <f>O320*H320</f>
        <v>0</v>
      </c>
      <c r="Q320" s="192">
        <v>0</v>
      </c>
      <c r="R320" s="192">
        <f>Q320*H320</f>
        <v>0</v>
      </c>
      <c r="S320" s="192">
        <v>0</v>
      </c>
      <c r="T320" s="193">
        <f>S320*H320</f>
        <v>0</v>
      </c>
      <c r="AR320" s="25" t="s">
        <v>191</v>
      </c>
      <c r="AT320" s="25" t="s">
        <v>187</v>
      </c>
      <c r="AU320" s="25" t="s">
        <v>83</v>
      </c>
      <c r="AY320" s="25" t="s">
        <v>185</v>
      </c>
      <c r="BE320" s="194">
        <f>IF(N320="základní",J320,0)</f>
        <v>0</v>
      </c>
      <c r="BF320" s="194">
        <f>IF(N320="snížená",J320,0)</f>
        <v>0</v>
      </c>
      <c r="BG320" s="194">
        <f>IF(N320="zákl. přenesená",J320,0)</f>
        <v>0</v>
      </c>
      <c r="BH320" s="194">
        <f>IF(N320="sníž. přenesená",J320,0)</f>
        <v>0</v>
      </c>
      <c r="BI320" s="194">
        <f>IF(N320="nulová",J320,0)</f>
        <v>0</v>
      </c>
      <c r="BJ320" s="25" t="s">
        <v>81</v>
      </c>
      <c r="BK320" s="194">
        <f>ROUND(I320*H320,2)</f>
        <v>0</v>
      </c>
      <c r="BL320" s="25" t="s">
        <v>191</v>
      </c>
      <c r="BM320" s="25" t="s">
        <v>660</v>
      </c>
    </row>
    <row r="321" spans="2:65" s="12" customFormat="1">
      <c r="B321" s="195"/>
      <c r="D321" s="196" t="s">
        <v>193</v>
      </c>
      <c r="E321" s="197" t="s">
        <v>5</v>
      </c>
      <c r="F321" s="198" t="s">
        <v>399</v>
      </c>
      <c r="H321" s="199" t="s">
        <v>5</v>
      </c>
      <c r="I321" s="200"/>
      <c r="L321" s="195"/>
      <c r="M321" s="201"/>
      <c r="N321" s="202"/>
      <c r="O321" s="202"/>
      <c r="P321" s="202"/>
      <c r="Q321" s="202"/>
      <c r="R321" s="202"/>
      <c r="S321" s="202"/>
      <c r="T321" s="203"/>
      <c r="AT321" s="199" t="s">
        <v>193</v>
      </c>
      <c r="AU321" s="199" t="s">
        <v>83</v>
      </c>
      <c r="AV321" s="12" t="s">
        <v>81</v>
      </c>
      <c r="AW321" s="12" t="s">
        <v>38</v>
      </c>
      <c r="AX321" s="12" t="s">
        <v>74</v>
      </c>
      <c r="AY321" s="199" t="s">
        <v>185</v>
      </c>
    </row>
    <row r="322" spans="2:65" s="13" customFormat="1">
      <c r="B322" s="204"/>
      <c r="D322" s="196" t="s">
        <v>193</v>
      </c>
      <c r="E322" s="205" t="s">
        <v>5</v>
      </c>
      <c r="F322" s="206" t="s">
        <v>650</v>
      </c>
      <c r="H322" s="207">
        <v>0.94</v>
      </c>
      <c r="I322" s="208"/>
      <c r="L322" s="204"/>
      <c r="M322" s="209"/>
      <c r="N322" s="210"/>
      <c r="O322" s="210"/>
      <c r="P322" s="210"/>
      <c r="Q322" s="210"/>
      <c r="R322" s="210"/>
      <c r="S322" s="210"/>
      <c r="T322" s="211"/>
      <c r="AT322" s="205" t="s">
        <v>193</v>
      </c>
      <c r="AU322" s="205" t="s">
        <v>83</v>
      </c>
      <c r="AV322" s="13" t="s">
        <v>83</v>
      </c>
      <c r="AW322" s="13" t="s">
        <v>38</v>
      </c>
      <c r="AX322" s="13" t="s">
        <v>74</v>
      </c>
      <c r="AY322" s="205" t="s">
        <v>185</v>
      </c>
    </row>
    <row r="323" spans="2:65" s="12" customFormat="1">
      <c r="B323" s="195"/>
      <c r="D323" s="196" t="s">
        <v>193</v>
      </c>
      <c r="E323" s="197" t="s">
        <v>5</v>
      </c>
      <c r="F323" s="198" t="s">
        <v>413</v>
      </c>
      <c r="H323" s="199" t="s">
        <v>5</v>
      </c>
      <c r="I323" s="200"/>
      <c r="L323" s="195"/>
      <c r="M323" s="201"/>
      <c r="N323" s="202"/>
      <c r="O323" s="202"/>
      <c r="P323" s="202"/>
      <c r="Q323" s="202"/>
      <c r="R323" s="202"/>
      <c r="S323" s="202"/>
      <c r="T323" s="203"/>
      <c r="AT323" s="199" t="s">
        <v>193</v>
      </c>
      <c r="AU323" s="199" t="s">
        <v>83</v>
      </c>
      <c r="AV323" s="12" t="s">
        <v>81</v>
      </c>
      <c r="AW323" s="12" t="s">
        <v>38</v>
      </c>
      <c r="AX323" s="12" t="s">
        <v>74</v>
      </c>
      <c r="AY323" s="199" t="s">
        <v>185</v>
      </c>
    </row>
    <row r="324" spans="2:65" s="13" customFormat="1">
      <c r="B324" s="204"/>
      <c r="D324" s="196" t="s">
        <v>193</v>
      </c>
      <c r="E324" s="205" t="s">
        <v>5</v>
      </c>
      <c r="F324" s="206" t="s">
        <v>655</v>
      </c>
      <c r="H324" s="207">
        <v>1.264</v>
      </c>
      <c r="I324" s="208"/>
      <c r="L324" s="204"/>
      <c r="M324" s="209"/>
      <c r="N324" s="210"/>
      <c r="O324" s="210"/>
      <c r="P324" s="210"/>
      <c r="Q324" s="210"/>
      <c r="R324" s="210"/>
      <c r="S324" s="210"/>
      <c r="T324" s="211"/>
      <c r="AT324" s="205" t="s">
        <v>193</v>
      </c>
      <c r="AU324" s="205" t="s">
        <v>83</v>
      </c>
      <c r="AV324" s="13" t="s">
        <v>83</v>
      </c>
      <c r="AW324" s="13" t="s">
        <v>38</v>
      </c>
      <c r="AX324" s="13" t="s">
        <v>74</v>
      </c>
      <c r="AY324" s="205" t="s">
        <v>185</v>
      </c>
    </row>
    <row r="325" spans="2:65" s="14" customFormat="1">
      <c r="B325" s="212"/>
      <c r="D325" s="213" t="s">
        <v>193</v>
      </c>
      <c r="E325" s="214" t="s">
        <v>5</v>
      </c>
      <c r="F325" s="215" t="s">
        <v>196</v>
      </c>
      <c r="H325" s="216">
        <v>2.2040000000000002</v>
      </c>
      <c r="I325" s="217"/>
      <c r="L325" s="212"/>
      <c r="M325" s="218"/>
      <c r="N325" s="219"/>
      <c r="O325" s="219"/>
      <c r="P325" s="219"/>
      <c r="Q325" s="219"/>
      <c r="R325" s="219"/>
      <c r="S325" s="219"/>
      <c r="T325" s="220"/>
      <c r="AT325" s="221" t="s">
        <v>193</v>
      </c>
      <c r="AU325" s="221" t="s">
        <v>83</v>
      </c>
      <c r="AV325" s="14" t="s">
        <v>191</v>
      </c>
      <c r="AW325" s="14" t="s">
        <v>38</v>
      </c>
      <c r="AX325" s="14" t="s">
        <v>81</v>
      </c>
      <c r="AY325" s="221" t="s">
        <v>185</v>
      </c>
    </row>
    <row r="326" spans="2:65" s="1" customFormat="1" ht="28.95" customHeight="1">
      <c r="B326" s="182"/>
      <c r="C326" s="183" t="s">
        <v>661</v>
      </c>
      <c r="D326" s="183" t="s">
        <v>187</v>
      </c>
      <c r="E326" s="184" t="s">
        <v>437</v>
      </c>
      <c r="F326" s="185" t="s">
        <v>438</v>
      </c>
      <c r="G326" s="186" t="s">
        <v>356</v>
      </c>
      <c r="H326" s="187">
        <v>1.264</v>
      </c>
      <c r="I326" s="188"/>
      <c r="J326" s="189">
        <f>ROUND(I326*H326,2)</f>
        <v>0</v>
      </c>
      <c r="K326" s="185" t="s">
        <v>198</v>
      </c>
      <c r="L326" s="42"/>
      <c r="M326" s="190" t="s">
        <v>5</v>
      </c>
      <c r="N326" s="191" t="s">
        <v>45</v>
      </c>
      <c r="O326" s="43"/>
      <c r="P326" s="192">
        <f>O326*H326</f>
        <v>0</v>
      </c>
      <c r="Q326" s="192">
        <v>0</v>
      </c>
      <c r="R326" s="192">
        <f>Q326*H326</f>
        <v>0</v>
      </c>
      <c r="S326" s="192">
        <v>0</v>
      </c>
      <c r="T326" s="193">
        <f>S326*H326</f>
        <v>0</v>
      </c>
      <c r="AR326" s="25" t="s">
        <v>191</v>
      </c>
      <c r="AT326" s="25" t="s">
        <v>187</v>
      </c>
      <c r="AU326" s="25" t="s">
        <v>83</v>
      </c>
      <c r="AY326" s="25" t="s">
        <v>185</v>
      </c>
      <c r="BE326" s="194">
        <f>IF(N326="základní",J326,0)</f>
        <v>0</v>
      </c>
      <c r="BF326" s="194">
        <f>IF(N326="snížená",J326,0)</f>
        <v>0</v>
      </c>
      <c r="BG326" s="194">
        <f>IF(N326="zákl. přenesená",J326,0)</f>
        <v>0</v>
      </c>
      <c r="BH326" s="194">
        <f>IF(N326="sníž. přenesená",J326,0)</f>
        <v>0</v>
      </c>
      <c r="BI326" s="194">
        <f>IF(N326="nulová",J326,0)</f>
        <v>0</v>
      </c>
      <c r="BJ326" s="25" t="s">
        <v>81</v>
      </c>
      <c r="BK326" s="194">
        <f>ROUND(I326*H326,2)</f>
        <v>0</v>
      </c>
      <c r="BL326" s="25" t="s">
        <v>191</v>
      </c>
      <c r="BM326" s="25" t="s">
        <v>662</v>
      </c>
    </row>
    <row r="327" spans="2:65" s="12" customFormat="1">
      <c r="B327" s="195"/>
      <c r="D327" s="196" t="s">
        <v>193</v>
      </c>
      <c r="E327" s="197" t="s">
        <v>5</v>
      </c>
      <c r="F327" s="198" t="s">
        <v>413</v>
      </c>
      <c r="H327" s="199" t="s">
        <v>5</v>
      </c>
      <c r="I327" s="200"/>
      <c r="L327" s="195"/>
      <c r="M327" s="201"/>
      <c r="N327" s="202"/>
      <c r="O327" s="202"/>
      <c r="P327" s="202"/>
      <c r="Q327" s="202"/>
      <c r="R327" s="202"/>
      <c r="S327" s="202"/>
      <c r="T327" s="203"/>
      <c r="AT327" s="199" t="s">
        <v>193</v>
      </c>
      <c r="AU327" s="199" t="s">
        <v>83</v>
      </c>
      <c r="AV327" s="12" t="s">
        <v>81</v>
      </c>
      <c r="AW327" s="12" t="s">
        <v>38</v>
      </c>
      <c r="AX327" s="12" t="s">
        <v>74</v>
      </c>
      <c r="AY327" s="199" t="s">
        <v>185</v>
      </c>
    </row>
    <row r="328" spans="2:65" s="13" customFormat="1">
      <c r="B328" s="204"/>
      <c r="D328" s="196" t="s">
        <v>193</v>
      </c>
      <c r="E328" s="205" t="s">
        <v>5</v>
      </c>
      <c r="F328" s="206" t="s">
        <v>655</v>
      </c>
      <c r="H328" s="207">
        <v>1.264</v>
      </c>
      <c r="I328" s="208"/>
      <c r="L328" s="204"/>
      <c r="M328" s="209"/>
      <c r="N328" s="210"/>
      <c r="O328" s="210"/>
      <c r="P328" s="210"/>
      <c r="Q328" s="210"/>
      <c r="R328" s="210"/>
      <c r="S328" s="210"/>
      <c r="T328" s="211"/>
      <c r="AT328" s="205" t="s">
        <v>193</v>
      </c>
      <c r="AU328" s="205" t="s">
        <v>83</v>
      </c>
      <c r="AV328" s="13" t="s">
        <v>83</v>
      </c>
      <c r="AW328" s="13" t="s">
        <v>38</v>
      </c>
      <c r="AX328" s="13" t="s">
        <v>74</v>
      </c>
      <c r="AY328" s="205" t="s">
        <v>185</v>
      </c>
    </row>
    <row r="329" spans="2:65" s="14" customFormat="1">
      <c r="B329" s="212"/>
      <c r="D329" s="213" t="s">
        <v>193</v>
      </c>
      <c r="E329" s="214" t="s">
        <v>5</v>
      </c>
      <c r="F329" s="215" t="s">
        <v>196</v>
      </c>
      <c r="H329" s="216">
        <v>1.264</v>
      </c>
      <c r="I329" s="217"/>
      <c r="L329" s="212"/>
      <c r="M329" s="218"/>
      <c r="N329" s="219"/>
      <c r="O329" s="219"/>
      <c r="P329" s="219"/>
      <c r="Q329" s="219"/>
      <c r="R329" s="219"/>
      <c r="S329" s="219"/>
      <c r="T329" s="220"/>
      <c r="AT329" s="221" t="s">
        <v>193</v>
      </c>
      <c r="AU329" s="221" t="s">
        <v>83</v>
      </c>
      <c r="AV329" s="14" t="s">
        <v>191</v>
      </c>
      <c r="AW329" s="14" t="s">
        <v>38</v>
      </c>
      <c r="AX329" s="14" t="s">
        <v>81</v>
      </c>
      <c r="AY329" s="221" t="s">
        <v>185</v>
      </c>
    </row>
    <row r="330" spans="2:65" s="1" customFormat="1" ht="20.399999999999999" customHeight="1">
      <c r="B330" s="182"/>
      <c r="C330" s="183" t="s">
        <v>663</v>
      </c>
      <c r="D330" s="183" t="s">
        <v>187</v>
      </c>
      <c r="E330" s="184" t="s">
        <v>441</v>
      </c>
      <c r="F330" s="185" t="s">
        <v>442</v>
      </c>
      <c r="G330" s="186" t="s">
        <v>356</v>
      </c>
      <c r="H330" s="187">
        <v>0.94</v>
      </c>
      <c r="I330" s="188"/>
      <c r="J330" s="189">
        <f>ROUND(I330*H330,2)</f>
        <v>0</v>
      </c>
      <c r="K330" s="185" t="s">
        <v>205</v>
      </c>
      <c r="L330" s="42"/>
      <c r="M330" s="190" t="s">
        <v>5</v>
      </c>
      <c r="N330" s="191" t="s">
        <v>45</v>
      </c>
      <c r="O330" s="43"/>
      <c r="P330" s="192">
        <f>O330*H330</f>
        <v>0</v>
      </c>
      <c r="Q330" s="192">
        <v>0</v>
      </c>
      <c r="R330" s="192">
        <f>Q330*H330</f>
        <v>0</v>
      </c>
      <c r="S330" s="192">
        <v>0</v>
      </c>
      <c r="T330" s="193">
        <f>S330*H330</f>
        <v>0</v>
      </c>
      <c r="AR330" s="25" t="s">
        <v>191</v>
      </c>
      <c r="AT330" s="25" t="s">
        <v>187</v>
      </c>
      <c r="AU330" s="25" t="s">
        <v>83</v>
      </c>
      <c r="AY330" s="25" t="s">
        <v>185</v>
      </c>
      <c r="BE330" s="194">
        <f>IF(N330="základní",J330,0)</f>
        <v>0</v>
      </c>
      <c r="BF330" s="194">
        <f>IF(N330="snížená",J330,0)</f>
        <v>0</v>
      </c>
      <c r="BG330" s="194">
        <f>IF(N330="zákl. přenesená",J330,0)</f>
        <v>0</v>
      </c>
      <c r="BH330" s="194">
        <f>IF(N330="sníž. přenesená",J330,0)</f>
        <v>0</v>
      </c>
      <c r="BI330" s="194">
        <f>IF(N330="nulová",J330,0)</f>
        <v>0</v>
      </c>
      <c r="BJ330" s="25" t="s">
        <v>81</v>
      </c>
      <c r="BK330" s="194">
        <f>ROUND(I330*H330,2)</f>
        <v>0</v>
      </c>
      <c r="BL330" s="25" t="s">
        <v>191</v>
      </c>
      <c r="BM330" s="25" t="s">
        <v>664</v>
      </c>
    </row>
    <row r="331" spans="2:65" s="12" customFormat="1">
      <c r="B331" s="195"/>
      <c r="D331" s="196" t="s">
        <v>193</v>
      </c>
      <c r="E331" s="197" t="s">
        <v>5</v>
      </c>
      <c r="F331" s="198" t="s">
        <v>399</v>
      </c>
      <c r="H331" s="199" t="s">
        <v>5</v>
      </c>
      <c r="I331" s="200"/>
      <c r="L331" s="195"/>
      <c r="M331" s="201"/>
      <c r="N331" s="202"/>
      <c r="O331" s="202"/>
      <c r="P331" s="202"/>
      <c r="Q331" s="202"/>
      <c r="R331" s="202"/>
      <c r="S331" s="202"/>
      <c r="T331" s="203"/>
      <c r="AT331" s="199" t="s">
        <v>193</v>
      </c>
      <c r="AU331" s="199" t="s">
        <v>83</v>
      </c>
      <c r="AV331" s="12" t="s">
        <v>81</v>
      </c>
      <c r="AW331" s="12" t="s">
        <v>38</v>
      </c>
      <c r="AX331" s="12" t="s">
        <v>74</v>
      </c>
      <c r="AY331" s="199" t="s">
        <v>185</v>
      </c>
    </row>
    <row r="332" spans="2:65" s="13" customFormat="1">
      <c r="B332" s="204"/>
      <c r="D332" s="196" t="s">
        <v>193</v>
      </c>
      <c r="E332" s="205" t="s">
        <v>5</v>
      </c>
      <c r="F332" s="206" t="s">
        <v>650</v>
      </c>
      <c r="H332" s="207">
        <v>0.94</v>
      </c>
      <c r="I332" s="208"/>
      <c r="L332" s="204"/>
      <c r="M332" s="209"/>
      <c r="N332" s="210"/>
      <c r="O332" s="210"/>
      <c r="P332" s="210"/>
      <c r="Q332" s="210"/>
      <c r="R332" s="210"/>
      <c r="S332" s="210"/>
      <c r="T332" s="211"/>
      <c r="AT332" s="205" t="s">
        <v>193</v>
      </c>
      <c r="AU332" s="205" t="s">
        <v>83</v>
      </c>
      <c r="AV332" s="13" t="s">
        <v>83</v>
      </c>
      <c r="AW332" s="13" t="s">
        <v>38</v>
      </c>
      <c r="AX332" s="13" t="s">
        <v>74</v>
      </c>
      <c r="AY332" s="205" t="s">
        <v>185</v>
      </c>
    </row>
    <row r="333" spans="2:65" s="14" customFormat="1">
      <c r="B333" s="212"/>
      <c r="D333" s="196" t="s">
        <v>193</v>
      </c>
      <c r="E333" s="230" t="s">
        <v>5</v>
      </c>
      <c r="F333" s="231" t="s">
        <v>196</v>
      </c>
      <c r="H333" s="232">
        <v>0.94</v>
      </c>
      <c r="I333" s="217"/>
      <c r="L333" s="212"/>
      <c r="M333" s="218"/>
      <c r="N333" s="219"/>
      <c r="O333" s="219"/>
      <c r="P333" s="219"/>
      <c r="Q333" s="219"/>
      <c r="R333" s="219"/>
      <c r="S333" s="219"/>
      <c r="T333" s="220"/>
      <c r="AT333" s="221" t="s">
        <v>193</v>
      </c>
      <c r="AU333" s="221" t="s">
        <v>83</v>
      </c>
      <c r="AV333" s="14" t="s">
        <v>191</v>
      </c>
      <c r="AW333" s="14" t="s">
        <v>38</v>
      </c>
      <c r="AX333" s="14" t="s">
        <v>81</v>
      </c>
      <c r="AY333" s="221" t="s">
        <v>185</v>
      </c>
    </row>
    <row r="334" spans="2:65" s="11" customFormat="1" ht="29.85" customHeight="1">
      <c r="B334" s="168"/>
      <c r="D334" s="179" t="s">
        <v>73</v>
      </c>
      <c r="E334" s="180" t="s">
        <v>665</v>
      </c>
      <c r="F334" s="180" t="s">
        <v>666</v>
      </c>
      <c r="I334" s="171"/>
      <c r="J334" s="181">
        <f>BK334</f>
        <v>0</v>
      </c>
      <c r="L334" s="168"/>
      <c r="M334" s="173"/>
      <c r="N334" s="174"/>
      <c r="O334" s="174"/>
      <c r="P334" s="175">
        <f>P335</f>
        <v>0</v>
      </c>
      <c r="Q334" s="174"/>
      <c r="R334" s="175">
        <f>R335</f>
        <v>0</v>
      </c>
      <c r="S334" s="174"/>
      <c r="T334" s="176">
        <f>T335</f>
        <v>0</v>
      </c>
      <c r="AR334" s="169" t="s">
        <v>81</v>
      </c>
      <c r="AT334" s="177" t="s">
        <v>73</v>
      </c>
      <c r="AU334" s="177" t="s">
        <v>81</v>
      </c>
      <c r="AY334" s="169" t="s">
        <v>185</v>
      </c>
      <c r="BK334" s="178">
        <f>BK335</f>
        <v>0</v>
      </c>
    </row>
    <row r="335" spans="2:65" s="1" customFormat="1" ht="28.95" customHeight="1">
      <c r="B335" s="182"/>
      <c r="C335" s="183" t="s">
        <v>667</v>
      </c>
      <c r="D335" s="183" t="s">
        <v>187</v>
      </c>
      <c r="E335" s="184" t="s">
        <v>668</v>
      </c>
      <c r="F335" s="185" t="s">
        <v>669</v>
      </c>
      <c r="G335" s="186" t="s">
        <v>356</v>
      </c>
      <c r="H335" s="187">
        <v>510.62200000000001</v>
      </c>
      <c r="I335" s="188"/>
      <c r="J335" s="189">
        <f>ROUND(I335*H335,2)</f>
        <v>0</v>
      </c>
      <c r="K335" s="185" t="s">
        <v>205</v>
      </c>
      <c r="L335" s="42"/>
      <c r="M335" s="190" t="s">
        <v>5</v>
      </c>
      <c r="N335" s="246" t="s">
        <v>45</v>
      </c>
      <c r="O335" s="247"/>
      <c r="P335" s="248">
        <f>O335*H335</f>
        <v>0</v>
      </c>
      <c r="Q335" s="248">
        <v>0</v>
      </c>
      <c r="R335" s="248">
        <f>Q335*H335</f>
        <v>0</v>
      </c>
      <c r="S335" s="248">
        <v>0</v>
      </c>
      <c r="T335" s="249">
        <f>S335*H335</f>
        <v>0</v>
      </c>
      <c r="AR335" s="25" t="s">
        <v>191</v>
      </c>
      <c r="AT335" s="25" t="s">
        <v>187</v>
      </c>
      <c r="AU335" s="25" t="s">
        <v>83</v>
      </c>
      <c r="AY335" s="25" t="s">
        <v>185</v>
      </c>
      <c r="BE335" s="194">
        <f>IF(N335="základní",J335,0)</f>
        <v>0</v>
      </c>
      <c r="BF335" s="194">
        <f>IF(N335="snížená",J335,0)</f>
        <v>0</v>
      </c>
      <c r="BG335" s="194">
        <f>IF(N335="zákl. přenesená",J335,0)</f>
        <v>0</v>
      </c>
      <c r="BH335" s="194">
        <f>IF(N335="sníž. přenesená",J335,0)</f>
        <v>0</v>
      </c>
      <c r="BI335" s="194">
        <f>IF(N335="nulová",J335,0)</f>
        <v>0</v>
      </c>
      <c r="BJ335" s="25" t="s">
        <v>81</v>
      </c>
      <c r="BK335" s="194">
        <f>ROUND(I335*H335,2)</f>
        <v>0</v>
      </c>
      <c r="BL335" s="25" t="s">
        <v>191</v>
      </c>
      <c r="BM335" s="25" t="s">
        <v>670</v>
      </c>
    </row>
    <row r="336" spans="2:65" s="1" customFormat="1" ht="6.9" customHeight="1">
      <c r="B336" s="57"/>
      <c r="C336" s="58"/>
      <c r="D336" s="58"/>
      <c r="E336" s="58"/>
      <c r="F336" s="58"/>
      <c r="G336" s="58"/>
      <c r="H336" s="58"/>
      <c r="I336" s="135"/>
      <c r="J336" s="58"/>
      <c r="K336" s="58"/>
      <c r="L336" s="42"/>
    </row>
  </sheetData>
  <autoFilter ref="C90:K335"/>
  <mergeCells count="12">
    <mergeCell ref="G1:H1"/>
    <mergeCell ref="L2:V2"/>
    <mergeCell ref="E49:H49"/>
    <mergeCell ref="E51:H51"/>
    <mergeCell ref="E79:H79"/>
    <mergeCell ref="E81:H81"/>
    <mergeCell ref="E83:H83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74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7.140625" customWidth="1"/>
    <col min="2" max="2" width="1.42578125" customWidth="1"/>
    <col min="3" max="3" width="3.42578125" customWidth="1"/>
    <col min="4" max="4" width="3.7109375" customWidth="1"/>
    <col min="5" max="5" width="14.7109375" customWidth="1"/>
    <col min="6" max="6" width="64.28515625" customWidth="1"/>
    <col min="7" max="7" width="7.42578125" customWidth="1"/>
    <col min="8" max="8" width="9.42578125" customWidth="1"/>
    <col min="9" max="9" width="10.85546875" style="107" customWidth="1"/>
    <col min="10" max="10" width="20.140625" customWidth="1"/>
    <col min="11" max="11" width="13.28515625" customWidth="1"/>
    <col min="13" max="18" width="9.140625" hidden="1"/>
    <col min="19" max="19" width="7" hidden="1" customWidth="1"/>
    <col min="20" max="20" width="25.42578125" hidden="1" customWidth="1"/>
    <col min="21" max="21" width="14" hidden="1" customWidth="1"/>
    <col min="22" max="22" width="10.42578125" customWidth="1"/>
    <col min="23" max="23" width="14" customWidth="1"/>
    <col min="24" max="24" width="10.42578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149</v>
      </c>
      <c r="G1" s="420" t="s">
        <v>150</v>
      </c>
      <c r="H1" s="420"/>
      <c r="I1" s="111"/>
      <c r="J1" s="110" t="s">
        <v>151</v>
      </c>
      <c r="K1" s="109" t="s">
        <v>152</v>
      </c>
      <c r="L1" s="110" t="s">
        <v>153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" customHeight="1">
      <c r="L2" s="412" t="s">
        <v>8</v>
      </c>
      <c r="M2" s="413"/>
      <c r="N2" s="413"/>
      <c r="O2" s="413"/>
      <c r="P2" s="413"/>
      <c r="Q2" s="413"/>
      <c r="R2" s="413"/>
      <c r="S2" s="413"/>
      <c r="T2" s="413"/>
      <c r="U2" s="413"/>
      <c r="V2" s="413"/>
      <c r="AT2" s="25" t="s">
        <v>97</v>
      </c>
    </row>
    <row r="3" spans="1:70" ht="6.9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83</v>
      </c>
    </row>
    <row r="4" spans="1:70" ht="36.9" customHeight="1">
      <c r="B4" s="29"/>
      <c r="C4" s="30"/>
      <c r="D4" s="31" t="s">
        <v>154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3.2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399999999999999" customHeight="1">
      <c r="B7" s="29"/>
      <c r="C7" s="30"/>
      <c r="D7" s="30"/>
      <c r="E7" s="416" t="str">
        <f>'Rekapitulace stavby'!K6</f>
        <v>Regenerace panelového sídliště Prievidzská, Šumperk - 5. etapa, II. část - díl 1</v>
      </c>
      <c r="F7" s="417"/>
      <c r="G7" s="417"/>
      <c r="H7" s="417"/>
      <c r="I7" s="113"/>
      <c r="J7" s="30"/>
      <c r="K7" s="32"/>
    </row>
    <row r="8" spans="1:70" ht="13.2">
      <c r="B8" s="29"/>
      <c r="C8" s="30"/>
      <c r="D8" s="38" t="s">
        <v>155</v>
      </c>
      <c r="E8" s="30"/>
      <c r="F8" s="30"/>
      <c r="G8" s="30"/>
      <c r="H8" s="30"/>
      <c r="I8" s="113"/>
      <c r="J8" s="30"/>
      <c r="K8" s="32"/>
    </row>
    <row r="9" spans="1:70" s="1" customFormat="1" ht="20.399999999999999" customHeight="1">
      <c r="B9" s="42"/>
      <c r="C9" s="43"/>
      <c r="D9" s="43"/>
      <c r="E9" s="416" t="s">
        <v>448</v>
      </c>
      <c r="F9" s="418"/>
      <c r="G9" s="418"/>
      <c r="H9" s="418"/>
      <c r="I9" s="114"/>
      <c r="J9" s="43"/>
      <c r="K9" s="46"/>
    </row>
    <row r="10" spans="1:70" s="1" customFormat="1" ht="13.2">
      <c r="B10" s="42"/>
      <c r="C10" s="43"/>
      <c r="D10" s="38" t="s">
        <v>157</v>
      </c>
      <c r="E10" s="43"/>
      <c r="F10" s="43"/>
      <c r="G10" s="43"/>
      <c r="H10" s="43"/>
      <c r="I10" s="114"/>
      <c r="J10" s="43"/>
      <c r="K10" s="46"/>
    </row>
    <row r="11" spans="1:70" s="1" customFormat="1" ht="36.9" customHeight="1">
      <c r="B11" s="42"/>
      <c r="C11" s="43"/>
      <c r="D11" s="43"/>
      <c r="E11" s="419" t="s">
        <v>671</v>
      </c>
      <c r="F11" s="418"/>
      <c r="G11" s="418"/>
      <c r="H11" s="418"/>
      <c r="I11" s="114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" customHeight="1">
      <c r="B13" s="42"/>
      <c r="C13" s="43"/>
      <c r="D13" s="38" t="s">
        <v>21</v>
      </c>
      <c r="E13" s="43"/>
      <c r="F13" s="36" t="s">
        <v>5</v>
      </c>
      <c r="G13" s="43"/>
      <c r="H13" s="43"/>
      <c r="I13" s="115" t="s">
        <v>22</v>
      </c>
      <c r="J13" s="36" t="s">
        <v>5</v>
      </c>
      <c r="K13" s="46"/>
    </row>
    <row r="14" spans="1:70" s="1" customFormat="1" ht="14.4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15" t="s">
        <v>25</v>
      </c>
      <c r="J14" s="116" t="str">
        <f>'Rekapitulace stavby'!AN8</f>
        <v>24. 3. 2017</v>
      </c>
      <c r="K14" s="46"/>
    </row>
    <row r="15" spans="1:70" s="1" customFormat="1" ht="10.95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" customHeight="1">
      <c r="B16" s="42"/>
      <c r="C16" s="43"/>
      <c r="D16" s="38" t="s">
        <v>27</v>
      </c>
      <c r="E16" s="43"/>
      <c r="F16" s="43"/>
      <c r="G16" s="43"/>
      <c r="H16" s="43"/>
      <c r="I16" s="115" t="s">
        <v>28</v>
      </c>
      <c r="J16" s="36" t="str">
        <f>IF('Rekapitulace stavby'!AN10="","",'Rekapitulace stavby'!AN10)</f>
        <v/>
      </c>
      <c r="K16" s="46"/>
    </row>
    <row r="17" spans="2:11" s="1" customFormat="1" ht="18" customHeight="1">
      <c r="B17" s="42"/>
      <c r="C17" s="43"/>
      <c r="D17" s="43"/>
      <c r="E17" s="36" t="str">
        <f>IF('Rekapitulace stavby'!E11="","",'Rekapitulace stavby'!E11)</f>
        <v xml:space="preserve"> </v>
      </c>
      <c r="F17" s="43"/>
      <c r="G17" s="43"/>
      <c r="H17" s="43"/>
      <c r="I17" s="115" t="s">
        <v>31</v>
      </c>
      <c r="J17" s="36" t="str">
        <f>IF('Rekapitulace stavby'!AN11="","",'Rekapitulace stavby'!AN11)</f>
        <v/>
      </c>
      <c r="K17" s="46"/>
    </row>
    <row r="18" spans="2:11" s="1" customFormat="1" ht="6.9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" customHeight="1">
      <c r="B19" s="42"/>
      <c r="C19" s="43"/>
      <c r="D19" s="38" t="s">
        <v>32</v>
      </c>
      <c r="E19" s="43"/>
      <c r="F19" s="43"/>
      <c r="G19" s="43"/>
      <c r="H19" s="43"/>
      <c r="I19" s="115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31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" customHeight="1">
      <c r="B22" s="42"/>
      <c r="C22" s="43"/>
      <c r="D22" s="38" t="s">
        <v>34</v>
      </c>
      <c r="E22" s="43"/>
      <c r="F22" s="43"/>
      <c r="G22" s="43"/>
      <c r="H22" s="43"/>
      <c r="I22" s="115" t="s">
        <v>28</v>
      </c>
      <c r="J22" s="36" t="s">
        <v>35</v>
      </c>
      <c r="K22" s="46"/>
    </row>
    <row r="23" spans="2:11" s="1" customFormat="1" ht="18" customHeight="1">
      <c r="B23" s="42"/>
      <c r="C23" s="43"/>
      <c r="D23" s="43"/>
      <c r="E23" s="36" t="s">
        <v>36</v>
      </c>
      <c r="F23" s="43"/>
      <c r="G23" s="43"/>
      <c r="H23" s="43"/>
      <c r="I23" s="115" t="s">
        <v>31</v>
      </c>
      <c r="J23" s="36" t="s">
        <v>37</v>
      </c>
      <c r="K23" s="46"/>
    </row>
    <row r="24" spans="2:11" s="1" customFormat="1" ht="6.9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" customHeight="1">
      <c r="B25" s="42"/>
      <c r="C25" s="43"/>
      <c r="D25" s="38" t="s">
        <v>39</v>
      </c>
      <c r="E25" s="43"/>
      <c r="F25" s="43"/>
      <c r="G25" s="43"/>
      <c r="H25" s="43"/>
      <c r="I25" s="114"/>
      <c r="J25" s="43"/>
      <c r="K25" s="46"/>
    </row>
    <row r="26" spans="2:11" s="7" customFormat="1" ht="20.399999999999999" customHeight="1">
      <c r="B26" s="117"/>
      <c r="C26" s="118"/>
      <c r="D26" s="118"/>
      <c r="E26" s="380" t="s">
        <v>5</v>
      </c>
      <c r="F26" s="380"/>
      <c r="G26" s="380"/>
      <c r="H26" s="380"/>
      <c r="I26" s="119"/>
      <c r="J26" s="118"/>
      <c r="K26" s="120"/>
    </row>
    <row r="27" spans="2:11" s="1" customFormat="1" ht="6.9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40</v>
      </c>
      <c r="E29" s="43"/>
      <c r="F29" s="43"/>
      <c r="G29" s="43"/>
      <c r="H29" s="43"/>
      <c r="I29" s="114"/>
      <c r="J29" s="124">
        <f>ROUND(J91,2)</f>
        <v>0</v>
      </c>
      <c r="K29" s="46"/>
    </row>
    <row r="30" spans="2:11" s="1" customFormat="1" ht="6.9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" customHeight="1">
      <c r="B31" s="42"/>
      <c r="C31" s="43"/>
      <c r="D31" s="43"/>
      <c r="E31" s="43"/>
      <c r="F31" s="47" t="s">
        <v>42</v>
      </c>
      <c r="G31" s="43"/>
      <c r="H31" s="43"/>
      <c r="I31" s="125" t="s">
        <v>41</v>
      </c>
      <c r="J31" s="47" t="s">
        <v>43</v>
      </c>
      <c r="K31" s="46"/>
    </row>
    <row r="32" spans="2:11" s="1" customFormat="1" ht="14.4" customHeight="1">
      <c r="B32" s="42"/>
      <c r="C32" s="43"/>
      <c r="D32" s="50" t="s">
        <v>44</v>
      </c>
      <c r="E32" s="50" t="s">
        <v>45</v>
      </c>
      <c r="F32" s="126">
        <f>ROUND(SUM(BE91:BE173), 2)</f>
        <v>0</v>
      </c>
      <c r="G32" s="43"/>
      <c r="H32" s="43"/>
      <c r="I32" s="127">
        <v>0.21</v>
      </c>
      <c r="J32" s="126">
        <f>ROUND(ROUND((SUM(BE91:BE173)), 2)*I32, 2)</f>
        <v>0</v>
      </c>
      <c r="K32" s="46"/>
    </row>
    <row r="33" spans="2:11" s="1" customFormat="1" ht="14.4" customHeight="1">
      <c r="B33" s="42"/>
      <c r="C33" s="43"/>
      <c r="D33" s="43"/>
      <c r="E33" s="50" t="s">
        <v>46</v>
      </c>
      <c r="F33" s="126">
        <f>ROUND(SUM(BF91:BF173), 2)</f>
        <v>0</v>
      </c>
      <c r="G33" s="43"/>
      <c r="H33" s="43"/>
      <c r="I33" s="127">
        <v>0.15</v>
      </c>
      <c r="J33" s="126">
        <f>ROUND(ROUND((SUM(BF91:BF173)), 2)*I33, 2)</f>
        <v>0</v>
      </c>
      <c r="K33" s="46"/>
    </row>
    <row r="34" spans="2:11" s="1" customFormat="1" ht="14.4" hidden="1" customHeight="1">
      <c r="B34" s="42"/>
      <c r="C34" s="43"/>
      <c r="D34" s="43"/>
      <c r="E34" s="50" t="s">
        <v>47</v>
      </c>
      <c r="F34" s="126">
        <f>ROUND(SUM(BG91:BG173),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" hidden="1" customHeight="1">
      <c r="B35" s="42"/>
      <c r="C35" s="43"/>
      <c r="D35" s="43"/>
      <c r="E35" s="50" t="s">
        <v>48</v>
      </c>
      <c r="F35" s="126">
        <f>ROUND(SUM(BH91:BH173),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" hidden="1" customHeight="1">
      <c r="B36" s="42"/>
      <c r="C36" s="43"/>
      <c r="D36" s="43"/>
      <c r="E36" s="50" t="s">
        <v>49</v>
      </c>
      <c r="F36" s="126">
        <f>ROUND(SUM(BI91:BI173),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50</v>
      </c>
      <c r="E38" s="72"/>
      <c r="F38" s="72"/>
      <c r="G38" s="130" t="s">
        <v>51</v>
      </c>
      <c r="H38" s="131" t="s">
        <v>52</v>
      </c>
      <c r="I38" s="132"/>
      <c r="J38" s="133">
        <f>SUM(J29:J36)</f>
        <v>0</v>
      </c>
      <c r="K38" s="134"/>
    </row>
    <row r="39" spans="2:11" s="1" customFormat="1" ht="14.4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" customHeight="1">
      <c r="B44" s="42"/>
      <c r="C44" s="31" t="s">
        <v>159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" customHeight="1">
      <c r="B46" s="42"/>
      <c r="C46" s="38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0.399999999999999" customHeight="1">
      <c r="B47" s="42"/>
      <c r="C47" s="43"/>
      <c r="D47" s="43"/>
      <c r="E47" s="416" t="str">
        <f>E7</f>
        <v>Regenerace panelového sídliště Prievidzská, Šumperk - 5. etapa, II. část - díl 1</v>
      </c>
      <c r="F47" s="417"/>
      <c r="G47" s="417"/>
      <c r="H47" s="417"/>
      <c r="I47" s="114"/>
      <c r="J47" s="43"/>
      <c r="K47" s="46"/>
    </row>
    <row r="48" spans="2:11" ht="13.2">
      <c r="B48" s="29"/>
      <c r="C48" s="38" t="s">
        <v>155</v>
      </c>
      <c r="D48" s="30"/>
      <c r="E48" s="30"/>
      <c r="F48" s="30"/>
      <c r="G48" s="30"/>
      <c r="H48" s="30"/>
      <c r="I48" s="113"/>
      <c r="J48" s="30"/>
      <c r="K48" s="32"/>
    </row>
    <row r="49" spans="2:47" s="1" customFormat="1" ht="20.399999999999999" customHeight="1">
      <c r="B49" s="42"/>
      <c r="C49" s="43"/>
      <c r="D49" s="43"/>
      <c r="E49" s="416" t="s">
        <v>448</v>
      </c>
      <c r="F49" s="418"/>
      <c r="G49" s="418"/>
      <c r="H49" s="418"/>
      <c r="I49" s="114"/>
      <c r="J49" s="43"/>
      <c r="K49" s="46"/>
    </row>
    <row r="50" spans="2:47" s="1" customFormat="1" ht="14.4" customHeight="1">
      <c r="B50" s="42"/>
      <c r="C50" s="38" t="s">
        <v>157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22.2" customHeight="1">
      <c r="B51" s="42"/>
      <c r="C51" s="43"/>
      <c r="D51" s="43"/>
      <c r="E51" s="419" t="str">
        <f>E11</f>
        <v>SO 110 - Chodníky</v>
      </c>
      <c r="F51" s="418"/>
      <c r="G51" s="418"/>
      <c r="H51" s="418"/>
      <c r="I51" s="114"/>
      <c r="J51" s="43"/>
      <c r="K51" s="46"/>
    </row>
    <row r="52" spans="2:47" s="1" customFormat="1" ht="6.9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>Šumperk</v>
      </c>
      <c r="G53" s="43"/>
      <c r="H53" s="43"/>
      <c r="I53" s="115" t="s">
        <v>25</v>
      </c>
      <c r="J53" s="116" t="str">
        <f>IF(J14="","",J14)</f>
        <v>24. 3. 2017</v>
      </c>
      <c r="K53" s="46"/>
    </row>
    <row r="54" spans="2:47" s="1" customFormat="1" ht="6.9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 ht="13.2">
      <c r="B55" s="42"/>
      <c r="C55" s="38" t="s">
        <v>27</v>
      </c>
      <c r="D55" s="43"/>
      <c r="E55" s="43"/>
      <c r="F55" s="36" t="str">
        <f>E17</f>
        <v xml:space="preserve"> </v>
      </c>
      <c r="G55" s="43"/>
      <c r="H55" s="43"/>
      <c r="I55" s="115" t="s">
        <v>34</v>
      </c>
      <c r="J55" s="36" t="str">
        <f>E23</f>
        <v>Cekr CZ s.r.o., Mazalova 57/2, Šumperk</v>
      </c>
      <c r="K55" s="46"/>
    </row>
    <row r="56" spans="2:47" s="1" customFormat="1" ht="14.4" customHeight="1">
      <c r="B56" s="42"/>
      <c r="C56" s="38" t="s">
        <v>32</v>
      </c>
      <c r="D56" s="43"/>
      <c r="E56" s="43"/>
      <c r="F56" s="36" t="str">
        <f>IF(E20="","",E20)</f>
        <v/>
      </c>
      <c r="G56" s="43"/>
      <c r="H56" s="43"/>
      <c r="I56" s="114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160</v>
      </c>
      <c r="D58" s="128"/>
      <c r="E58" s="128"/>
      <c r="F58" s="128"/>
      <c r="G58" s="128"/>
      <c r="H58" s="128"/>
      <c r="I58" s="139"/>
      <c r="J58" s="140" t="s">
        <v>161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162</v>
      </c>
      <c r="D60" s="43"/>
      <c r="E60" s="43"/>
      <c r="F60" s="43"/>
      <c r="G60" s="43"/>
      <c r="H60" s="43"/>
      <c r="I60" s="114"/>
      <c r="J60" s="124">
        <f>J91</f>
        <v>0</v>
      </c>
      <c r="K60" s="46"/>
      <c r="AU60" s="25" t="s">
        <v>163</v>
      </c>
    </row>
    <row r="61" spans="2:47" s="8" customFormat="1" ht="24.9" customHeight="1">
      <c r="B61" s="143"/>
      <c r="C61" s="144"/>
      <c r="D61" s="145" t="s">
        <v>164</v>
      </c>
      <c r="E61" s="146"/>
      <c r="F61" s="146"/>
      <c r="G61" s="146"/>
      <c r="H61" s="146"/>
      <c r="I61" s="147"/>
      <c r="J61" s="148">
        <f>J92</f>
        <v>0</v>
      </c>
      <c r="K61" s="149"/>
    </row>
    <row r="62" spans="2:47" s="9" customFormat="1" ht="19.95" customHeight="1">
      <c r="B62" s="150"/>
      <c r="C62" s="151"/>
      <c r="D62" s="152" t="s">
        <v>165</v>
      </c>
      <c r="E62" s="153"/>
      <c r="F62" s="153"/>
      <c r="G62" s="153"/>
      <c r="H62" s="153"/>
      <c r="I62" s="154"/>
      <c r="J62" s="155">
        <f>J93</f>
        <v>0</v>
      </c>
      <c r="K62" s="156"/>
    </row>
    <row r="63" spans="2:47" s="9" customFormat="1" ht="19.95" customHeight="1">
      <c r="B63" s="150"/>
      <c r="C63" s="151"/>
      <c r="D63" s="152" t="s">
        <v>450</v>
      </c>
      <c r="E63" s="153"/>
      <c r="F63" s="153"/>
      <c r="G63" s="153"/>
      <c r="H63" s="153"/>
      <c r="I63" s="154"/>
      <c r="J63" s="155">
        <f>J114</f>
        <v>0</v>
      </c>
      <c r="K63" s="156"/>
    </row>
    <row r="64" spans="2:47" s="9" customFormat="1" ht="19.95" customHeight="1">
      <c r="B64" s="150"/>
      <c r="C64" s="151"/>
      <c r="D64" s="152" t="s">
        <v>452</v>
      </c>
      <c r="E64" s="153"/>
      <c r="F64" s="153"/>
      <c r="G64" s="153"/>
      <c r="H64" s="153"/>
      <c r="I64" s="154"/>
      <c r="J64" s="155">
        <f>J121</f>
        <v>0</v>
      </c>
      <c r="K64" s="156"/>
    </row>
    <row r="65" spans="2:12" s="9" customFormat="1" ht="19.95" customHeight="1">
      <c r="B65" s="150"/>
      <c r="C65" s="151"/>
      <c r="D65" s="152" t="s">
        <v>166</v>
      </c>
      <c r="E65" s="153"/>
      <c r="F65" s="153"/>
      <c r="G65" s="153"/>
      <c r="H65" s="153"/>
      <c r="I65" s="154"/>
      <c r="J65" s="155">
        <f>J146</f>
        <v>0</v>
      </c>
      <c r="K65" s="156"/>
    </row>
    <row r="66" spans="2:12" s="9" customFormat="1" ht="19.95" customHeight="1">
      <c r="B66" s="150"/>
      <c r="C66" s="151"/>
      <c r="D66" s="152" t="s">
        <v>167</v>
      </c>
      <c r="E66" s="153"/>
      <c r="F66" s="153"/>
      <c r="G66" s="153"/>
      <c r="H66" s="153"/>
      <c r="I66" s="154"/>
      <c r="J66" s="155">
        <f>J150</f>
        <v>0</v>
      </c>
      <c r="K66" s="156"/>
    </row>
    <row r="67" spans="2:12" s="9" customFormat="1" ht="19.95" customHeight="1">
      <c r="B67" s="150"/>
      <c r="C67" s="151"/>
      <c r="D67" s="152" t="s">
        <v>453</v>
      </c>
      <c r="E67" s="153"/>
      <c r="F67" s="153"/>
      <c r="G67" s="153"/>
      <c r="H67" s="153"/>
      <c r="I67" s="154"/>
      <c r="J67" s="155">
        <f>J166</f>
        <v>0</v>
      </c>
      <c r="K67" s="156"/>
    </row>
    <row r="68" spans="2:12" s="8" customFormat="1" ht="24.9" customHeight="1">
      <c r="B68" s="143"/>
      <c r="C68" s="144"/>
      <c r="D68" s="145" t="s">
        <v>672</v>
      </c>
      <c r="E68" s="146"/>
      <c r="F68" s="146"/>
      <c r="G68" s="146"/>
      <c r="H68" s="146"/>
      <c r="I68" s="147"/>
      <c r="J68" s="148">
        <f>J168</f>
        <v>0</v>
      </c>
      <c r="K68" s="149"/>
    </row>
    <row r="69" spans="2:12" s="9" customFormat="1" ht="19.95" customHeight="1">
      <c r="B69" s="150"/>
      <c r="C69" s="151"/>
      <c r="D69" s="152" t="s">
        <v>673</v>
      </c>
      <c r="E69" s="153"/>
      <c r="F69" s="153"/>
      <c r="G69" s="153"/>
      <c r="H69" s="153"/>
      <c r="I69" s="154"/>
      <c r="J69" s="155">
        <f>J169</f>
        <v>0</v>
      </c>
      <c r="K69" s="156"/>
    </row>
    <row r="70" spans="2:12" s="1" customFormat="1" ht="21.75" customHeight="1">
      <c r="B70" s="42"/>
      <c r="C70" s="43"/>
      <c r="D70" s="43"/>
      <c r="E70" s="43"/>
      <c r="F70" s="43"/>
      <c r="G70" s="43"/>
      <c r="H70" s="43"/>
      <c r="I70" s="114"/>
      <c r="J70" s="43"/>
      <c r="K70" s="46"/>
    </row>
    <row r="71" spans="2:12" s="1" customFormat="1" ht="6.9" customHeight="1">
      <c r="B71" s="57"/>
      <c r="C71" s="58"/>
      <c r="D71" s="58"/>
      <c r="E71" s="58"/>
      <c r="F71" s="58"/>
      <c r="G71" s="58"/>
      <c r="H71" s="58"/>
      <c r="I71" s="135"/>
      <c r="J71" s="58"/>
      <c r="K71" s="59"/>
    </row>
    <row r="75" spans="2:12" s="1" customFormat="1" ht="6.9" customHeight="1">
      <c r="B75" s="60"/>
      <c r="C75" s="61"/>
      <c r="D75" s="61"/>
      <c r="E75" s="61"/>
      <c r="F75" s="61"/>
      <c r="G75" s="61"/>
      <c r="H75" s="61"/>
      <c r="I75" s="136"/>
      <c r="J75" s="61"/>
      <c r="K75" s="61"/>
      <c r="L75" s="42"/>
    </row>
    <row r="76" spans="2:12" s="1" customFormat="1" ht="36.9" customHeight="1">
      <c r="B76" s="42"/>
      <c r="C76" s="62" t="s">
        <v>169</v>
      </c>
      <c r="L76" s="42"/>
    </row>
    <row r="77" spans="2:12" s="1" customFormat="1" ht="6.9" customHeight="1">
      <c r="B77" s="42"/>
      <c r="L77" s="42"/>
    </row>
    <row r="78" spans="2:12" s="1" customFormat="1" ht="14.4" customHeight="1">
      <c r="B78" s="42"/>
      <c r="C78" s="64" t="s">
        <v>19</v>
      </c>
      <c r="L78" s="42"/>
    </row>
    <row r="79" spans="2:12" s="1" customFormat="1" ht="20.399999999999999" customHeight="1">
      <c r="B79" s="42"/>
      <c r="E79" s="414" t="str">
        <f>E7</f>
        <v>Regenerace panelového sídliště Prievidzská, Šumperk - 5. etapa, II. část - díl 1</v>
      </c>
      <c r="F79" s="421"/>
      <c r="G79" s="421"/>
      <c r="H79" s="421"/>
      <c r="L79" s="42"/>
    </row>
    <row r="80" spans="2:12" ht="13.2">
      <c r="B80" s="29"/>
      <c r="C80" s="64" t="s">
        <v>155</v>
      </c>
      <c r="L80" s="29"/>
    </row>
    <row r="81" spans="2:65" s="1" customFormat="1" ht="20.399999999999999" customHeight="1">
      <c r="B81" s="42"/>
      <c r="E81" s="414" t="s">
        <v>448</v>
      </c>
      <c r="F81" s="415"/>
      <c r="G81" s="415"/>
      <c r="H81" s="415"/>
      <c r="L81" s="42"/>
    </row>
    <row r="82" spans="2:65" s="1" customFormat="1" ht="14.4" customHeight="1">
      <c r="B82" s="42"/>
      <c r="C82" s="64" t="s">
        <v>157</v>
      </c>
      <c r="L82" s="42"/>
    </row>
    <row r="83" spans="2:65" s="1" customFormat="1" ht="22.2" customHeight="1">
      <c r="B83" s="42"/>
      <c r="E83" s="391" t="str">
        <f>E11</f>
        <v>SO 110 - Chodníky</v>
      </c>
      <c r="F83" s="415"/>
      <c r="G83" s="415"/>
      <c r="H83" s="415"/>
      <c r="L83" s="42"/>
    </row>
    <row r="84" spans="2:65" s="1" customFormat="1" ht="6.9" customHeight="1">
      <c r="B84" s="42"/>
      <c r="L84" s="42"/>
    </row>
    <row r="85" spans="2:65" s="1" customFormat="1" ht="18" customHeight="1">
      <c r="B85" s="42"/>
      <c r="C85" s="64" t="s">
        <v>23</v>
      </c>
      <c r="F85" s="157" t="str">
        <f>F14</f>
        <v>Šumperk</v>
      </c>
      <c r="I85" s="158" t="s">
        <v>25</v>
      </c>
      <c r="J85" s="68" t="str">
        <f>IF(J14="","",J14)</f>
        <v>24. 3. 2017</v>
      </c>
      <c r="L85" s="42"/>
    </row>
    <row r="86" spans="2:65" s="1" customFormat="1" ht="6.9" customHeight="1">
      <c r="B86" s="42"/>
      <c r="L86" s="42"/>
    </row>
    <row r="87" spans="2:65" s="1" customFormat="1" ht="13.2">
      <c r="B87" s="42"/>
      <c r="C87" s="64" t="s">
        <v>27</v>
      </c>
      <c r="F87" s="157" t="str">
        <f>E17</f>
        <v xml:space="preserve"> </v>
      </c>
      <c r="I87" s="158" t="s">
        <v>34</v>
      </c>
      <c r="J87" s="157" t="str">
        <f>E23</f>
        <v>Cekr CZ s.r.o., Mazalova 57/2, Šumperk</v>
      </c>
      <c r="L87" s="42"/>
    </row>
    <row r="88" spans="2:65" s="1" customFormat="1" ht="14.4" customHeight="1">
      <c r="B88" s="42"/>
      <c r="C88" s="64" t="s">
        <v>32</v>
      </c>
      <c r="F88" s="157" t="str">
        <f>IF(E20="","",E20)</f>
        <v/>
      </c>
      <c r="L88" s="42"/>
    </row>
    <row r="89" spans="2:65" s="1" customFormat="1" ht="10.35" customHeight="1">
      <c r="B89" s="42"/>
      <c r="L89" s="42"/>
    </row>
    <row r="90" spans="2:65" s="10" customFormat="1" ht="29.25" customHeight="1">
      <c r="B90" s="159"/>
      <c r="C90" s="160" t="s">
        <v>170</v>
      </c>
      <c r="D90" s="161" t="s">
        <v>59</v>
      </c>
      <c r="E90" s="161" t="s">
        <v>55</v>
      </c>
      <c r="F90" s="161" t="s">
        <v>171</v>
      </c>
      <c r="G90" s="161" t="s">
        <v>172</v>
      </c>
      <c r="H90" s="161" t="s">
        <v>173</v>
      </c>
      <c r="I90" s="162" t="s">
        <v>174</v>
      </c>
      <c r="J90" s="161" t="s">
        <v>161</v>
      </c>
      <c r="K90" s="163" t="s">
        <v>175</v>
      </c>
      <c r="L90" s="159"/>
      <c r="M90" s="74" t="s">
        <v>176</v>
      </c>
      <c r="N90" s="75" t="s">
        <v>44</v>
      </c>
      <c r="O90" s="75" t="s">
        <v>177</v>
      </c>
      <c r="P90" s="75" t="s">
        <v>178</v>
      </c>
      <c r="Q90" s="75" t="s">
        <v>179</v>
      </c>
      <c r="R90" s="75" t="s">
        <v>180</v>
      </c>
      <c r="S90" s="75" t="s">
        <v>181</v>
      </c>
      <c r="T90" s="76" t="s">
        <v>182</v>
      </c>
    </row>
    <row r="91" spans="2:65" s="1" customFormat="1" ht="29.25" customHeight="1">
      <c r="B91" s="42"/>
      <c r="C91" s="78" t="s">
        <v>162</v>
      </c>
      <c r="J91" s="164">
        <f>BK91</f>
        <v>0</v>
      </c>
      <c r="L91" s="42"/>
      <c r="M91" s="77"/>
      <c r="N91" s="69"/>
      <c r="O91" s="69"/>
      <c r="P91" s="165">
        <f>P92+P168</f>
        <v>0</v>
      </c>
      <c r="Q91" s="69"/>
      <c r="R91" s="165">
        <f>R92+R168</f>
        <v>1126.91813</v>
      </c>
      <c r="S91" s="69"/>
      <c r="T91" s="166">
        <f>T92+T168</f>
        <v>0</v>
      </c>
      <c r="AT91" s="25" t="s">
        <v>73</v>
      </c>
      <c r="AU91" s="25" t="s">
        <v>163</v>
      </c>
      <c r="BK91" s="167">
        <f>BK92+BK168</f>
        <v>0</v>
      </c>
    </row>
    <row r="92" spans="2:65" s="11" customFormat="1" ht="37.35" customHeight="1">
      <c r="B92" s="168"/>
      <c r="D92" s="169" t="s">
        <v>73</v>
      </c>
      <c r="E92" s="170" t="s">
        <v>183</v>
      </c>
      <c r="F92" s="170" t="s">
        <v>184</v>
      </c>
      <c r="I92" s="171"/>
      <c r="J92" s="172">
        <f>BK92</f>
        <v>0</v>
      </c>
      <c r="L92" s="168"/>
      <c r="M92" s="173"/>
      <c r="N92" s="174"/>
      <c r="O92" s="174"/>
      <c r="P92" s="175">
        <f>P93+P114+P121+P146+P150+P166</f>
        <v>0</v>
      </c>
      <c r="Q92" s="174"/>
      <c r="R92" s="175">
        <f>R93+R114+R121+R146+R150+R166</f>
        <v>1121.78313</v>
      </c>
      <c r="S92" s="174"/>
      <c r="T92" s="176">
        <f>T93+T114+T121+T146+T150+T166</f>
        <v>0</v>
      </c>
      <c r="AR92" s="169" t="s">
        <v>81</v>
      </c>
      <c r="AT92" s="177" t="s">
        <v>73</v>
      </c>
      <c r="AU92" s="177" t="s">
        <v>74</v>
      </c>
      <c r="AY92" s="169" t="s">
        <v>185</v>
      </c>
      <c r="BK92" s="178">
        <f>BK93+BK114+BK121+BK146+BK150+BK166</f>
        <v>0</v>
      </c>
    </row>
    <row r="93" spans="2:65" s="11" customFormat="1" ht="19.95" customHeight="1">
      <c r="B93" s="168"/>
      <c r="D93" s="179" t="s">
        <v>73</v>
      </c>
      <c r="E93" s="180" t="s">
        <v>81</v>
      </c>
      <c r="F93" s="180" t="s">
        <v>186</v>
      </c>
      <c r="I93" s="171"/>
      <c r="J93" s="181">
        <f>BK93</f>
        <v>0</v>
      </c>
      <c r="L93" s="168"/>
      <c r="M93" s="173"/>
      <c r="N93" s="174"/>
      <c r="O93" s="174"/>
      <c r="P93" s="175">
        <f>SUM(P94:P113)</f>
        <v>0</v>
      </c>
      <c r="Q93" s="174"/>
      <c r="R93" s="175">
        <f>SUM(R94:R113)</f>
        <v>733.48199999999997</v>
      </c>
      <c r="S93" s="174"/>
      <c r="T93" s="176">
        <f>SUM(T94:T113)</f>
        <v>0</v>
      </c>
      <c r="AR93" s="169" t="s">
        <v>81</v>
      </c>
      <c r="AT93" s="177" t="s">
        <v>73</v>
      </c>
      <c r="AU93" s="177" t="s">
        <v>81</v>
      </c>
      <c r="AY93" s="169" t="s">
        <v>185</v>
      </c>
      <c r="BK93" s="178">
        <f>SUM(BK94:BK113)</f>
        <v>0</v>
      </c>
    </row>
    <row r="94" spans="2:65" s="1" customFormat="1" ht="20.399999999999999" customHeight="1">
      <c r="B94" s="182"/>
      <c r="C94" s="183" t="s">
        <v>81</v>
      </c>
      <c r="D94" s="183" t="s">
        <v>187</v>
      </c>
      <c r="E94" s="184" t="s">
        <v>475</v>
      </c>
      <c r="F94" s="185" t="s">
        <v>476</v>
      </c>
      <c r="G94" s="186" t="s">
        <v>283</v>
      </c>
      <c r="H94" s="187">
        <v>407.49</v>
      </c>
      <c r="I94" s="188"/>
      <c r="J94" s="189">
        <f>ROUND(I94*H94,2)</f>
        <v>0</v>
      </c>
      <c r="K94" s="185" t="s">
        <v>5</v>
      </c>
      <c r="L94" s="42"/>
      <c r="M94" s="190" t="s">
        <v>5</v>
      </c>
      <c r="N94" s="191" t="s">
        <v>45</v>
      </c>
      <c r="O94" s="43"/>
      <c r="P94" s="192">
        <f>O94*H94</f>
        <v>0</v>
      </c>
      <c r="Q94" s="192">
        <v>0</v>
      </c>
      <c r="R94" s="192">
        <f>Q94*H94</f>
        <v>0</v>
      </c>
      <c r="S94" s="192">
        <v>0</v>
      </c>
      <c r="T94" s="193">
        <f>S94*H94</f>
        <v>0</v>
      </c>
      <c r="AR94" s="25" t="s">
        <v>191</v>
      </c>
      <c r="AT94" s="25" t="s">
        <v>187</v>
      </c>
      <c r="AU94" s="25" t="s">
        <v>83</v>
      </c>
      <c r="AY94" s="25" t="s">
        <v>185</v>
      </c>
      <c r="BE94" s="194">
        <f>IF(N94="základní",J94,0)</f>
        <v>0</v>
      </c>
      <c r="BF94" s="194">
        <f>IF(N94="snížená",J94,0)</f>
        <v>0</v>
      </c>
      <c r="BG94" s="194">
        <f>IF(N94="zákl. přenesená",J94,0)</f>
        <v>0</v>
      </c>
      <c r="BH94" s="194">
        <f>IF(N94="sníž. přenesená",J94,0)</f>
        <v>0</v>
      </c>
      <c r="BI94" s="194">
        <f>IF(N94="nulová",J94,0)</f>
        <v>0</v>
      </c>
      <c r="BJ94" s="25" t="s">
        <v>81</v>
      </c>
      <c r="BK94" s="194">
        <f>ROUND(I94*H94,2)</f>
        <v>0</v>
      </c>
      <c r="BL94" s="25" t="s">
        <v>191</v>
      </c>
      <c r="BM94" s="25" t="s">
        <v>674</v>
      </c>
    </row>
    <row r="95" spans="2:65" s="12" customFormat="1">
      <c r="B95" s="195"/>
      <c r="D95" s="196" t="s">
        <v>193</v>
      </c>
      <c r="E95" s="197" t="s">
        <v>5</v>
      </c>
      <c r="F95" s="198" t="s">
        <v>675</v>
      </c>
      <c r="H95" s="199" t="s">
        <v>5</v>
      </c>
      <c r="I95" s="200"/>
      <c r="L95" s="195"/>
      <c r="M95" s="201"/>
      <c r="N95" s="202"/>
      <c r="O95" s="202"/>
      <c r="P95" s="202"/>
      <c r="Q95" s="202"/>
      <c r="R95" s="202"/>
      <c r="S95" s="202"/>
      <c r="T95" s="203"/>
      <c r="AT95" s="199" t="s">
        <v>193</v>
      </c>
      <c r="AU95" s="199" t="s">
        <v>83</v>
      </c>
      <c r="AV95" s="12" t="s">
        <v>81</v>
      </c>
      <c r="AW95" s="12" t="s">
        <v>38</v>
      </c>
      <c r="AX95" s="12" t="s">
        <v>74</v>
      </c>
      <c r="AY95" s="199" t="s">
        <v>185</v>
      </c>
    </row>
    <row r="96" spans="2:65" s="13" customFormat="1">
      <c r="B96" s="204"/>
      <c r="D96" s="196" t="s">
        <v>193</v>
      </c>
      <c r="E96" s="205" t="s">
        <v>5</v>
      </c>
      <c r="F96" s="206" t="s">
        <v>676</v>
      </c>
      <c r="H96" s="207">
        <v>343.2</v>
      </c>
      <c r="I96" s="208"/>
      <c r="L96" s="204"/>
      <c r="M96" s="209"/>
      <c r="N96" s="210"/>
      <c r="O96" s="210"/>
      <c r="P96" s="210"/>
      <c r="Q96" s="210"/>
      <c r="R96" s="210"/>
      <c r="S96" s="210"/>
      <c r="T96" s="211"/>
      <c r="AT96" s="205" t="s">
        <v>193</v>
      </c>
      <c r="AU96" s="205" t="s">
        <v>83</v>
      </c>
      <c r="AV96" s="13" t="s">
        <v>83</v>
      </c>
      <c r="AW96" s="13" t="s">
        <v>38</v>
      </c>
      <c r="AX96" s="13" t="s">
        <v>74</v>
      </c>
      <c r="AY96" s="205" t="s">
        <v>185</v>
      </c>
    </row>
    <row r="97" spans="2:65" s="12" customFormat="1">
      <c r="B97" s="195"/>
      <c r="D97" s="196" t="s">
        <v>193</v>
      </c>
      <c r="E97" s="197" t="s">
        <v>5</v>
      </c>
      <c r="F97" s="198" t="s">
        <v>677</v>
      </c>
      <c r="H97" s="199" t="s">
        <v>5</v>
      </c>
      <c r="I97" s="200"/>
      <c r="L97" s="195"/>
      <c r="M97" s="201"/>
      <c r="N97" s="202"/>
      <c r="O97" s="202"/>
      <c r="P97" s="202"/>
      <c r="Q97" s="202"/>
      <c r="R97" s="202"/>
      <c r="S97" s="202"/>
      <c r="T97" s="203"/>
      <c r="AT97" s="199" t="s">
        <v>193</v>
      </c>
      <c r="AU97" s="199" t="s">
        <v>83</v>
      </c>
      <c r="AV97" s="12" t="s">
        <v>81</v>
      </c>
      <c r="AW97" s="12" t="s">
        <v>38</v>
      </c>
      <c r="AX97" s="12" t="s">
        <v>74</v>
      </c>
      <c r="AY97" s="199" t="s">
        <v>185</v>
      </c>
    </row>
    <row r="98" spans="2:65" s="13" customFormat="1">
      <c r="B98" s="204"/>
      <c r="D98" s="196" t="s">
        <v>193</v>
      </c>
      <c r="E98" s="205" t="s">
        <v>5</v>
      </c>
      <c r="F98" s="206" t="s">
        <v>678</v>
      </c>
      <c r="H98" s="207">
        <v>4.29</v>
      </c>
      <c r="I98" s="208"/>
      <c r="L98" s="204"/>
      <c r="M98" s="209"/>
      <c r="N98" s="210"/>
      <c r="O98" s="210"/>
      <c r="P98" s="210"/>
      <c r="Q98" s="210"/>
      <c r="R98" s="210"/>
      <c r="S98" s="210"/>
      <c r="T98" s="211"/>
      <c r="AT98" s="205" t="s">
        <v>193</v>
      </c>
      <c r="AU98" s="205" t="s">
        <v>83</v>
      </c>
      <c r="AV98" s="13" t="s">
        <v>83</v>
      </c>
      <c r="AW98" s="13" t="s">
        <v>38</v>
      </c>
      <c r="AX98" s="13" t="s">
        <v>74</v>
      </c>
      <c r="AY98" s="205" t="s">
        <v>185</v>
      </c>
    </row>
    <row r="99" spans="2:65" s="15" customFormat="1">
      <c r="B99" s="222"/>
      <c r="D99" s="196" t="s">
        <v>193</v>
      </c>
      <c r="E99" s="223" t="s">
        <v>5</v>
      </c>
      <c r="F99" s="224" t="s">
        <v>302</v>
      </c>
      <c r="H99" s="225">
        <v>347.49</v>
      </c>
      <c r="I99" s="226"/>
      <c r="L99" s="222"/>
      <c r="M99" s="227"/>
      <c r="N99" s="228"/>
      <c r="O99" s="228"/>
      <c r="P99" s="228"/>
      <c r="Q99" s="228"/>
      <c r="R99" s="228"/>
      <c r="S99" s="228"/>
      <c r="T99" s="229"/>
      <c r="AT99" s="223" t="s">
        <v>193</v>
      </c>
      <c r="AU99" s="223" t="s">
        <v>83</v>
      </c>
      <c r="AV99" s="15" t="s">
        <v>202</v>
      </c>
      <c r="AW99" s="15" t="s">
        <v>38</v>
      </c>
      <c r="AX99" s="15" t="s">
        <v>74</v>
      </c>
      <c r="AY99" s="223" t="s">
        <v>185</v>
      </c>
    </row>
    <row r="100" spans="2:65" s="12" customFormat="1">
      <c r="B100" s="195"/>
      <c r="D100" s="196" t="s">
        <v>193</v>
      </c>
      <c r="E100" s="197" t="s">
        <v>5</v>
      </c>
      <c r="F100" s="198" t="s">
        <v>679</v>
      </c>
      <c r="H100" s="199" t="s">
        <v>5</v>
      </c>
      <c r="I100" s="200"/>
      <c r="L100" s="195"/>
      <c r="M100" s="201"/>
      <c r="N100" s="202"/>
      <c r="O100" s="202"/>
      <c r="P100" s="202"/>
      <c r="Q100" s="202"/>
      <c r="R100" s="202"/>
      <c r="S100" s="202"/>
      <c r="T100" s="203"/>
      <c r="AT100" s="199" t="s">
        <v>193</v>
      </c>
      <c r="AU100" s="199" t="s">
        <v>83</v>
      </c>
      <c r="AV100" s="12" t="s">
        <v>81</v>
      </c>
      <c r="AW100" s="12" t="s">
        <v>38</v>
      </c>
      <c r="AX100" s="12" t="s">
        <v>74</v>
      </c>
      <c r="AY100" s="199" t="s">
        <v>185</v>
      </c>
    </row>
    <row r="101" spans="2:65" s="13" customFormat="1">
      <c r="B101" s="204"/>
      <c r="D101" s="196" t="s">
        <v>193</v>
      </c>
      <c r="E101" s="205" t="s">
        <v>5</v>
      </c>
      <c r="F101" s="206" t="s">
        <v>680</v>
      </c>
      <c r="H101" s="207">
        <v>60</v>
      </c>
      <c r="I101" s="208"/>
      <c r="L101" s="204"/>
      <c r="M101" s="209"/>
      <c r="N101" s="210"/>
      <c r="O101" s="210"/>
      <c r="P101" s="210"/>
      <c r="Q101" s="210"/>
      <c r="R101" s="210"/>
      <c r="S101" s="210"/>
      <c r="T101" s="211"/>
      <c r="AT101" s="205" t="s">
        <v>193</v>
      </c>
      <c r="AU101" s="205" t="s">
        <v>83</v>
      </c>
      <c r="AV101" s="13" t="s">
        <v>83</v>
      </c>
      <c r="AW101" s="13" t="s">
        <v>38</v>
      </c>
      <c r="AX101" s="13" t="s">
        <v>74</v>
      </c>
      <c r="AY101" s="205" t="s">
        <v>185</v>
      </c>
    </row>
    <row r="102" spans="2:65" s="15" customFormat="1">
      <c r="B102" s="222"/>
      <c r="D102" s="196" t="s">
        <v>193</v>
      </c>
      <c r="E102" s="223" t="s">
        <v>5</v>
      </c>
      <c r="F102" s="224" t="s">
        <v>302</v>
      </c>
      <c r="H102" s="225">
        <v>60</v>
      </c>
      <c r="I102" s="226"/>
      <c r="L102" s="222"/>
      <c r="M102" s="227"/>
      <c r="N102" s="228"/>
      <c r="O102" s="228"/>
      <c r="P102" s="228"/>
      <c r="Q102" s="228"/>
      <c r="R102" s="228"/>
      <c r="S102" s="228"/>
      <c r="T102" s="229"/>
      <c r="AT102" s="223" t="s">
        <v>193</v>
      </c>
      <c r="AU102" s="223" t="s">
        <v>83</v>
      </c>
      <c r="AV102" s="15" t="s">
        <v>202</v>
      </c>
      <c r="AW102" s="15" t="s">
        <v>38</v>
      </c>
      <c r="AX102" s="15" t="s">
        <v>74</v>
      </c>
      <c r="AY102" s="223" t="s">
        <v>185</v>
      </c>
    </row>
    <row r="103" spans="2:65" s="14" customFormat="1">
      <c r="B103" s="212"/>
      <c r="D103" s="213" t="s">
        <v>193</v>
      </c>
      <c r="E103" s="214" t="s">
        <v>5</v>
      </c>
      <c r="F103" s="215" t="s">
        <v>196</v>
      </c>
      <c r="H103" s="216">
        <v>407.49</v>
      </c>
      <c r="I103" s="217"/>
      <c r="L103" s="212"/>
      <c r="M103" s="218"/>
      <c r="N103" s="219"/>
      <c r="O103" s="219"/>
      <c r="P103" s="219"/>
      <c r="Q103" s="219"/>
      <c r="R103" s="219"/>
      <c r="S103" s="219"/>
      <c r="T103" s="220"/>
      <c r="AT103" s="221" t="s">
        <v>193</v>
      </c>
      <c r="AU103" s="221" t="s">
        <v>83</v>
      </c>
      <c r="AV103" s="14" t="s">
        <v>191</v>
      </c>
      <c r="AW103" s="14" t="s">
        <v>38</v>
      </c>
      <c r="AX103" s="14" t="s">
        <v>81</v>
      </c>
      <c r="AY103" s="221" t="s">
        <v>185</v>
      </c>
    </row>
    <row r="104" spans="2:65" s="1" customFormat="1" ht="20.399999999999999" customHeight="1">
      <c r="B104" s="182"/>
      <c r="C104" s="236" t="s">
        <v>83</v>
      </c>
      <c r="D104" s="236" t="s">
        <v>480</v>
      </c>
      <c r="E104" s="237" t="s">
        <v>481</v>
      </c>
      <c r="F104" s="238" t="s">
        <v>482</v>
      </c>
      <c r="G104" s="239" t="s">
        <v>356</v>
      </c>
      <c r="H104" s="240">
        <v>733.48199999999997</v>
      </c>
      <c r="I104" s="241"/>
      <c r="J104" s="242">
        <f>ROUND(I104*H104,2)</f>
        <v>0</v>
      </c>
      <c r="K104" s="238" t="s">
        <v>483</v>
      </c>
      <c r="L104" s="243"/>
      <c r="M104" s="244" t="s">
        <v>5</v>
      </c>
      <c r="N104" s="245" t="s">
        <v>45</v>
      </c>
      <c r="O104" s="43"/>
      <c r="P104" s="192">
        <f>O104*H104</f>
        <v>0</v>
      </c>
      <c r="Q104" s="192">
        <v>1</v>
      </c>
      <c r="R104" s="192">
        <f>Q104*H104</f>
        <v>733.48199999999997</v>
      </c>
      <c r="S104" s="192">
        <v>0</v>
      </c>
      <c r="T104" s="193">
        <f>S104*H104</f>
        <v>0</v>
      </c>
      <c r="AR104" s="25" t="s">
        <v>228</v>
      </c>
      <c r="AT104" s="25" t="s">
        <v>480</v>
      </c>
      <c r="AU104" s="25" t="s">
        <v>83</v>
      </c>
      <c r="AY104" s="25" t="s">
        <v>185</v>
      </c>
      <c r="BE104" s="194">
        <f>IF(N104="základní",J104,0)</f>
        <v>0</v>
      </c>
      <c r="BF104" s="194">
        <f>IF(N104="snížená",J104,0)</f>
        <v>0</v>
      </c>
      <c r="BG104" s="194">
        <f>IF(N104="zákl. přenesená",J104,0)</f>
        <v>0</v>
      </c>
      <c r="BH104" s="194">
        <f>IF(N104="sníž. přenesená",J104,0)</f>
        <v>0</v>
      </c>
      <c r="BI104" s="194">
        <f>IF(N104="nulová",J104,0)</f>
        <v>0</v>
      </c>
      <c r="BJ104" s="25" t="s">
        <v>81</v>
      </c>
      <c r="BK104" s="194">
        <f>ROUND(I104*H104,2)</f>
        <v>0</v>
      </c>
      <c r="BL104" s="25" t="s">
        <v>191</v>
      </c>
      <c r="BM104" s="25" t="s">
        <v>681</v>
      </c>
    </row>
    <row r="105" spans="2:65" s="12" customFormat="1">
      <c r="B105" s="195"/>
      <c r="D105" s="196" t="s">
        <v>193</v>
      </c>
      <c r="E105" s="197" t="s">
        <v>5</v>
      </c>
      <c r="F105" s="198" t="s">
        <v>675</v>
      </c>
      <c r="H105" s="199" t="s">
        <v>5</v>
      </c>
      <c r="I105" s="200"/>
      <c r="L105" s="195"/>
      <c r="M105" s="201"/>
      <c r="N105" s="202"/>
      <c r="O105" s="202"/>
      <c r="P105" s="202"/>
      <c r="Q105" s="202"/>
      <c r="R105" s="202"/>
      <c r="S105" s="202"/>
      <c r="T105" s="203"/>
      <c r="AT105" s="199" t="s">
        <v>193</v>
      </c>
      <c r="AU105" s="199" t="s">
        <v>83</v>
      </c>
      <c r="AV105" s="12" t="s">
        <v>81</v>
      </c>
      <c r="AW105" s="12" t="s">
        <v>38</v>
      </c>
      <c r="AX105" s="12" t="s">
        <v>74</v>
      </c>
      <c r="AY105" s="199" t="s">
        <v>185</v>
      </c>
    </row>
    <row r="106" spans="2:65" s="13" customFormat="1">
      <c r="B106" s="204"/>
      <c r="D106" s="196" t="s">
        <v>193</v>
      </c>
      <c r="E106" s="205" t="s">
        <v>5</v>
      </c>
      <c r="F106" s="206" t="s">
        <v>682</v>
      </c>
      <c r="H106" s="207">
        <v>617.76</v>
      </c>
      <c r="I106" s="208"/>
      <c r="L106" s="204"/>
      <c r="M106" s="209"/>
      <c r="N106" s="210"/>
      <c r="O106" s="210"/>
      <c r="P106" s="210"/>
      <c r="Q106" s="210"/>
      <c r="R106" s="210"/>
      <c r="S106" s="210"/>
      <c r="T106" s="211"/>
      <c r="AT106" s="205" t="s">
        <v>193</v>
      </c>
      <c r="AU106" s="205" t="s">
        <v>83</v>
      </c>
      <c r="AV106" s="13" t="s">
        <v>83</v>
      </c>
      <c r="AW106" s="13" t="s">
        <v>38</v>
      </c>
      <c r="AX106" s="13" t="s">
        <v>74</v>
      </c>
      <c r="AY106" s="205" t="s">
        <v>185</v>
      </c>
    </row>
    <row r="107" spans="2:65" s="12" customFormat="1">
      <c r="B107" s="195"/>
      <c r="D107" s="196" t="s">
        <v>193</v>
      </c>
      <c r="E107" s="197" t="s">
        <v>5</v>
      </c>
      <c r="F107" s="198" t="s">
        <v>677</v>
      </c>
      <c r="H107" s="199" t="s">
        <v>5</v>
      </c>
      <c r="I107" s="200"/>
      <c r="L107" s="195"/>
      <c r="M107" s="201"/>
      <c r="N107" s="202"/>
      <c r="O107" s="202"/>
      <c r="P107" s="202"/>
      <c r="Q107" s="202"/>
      <c r="R107" s="202"/>
      <c r="S107" s="202"/>
      <c r="T107" s="203"/>
      <c r="AT107" s="199" t="s">
        <v>193</v>
      </c>
      <c r="AU107" s="199" t="s">
        <v>83</v>
      </c>
      <c r="AV107" s="12" t="s">
        <v>81</v>
      </c>
      <c r="AW107" s="12" t="s">
        <v>38</v>
      </c>
      <c r="AX107" s="12" t="s">
        <v>74</v>
      </c>
      <c r="AY107" s="199" t="s">
        <v>185</v>
      </c>
    </row>
    <row r="108" spans="2:65" s="13" customFormat="1">
      <c r="B108" s="204"/>
      <c r="D108" s="196" t="s">
        <v>193</v>
      </c>
      <c r="E108" s="205" t="s">
        <v>5</v>
      </c>
      <c r="F108" s="206" t="s">
        <v>683</v>
      </c>
      <c r="H108" s="207">
        <v>7.7220000000000004</v>
      </c>
      <c r="I108" s="208"/>
      <c r="L108" s="204"/>
      <c r="M108" s="209"/>
      <c r="N108" s="210"/>
      <c r="O108" s="210"/>
      <c r="P108" s="210"/>
      <c r="Q108" s="210"/>
      <c r="R108" s="210"/>
      <c r="S108" s="210"/>
      <c r="T108" s="211"/>
      <c r="AT108" s="205" t="s">
        <v>193</v>
      </c>
      <c r="AU108" s="205" t="s">
        <v>83</v>
      </c>
      <c r="AV108" s="13" t="s">
        <v>83</v>
      </c>
      <c r="AW108" s="13" t="s">
        <v>38</v>
      </c>
      <c r="AX108" s="13" t="s">
        <v>74</v>
      </c>
      <c r="AY108" s="205" t="s">
        <v>185</v>
      </c>
    </row>
    <row r="109" spans="2:65" s="15" customFormat="1">
      <c r="B109" s="222"/>
      <c r="D109" s="196" t="s">
        <v>193</v>
      </c>
      <c r="E109" s="223" t="s">
        <v>5</v>
      </c>
      <c r="F109" s="224" t="s">
        <v>302</v>
      </c>
      <c r="H109" s="225">
        <v>625.48199999999997</v>
      </c>
      <c r="I109" s="226"/>
      <c r="L109" s="222"/>
      <c r="M109" s="227"/>
      <c r="N109" s="228"/>
      <c r="O109" s="228"/>
      <c r="P109" s="228"/>
      <c r="Q109" s="228"/>
      <c r="R109" s="228"/>
      <c r="S109" s="228"/>
      <c r="T109" s="229"/>
      <c r="AT109" s="223" t="s">
        <v>193</v>
      </c>
      <c r="AU109" s="223" t="s">
        <v>83</v>
      </c>
      <c r="AV109" s="15" t="s">
        <v>202</v>
      </c>
      <c r="AW109" s="15" t="s">
        <v>38</v>
      </c>
      <c r="AX109" s="15" t="s">
        <v>74</v>
      </c>
      <c r="AY109" s="223" t="s">
        <v>185</v>
      </c>
    </row>
    <row r="110" spans="2:65" s="12" customFormat="1">
      <c r="B110" s="195"/>
      <c r="D110" s="196" t="s">
        <v>193</v>
      </c>
      <c r="E110" s="197" t="s">
        <v>5</v>
      </c>
      <c r="F110" s="198" t="s">
        <v>679</v>
      </c>
      <c r="H110" s="199" t="s">
        <v>5</v>
      </c>
      <c r="I110" s="200"/>
      <c r="L110" s="195"/>
      <c r="M110" s="201"/>
      <c r="N110" s="202"/>
      <c r="O110" s="202"/>
      <c r="P110" s="202"/>
      <c r="Q110" s="202"/>
      <c r="R110" s="202"/>
      <c r="S110" s="202"/>
      <c r="T110" s="203"/>
      <c r="AT110" s="199" t="s">
        <v>193</v>
      </c>
      <c r="AU110" s="199" t="s">
        <v>83</v>
      </c>
      <c r="AV110" s="12" t="s">
        <v>81</v>
      </c>
      <c r="AW110" s="12" t="s">
        <v>38</v>
      </c>
      <c r="AX110" s="12" t="s">
        <v>74</v>
      </c>
      <c r="AY110" s="199" t="s">
        <v>185</v>
      </c>
    </row>
    <row r="111" spans="2:65" s="13" customFormat="1">
      <c r="B111" s="204"/>
      <c r="D111" s="196" t="s">
        <v>193</v>
      </c>
      <c r="E111" s="205" t="s">
        <v>5</v>
      </c>
      <c r="F111" s="206" t="s">
        <v>684</v>
      </c>
      <c r="H111" s="207">
        <v>108</v>
      </c>
      <c r="I111" s="208"/>
      <c r="L111" s="204"/>
      <c r="M111" s="209"/>
      <c r="N111" s="210"/>
      <c r="O111" s="210"/>
      <c r="P111" s="210"/>
      <c r="Q111" s="210"/>
      <c r="R111" s="210"/>
      <c r="S111" s="210"/>
      <c r="T111" s="211"/>
      <c r="AT111" s="205" t="s">
        <v>193</v>
      </c>
      <c r="AU111" s="205" t="s">
        <v>83</v>
      </c>
      <c r="AV111" s="13" t="s">
        <v>83</v>
      </c>
      <c r="AW111" s="13" t="s">
        <v>38</v>
      </c>
      <c r="AX111" s="13" t="s">
        <v>74</v>
      </c>
      <c r="AY111" s="205" t="s">
        <v>185</v>
      </c>
    </row>
    <row r="112" spans="2:65" s="15" customFormat="1">
      <c r="B112" s="222"/>
      <c r="D112" s="196" t="s">
        <v>193</v>
      </c>
      <c r="E112" s="223" t="s">
        <v>5</v>
      </c>
      <c r="F112" s="224" t="s">
        <v>302</v>
      </c>
      <c r="H112" s="225">
        <v>108</v>
      </c>
      <c r="I112" s="226"/>
      <c r="L112" s="222"/>
      <c r="M112" s="227"/>
      <c r="N112" s="228"/>
      <c r="O112" s="228"/>
      <c r="P112" s="228"/>
      <c r="Q112" s="228"/>
      <c r="R112" s="228"/>
      <c r="S112" s="228"/>
      <c r="T112" s="229"/>
      <c r="AT112" s="223" t="s">
        <v>193</v>
      </c>
      <c r="AU112" s="223" t="s">
        <v>83</v>
      </c>
      <c r="AV112" s="15" t="s">
        <v>202</v>
      </c>
      <c r="AW112" s="15" t="s">
        <v>38</v>
      </c>
      <c r="AX112" s="15" t="s">
        <v>74</v>
      </c>
      <c r="AY112" s="223" t="s">
        <v>185</v>
      </c>
    </row>
    <row r="113" spans="2:65" s="14" customFormat="1">
      <c r="B113" s="212"/>
      <c r="D113" s="196" t="s">
        <v>193</v>
      </c>
      <c r="E113" s="230" t="s">
        <v>5</v>
      </c>
      <c r="F113" s="231" t="s">
        <v>196</v>
      </c>
      <c r="H113" s="232">
        <v>733.48199999999997</v>
      </c>
      <c r="I113" s="217"/>
      <c r="L113" s="212"/>
      <c r="M113" s="218"/>
      <c r="N113" s="219"/>
      <c r="O113" s="219"/>
      <c r="P113" s="219"/>
      <c r="Q113" s="219"/>
      <c r="R113" s="219"/>
      <c r="S113" s="219"/>
      <c r="T113" s="220"/>
      <c r="AT113" s="221" t="s">
        <v>193</v>
      </c>
      <c r="AU113" s="221" t="s">
        <v>83</v>
      </c>
      <c r="AV113" s="14" t="s">
        <v>191</v>
      </c>
      <c r="AW113" s="14" t="s">
        <v>38</v>
      </c>
      <c r="AX113" s="14" t="s">
        <v>81</v>
      </c>
      <c r="AY113" s="221" t="s">
        <v>185</v>
      </c>
    </row>
    <row r="114" spans="2:65" s="11" customFormat="1" ht="29.85" customHeight="1">
      <c r="B114" s="168"/>
      <c r="D114" s="179" t="s">
        <v>73</v>
      </c>
      <c r="E114" s="180" t="s">
        <v>83</v>
      </c>
      <c r="F114" s="180" t="s">
        <v>512</v>
      </c>
      <c r="I114" s="171"/>
      <c r="J114" s="181">
        <f>BK114</f>
        <v>0</v>
      </c>
      <c r="L114" s="168"/>
      <c r="M114" s="173"/>
      <c r="N114" s="174"/>
      <c r="O114" s="174"/>
      <c r="P114" s="175">
        <f>SUM(P115:P120)</f>
        <v>0</v>
      </c>
      <c r="Q114" s="174"/>
      <c r="R114" s="175">
        <f>SUM(R115:R120)</f>
        <v>0</v>
      </c>
      <c r="S114" s="174"/>
      <c r="T114" s="176">
        <f>SUM(T115:T120)</f>
        <v>0</v>
      </c>
      <c r="AR114" s="169" t="s">
        <v>81</v>
      </c>
      <c r="AT114" s="177" t="s">
        <v>73</v>
      </c>
      <c r="AU114" s="177" t="s">
        <v>81</v>
      </c>
      <c r="AY114" s="169" t="s">
        <v>185</v>
      </c>
      <c r="BK114" s="178">
        <f>SUM(BK115:BK120)</f>
        <v>0</v>
      </c>
    </row>
    <row r="115" spans="2:65" s="1" customFormat="1" ht="28.95" customHeight="1">
      <c r="B115" s="182"/>
      <c r="C115" s="183" t="s">
        <v>202</v>
      </c>
      <c r="D115" s="183" t="s">
        <v>187</v>
      </c>
      <c r="E115" s="184" t="s">
        <v>513</v>
      </c>
      <c r="F115" s="185" t="s">
        <v>514</v>
      </c>
      <c r="G115" s="186" t="s">
        <v>190</v>
      </c>
      <c r="H115" s="187">
        <v>1158.3</v>
      </c>
      <c r="I115" s="188"/>
      <c r="J115" s="189">
        <f>ROUND(I115*H115,2)</f>
        <v>0</v>
      </c>
      <c r="K115" s="185" t="s">
        <v>205</v>
      </c>
      <c r="L115" s="42"/>
      <c r="M115" s="190" t="s">
        <v>5</v>
      </c>
      <c r="N115" s="191" t="s">
        <v>45</v>
      </c>
      <c r="O115" s="43"/>
      <c r="P115" s="192">
        <f>O115*H115</f>
        <v>0</v>
      </c>
      <c r="Q115" s="192">
        <v>0</v>
      </c>
      <c r="R115" s="192">
        <f>Q115*H115</f>
        <v>0</v>
      </c>
      <c r="S115" s="192">
        <v>0</v>
      </c>
      <c r="T115" s="193">
        <f>S115*H115</f>
        <v>0</v>
      </c>
      <c r="AR115" s="25" t="s">
        <v>191</v>
      </c>
      <c r="AT115" s="25" t="s">
        <v>187</v>
      </c>
      <c r="AU115" s="25" t="s">
        <v>83</v>
      </c>
      <c r="AY115" s="25" t="s">
        <v>185</v>
      </c>
      <c r="BE115" s="194">
        <f>IF(N115="základní",J115,0)</f>
        <v>0</v>
      </c>
      <c r="BF115" s="194">
        <f>IF(N115="snížená",J115,0)</f>
        <v>0</v>
      </c>
      <c r="BG115" s="194">
        <f>IF(N115="zákl. přenesená",J115,0)</f>
        <v>0</v>
      </c>
      <c r="BH115" s="194">
        <f>IF(N115="sníž. přenesená",J115,0)</f>
        <v>0</v>
      </c>
      <c r="BI115" s="194">
        <f>IF(N115="nulová",J115,0)</f>
        <v>0</v>
      </c>
      <c r="BJ115" s="25" t="s">
        <v>81</v>
      </c>
      <c r="BK115" s="194">
        <f>ROUND(I115*H115,2)</f>
        <v>0</v>
      </c>
      <c r="BL115" s="25" t="s">
        <v>191</v>
      </c>
      <c r="BM115" s="25" t="s">
        <v>685</v>
      </c>
    </row>
    <row r="116" spans="2:65" s="12" customFormat="1">
      <c r="B116" s="195"/>
      <c r="D116" s="196" t="s">
        <v>193</v>
      </c>
      <c r="E116" s="197" t="s">
        <v>5</v>
      </c>
      <c r="F116" s="198" t="s">
        <v>686</v>
      </c>
      <c r="H116" s="199" t="s">
        <v>5</v>
      </c>
      <c r="I116" s="200"/>
      <c r="L116" s="195"/>
      <c r="M116" s="201"/>
      <c r="N116" s="202"/>
      <c r="O116" s="202"/>
      <c r="P116" s="202"/>
      <c r="Q116" s="202"/>
      <c r="R116" s="202"/>
      <c r="S116" s="202"/>
      <c r="T116" s="203"/>
      <c r="AT116" s="199" t="s">
        <v>193</v>
      </c>
      <c r="AU116" s="199" t="s">
        <v>83</v>
      </c>
      <c r="AV116" s="12" t="s">
        <v>81</v>
      </c>
      <c r="AW116" s="12" t="s">
        <v>38</v>
      </c>
      <c r="AX116" s="12" t="s">
        <v>74</v>
      </c>
      <c r="AY116" s="199" t="s">
        <v>185</v>
      </c>
    </row>
    <row r="117" spans="2:65" s="13" customFormat="1">
      <c r="B117" s="204"/>
      <c r="D117" s="196" t="s">
        <v>193</v>
      </c>
      <c r="E117" s="205" t="s">
        <v>5</v>
      </c>
      <c r="F117" s="206" t="s">
        <v>687</v>
      </c>
      <c r="H117" s="207">
        <v>1144</v>
      </c>
      <c r="I117" s="208"/>
      <c r="L117" s="204"/>
      <c r="M117" s="209"/>
      <c r="N117" s="210"/>
      <c r="O117" s="210"/>
      <c r="P117" s="210"/>
      <c r="Q117" s="210"/>
      <c r="R117" s="210"/>
      <c r="S117" s="210"/>
      <c r="T117" s="211"/>
      <c r="AT117" s="205" t="s">
        <v>193</v>
      </c>
      <c r="AU117" s="205" t="s">
        <v>83</v>
      </c>
      <c r="AV117" s="13" t="s">
        <v>83</v>
      </c>
      <c r="AW117" s="13" t="s">
        <v>38</v>
      </c>
      <c r="AX117" s="13" t="s">
        <v>74</v>
      </c>
      <c r="AY117" s="205" t="s">
        <v>185</v>
      </c>
    </row>
    <row r="118" spans="2:65" s="12" customFormat="1">
      <c r="B118" s="195"/>
      <c r="D118" s="196" t="s">
        <v>193</v>
      </c>
      <c r="E118" s="197" t="s">
        <v>5</v>
      </c>
      <c r="F118" s="198" t="s">
        <v>688</v>
      </c>
      <c r="H118" s="199" t="s">
        <v>5</v>
      </c>
      <c r="I118" s="200"/>
      <c r="L118" s="195"/>
      <c r="M118" s="201"/>
      <c r="N118" s="202"/>
      <c r="O118" s="202"/>
      <c r="P118" s="202"/>
      <c r="Q118" s="202"/>
      <c r="R118" s="202"/>
      <c r="S118" s="202"/>
      <c r="T118" s="203"/>
      <c r="AT118" s="199" t="s">
        <v>193</v>
      </c>
      <c r="AU118" s="199" t="s">
        <v>83</v>
      </c>
      <c r="AV118" s="12" t="s">
        <v>81</v>
      </c>
      <c r="AW118" s="12" t="s">
        <v>38</v>
      </c>
      <c r="AX118" s="12" t="s">
        <v>74</v>
      </c>
      <c r="AY118" s="199" t="s">
        <v>185</v>
      </c>
    </row>
    <row r="119" spans="2:65" s="13" customFormat="1">
      <c r="B119" s="204"/>
      <c r="D119" s="196" t="s">
        <v>193</v>
      </c>
      <c r="E119" s="205" t="s">
        <v>5</v>
      </c>
      <c r="F119" s="206" t="s">
        <v>689</v>
      </c>
      <c r="H119" s="207">
        <v>14.3</v>
      </c>
      <c r="I119" s="208"/>
      <c r="L119" s="204"/>
      <c r="M119" s="209"/>
      <c r="N119" s="210"/>
      <c r="O119" s="210"/>
      <c r="P119" s="210"/>
      <c r="Q119" s="210"/>
      <c r="R119" s="210"/>
      <c r="S119" s="210"/>
      <c r="T119" s="211"/>
      <c r="AT119" s="205" t="s">
        <v>193</v>
      </c>
      <c r="AU119" s="205" t="s">
        <v>83</v>
      </c>
      <c r="AV119" s="13" t="s">
        <v>83</v>
      </c>
      <c r="AW119" s="13" t="s">
        <v>38</v>
      </c>
      <c r="AX119" s="13" t="s">
        <v>74</v>
      </c>
      <c r="AY119" s="205" t="s">
        <v>185</v>
      </c>
    </row>
    <row r="120" spans="2:65" s="14" customFormat="1">
      <c r="B120" s="212"/>
      <c r="D120" s="196" t="s">
        <v>193</v>
      </c>
      <c r="E120" s="230" t="s">
        <v>5</v>
      </c>
      <c r="F120" s="231" t="s">
        <v>196</v>
      </c>
      <c r="H120" s="232">
        <v>1158.3</v>
      </c>
      <c r="I120" s="217"/>
      <c r="L120" s="212"/>
      <c r="M120" s="218"/>
      <c r="N120" s="219"/>
      <c r="O120" s="219"/>
      <c r="P120" s="219"/>
      <c r="Q120" s="219"/>
      <c r="R120" s="219"/>
      <c r="S120" s="219"/>
      <c r="T120" s="220"/>
      <c r="AT120" s="221" t="s">
        <v>193</v>
      </c>
      <c r="AU120" s="221" t="s">
        <v>83</v>
      </c>
      <c r="AV120" s="14" t="s">
        <v>191</v>
      </c>
      <c r="AW120" s="14" t="s">
        <v>38</v>
      </c>
      <c r="AX120" s="14" t="s">
        <v>81</v>
      </c>
      <c r="AY120" s="221" t="s">
        <v>185</v>
      </c>
    </row>
    <row r="121" spans="2:65" s="11" customFormat="1" ht="29.85" customHeight="1">
      <c r="B121" s="168"/>
      <c r="D121" s="179" t="s">
        <v>73</v>
      </c>
      <c r="E121" s="180" t="s">
        <v>215</v>
      </c>
      <c r="F121" s="180" t="s">
        <v>90</v>
      </c>
      <c r="I121" s="171"/>
      <c r="J121" s="181">
        <f>BK121</f>
        <v>0</v>
      </c>
      <c r="L121" s="168"/>
      <c r="M121" s="173"/>
      <c r="N121" s="174"/>
      <c r="O121" s="174"/>
      <c r="P121" s="175">
        <f>SUM(P122:P145)</f>
        <v>0</v>
      </c>
      <c r="Q121" s="174"/>
      <c r="R121" s="175">
        <f>SUM(R122:R145)</f>
        <v>239.16320999999999</v>
      </c>
      <c r="S121" s="174"/>
      <c r="T121" s="176">
        <f>SUM(T122:T145)</f>
        <v>0</v>
      </c>
      <c r="AR121" s="169" t="s">
        <v>81</v>
      </c>
      <c r="AT121" s="177" t="s">
        <v>73</v>
      </c>
      <c r="AU121" s="177" t="s">
        <v>81</v>
      </c>
      <c r="AY121" s="169" t="s">
        <v>185</v>
      </c>
      <c r="BK121" s="178">
        <f>SUM(BK122:BK145)</f>
        <v>0</v>
      </c>
    </row>
    <row r="122" spans="2:65" s="1" customFormat="1" ht="20.399999999999999" customHeight="1">
      <c r="B122" s="182"/>
      <c r="C122" s="183" t="s">
        <v>191</v>
      </c>
      <c r="D122" s="183" t="s">
        <v>187</v>
      </c>
      <c r="E122" s="184" t="s">
        <v>690</v>
      </c>
      <c r="F122" s="185" t="s">
        <v>691</v>
      </c>
      <c r="G122" s="186" t="s">
        <v>190</v>
      </c>
      <c r="H122" s="187">
        <v>1105.6500000000001</v>
      </c>
      <c r="I122" s="188"/>
      <c r="J122" s="189">
        <f>ROUND(I122*H122,2)</f>
        <v>0</v>
      </c>
      <c r="K122" s="185" t="s">
        <v>205</v>
      </c>
      <c r="L122" s="42"/>
      <c r="M122" s="190" t="s">
        <v>5</v>
      </c>
      <c r="N122" s="191" t="s">
        <v>45</v>
      </c>
      <c r="O122" s="43"/>
      <c r="P122" s="192">
        <f>O122*H122</f>
        <v>0</v>
      </c>
      <c r="Q122" s="192">
        <v>0</v>
      </c>
      <c r="R122" s="192">
        <f>Q122*H122</f>
        <v>0</v>
      </c>
      <c r="S122" s="192">
        <v>0</v>
      </c>
      <c r="T122" s="193">
        <f>S122*H122</f>
        <v>0</v>
      </c>
      <c r="AR122" s="25" t="s">
        <v>191</v>
      </c>
      <c r="AT122" s="25" t="s">
        <v>187</v>
      </c>
      <c r="AU122" s="25" t="s">
        <v>83</v>
      </c>
      <c r="AY122" s="25" t="s">
        <v>185</v>
      </c>
      <c r="BE122" s="194">
        <f>IF(N122="základní",J122,0)</f>
        <v>0</v>
      </c>
      <c r="BF122" s="194">
        <f>IF(N122="snížená",J122,0)</f>
        <v>0</v>
      </c>
      <c r="BG122" s="194">
        <f>IF(N122="zákl. přenesená",J122,0)</f>
        <v>0</v>
      </c>
      <c r="BH122" s="194">
        <f>IF(N122="sníž. přenesená",J122,0)</f>
        <v>0</v>
      </c>
      <c r="BI122" s="194">
        <f>IF(N122="nulová",J122,0)</f>
        <v>0</v>
      </c>
      <c r="BJ122" s="25" t="s">
        <v>81</v>
      </c>
      <c r="BK122" s="194">
        <f>ROUND(I122*H122,2)</f>
        <v>0</v>
      </c>
      <c r="BL122" s="25" t="s">
        <v>191</v>
      </c>
      <c r="BM122" s="25" t="s">
        <v>692</v>
      </c>
    </row>
    <row r="123" spans="2:65" s="12" customFormat="1">
      <c r="B123" s="195"/>
      <c r="D123" s="196" t="s">
        <v>193</v>
      </c>
      <c r="E123" s="197" t="s">
        <v>5</v>
      </c>
      <c r="F123" s="198" t="s">
        <v>686</v>
      </c>
      <c r="H123" s="199" t="s">
        <v>5</v>
      </c>
      <c r="I123" s="200"/>
      <c r="L123" s="195"/>
      <c r="M123" s="201"/>
      <c r="N123" s="202"/>
      <c r="O123" s="202"/>
      <c r="P123" s="202"/>
      <c r="Q123" s="202"/>
      <c r="R123" s="202"/>
      <c r="S123" s="202"/>
      <c r="T123" s="203"/>
      <c r="AT123" s="199" t="s">
        <v>193</v>
      </c>
      <c r="AU123" s="199" t="s">
        <v>83</v>
      </c>
      <c r="AV123" s="12" t="s">
        <v>81</v>
      </c>
      <c r="AW123" s="12" t="s">
        <v>38</v>
      </c>
      <c r="AX123" s="12" t="s">
        <v>74</v>
      </c>
      <c r="AY123" s="199" t="s">
        <v>185</v>
      </c>
    </row>
    <row r="124" spans="2:65" s="13" customFormat="1">
      <c r="B124" s="204"/>
      <c r="D124" s="196" t="s">
        <v>193</v>
      </c>
      <c r="E124" s="205" t="s">
        <v>5</v>
      </c>
      <c r="F124" s="206" t="s">
        <v>693</v>
      </c>
      <c r="H124" s="207">
        <v>1092</v>
      </c>
      <c r="I124" s="208"/>
      <c r="L124" s="204"/>
      <c r="M124" s="209"/>
      <c r="N124" s="210"/>
      <c r="O124" s="210"/>
      <c r="P124" s="210"/>
      <c r="Q124" s="210"/>
      <c r="R124" s="210"/>
      <c r="S124" s="210"/>
      <c r="T124" s="211"/>
      <c r="AT124" s="205" t="s">
        <v>193</v>
      </c>
      <c r="AU124" s="205" t="s">
        <v>83</v>
      </c>
      <c r="AV124" s="13" t="s">
        <v>83</v>
      </c>
      <c r="AW124" s="13" t="s">
        <v>38</v>
      </c>
      <c r="AX124" s="13" t="s">
        <v>74</v>
      </c>
      <c r="AY124" s="205" t="s">
        <v>185</v>
      </c>
    </row>
    <row r="125" spans="2:65" s="15" customFormat="1">
      <c r="B125" s="222"/>
      <c r="D125" s="196" t="s">
        <v>193</v>
      </c>
      <c r="E125" s="223" t="s">
        <v>5</v>
      </c>
      <c r="F125" s="224" t="s">
        <v>302</v>
      </c>
      <c r="H125" s="225">
        <v>1092</v>
      </c>
      <c r="I125" s="226"/>
      <c r="L125" s="222"/>
      <c r="M125" s="227"/>
      <c r="N125" s="228"/>
      <c r="O125" s="228"/>
      <c r="P125" s="228"/>
      <c r="Q125" s="228"/>
      <c r="R125" s="228"/>
      <c r="S125" s="228"/>
      <c r="T125" s="229"/>
      <c r="AT125" s="223" t="s">
        <v>193</v>
      </c>
      <c r="AU125" s="223" t="s">
        <v>83</v>
      </c>
      <c r="AV125" s="15" t="s">
        <v>202</v>
      </c>
      <c r="AW125" s="15" t="s">
        <v>38</v>
      </c>
      <c r="AX125" s="15" t="s">
        <v>74</v>
      </c>
      <c r="AY125" s="223" t="s">
        <v>185</v>
      </c>
    </row>
    <row r="126" spans="2:65" s="12" customFormat="1">
      <c r="B126" s="195"/>
      <c r="D126" s="196" t="s">
        <v>193</v>
      </c>
      <c r="E126" s="197" t="s">
        <v>5</v>
      </c>
      <c r="F126" s="198" t="s">
        <v>688</v>
      </c>
      <c r="H126" s="199" t="s">
        <v>5</v>
      </c>
      <c r="I126" s="200"/>
      <c r="L126" s="195"/>
      <c r="M126" s="201"/>
      <c r="N126" s="202"/>
      <c r="O126" s="202"/>
      <c r="P126" s="202"/>
      <c r="Q126" s="202"/>
      <c r="R126" s="202"/>
      <c r="S126" s="202"/>
      <c r="T126" s="203"/>
      <c r="AT126" s="199" t="s">
        <v>193</v>
      </c>
      <c r="AU126" s="199" t="s">
        <v>83</v>
      </c>
      <c r="AV126" s="12" t="s">
        <v>81</v>
      </c>
      <c r="AW126" s="12" t="s">
        <v>38</v>
      </c>
      <c r="AX126" s="12" t="s">
        <v>74</v>
      </c>
      <c r="AY126" s="199" t="s">
        <v>185</v>
      </c>
    </row>
    <row r="127" spans="2:65" s="13" customFormat="1">
      <c r="B127" s="204"/>
      <c r="D127" s="196" t="s">
        <v>193</v>
      </c>
      <c r="E127" s="205" t="s">
        <v>5</v>
      </c>
      <c r="F127" s="206" t="s">
        <v>694</v>
      </c>
      <c r="H127" s="207">
        <v>13.65</v>
      </c>
      <c r="I127" s="208"/>
      <c r="L127" s="204"/>
      <c r="M127" s="209"/>
      <c r="N127" s="210"/>
      <c r="O127" s="210"/>
      <c r="P127" s="210"/>
      <c r="Q127" s="210"/>
      <c r="R127" s="210"/>
      <c r="S127" s="210"/>
      <c r="T127" s="211"/>
      <c r="AT127" s="205" t="s">
        <v>193</v>
      </c>
      <c r="AU127" s="205" t="s">
        <v>83</v>
      </c>
      <c r="AV127" s="13" t="s">
        <v>83</v>
      </c>
      <c r="AW127" s="13" t="s">
        <v>38</v>
      </c>
      <c r="AX127" s="13" t="s">
        <v>74</v>
      </c>
      <c r="AY127" s="205" t="s">
        <v>185</v>
      </c>
    </row>
    <row r="128" spans="2:65" s="15" customFormat="1">
      <c r="B128" s="222"/>
      <c r="D128" s="196" t="s">
        <v>193</v>
      </c>
      <c r="E128" s="223" t="s">
        <v>5</v>
      </c>
      <c r="F128" s="224" t="s">
        <v>302</v>
      </c>
      <c r="H128" s="225">
        <v>13.65</v>
      </c>
      <c r="I128" s="226"/>
      <c r="L128" s="222"/>
      <c r="M128" s="227"/>
      <c r="N128" s="228"/>
      <c r="O128" s="228"/>
      <c r="P128" s="228"/>
      <c r="Q128" s="228"/>
      <c r="R128" s="228"/>
      <c r="S128" s="228"/>
      <c r="T128" s="229"/>
      <c r="AT128" s="223" t="s">
        <v>193</v>
      </c>
      <c r="AU128" s="223" t="s">
        <v>83</v>
      </c>
      <c r="AV128" s="15" t="s">
        <v>202</v>
      </c>
      <c r="AW128" s="15" t="s">
        <v>38</v>
      </c>
      <c r="AX128" s="15" t="s">
        <v>74</v>
      </c>
      <c r="AY128" s="223" t="s">
        <v>185</v>
      </c>
    </row>
    <row r="129" spans="2:65" s="14" customFormat="1">
      <c r="B129" s="212"/>
      <c r="D129" s="213" t="s">
        <v>193</v>
      </c>
      <c r="E129" s="214" t="s">
        <v>5</v>
      </c>
      <c r="F129" s="215" t="s">
        <v>196</v>
      </c>
      <c r="H129" s="216">
        <v>1105.6500000000001</v>
      </c>
      <c r="I129" s="217"/>
      <c r="L129" s="212"/>
      <c r="M129" s="218"/>
      <c r="N129" s="219"/>
      <c r="O129" s="219"/>
      <c r="P129" s="219"/>
      <c r="Q129" s="219"/>
      <c r="R129" s="219"/>
      <c r="S129" s="219"/>
      <c r="T129" s="220"/>
      <c r="AT129" s="221" t="s">
        <v>193</v>
      </c>
      <c r="AU129" s="221" t="s">
        <v>83</v>
      </c>
      <c r="AV129" s="14" t="s">
        <v>191</v>
      </c>
      <c r="AW129" s="14" t="s">
        <v>38</v>
      </c>
      <c r="AX129" s="14" t="s">
        <v>81</v>
      </c>
      <c r="AY129" s="221" t="s">
        <v>185</v>
      </c>
    </row>
    <row r="130" spans="2:65" s="1" customFormat="1" ht="28.95" customHeight="1">
      <c r="B130" s="182"/>
      <c r="C130" s="183" t="s">
        <v>215</v>
      </c>
      <c r="D130" s="183" t="s">
        <v>187</v>
      </c>
      <c r="E130" s="184" t="s">
        <v>695</v>
      </c>
      <c r="F130" s="185" t="s">
        <v>696</v>
      </c>
      <c r="G130" s="186" t="s">
        <v>190</v>
      </c>
      <c r="H130" s="187">
        <v>13</v>
      </c>
      <c r="I130" s="188"/>
      <c r="J130" s="189">
        <f>ROUND(I130*H130,2)</f>
        <v>0</v>
      </c>
      <c r="K130" s="185" t="s">
        <v>205</v>
      </c>
      <c r="L130" s="42"/>
      <c r="M130" s="190" t="s">
        <v>5</v>
      </c>
      <c r="N130" s="191" t="s">
        <v>45</v>
      </c>
      <c r="O130" s="43"/>
      <c r="P130" s="192">
        <f>O130*H130</f>
        <v>0</v>
      </c>
      <c r="Q130" s="192">
        <v>8.4250000000000005E-2</v>
      </c>
      <c r="R130" s="192">
        <f>Q130*H130</f>
        <v>1.0952500000000001</v>
      </c>
      <c r="S130" s="192">
        <v>0</v>
      </c>
      <c r="T130" s="193">
        <f>S130*H130</f>
        <v>0</v>
      </c>
      <c r="AR130" s="25" t="s">
        <v>191</v>
      </c>
      <c r="AT130" s="25" t="s">
        <v>187</v>
      </c>
      <c r="AU130" s="25" t="s">
        <v>83</v>
      </c>
      <c r="AY130" s="25" t="s">
        <v>185</v>
      </c>
      <c r="BE130" s="194">
        <f>IF(N130="základní",J130,0)</f>
        <v>0</v>
      </c>
      <c r="BF130" s="194">
        <f>IF(N130="snížená",J130,0)</f>
        <v>0</v>
      </c>
      <c r="BG130" s="194">
        <f>IF(N130="zákl. přenesená",J130,0)</f>
        <v>0</v>
      </c>
      <c r="BH130" s="194">
        <f>IF(N130="sníž. přenesená",J130,0)</f>
        <v>0</v>
      </c>
      <c r="BI130" s="194">
        <f>IF(N130="nulová",J130,0)</f>
        <v>0</v>
      </c>
      <c r="BJ130" s="25" t="s">
        <v>81</v>
      </c>
      <c r="BK130" s="194">
        <f>ROUND(I130*H130,2)</f>
        <v>0</v>
      </c>
      <c r="BL130" s="25" t="s">
        <v>191</v>
      </c>
      <c r="BM130" s="25" t="s">
        <v>697</v>
      </c>
    </row>
    <row r="131" spans="2:65" s="12" customFormat="1">
      <c r="B131" s="195"/>
      <c r="D131" s="196" t="s">
        <v>193</v>
      </c>
      <c r="E131" s="197" t="s">
        <v>5</v>
      </c>
      <c r="F131" s="198" t="s">
        <v>688</v>
      </c>
      <c r="H131" s="199" t="s">
        <v>5</v>
      </c>
      <c r="I131" s="200"/>
      <c r="L131" s="195"/>
      <c r="M131" s="201"/>
      <c r="N131" s="202"/>
      <c r="O131" s="202"/>
      <c r="P131" s="202"/>
      <c r="Q131" s="202"/>
      <c r="R131" s="202"/>
      <c r="S131" s="202"/>
      <c r="T131" s="203"/>
      <c r="AT131" s="199" t="s">
        <v>193</v>
      </c>
      <c r="AU131" s="199" t="s">
        <v>83</v>
      </c>
      <c r="AV131" s="12" t="s">
        <v>81</v>
      </c>
      <c r="AW131" s="12" t="s">
        <v>38</v>
      </c>
      <c r="AX131" s="12" t="s">
        <v>74</v>
      </c>
      <c r="AY131" s="199" t="s">
        <v>185</v>
      </c>
    </row>
    <row r="132" spans="2:65" s="13" customFormat="1">
      <c r="B132" s="204"/>
      <c r="D132" s="196" t="s">
        <v>193</v>
      </c>
      <c r="E132" s="205" t="s">
        <v>5</v>
      </c>
      <c r="F132" s="206" t="s">
        <v>255</v>
      </c>
      <c r="H132" s="207">
        <v>13</v>
      </c>
      <c r="I132" s="208"/>
      <c r="L132" s="204"/>
      <c r="M132" s="209"/>
      <c r="N132" s="210"/>
      <c r="O132" s="210"/>
      <c r="P132" s="210"/>
      <c r="Q132" s="210"/>
      <c r="R132" s="210"/>
      <c r="S132" s="210"/>
      <c r="T132" s="211"/>
      <c r="AT132" s="205" t="s">
        <v>193</v>
      </c>
      <c r="AU132" s="205" t="s">
        <v>83</v>
      </c>
      <c r="AV132" s="13" t="s">
        <v>83</v>
      </c>
      <c r="AW132" s="13" t="s">
        <v>38</v>
      </c>
      <c r="AX132" s="13" t="s">
        <v>74</v>
      </c>
      <c r="AY132" s="205" t="s">
        <v>185</v>
      </c>
    </row>
    <row r="133" spans="2:65" s="14" customFormat="1">
      <c r="B133" s="212"/>
      <c r="D133" s="213" t="s">
        <v>193</v>
      </c>
      <c r="E133" s="214" t="s">
        <v>5</v>
      </c>
      <c r="F133" s="215" t="s">
        <v>196</v>
      </c>
      <c r="H133" s="216">
        <v>13</v>
      </c>
      <c r="I133" s="217"/>
      <c r="L133" s="212"/>
      <c r="M133" s="218"/>
      <c r="N133" s="219"/>
      <c r="O133" s="219"/>
      <c r="P133" s="219"/>
      <c r="Q133" s="219"/>
      <c r="R133" s="219"/>
      <c r="S133" s="219"/>
      <c r="T133" s="220"/>
      <c r="AT133" s="221" t="s">
        <v>193</v>
      </c>
      <c r="AU133" s="221" t="s">
        <v>83</v>
      </c>
      <c r="AV133" s="14" t="s">
        <v>191</v>
      </c>
      <c r="AW133" s="14" t="s">
        <v>38</v>
      </c>
      <c r="AX133" s="14" t="s">
        <v>81</v>
      </c>
      <c r="AY133" s="221" t="s">
        <v>185</v>
      </c>
    </row>
    <row r="134" spans="2:65" s="1" customFormat="1" ht="20.399999999999999" customHeight="1">
      <c r="B134" s="182"/>
      <c r="C134" s="236" t="s">
        <v>219</v>
      </c>
      <c r="D134" s="236" t="s">
        <v>480</v>
      </c>
      <c r="E134" s="237" t="s">
        <v>698</v>
      </c>
      <c r="F134" s="238" t="s">
        <v>699</v>
      </c>
      <c r="G134" s="239" t="s">
        <v>190</v>
      </c>
      <c r="H134" s="240">
        <v>13.26</v>
      </c>
      <c r="I134" s="241"/>
      <c r="J134" s="242">
        <f>ROUND(I134*H134,2)</f>
        <v>0</v>
      </c>
      <c r="K134" s="238" t="s">
        <v>205</v>
      </c>
      <c r="L134" s="243"/>
      <c r="M134" s="244" t="s">
        <v>5</v>
      </c>
      <c r="N134" s="245" t="s">
        <v>45</v>
      </c>
      <c r="O134" s="43"/>
      <c r="P134" s="192">
        <f>O134*H134</f>
        <v>0</v>
      </c>
      <c r="Q134" s="192">
        <v>0.14599999999999999</v>
      </c>
      <c r="R134" s="192">
        <f>Q134*H134</f>
        <v>1.9359599999999999</v>
      </c>
      <c r="S134" s="192">
        <v>0</v>
      </c>
      <c r="T134" s="193">
        <f>S134*H134</f>
        <v>0</v>
      </c>
      <c r="AR134" s="25" t="s">
        <v>228</v>
      </c>
      <c r="AT134" s="25" t="s">
        <v>480</v>
      </c>
      <c r="AU134" s="25" t="s">
        <v>83</v>
      </c>
      <c r="AY134" s="25" t="s">
        <v>185</v>
      </c>
      <c r="BE134" s="194">
        <f>IF(N134="základní",J134,0)</f>
        <v>0</v>
      </c>
      <c r="BF134" s="194">
        <f>IF(N134="snížená",J134,0)</f>
        <v>0</v>
      </c>
      <c r="BG134" s="194">
        <f>IF(N134="zákl. přenesená",J134,0)</f>
        <v>0</v>
      </c>
      <c r="BH134" s="194">
        <f>IF(N134="sníž. přenesená",J134,0)</f>
        <v>0</v>
      </c>
      <c r="BI134" s="194">
        <f>IF(N134="nulová",J134,0)</f>
        <v>0</v>
      </c>
      <c r="BJ134" s="25" t="s">
        <v>81</v>
      </c>
      <c r="BK134" s="194">
        <f>ROUND(I134*H134,2)</f>
        <v>0</v>
      </c>
      <c r="BL134" s="25" t="s">
        <v>191</v>
      </c>
      <c r="BM134" s="25" t="s">
        <v>700</v>
      </c>
    </row>
    <row r="135" spans="2:65" s="12" customFormat="1">
      <c r="B135" s="195"/>
      <c r="D135" s="196" t="s">
        <v>193</v>
      </c>
      <c r="E135" s="197" t="s">
        <v>5</v>
      </c>
      <c r="F135" s="198" t="s">
        <v>701</v>
      </c>
      <c r="H135" s="199" t="s">
        <v>5</v>
      </c>
      <c r="I135" s="200"/>
      <c r="L135" s="195"/>
      <c r="M135" s="201"/>
      <c r="N135" s="202"/>
      <c r="O135" s="202"/>
      <c r="P135" s="202"/>
      <c r="Q135" s="202"/>
      <c r="R135" s="202"/>
      <c r="S135" s="202"/>
      <c r="T135" s="203"/>
      <c r="AT135" s="199" t="s">
        <v>193</v>
      </c>
      <c r="AU135" s="199" t="s">
        <v>83</v>
      </c>
      <c r="AV135" s="12" t="s">
        <v>81</v>
      </c>
      <c r="AW135" s="12" t="s">
        <v>38</v>
      </c>
      <c r="AX135" s="12" t="s">
        <v>74</v>
      </c>
      <c r="AY135" s="199" t="s">
        <v>185</v>
      </c>
    </row>
    <row r="136" spans="2:65" s="13" customFormat="1">
      <c r="B136" s="204"/>
      <c r="D136" s="196" t="s">
        <v>193</v>
      </c>
      <c r="E136" s="205" t="s">
        <v>5</v>
      </c>
      <c r="F136" s="206" t="s">
        <v>702</v>
      </c>
      <c r="H136" s="207">
        <v>13.26</v>
      </c>
      <c r="I136" s="208"/>
      <c r="L136" s="204"/>
      <c r="M136" s="209"/>
      <c r="N136" s="210"/>
      <c r="O136" s="210"/>
      <c r="P136" s="210"/>
      <c r="Q136" s="210"/>
      <c r="R136" s="210"/>
      <c r="S136" s="210"/>
      <c r="T136" s="211"/>
      <c r="AT136" s="205" t="s">
        <v>193</v>
      </c>
      <c r="AU136" s="205" t="s">
        <v>83</v>
      </c>
      <c r="AV136" s="13" t="s">
        <v>83</v>
      </c>
      <c r="AW136" s="13" t="s">
        <v>38</v>
      </c>
      <c r="AX136" s="13" t="s">
        <v>74</v>
      </c>
      <c r="AY136" s="205" t="s">
        <v>185</v>
      </c>
    </row>
    <row r="137" spans="2:65" s="14" customFormat="1">
      <c r="B137" s="212"/>
      <c r="D137" s="213" t="s">
        <v>193</v>
      </c>
      <c r="E137" s="214" t="s">
        <v>5</v>
      </c>
      <c r="F137" s="215" t="s">
        <v>196</v>
      </c>
      <c r="H137" s="216">
        <v>13.26</v>
      </c>
      <c r="I137" s="217"/>
      <c r="L137" s="212"/>
      <c r="M137" s="218"/>
      <c r="N137" s="219"/>
      <c r="O137" s="219"/>
      <c r="P137" s="219"/>
      <c r="Q137" s="219"/>
      <c r="R137" s="219"/>
      <c r="S137" s="219"/>
      <c r="T137" s="220"/>
      <c r="AT137" s="221" t="s">
        <v>193</v>
      </c>
      <c r="AU137" s="221" t="s">
        <v>83</v>
      </c>
      <c r="AV137" s="14" t="s">
        <v>191</v>
      </c>
      <c r="AW137" s="14" t="s">
        <v>38</v>
      </c>
      <c r="AX137" s="14" t="s">
        <v>81</v>
      </c>
      <c r="AY137" s="221" t="s">
        <v>185</v>
      </c>
    </row>
    <row r="138" spans="2:65" s="1" customFormat="1" ht="28.95" customHeight="1">
      <c r="B138" s="182"/>
      <c r="C138" s="183" t="s">
        <v>224</v>
      </c>
      <c r="D138" s="183" t="s">
        <v>187</v>
      </c>
      <c r="E138" s="184" t="s">
        <v>703</v>
      </c>
      <c r="F138" s="185" t="s">
        <v>704</v>
      </c>
      <c r="G138" s="186" t="s">
        <v>190</v>
      </c>
      <c r="H138" s="187">
        <v>1040</v>
      </c>
      <c r="I138" s="188"/>
      <c r="J138" s="189">
        <f>ROUND(I138*H138,2)</f>
        <v>0</v>
      </c>
      <c r="K138" s="185" t="s">
        <v>205</v>
      </c>
      <c r="L138" s="42"/>
      <c r="M138" s="190" t="s">
        <v>5</v>
      </c>
      <c r="N138" s="191" t="s">
        <v>45</v>
      </c>
      <c r="O138" s="43"/>
      <c r="P138" s="192">
        <f>O138*H138</f>
        <v>0</v>
      </c>
      <c r="Q138" s="192">
        <v>8.4250000000000005E-2</v>
      </c>
      <c r="R138" s="192">
        <f>Q138*H138</f>
        <v>87.62</v>
      </c>
      <c r="S138" s="192">
        <v>0</v>
      </c>
      <c r="T138" s="193">
        <f>S138*H138</f>
        <v>0</v>
      </c>
      <c r="AR138" s="25" t="s">
        <v>191</v>
      </c>
      <c r="AT138" s="25" t="s">
        <v>187</v>
      </c>
      <c r="AU138" s="25" t="s">
        <v>83</v>
      </c>
      <c r="AY138" s="25" t="s">
        <v>185</v>
      </c>
      <c r="BE138" s="194">
        <f>IF(N138="základní",J138,0)</f>
        <v>0</v>
      </c>
      <c r="BF138" s="194">
        <f>IF(N138="snížená",J138,0)</f>
        <v>0</v>
      </c>
      <c r="BG138" s="194">
        <f>IF(N138="zákl. přenesená",J138,0)</f>
        <v>0</v>
      </c>
      <c r="BH138" s="194">
        <f>IF(N138="sníž. přenesená",J138,0)</f>
        <v>0</v>
      </c>
      <c r="BI138" s="194">
        <f>IF(N138="nulová",J138,0)</f>
        <v>0</v>
      </c>
      <c r="BJ138" s="25" t="s">
        <v>81</v>
      </c>
      <c r="BK138" s="194">
        <f>ROUND(I138*H138,2)</f>
        <v>0</v>
      </c>
      <c r="BL138" s="25" t="s">
        <v>191</v>
      </c>
      <c r="BM138" s="25" t="s">
        <v>705</v>
      </c>
    </row>
    <row r="139" spans="2:65" s="12" customFormat="1">
      <c r="B139" s="195"/>
      <c r="D139" s="196" t="s">
        <v>193</v>
      </c>
      <c r="E139" s="197" t="s">
        <v>5</v>
      </c>
      <c r="F139" s="198" t="s">
        <v>686</v>
      </c>
      <c r="H139" s="199" t="s">
        <v>5</v>
      </c>
      <c r="I139" s="200"/>
      <c r="L139" s="195"/>
      <c r="M139" s="201"/>
      <c r="N139" s="202"/>
      <c r="O139" s="202"/>
      <c r="P139" s="202"/>
      <c r="Q139" s="202"/>
      <c r="R139" s="202"/>
      <c r="S139" s="202"/>
      <c r="T139" s="203"/>
      <c r="AT139" s="199" t="s">
        <v>193</v>
      </c>
      <c r="AU139" s="199" t="s">
        <v>83</v>
      </c>
      <c r="AV139" s="12" t="s">
        <v>81</v>
      </c>
      <c r="AW139" s="12" t="s">
        <v>38</v>
      </c>
      <c r="AX139" s="12" t="s">
        <v>74</v>
      </c>
      <c r="AY139" s="199" t="s">
        <v>185</v>
      </c>
    </row>
    <row r="140" spans="2:65" s="13" customFormat="1">
      <c r="B140" s="204"/>
      <c r="D140" s="196" t="s">
        <v>193</v>
      </c>
      <c r="E140" s="205" t="s">
        <v>5</v>
      </c>
      <c r="F140" s="206" t="s">
        <v>706</v>
      </c>
      <c r="H140" s="207">
        <v>1040</v>
      </c>
      <c r="I140" s="208"/>
      <c r="L140" s="204"/>
      <c r="M140" s="209"/>
      <c r="N140" s="210"/>
      <c r="O140" s="210"/>
      <c r="P140" s="210"/>
      <c r="Q140" s="210"/>
      <c r="R140" s="210"/>
      <c r="S140" s="210"/>
      <c r="T140" s="211"/>
      <c r="AT140" s="205" t="s">
        <v>193</v>
      </c>
      <c r="AU140" s="205" t="s">
        <v>83</v>
      </c>
      <c r="AV140" s="13" t="s">
        <v>83</v>
      </c>
      <c r="AW140" s="13" t="s">
        <v>38</v>
      </c>
      <c r="AX140" s="13" t="s">
        <v>74</v>
      </c>
      <c r="AY140" s="205" t="s">
        <v>185</v>
      </c>
    </row>
    <row r="141" spans="2:65" s="14" customFormat="1">
      <c r="B141" s="212"/>
      <c r="D141" s="213" t="s">
        <v>193</v>
      </c>
      <c r="E141" s="214" t="s">
        <v>5</v>
      </c>
      <c r="F141" s="215" t="s">
        <v>196</v>
      </c>
      <c r="H141" s="216">
        <v>1040</v>
      </c>
      <c r="I141" s="217"/>
      <c r="L141" s="212"/>
      <c r="M141" s="218"/>
      <c r="N141" s="219"/>
      <c r="O141" s="219"/>
      <c r="P141" s="219"/>
      <c r="Q141" s="219"/>
      <c r="R141" s="219"/>
      <c r="S141" s="219"/>
      <c r="T141" s="220"/>
      <c r="AT141" s="221" t="s">
        <v>193</v>
      </c>
      <c r="AU141" s="221" t="s">
        <v>83</v>
      </c>
      <c r="AV141" s="14" t="s">
        <v>191</v>
      </c>
      <c r="AW141" s="14" t="s">
        <v>38</v>
      </c>
      <c r="AX141" s="14" t="s">
        <v>81</v>
      </c>
      <c r="AY141" s="221" t="s">
        <v>185</v>
      </c>
    </row>
    <row r="142" spans="2:65" s="1" customFormat="1" ht="20.399999999999999" customHeight="1">
      <c r="B142" s="182"/>
      <c r="C142" s="236" t="s">
        <v>228</v>
      </c>
      <c r="D142" s="236" t="s">
        <v>480</v>
      </c>
      <c r="E142" s="237" t="s">
        <v>707</v>
      </c>
      <c r="F142" s="238" t="s">
        <v>708</v>
      </c>
      <c r="G142" s="239" t="s">
        <v>190</v>
      </c>
      <c r="H142" s="240">
        <v>1060.8</v>
      </c>
      <c r="I142" s="241"/>
      <c r="J142" s="242">
        <f>ROUND(I142*H142,2)</f>
        <v>0</v>
      </c>
      <c r="K142" s="238" t="s">
        <v>205</v>
      </c>
      <c r="L142" s="243"/>
      <c r="M142" s="244" t="s">
        <v>5</v>
      </c>
      <c r="N142" s="245" t="s">
        <v>45</v>
      </c>
      <c r="O142" s="43"/>
      <c r="P142" s="192">
        <f>O142*H142</f>
        <v>0</v>
      </c>
      <c r="Q142" s="192">
        <v>0.14000000000000001</v>
      </c>
      <c r="R142" s="192">
        <f>Q142*H142</f>
        <v>148.512</v>
      </c>
      <c r="S142" s="192">
        <v>0</v>
      </c>
      <c r="T142" s="193">
        <f>S142*H142</f>
        <v>0</v>
      </c>
      <c r="AR142" s="25" t="s">
        <v>228</v>
      </c>
      <c r="AT142" s="25" t="s">
        <v>480</v>
      </c>
      <c r="AU142" s="25" t="s">
        <v>83</v>
      </c>
      <c r="AY142" s="25" t="s">
        <v>185</v>
      </c>
      <c r="BE142" s="194">
        <f>IF(N142="základní",J142,0)</f>
        <v>0</v>
      </c>
      <c r="BF142" s="194">
        <f>IF(N142="snížená",J142,0)</f>
        <v>0</v>
      </c>
      <c r="BG142" s="194">
        <f>IF(N142="zákl. přenesená",J142,0)</f>
        <v>0</v>
      </c>
      <c r="BH142" s="194">
        <f>IF(N142="sníž. přenesená",J142,0)</f>
        <v>0</v>
      </c>
      <c r="BI142" s="194">
        <f>IF(N142="nulová",J142,0)</f>
        <v>0</v>
      </c>
      <c r="BJ142" s="25" t="s">
        <v>81</v>
      </c>
      <c r="BK142" s="194">
        <f>ROUND(I142*H142,2)</f>
        <v>0</v>
      </c>
      <c r="BL142" s="25" t="s">
        <v>191</v>
      </c>
      <c r="BM142" s="25" t="s">
        <v>709</v>
      </c>
    </row>
    <row r="143" spans="2:65" s="12" customFormat="1">
      <c r="B143" s="195"/>
      <c r="D143" s="196" t="s">
        <v>193</v>
      </c>
      <c r="E143" s="197" t="s">
        <v>5</v>
      </c>
      <c r="F143" s="198" t="s">
        <v>686</v>
      </c>
      <c r="H143" s="199" t="s">
        <v>5</v>
      </c>
      <c r="I143" s="200"/>
      <c r="L143" s="195"/>
      <c r="M143" s="201"/>
      <c r="N143" s="202"/>
      <c r="O143" s="202"/>
      <c r="P143" s="202"/>
      <c r="Q143" s="202"/>
      <c r="R143" s="202"/>
      <c r="S143" s="202"/>
      <c r="T143" s="203"/>
      <c r="AT143" s="199" t="s">
        <v>193</v>
      </c>
      <c r="AU143" s="199" t="s">
        <v>83</v>
      </c>
      <c r="AV143" s="12" t="s">
        <v>81</v>
      </c>
      <c r="AW143" s="12" t="s">
        <v>38</v>
      </c>
      <c r="AX143" s="12" t="s">
        <v>74</v>
      </c>
      <c r="AY143" s="199" t="s">
        <v>185</v>
      </c>
    </row>
    <row r="144" spans="2:65" s="13" customFormat="1">
      <c r="B144" s="204"/>
      <c r="D144" s="196" t="s">
        <v>193</v>
      </c>
      <c r="E144" s="205" t="s">
        <v>5</v>
      </c>
      <c r="F144" s="206" t="s">
        <v>710</v>
      </c>
      <c r="H144" s="207">
        <v>1060.8</v>
      </c>
      <c r="I144" s="208"/>
      <c r="L144" s="204"/>
      <c r="M144" s="209"/>
      <c r="N144" s="210"/>
      <c r="O144" s="210"/>
      <c r="P144" s="210"/>
      <c r="Q144" s="210"/>
      <c r="R144" s="210"/>
      <c r="S144" s="210"/>
      <c r="T144" s="211"/>
      <c r="AT144" s="205" t="s">
        <v>193</v>
      </c>
      <c r="AU144" s="205" t="s">
        <v>83</v>
      </c>
      <c r="AV144" s="13" t="s">
        <v>83</v>
      </c>
      <c r="AW144" s="13" t="s">
        <v>38</v>
      </c>
      <c r="AX144" s="13" t="s">
        <v>74</v>
      </c>
      <c r="AY144" s="205" t="s">
        <v>185</v>
      </c>
    </row>
    <row r="145" spans="2:65" s="14" customFormat="1">
      <c r="B145" s="212"/>
      <c r="D145" s="196" t="s">
        <v>193</v>
      </c>
      <c r="E145" s="230" t="s">
        <v>5</v>
      </c>
      <c r="F145" s="231" t="s">
        <v>196</v>
      </c>
      <c r="H145" s="232">
        <v>1060.8</v>
      </c>
      <c r="I145" s="217"/>
      <c r="L145" s="212"/>
      <c r="M145" s="218"/>
      <c r="N145" s="219"/>
      <c r="O145" s="219"/>
      <c r="P145" s="219"/>
      <c r="Q145" s="219"/>
      <c r="R145" s="219"/>
      <c r="S145" s="219"/>
      <c r="T145" s="220"/>
      <c r="AT145" s="221" t="s">
        <v>193</v>
      </c>
      <c r="AU145" s="221" t="s">
        <v>83</v>
      </c>
      <c r="AV145" s="14" t="s">
        <v>191</v>
      </c>
      <c r="AW145" s="14" t="s">
        <v>38</v>
      </c>
      <c r="AX145" s="14" t="s">
        <v>81</v>
      </c>
      <c r="AY145" s="221" t="s">
        <v>185</v>
      </c>
    </row>
    <row r="146" spans="2:65" s="11" customFormat="1" ht="29.85" customHeight="1">
      <c r="B146" s="168"/>
      <c r="D146" s="179" t="s">
        <v>73</v>
      </c>
      <c r="E146" s="180" t="s">
        <v>228</v>
      </c>
      <c r="F146" s="180" t="s">
        <v>362</v>
      </c>
      <c r="I146" s="171"/>
      <c r="J146" s="181">
        <f>BK146</f>
        <v>0</v>
      </c>
      <c r="L146" s="168"/>
      <c r="M146" s="173"/>
      <c r="N146" s="174"/>
      <c r="O146" s="174"/>
      <c r="P146" s="175">
        <f>SUM(P147:P149)</f>
        <v>0</v>
      </c>
      <c r="Q146" s="174"/>
      <c r="R146" s="175">
        <f>SUM(R147:R149)</f>
        <v>1.6832</v>
      </c>
      <c r="S146" s="174"/>
      <c r="T146" s="176">
        <f>SUM(T147:T149)</f>
        <v>0</v>
      </c>
      <c r="AR146" s="169" t="s">
        <v>81</v>
      </c>
      <c r="AT146" s="177" t="s">
        <v>73</v>
      </c>
      <c r="AU146" s="177" t="s">
        <v>81</v>
      </c>
      <c r="AY146" s="169" t="s">
        <v>185</v>
      </c>
      <c r="BK146" s="178">
        <f>SUM(BK147:BK149)</f>
        <v>0</v>
      </c>
    </row>
    <row r="147" spans="2:65" s="1" customFormat="1" ht="20.399999999999999" customHeight="1">
      <c r="B147" s="182"/>
      <c r="C147" s="183" t="s">
        <v>232</v>
      </c>
      <c r="D147" s="183" t="s">
        <v>187</v>
      </c>
      <c r="E147" s="184" t="s">
        <v>595</v>
      </c>
      <c r="F147" s="185" t="s">
        <v>596</v>
      </c>
      <c r="G147" s="186" t="s">
        <v>566</v>
      </c>
      <c r="H147" s="187">
        <v>4</v>
      </c>
      <c r="I147" s="188"/>
      <c r="J147" s="189">
        <f>ROUND(I147*H147,2)</f>
        <v>0</v>
      </c>
      <c r="K147" s="185" t="s">
        <v>198</v>
      </c>
      <c r="L147" s="42"/>
      <c r="M147" s="190" t="s">
        <v>5</v>
      </c>
      <c r="N147" s="191" t="s">
        <v>45</v>
      </c>
      <c r="O147" s="43"/>
      <c r="P147" s="192">
        <f>O147*H147</f>
        <v>0</v>
      </c>
      <c r="Q147" s="192">
        <v>0.42080000000000001</v>
      </c>
      <c r="R147" s="192">
        <f>Q147*H147</f>
        <v>1.6832</v>
      </c>
      <c r="S147" s="192">
        <v>0</v>
      </c>
      <c r="T147" s="193">
        <f>S147*H147</f>
        <v>0</v>
      </c>
      <c r="AR147" s="25" t="s">
        <v>191</v>
      </c>
      <c r="AT147" s="25" t="s">
        <v>187</v>
      </c>
      <c r="AU147" s="25" t="s">
        <v>83</v>
      </c>
      <c r="AY147" s="25" t="s">
        <v>185</v>
      </c>
      <c r="BE147" s="194">
        <f>IF(N147="základní",J147,0)</f>
        <v>0</v>
      </c>
      <c r="BF147" s="194">
        <f>IF(N147="snížená",J147,0)</f>
        <v>0</v>
      </c>
      <c r="BG147" s="194">
        <f>IF(N147="zákl. přenesená",J147,0)</f>
        <v>0</v>
      </c>
      <c r="BH147" s="194">
        <f>IF(N147="sníž. přenesená",J147,0)</f>
        <v>0</v>
      </c>
      <c r="BI147" s="194">
        <f>IF(N147="nulová",J147,0)</f>
        <v>0</v>
      </c>
      <c r="BJ147" s="25" t="s">
        <v>81</v>
      </c>
      <c r="BK147" s="194">
        <f>ROUND(I147*H147,2)</f>
        <v>0</v>
      </c>
      <c r="BL147" s="25" t="s">
        <v>191</v>
      </c>
      <c r="BM147" s="25" t="s">
        <v>711</v>
      </c>
    </row>
    <row r="148" spans="2:65" s="13" customFormat="1">
      <c r="B148" s="204"/>
      <c r="D148" s="196" t="s">
        <v>193</v>
      </c>
      <c r="E148" s="205" t="s">
        <v>5</v>
      </c>
      <c r="F148" s="206" t="s">
        <v>191</v>
      </c>
      <c r="H148" s="207">
        <v>4</v>
      </c>
      <c r="I148" s="208"/>
      <c r="L148" s="204"/>
      <c r="M148" s="209"/>
      <c r="N148" s="210"/>
      <c r="O148" s="210"/>
      <c r="P148" s="210"/>
      <c r="Q148" s="210"/>
      <c r="R148" s="210"/>
      <c r="S148" s="210"/>
      <c r="T148" s="211"/>
      <c r="AT148" s="205" t="s">
        <v>193</v>
      </c>
      <c r="AU148" s="205" t="s">
        <v>83</v>
      </c>
      <c r="AV148" s="13" t="s">
        <v>83</v>
      </c>
      <c r="AW148" s="13" t="s">
        <v>38</v>
      </c>
      <c r="AX148" s="13" t="s">
        <v>74</v>
      </c>
      <c r="AY148" s="205" t="s">
        <v>185</v>
      </c>
    </row>
    <row r="149" spans="2:65" s="14" customFormat="1">
      <c r="B149" s="212"/>
      <c r="D149" s="196" t="s">
        <v>193</v>
      </c>
      <c r="E149" s="230" t="s">
        <v>5</v>
      </c>
      <c r="F149" s="231" t="s">
        <v>196</v>
      </c>
      <c r="H149" s="232">
        <v>4</v>
      </c>
      <c r="I149" s="217"/>
      <c r="L149" s="212"/>
      <c r="M149" s="218"/>
      <c r="N149" s="219"/>
      <c r="O149" s="219"/>
      <c r="P149" s="219"/>
      <c r="Q149" s="219"/>
      <c r="R149" s="219"/>
      <c r="S149" s="219"/>
      <c r="T149" s="220"/>
      <c r="AT149" s="221" t="s">
        <v>193</v>
      </c>
      <c r="AU149" s="221" t="s">
        <v>83</v>
      </c>
      <c r="AV149" s="14" t="s">
        <v>191</v>
      </c>
      <c r="AW149" s="14" t="s">
        <v>38</v>
      </c>
      <c r="AX149" s="14" t="s">
        <v>81</v>
      </c>
      <c r="AY149" s="221" t="s">
        <v>185</v>
      </c>
    </row>
    <row r="150" spans="2:65" s="11" customFormat="1" ht="29.85" customHeight="1">
      <c r="B150" s="168"/>
      <c r="D150" s="179" t="s">
        <v>73</v>
      </c>
      <c r="E150" s="180" t="s">
        <v>232</v>
      </c>
      <c r="F150" s="180" t="s">
        <v>368</v>
      </c>
      <c r="I150" s="171"/>
      <c r="J150" s="181">
        <f>BK150</f>
        <v>0</v>
      </c>
      <c r="L150" s="168"/>
      <c r="M150" s="173"/>
      <c r="N150" s="174"/>
      <c r="O150" s="174"/>
      <c r="P150" s="175">
        <f>SUM(P151:P165)</f>
        <v>0</v>
      </c>
      <c r="Q150" s="174"/>
      <c r="R150" s="175">
        <f>SUM(R151:R165)</f>
        <v>147.45472000000001</v>
      </c>
      <c r="S150" s="174"/>
      <c r="T150" s="176">
        <f>SUM(T151:T165)</f>
        <v>0</v>
      </c>
      <c r="AR150" s="169" t="s">
        <v>81</v>
      </c>
      <c r="AT150" s="177" t="s">
        <v>73</v>
      </c>
      <c r="AU150" s="177" t="s">
        <v>81</v>
      </c>
      <c r="AY150" s="169" t="s">
        <v>185</v>
      </c>
      <c r="BK150" s="178">
        <f>SUM(BK151:BK165)</f>
        <v>0</v>
      </c>
    </row>
    <row r="151" spans="2:65" s="1" customFormat="1" ht="20.399999999999999" customHeight="1">
      <c r="B151" s="182"/>
      <c r="C151" s="183" t="s">
        <v>238</v>
      </c>
      <c r="D151" s="183" t="s">
        <v>187</v>
      </c>
      <c r="E151" s="184" t="s">
        <v>598</v>
      </c>
      <c r="F151" s="185" t="s">
        <v>599</v>
      </c>
      <c r="G151" s="186" t="s">
        <v>600</v>
      </c>
      <c r="H151" s="187">
        <v>68</v>
      </c>
      <c r="I151" s="188"/>
      <c r="J151" s="189">
        <f>ROUND(I151*H151,2)</f>
        <v>0</v>
      </c>
      <c r="K151" s="185" t="s">
        <v>5</v>
      </c>
      <c r="L151" s="42"/>
      <c r="M151" s="190" t="s">
        <v>5</v>
      </c>
      <c r="N151" s="191" t="s">
        <v>45</v>
      </c>
      <c r="O151" s="43"/>
      <c r="P151" s="192">
        <f>O151*H151</f>
        <v>0</v>
      </c>
      <c r="Q151" s="192">
        <v>0</v>
      </c>
      <c r="R151" s="192">
        <f>Q151*H151</f>
        <v>0</v>
      </c>
      <c r="S151" s="192">
        <v>0</v>
      </c>
      <c r="T151" s="193">
        <f>S151*H151</f>
        <v>0</v>
      </c>
      <c r="AR151" s="25" t="s">
        <v>191</v>
      </c>
      <c r="AT151" s="25" t="s">
        <v>187</v>
      </c>
      <c r="AU151" s="25" t="s">
        <v>83</v>
      </c>
      <c r="AY151" s="25" t="s">
        <v>185</v>
      </c>
      <c r="BE151" s="194">
        <f>IF(N151="základní",J151,0)</f>
        <v>0</v>
      </c>
      <c r="BF151" s="194">
        <f>IF(N151="snížená",J151,0)</f>
        <v>0</v>
      </c>
      <c r="BG151" s="194">
        <f>IF(N151="zákl. přenesená",J151,0)</f>
        <v>0</v>
      </c>
      <c r="BH151" s="194">
        <f>IF(N151="sníž. přenesená",J151,0)</f>
        <v>0</v>
      </c>
      <c r="BI151" s="194">
        <f>IF(N151="nulová",J151,0)</f>
        <v>0</v>
      </c>
      <c r="BJ151" s="25" t="s">
        <v>81</v>
      </c>
      <c r="BK151" s="194">
        <f>ROUND(I151*H151,2)</f>
        <v>0</v>
      </c>
      <c r="BL151" s="25" t="s">
        <v>191</v>
      </c>
      <c r="BM151" s="25" t="s">
        <v>712</v>
      </c>
    </row>
    <row r="152" spans="2:65" s="12" customFormat="1">
      <c r="B152" s="195"/>
      <c r="D152" s="196" t="s">
        <v>193</v>
      </c>
      <c r="E152" s="197" t="s">
        <v>5</v>
      </c>
      <c r="F152" s="198" t="s">
        <v>713</v>
      </c>
      <c r="H152" s="199" t="s">
        <v>5</v>
      </c>
      <c r="I152" s="200"/>
      <c r="L152" s="195"/>
      <c r="M152" s="201"/>
      <c r="N152" s="202"/>
      <c r="O152" s="202"/>
      <c r="P152" s="202"/>
      <c r="Q152" s="202"/>
      <c r="R152" s="202"/>
      <c r="S152" s="202"/>
      <c r="T152" s="203"/>
      <c r="AT152" s="199" t="s">
        <v>193</v>
      </c>
      <c r="AU152" s="199" t="s">
        <v>83</v>
      </c>
      <c r="AV152" s="12" t="s">
        <v>81</v>
      </c>
      <c r="AW152" s="12" t="s">
        <v>38</v>
      </c>
      <c r="AX152" s="12" t="s">
        <v>74</v>
      </c>
      <c r="AY152" s="199" t="s">
        <v>185</v>
      </c>
    </row>
    <row r="153" spans="2:65" s="13" customFormat="1">
      <c r="B153" s="204"/>
      <c r="D153" s="196" t="s">
        <v>193</v>
      </c>
      <c r="E153" s="205" t="s">
        <v>5</v>
      </c>
      <c r="F153" s="206" t="s">
        <v>714</v>
      </c>
      <c r="H153" s="207">
        <v>68</v>
      </c>
      <c r="I153" s="208"/>
      <c r="L153" s="204"/>
      <c r="M153" s="209"/>
      <c r="N153" s="210"/>
      <c r="O153" s="210"/>
      <c r="P153" s="210"/>
      <c r="Q153" s="210"/>
      <c r="R153" s="210"/>
      <c r="S153" s="210"/>
      <c r="T153" s="211"/>
      <c r="AT153" s="205" t="s">
        <v>193</v>
      </c>
      <c r="AU153" s="205" t="s">
        <v>83</v>
      </c>
      <c r="AV153" s="13" t="s">
        <v>83</v>
      </c>
      <c r="AW153" s="13" t="s">
        <v>38</v>
      </c>
      <c r="AX153" s="13" t="s">
        <v>74</v>
      </c>
      <c r="AY153" s="205" t="s">
        <v>185</v>
      </c>
    </row>
    <row r="154" spans="2:65" s="14" customFormat="1">
      <c r="B154" s="212"/>
      <c r="D154" s="213" t="s">
        <v>193</v>
      </c>
      <c r="E154" s="214" t="s">
        <v>5</v>
      </c>
      <c r="F154" s="215" t="s">
        <v>196</v>
      </c>
      <c r="H154" s="216">
        <v>68</v>
      </c>
      <c r="I154" s="217"/>
      <c r="L154" s="212"/>
      <c r="M154" s="218"/>
      <c r="N154" s="219"/>
      <c r="O154" s="219"/>
      <c r="P154" s="219"/>
      <c r="Q154" s="219"/>
      <c r="R154" s="219"/>
      <c r="S154" s="219"/>
      <c r="T154" s="220"/>
      <c r="AT154" s="221" t="s">
        <v>193</v>
      </c>
      <c r="AU154" s="221" t="s">
        <v>83</v>
      </c>
      <c r="AV154" s="14" t="s">
        <v>191</v>
      </c>
      <c r="AW154" s="14" t="s">
        <v>38</v>
      </c>
      <c r="AX154" s="14" t="s">
        <v>81</v>
      </c>
      <c r="AY154" s="221" t="s">
        <v>185</v>
      </c>
    </row>
    <row r="155" spans="2:65" s="1" customFormat="1" ht="28.95" customHeight="1">
      <c r="B155" s="182"/>
      <c r="C155" s="183" t="s">
        <v>244</v>
      </c>
      <c r="D155" s="183" t="s">
        <v>187</v>
      </c>
      <c r="E155" s="184" t="s">
        <v>715</v>
      </c>
      <c r="F155" s="185" t="s">
        <v>716</v>
      </c>
      <c r="G155" s="186" t="s">
        <v>275</v>
      </c>
      <c r="H155" s="187">
        <v>784</v>
      </c>
      <c r="I155" s="188"/>
      <c r="J155" s="189">
        <f>ROUND(I155*H155,2)</f>
        <v>0</v>
      </c>
      <c r="K155" s="185" t="s">
        <v>205</v>
      </c>
      <c r="L155" s="42"/>
      <c r="M155" s="190" t="s">
        <v>5</v>
      </c>
      <c r="N155" s="191" t="s">
        <v>45</v>
      </c>
      <c r="O155" s="43"/>
      <c r="P155" s="192">
        <f>O155*H155</f>
        <v>0</v>
      </c>
      <c r="Q155" s="192">
        <v>0.1295</v>
      </c>
      <c r="R155" s="192">
        <f>Q155*H155</f>
        <v>101.52800000000001</v>
      </c>
      <c r="S155" s="192">
        <v>0</v>
      </c>
      <c r="T155" s="193">
        <f>S155*H155</f>
        <v>0</v>
      </c>
      <c r="AR155" s="25" t="s">
        <v>191</v>
      </c>
      <c r="AT155" s="25" t="s">
        <v>187</v>
      </c>
      <c r="AU155" s="25" t="s">
        <v>83</v>
      </c>
      <c r="AY155" s="25" t="s">
        <v>185</v>
      </c>
      <c r="BE155" s="194">
        <f>IF(N155="základní",J155,0)</f>
        <v>0</v>
      </c>
      <c r="BF155" s="194">
        <f>IF(N155="snížená",J155,0)</f>
        <v>0</v>
      </c>
      <c r="BG155" s="194">
        <f>IF(N155="zákl. přenesená",J155,0)</f>
        <v>0</v>
      </c>
      <c r="BH155" s="194">
        <f>IF(N155="sníž. přenesená",J155,0)</f>
        <v>0</v>
      </c>
      <c r="BI155" s="194">
        <f>IF(N155="nulová",J155,0)</f>
        <v>0</v>
      </c>
      <c r="BJ155" s="25" t="s">
        <v>81</v>
      </c>
      <c r="BK155" s="194">
        <f>ROUND(I155*H155,2)</f>
        <v>0</v>
      </c>
      <c r="BL155" s="25" t="s">
        <v>191</v>
      </c>
      <c r="BM155" s="25" t="s">
        <v>717</v>
      </c>
    </row>
    <row r="156" spans="2:65" s="12" customFormat="1">
      <c r="B156" s="195"/>
      <c r="D156" s="196" t="s">
        <v>193</v>
      </c>
      <c r="E156" s="197" t="s">
        <v>5</v>
      </c>
      <c r="F156" s="198" t="s">
        <v>713</v>
      </c>
      <c r="H156" s="199" t="s">
        <v>5</v>
      </c>
      <c r="I156" s="200"/>
      <c r="L156" s="195"/>
      <c r="M156" s="201"/>
      <c r="N156" s="202"/>
      <c r="O156" s="202"/>
      <c r="P156" s="202"/>
      <c r="Q156" s="202"/>
      <c r="R156" s="202"/>
      <c r="S156" s="202"/>
      <c r="T156" s="203"/>
      <c r="AT156" s="199" t="s">
        <v>193</v>
      </c>
      <c r="AU156" s="199" t="s">
        <v>83</v>
      </c>
      <c r="AV156" s="12" t="s">
        <v>81</v>
      </c>
      <c r="AW156" s="12" t="s">
        <v>38</v>
      </c>
      <c r="AX156" s="12" t="s">
        <v>74</v>
      </c>
      <c r="AY156" s="199" t="s">
        <v>185</v>
      </c>
    </row>
    <row r="157" spans="2:65" s="13" customFormat="1">
      <c r="B157" s="204"/>
      <c r="D157" s="196" t="s">
        <v>193</v>
      </c>
      <c r="E157" s="205" t="s">
        <v>5</v>
      </c>
      <c r="F157" s="206" t="s">
        <v>718</v>
      </c>
      <c r="H157" s="207">
        <v>784</v>
      </c>
      <c r="I157" s="208"/>
      <c r="L157" s="204"/>
      <c r="M157" s="209"/>
      <c r="N157" s="210"/>
      <c r="O157" s="210"/>
      <c r="P157" s="210"/>
      <c r="Q157" s="210"/>
      <c r="R157" s="210"/>
      <c r="S157" s="210"/>
      <c r="T157" s="211"/>
      <c r="AT157" s="205" t="s">
        <v>193</v>
      </c>
      <c r="AU157" s="205" t="s">
        <v>83</v>
      </c>
      <c r="AV157" s="13" t="s">
        <v>83</v>
      </c>
      <c r="AW157" s="13" t="s">
        <v>38</v>
      </c>
      <c r="AX157" s="13" t="s">
        <v>74</v>
      </c>
      <c r="AY157" s="205" t="s">
        <v>185</v>
      </c>
    </row>
    <row r="158" spans="2:65" s="14" customFormat="1">
      <c r="B158" s="212"/>
      <c r="D158" s="213" t="s">
        <v>193</v>
      </c>
      <c r="E158" s="214" t="s">
        <v>5</v>
      </c>
      <c r="F158" s="215" t="s">
        <v>196</v>
      </c>
      <c r="H158" s="216">
        <v>784</v>
      </c>
      <c r="I158" s="217"/>
      <c r="L158" s="212"/>
      <c r="M158" s="218"/>
      <c r="N158" s="219"/>
      <c r="O158" s="219"/>
      <c r="P158" s="219"/>
      <c r="Q158" s="219"/>
      <c r="R158" s="219"/>
      <c r="S158" s="219"/>
      <c r="T158" s="220"/>
      <c r="AT158" s="221" t="s">
        <v>193</v>
      </c>
      <c r="AU158" s="221" t="s">
        <v>83</v>
      </c>
      <c r="AV158" s="14" t="s">
        <v>191</v>
      </c>
      <c r="AW158" s="14" t="s">
        <v>38</v>
      </c>
      <c r="AX158" s="14" t="s">
        <v>81</v>
      </c>
      <c r="AY158" s="221" t="s">
        <v>185</v>
      </c>
    </row>
    <row r="159" spans="2:65" s="1" customFormat="1" ht="20.399999999999999" customHeight="1">
      <c r="B159" s="182"/>
      <c r="C159" s="236" t="s">
        <v>250</v>
      </c>
      <c r="D159" s="236" t="s">
        <v>480</v>
      </c>
      <c r="E159" s="237" t="s">
        <v>719</v>
      </c>
      <c r="F159" s="238" t="s">
        <v>720</v>
      </c>
      <c r="G159" s="239" t="s">
        <v>566</v>
      </c>
      <c r="H159" s="240">
        <v>791.84</v>
      </c>
      <c r="I159" s="241"/>
      <c r="J159" s="242">
        <f>ROUND(I159*H159,2)</f>
        <v>0</v>
      </c>
      <c r="K159" s="238" t="s">
        <v>205</v>
      </c>
      <c r="L159" s="243"/>
      <c r="M159" s="244" t="s">
        <v>5</v>
      </c>
      <c r="N159" s="245" t="s">
        <v>45</v>
      </c>
      <c r="O159" s="43"/>
      <c r="P159" s="192">
        <f>O159*H159</f>
        <v>0</v>
      </c>
      <c r="Q159" s="192">
        <v>5.8000000000000003E-2</v>
      </c>
      <c r="R159" s="192">
        <f>Q159*H159</f>
        <v>45.926720000000003</v>
      </c>
      <c r="S159" s="192">
        <v>0</v>
      </c>
      <c r="T159" s="193">
        <f>S159*H159</f>
        <v>0</v>
      </c>
      <c r="AR159" s="25" t="s">
        <v>228</v>
      </c>
      <c r="AT159" s="25" t="s">
        <v>480</v>
      </c>
      <c r="AU159" s="25" t="s">
        <v>83</v>
      </c>
      <c r="AY159" s="25" t="s">
        <v>185</v>
      </c>
      <c r="BE159" s="194">
        <f>IF(N159="základní",J159,0)</f>
        <v>0</v>
      </c>
      <c r="BF159" s="194">
        <f>IF(N159="snížená",J159,0)</f>
        <v>0</v>
      </c>
      <c r="BG159" s="194">
        <f>IF(N159="zákl. přenesená",J159,0)</f>
        <v>0</v>
      </c>
      <c r="BH159" s="194">
        <f>IF(N159="sníž. přenesená",J159,0)</f>
        <v>0</v>
      </c>
      <c r="BI159" s="194">
        <f>IF(N159="nulová",J159,0)</f>
        <v>0</v>
      </c>
      <c r="BJ159" s="25" t="s">
        <v>81</v>
      </c>
      <c r="BK159" s="194">
        <f>ROUND(I159*H159,2)</f>
        <v>0</v>
      </c>
      <c r="BL159" s="25" t="s">
        <v>191</v>
      </c>
      <c r="BM159" s="25" t="s">
        <v>721</v>
      </c>
    </row>
    <row r="160" spans="2:65" s="13" customFormat="1">
      <c r="B160" s="204"/>
      <c r="D160" s="196" t="s">
        <v>193</v>
      </c>
      <c r="E160" s="205" t="s">
        <v>5</v>
      </c>
      <c r="F160" s="206" t="s">
        <v>722</v>
      </c>
      <c r="H160" s="207">
        <v>791.84</v>
      </c>
      <c r="I160" s="208"/>
      <c r="L160" s="204"/>
      <c r="M160" s="209"/>
      <c r="N160" s="210"/>
      <c r="O160" s="210"/>
      <c r="P160" s="210"/>
      <c r="Q160" s="210"/>
      <c r="R160" s="210"/>
      <c r="S160" s="210"/>
      <c r="T160" s="211"/>
      <c r="AT160" s="205" t="s">
        <v>193</v>
      </c>
      <c r="AU160" s="205" t="s">
        <v>83</v>
      </c>
      <c r="AV160" s="13" t="s">
        <v>83</v>
      </c>
      <c r="AW160" s="13" t="s">
        <v>38</v>
      </c>
      <c r="AX160" s="13" t="s">
        <v>74</v>
      </c>
      <c r="AY160" s="205" t="s">
        <v>185</v>
      </c>
    </row>
    <row r="161" spans="2:65" s="14" customFormat="1">
      <c r="B161" s="212"/>
      <c r="D161" s="213" t="s">
        <v>193</v>
      </c>
      <c r="E161" s="214" t="s">
        <v>5</v>
      </c>
      <c r="F161" s="215" t="s">
        <v>196</v>
      </c>
      <c r="H161" s="216">
        <v>791.84</v>
      </c>
      <c r="I161" s="217"/>
      <c r="L161" s="212"/>
      <c r="M161" s="218"/>
      <c r="N161" s="219"/>
      <c r="O161" s="219"/>
      <c r="P161" s="219"/>
      <c r="Q161" s="219"/>
      <c r="R161" s="219"/>
      <c r="S161" s="219"/>
      <c r="T161" s="220"/>
      <c r="AT161" s="221" t="s">
        <v>193</v>
      </c>
      <c r="AU161" s="221" t="s">
        <v>83</v>
      </c>
      <c r="AV161" s="14" t="s">
        <v>191</v>
      </c>
      <c r="AW161" s="14" t="s">
        <v>38</v>
      </c>
      <c r="AX161" s="14" t="s">
        <v>81</v>
      </c>
      <c r="AY161" s="221" t="s">
        <v>185</v>
      </c>
    </row>
    <row r="162" spans="2:65" s="1" customFormat="1" ht="28.95" customHeight="1">
      <c r="B162" s="182"/>
      <c r="C162" s="183" t="s">
        <v>255</v>
      </c>
      <c r="D162" s="183" t="s">
        <v>187</v>
      </c>
      <c r="E162" s="184" t="s">
        <v>638</v>
      </c>
      <c r="F162" s="185" t="s">
        <v>639</v>
      </c>
      <c r="G162" s="186" t="s">
        <v>283</v>
      </c>
      <c r="H162" s="187">
        <v>7.84</v>
      </c>
      <c r="I162" s="188"/>
      <c r="J162" s="189">
        <f>ROUND(I162*H162,2)</f>
        <v>0</v>
      </c>
      <c r="K162" s="185" t="s">
        <v>5</v>
      </c>
      <c r="L162" s="42"/>
      <c r="M162" s="190" t="s">
        <v>5</v>
      </c>
      <c r="N162" s="191" t="s">
        <v>45</v>
      </c>
      <c r="O162" s="43"/>
      <c r="P162" s="192">
        <f>O162*H162</f>
        <v>0</v>
      </c>
      <c r="Q162" s="192">
        <v>0</v>
      </c>
      <c r="R162" s="192">
        <f>Q162*H162</f>
        <v>0</v>
      </c>
      <c r="S162" s="192">
        <v>0</v>
      </c>
      <c r="T162" s="193">
        <f>S162*H162</f>
        <v>0</v>
      </c>
      <c r="AR162" s="25" t="s">
        <v>191</v>
      </c>
      <c r="AT162" s="25" t="s">
        <v>187</v>
      </c>
      <c r="AU162" s="25" t="s">
        <v>83</v>
      </c>
      <c r="AY162" s="25" t="s">
        <v>185</v>
      </c>
      <c r="BE162" s="194">
        <f>IF(N162="základní",J162,0)</f>
        <v>0</v>
      </c>
      <c r="BF162" s="194">
        <f>IF(N162="snížená",J162,0)</f>
        <v>0</v>
      </c>
      <c r="BG162" s="194">
        <f>IF(N162="zákl. přenesená",J162,0)</f>
        <v>0</v>
      </c>
      <c r="BH162" s="194">
        <f>IF(N162="sníž. přenesená",J162,0)</f>
        <v>0</v>
      </c>
      <c r="BI162" s="194">
        <f>IF(N162="nulová",J162,0)</f>
        <v>0</v>
      </c>
      <c r="BJ162" s="25" t="s">
        <v>81</v>
      </c>
      <c r="BK162" s="194">
        <f>ROUND(I162*H162,2)</f>
        <v>0</v>
      </c>
      <c r="BL162" s="25" t="s">
        <v>191</v>
      </c>
      <c r="BM162" s="25" t="s">
        <v>723</v>
      </c>
    </row>
    <row r="163" spans="2:65" s="12" customFormat="1">
      <c r="B163" s="195"/>
      <c r="D163" s="196" t="s">
        <v>193</v>
      </c>
      <c r="E163" s="197" t="s">
        <v>5</v>
      </c>
      <c r="F163" s="198" t="s">
        <v>713</v>
      </c>
      <c r="H163" s="199" t="s">
        <v>5</v>
      </c>
      <c r="I163" s="200"/>
      <c r="L163" s="195"/>
      <c r="M163" s="201"/>
      <c r="N163" s="202"/>
      <c r="O163" s="202"/>
      <c r="P163" s="202"/>
      <c r="Q163" s="202"/>
      <c r="R163" s="202"/>
      <c r="S163" s="202"/>
      <c r="T163" s="203"/>
      <c r="AT163" s="199" t="s">
        <v>193</v>
      </c>
      <c r="AU163" s="199" t="s">
        <v>83</v>
      </c>
      <c r="AV163" s="12" t="s">
        <v>81</v>
      </c>
      <c r="AW163" s="12" t="s">
        <v>38</v>
      </c>
      <c r="AX163" s="12" t="s">
        <v>74</v>
      </c>
      <c r="AY163" s="199" t="s">
        <v>185</v>
      </c>
    </row>
    <row r="164" spans="2:65" s="13" customFormat="1">
      <c r="B164" s="204"/>
      <c r="D164" s="196" t="s">
        <v>193</v>
      </c>
      <c r="E164" s="205" t="s">
        <v>5</v>
      </c>
      <c r="F164" s="206" t="s">
        <v>724</v>
      </c>
      <c r="H164" s="207">
        <v>7.84</v>
      </c>
      <c r="I164" s="208"/>
      <c r="L164" s="204"/>
      <c r="M164" s="209"/>
      <c r="N164" s="210"/>
      <c r="O164" s="210"/>
      <c r="P164" s="210"/>
      <c r="Q164" s="210"/>
      <c r="R164" s="210"/>
      <c r="S164" s="210"/>
      <c r="T164" s="211"/>
      <c r="AT164" s="205" t="s">
        <v>193</v>
      </c>
      <c r="AU164" s="205" t="s">
        <v>83</v>
      </c>
      <c r="AV164" s="13" t="s">
        <v>83</v>
      </c>
      <c r="AW164" s="13" t="s">
        <v>38</v>
      </c>
      <c r="AX164" s="13" t="s">
        <v>74</v>
      </c>
      <c r="AY164" s="205" t="s">
        <v>185</v>
      </c>
    </row>
    <row r="165" spans="2:65" s="14" customFormat="1">
      <c r="B165" s="212"/>
      <c r="D165" s="196" t="s">
        <v>193</v>
      </c>
      <c r="E165" s="230" t="s">
        <v>5</v>
      </c>
      <c r="F165" s="231" t="s">
        <v>196</v>
      </c>
      <c r="H165" s="232">
        <v>7.84</v>
      </c>
      <c r="I165" s="217"/>
      <c r="L165" s="212"/>
      <c r="M165" s="218"/>
      <c r="N165" s="219"/>
      <c r="O165" s="219"/>
      <c r="P165" s="219"/>
      <c r="Q165" s="219"/>
      <c r="R165" s="219"/>
      <c r="S165" s="219"/>
      <c r="T165" s="220"/>
      <c r="AT165" s="221" t="s">
        <v>193</v>
      </c>
      <c r="AU165" s="221" t="s">
        <v>83</v>
      </c>
      <c r="AV165" s="14" t="s">
        <v>191</v>
      </c>
      <c r="AW165" s="14" t="s">
        <v>38</v>
      </c>
      <c r="AX165" s="14" t="s">
        <v>81</v>
      </c>
      <c r="AY165" s="221" t="s">
        <v>185</v>
      </c>
    </row>
    <row r="166" spans="2:65" s="11" customFormat="1" ht="29.85" customHeight="1">
      <c r="B166" s="168"/>
      <c r="D166" s="179" t="s">
        <v>73</v>
      </c>
      <c r="E166" s="180" t="s">
        <v>665</v>
      </c>
      <c r="F166" s="180" t="s">
        <v>666</v>
      </c>
      <c r="I166" s="171"/>
      <c r="J166" s="181">
        <f>BK166</f>
        <v>0</v>
      </c>
      <c r="L166" s="168"/>
      <c r="M166" s="173"/>
      <c r="N166" s="174"/>
      <c r="O166" s="174"/>
      <c r="P166" s="175">
        <f>P167</f>
        <v>0</v>
      </c>
      <c r="Q166" s="174"/>
      <c r="R166" s="175">
        <f>R167</f>
        <v>0</v>
      </c>
      <c r="S166" s="174"/>
      <c r="T166" s="176">
        <f>T167</f>
        <v>0</v>
      </c>
      <c r="AR166" s="169" t="s">
        <v>81</v>
      </c>
      <c r="AT166" s="177" t="s">
        <v>73</v>
      </c>
      <c r="AU166" s="177" t="s">
        <v>81</v>
      </c>
      <c r="AY166" s="169" t="s">
        <v>185</v>
      </c>
      <c r="BK166" s="178">
        <f>BK167</f>
        <v>0</v>
      </c>
    </row>
    <row r="167" spans="2:65" s="1" customFormat="1" ht="20.399999999999999" customHeight="1">
      <c r="B167" s="182"/>
      <c r="C167" s="183" t="s">
        <v>259</v>
      </c>
      <c r="D167" s="183" t="s">
        <v>187</v>
      </c>
      <c r="E167" s="184" t="s">
        <v>725</v>
      </c>
      <c r="F167" s="185" t="s">
        <v>726</v>
      </c>
      <c r="G167" s="186" t="s">
        <v>356</v>
      </c>
      <c r="H167" s="187">
        <v>1121.7829999999999</v>
      </c>
      <c r="I167" s="188"/>
      <c r="J167" s="189">
        <f>ROUND(I167*H167,2)</f>
        <v>0</v>
      </c>
      <c r="K167" s="185" t="s">
        <v>205</v>
      </c>
      <c r="L167" s="42"/>
      <c r="M167" s="190" t="s">
        <v>5</v>
      </c>
      <c r="N167" s="191" t="s">
        <v>45</v>
      </c>
      <c r="O167" s="43"/>
      <c r="P167" s="192">
        <f>O167*H167</f>
        <v>0</v>
      </c>
      <c r="Q167" s="192">
        <v>0</v>
      </c>
      <c r="R167" s="192">
        <f>Q167*H167</f>
        <v>0</v>
      </c>
      <c r="S167" s="192">
        <v>0</v>
      </c>
      <c r="T167" s="193">
        <f>S167*H167</f>
        <v>0</v>
      </c>
      <c r="AR167" s="25" t="s">
        <v>191</v>
      </c>
      <c r="AT167" s="25" t="s">
        <v>187</v>
      </c>
      <c r="AU167" s="25" t="s">
        <v>83</v>
      </c>
      <c r="AY167" s="25" t="s">
        <v>185</v>
      </c>
      <c r="BE167" s="194">
        <f>IF(N167="základní",J167,0)</f>
        <v>0</v>
      </c>
      <c r="BF167" s="194">
        <f>IF(N167="snížená",J167,0)</f>
        <v>0</v>
      </c>
      <c r="BG167" s="194">
        <f>IF(N167="zákl. přenesená",J167,0)</f>
        <v>0</v>
      </c>
      <c r="BH167" s="194">
        <f>IF(N167="sníž. přenesená",J167,0)</f>
        <v>0</v>
      </c>
      <c r="BI167" s="194">
        <f>IF(N167="nulová",J167,0)</f>
        <v>0</v>
      </c>
      <c r="BJ167" s="25" t="s">
        <v>81</v>
      </c>
      <c r="BK167" s="194">
        <f>ROUND(I167*H167,2)</f>
        <v>0</v>
      </c>
      <c r="BL167" s="25" t="s">
        <v>191</v>
      </c>
      <c r="BM167" s="25" t="s">
        <v>727</v>
      </c>
    </row>
    <row r="168" spans="2:65" s="11" customFormat="1" ht="37.35" customHeight="1">
      <c r="B168" s="168"/>
      <c r="D168" s="169" t="s">
        <v>73</v>
      </c>
      <c r="E168" s="170" t="s">
        <v>728</v>
      </c>
      <c r="F168" s="170" t="s">
        <v>729</v>
      </c>
      <c r="I168" s="171"/>
      <c r="J168" s="172">
        <f>BK168</f>
        <v>0</v>
      </c>
      <c r="L168" s="168"/>
      <c r="M168" s="173"/>
      <c r="N168" s="174"/>
      <c r="O168" s="174"/>
      <c r="P168" s="175">
        <f>P169</f>
        <v>0</v>
      </c>
      <c r="Q168" s="174"/>
      <c r="R168" s="175">
        <f>R169</f>
        <v>5.1349999999999998</v>
      </c>
      <c r="S168" s="174"/>
      <c r="T168" s="176">
        <f>T169</f>
        <v>0</v>
      </c>
      <c r="AR168" s="169" t="s">
        <v>83</v>
      </c>
      <c r="AT168" s="177" t="s">
        <v>73</v>
      </c>
      <c r="AU168" s="177" t="s">
        <v>74</v>
      </c>
      <c r="AY168" s="169" t="s">
        <v>185</v>
      </c>
      <c r="BK168" s="178">
        <f>BK169</f>
        <v>0</v>
      </c>
    </row>
    <row r="169" spans="2:65" s="11" customFormat="1" ht="19.95" customHeight="1">
      <c r="B169" s="168"/>
      <c r="D169" s="179" t="s">
        <v>73</v>
      </c>
      <c r="E169" s="180" t="s">
        <v>730</v>
      </c>
      <c r="F169" s="180" t="s">
        <v>731</v>
      </c>
      <c r="I169" s="171"/>
      <c r="J169" s="181">
        <f>BK169</f>
        <v>0</v>
      </c>
      <c r="L169" s="168"/>
      <c r="M169" s="173"/>
      <c r="N169" s="174"/>
      <c r="O169" s="174"/>
      <c r="P169" s="175">
        <f>SUM(P170:P173)</f>
        <v>0</v>
      </c>
      <c r="Q169" s="174"/>
      <c r="R169" s="175">
        <f>SUM(R170:R173)</f>
        <v>5.1349999999999998</v>
      </c>
      <c r="S169" s="174"/>
      <c r="T169" s="176">
        <f>SUM(T170:T173)</f>
        <v>0</v>
      </c>
      <c r="AR169" s="169" t="s">
        <v>83</v>
      </c>
      <c r="AT169" s="177" t="s">
        <v>73</v>
      </c>
      <c r="AU169" s="177" t="s">
        <v>81</v>
      </c>
      <c r="AY169" s="169" t="s">
        <v>185</v>
      </c>
      <c r="BK169" s="178">
        <f>SUM(BK170:BK173)</f>
        <v>0</v>
      </c>
    </row>
    <row r="170" spans="2:65" s="1" customFormat="1" ht="28.95" customHeight="1">
      <c r="B170" s="182"/>
      <c r="C170" s="183" t="s">
        <v>11</v>
      </c>
      <c r="D170" s="183" t="s">
        <v>187</v>
      </c>
      <c r="E170" s="184" t="s">
        <v>732</v>
      </c>
      <c r="F170" s="185" t="s">
        <v>733</v>
      </c>
      <c r="G170" s="186" t="s">
        <v>275</v>
      </c>
      <c r="H170" s="187">
        <v>65</v>
      </c>
      <c r="I170" s="188"/>
      <c r="J170" s="189">
        <f>ROUND(I170*H170,2)</f>
        <v>0</v>
      </c>
      <c r="K170" s="185" t="s">
        <v>5</v>
      </c>
      <c r="L170" s="42"/>
      <c r="M170" s="190" t="s">
        <v>5</v>
      </c>
      <c r="N170" s="191" t="s">
        <v>45</v>
      </c>
      <c r="O170" s="43"/>
      <c r="P170" s="192">
        <f>O170*H170</f>
        <v>0</v>
      </c>
      <c r="Q170" s="192">
        <v>7.9000000000000001E-2</v>
      </c>
      <c r="R170" s="192">
        <f>Q170*H170</f>
        <v>5.1349999999999998</v>
      </c>
      <c r="S170" s="192">
        <v>0</v>
      </c>
      <c r="T170" s="193">
        <f>S170*H170</f>
        <v>0</v>
      </c>
      <c r="AR170" s="25" t="s">
        <v>267</v>
      </c>
      <c r="AT170" s="25" t="s">
        <v>187</v>
      </c>
      <c r="AU170" s="25" t="s">
        <v>83</v>
      </c>
      <c r="AY170" s="25" t="s">
        <v>185</v>
      </c>
      <c r="BE170" s="194">
        <f>IF(N170="základní",J170,0)</f>
        <v>0</v>
      </c>
      <c r="BF170" s="194">
        <f>IF(N170="snížená",J170,0)</f>
        <v>0</v>
      </c>
      <c r="BG170" s="194">
        <f>IF(N170="zákl. přenesená",J170,0)</f>
        <v>0</v>
      </c>
      <c r="BH170" s="194">
        <f>IF(N170="sníž. přenesená",J170,0)</f>
        <v>0</v>
      </c>
      <c r="BI170" s="194">
        <f>IF(N170="nulová",J170,0)</f>
        <v>0</v>
      </c>
      <c r="BJ170" s="25" t="s">
        <v>81</v>
      </c>
      <c r="BK170" s="194">
        <f>ROUND(I170*H170,2)</f>
        <v>0</v>
      </c>
      <c r="BL170" s="25" t="s">
        <v>267</v>
      </c>
      <c r="BM170" s="25" t="s">
        <v>734</v>
      </c>
    </row>
    <row r="171" spans="2:65" s="13" customFormat="1">
      <c r="B171" s="204"/>
      <c r="D171" s="196" t="s">
        <v>193</v>
      </c>
      <c r="E171" s="205" t="s">
        <v>5</v>
      </c>
      <c r="F171" s="206" t="s">
        <v>735</v>
      </c>
      <c r="H171" s="207">
        <v>65</v>
      </c>
      <c r="I171" s="208"/>
      <c r="L171" s="204"/>
      <c r="M171" s="209"/>
      <c r="N171" s="210"/>
      <c r="O171" s="210"/>
      <c r="P171" s="210"/>
      <c r="Q171" s="210"/>
      <c r="R171" s="210"/>
      <c r="S171" s="210"/>
      <c r="T171" s="211"/>
      <c r="AT171" s="205" t="s">
        <v>193</v>
      </c>
      <c r="AU171" s="205" t="s">
        <v>83</v>
      </c>
      <c r="AV171" s="13" t="s">
        <v>83</v>
      </c>
      <c r="AW171" s="13" t="s">
        <v>38</v>
      </c>
      <c r="AX171" s="13" t="s">
        <v>74</v>
      </c>
      <c r="AY171" s="205" t="s">
        <v>185</v>
      </c>
    </row>
    <row r="172" spans="2:65" s="14" customFormat="1">
      <c r="B172" s="212"/>
      <c r="D172" s="213" t="s">
        <v>193</v>
      </c>
      <c r="E172" s="214" t="s">
        <v>5</v>
      </c>
      <c r="F172" s="215" t="s">
        <v>196</v>
      </c>
      <c r="H172" s="216">
        <v>65</v>
      </c>
      <c r="I172" s="217"/>
      <c r="L172" s="212"/>
      <c r="M172" s="218"/>
      <c r="N172" s="219"/>
      <c r="O172" s="219"/>
      <c r="P172" s="219"/>
      <c r="Q172" s="219"/>
      <c r="R172" s="219"/>
      <c r="S172" s="219"/>
      <c r="T172" s="220"/>
      <c r="AT172" s="221" t="s">
        <v>193</v>
      </c>
      <c r="AU172" s="221" t="s">
        <v>83</v>
      </c>
      <c r="AV172" s="14" t="s">
        <v>191</v>
      </c>
      <c r="AW172" s="14" t="s">
        <v>38</v>
      </c>
      <c r="AX172" s="14" t="s">
        <v>81</v>
      </c>
      <c r="AY172" s="221" t="s">
        <v>185</v>
      </c>
    </row>
    <row r="173" spans="2:65" s="1" customFormat="1" ht="40.200000000000003" customHeight="1">
      <c r="B173" s="182"/>
      <c r="C173" s="183" t="s">
        <v>267</v>
      </c>
      <c r="D173" s="183" t="s">
        <v>187</v>
      </c>
      <c r="E173" s="184" t="s">
        <v>736</v>
      </c>
      <c r="F173" s="185" t="s">
        <v>737</v>
      </c>
      <c r="G173" s="186" t="s">
        <v>356</v>
      </c>
      <c r="H173" s="187">
        <v>5.1349999999999998</v>
      </c>
      <c r="I173" s="188"/>
      <c r="J173" s="189">
        <f>ROUND(I173*H173,2)</f>
        <v>0</v>
      </c>
      <c r="K173" s="185" t="s">
        <v>198</v>
      </c>
      <c r="L173" s="42"/>
      <c r="M173" s="190" t="s">
        <v>5</v>
      </c>
      <c r="N173" s="246" t="s">
        <v>45</v>
      </c>
      <c r="O173" s="247"/>
      <c r="P173" s="248">
        <f>O173*H173</f>
        <v>0</v>
      </c>
      <c r="Q173" s="248">
        <v>0</v>
      </c>
      <c r="R173" s="248">
        <f>Q173*H173</f>
        <v>0</v>
      </c>
      <c r="S173" s="248">
        <v>0</v>
      </c>
      <c r="T173" s="249">
        <f>S173*H173</f>
        <v>0</v>
      </c>
      <c r="AR173" s="25" t="s">
        <v>267</v>
      </c>
      <c r="AT173" s="25" t="s">
        <v>187</v>
      </c>
      <c r="AU173" s="25" t="s">
        <v>83</v>
      </c>
      <c r="AY173" s="25" t="s">
        <v>185</v>
      </c>
      <c r="BE173" s="194">
        <f>IF(N173="základní",J173,0)</f>
        <v>0</v>
      </c>
      <c r="BF173" s="194">
        <f>IF(N173="snížená",J173,0)</f>
        <v>0</v>
      </c>
      <c r="BG173" s="194">
        <f>IF(N173="zákl. přenesená",J173,0)</f>
        <v>0</v>
      </c>
      <c r="BH173" s="194">
        <f>IF(N173="sníž. přenesená",J173,0)</f>
        <v>0</v>
      </c>
      <c r="BI173" s="194">
        <f>IF(N173="nulová",J173,0)</f>
        <v>0</v>
      </c>
      <c r="BJ173" s="25" t="s">
        <v>81</v>
      </c>
      <c r="BK173" s="194">
        <f>ROUND(I173*H173,2)</f>
        <v>0</v>
      </c>
      <c r="BL173" s="25" t="s">
        <v>267</v>
      </c>
      <c r="BM173" s="25" t="s">
        <v>738</v>
      </c>
    </row>
    <row r="174" spans="2:65" s="1" customFormat="1" ht="6.9" customHeight="1">
      <c r="B174" s="57"/>
      <c r="C174" s="58"/>
      <c r="D174" s="58"/>
      <c r="E174" s="58"/>
      <c r="F174" s="58"/>
      <c r="G174" s="58"/>
      <c r="H174" s="58"/>
      <c r="I174" s="135"/>
      <c r="J174" s="58"/>
      <c r="K174" s="58"/>
      <c r="L174" s="42"/>
    </row>
  </sheetData>
  <autoFilter ref="C90:K173"/>
  <mergeCells count="12">
    <mergeCell ref="G1:H1"/>
    <mergeCell ref="L2:V2"/>
    <mergeCell ref="E49:H49"/>
    <mergeCell ref="E51:H51"/>
    <mergeCell ref="E79:H79"/>
    <mergeCell ref="E81:H81"/>
    <mergeCell ref="E83:H83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44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7.140625" customWidth="1"/>
    <col min="2" max="2" width="1.42578125" customWidth="1"/>
    <col min="3" max="3" width="3.42578125" customWidth="1"/>
    <col min="4" max="4" width="3.7109375" customWidth="1"/>
    <col min="5" max="5" width="14.7109375" customWidth="1"/>
    <col min="6" max="6" width="64.28515625" customWidth="1"/>
    <col min="7" max="7" width="7.42578125" customWidth="1"/>
    <col min="8" max="8" width="9.42578125" customWidth="1"/>
    <col min="9" max="9" width="10.85546875" style="107" customWidth="1"/>
    <col min="10" max="10" width="20.140625" customWidth="1"/>
    <col min="11" max="11" width="13.28515625" customWidth="1"/>
    <col min="13" max="18" width="9.140625" hidden="1"/>
    <col min="19" max="19" width="7" hidden="1" customWidth="1"/>
    <col min="20" max="20" width="25.42578125" hidden="1" customWidth="1"/>
    <col min="21" max="21" width="14" hidden="1" customWidth="1"/>
    <col min="22" max="22" width="10.42578125" customWidth="1"/>
    <col min="23" max="23" width="14" customWidth="1"/>
    <col min="24" max="24" width="10.42578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149</v>
      </c>
      <c r="G1" s="420" t="s">
        <v>150</v>
      </c>
      <c r="H1" s="420"/>
      <c r="I1" s="111"/>
      <c r="J1" s="110" t="s">
        <v>151</v>
      </c>
      <c r="K1" s="109" t="s">
        <v>152</v>
      </c>
      <c r="L1" s="110" t="s">
        <v>153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" customHeight="1">
      <c r="L2" s="412" t="s">
        <v>8</v>
      </c>
      <c r="M2" s="413"/>
      <c r="N2" s="413"/>
      <c r="O2" s="413"/>
      <c r="P2" s="413"/>
      <c r="Q2" s="413"/>
      <c r="R2" s="413"/>
      <c r="S2" s="413"/>
      <c r="T2" s="413"/>
      <c r="U2" s="413"/>
      <c r="V2" s="413"/>
      <c r="AT2" s="25" t="s">
        <v>100</v>
      </c>
    </row>
    <row r="3" spans="1:70" ht="6.9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83</v>
      </c>
    </row>
    <row r="4" spans="1:70" ht="36.9" customHeight="1">
      <c r="B4" s="29"/>
      <c r="C4" s="30"/>
      <c r="D4" s="31" t="s">
        <v>154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3.2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399999999999999" customHeight="1">
      <c r="B7" s="29"/>
      <c r="C7" s="30"/>
      <c r="D7" s="30"/>
      <c r="E7" s="416" t="str">
        <f>'Rekapitulace stavby'!K6</f>
        <v>Regenerace panelového sídliště Prievidzská, Šumperk - 5. etapa, II. část - díl 1</v>
      </c>
      <c r="F7" s="417"/>
      <c r="G7" s="417"/>
      <c r="H7" s="417"/>
      <c r="I7" s="113"/>
      <c r="J7" s="30"/>
      <c r="K7" s="32"/>
    </row>
    <row r="8" spans="1:70" ht="13.2">
      <c r="B8" s="29"/>
      <c r="C8" s="30"/>
      <c r="D8" s="38" t="s">
        <v>155</v>
      </c>
      <c r="E8" s="30"/>
      <c r="F8" s="30"/>
      <c r="G8" s="30"/>
      <c r="H8" s="30"/>
      <c r="I8" s="113"/>
      <c r="J8" s="30"/>
      <c r="K8" s="32"/>
    </row>
    <row r="9" spans="1:70" s="1" customFormat="1" ht="20.399999999999999" customHeight="1">
      <c r="B9" s="42"/>
      <c r="C9" s="43"/>
      <c r="D9" s="43"/>
      <c r="E9" s="416" t="s">
        <v>448</v>
      </c>
      <c r="F9" s="418"/>
      <c r="G9" s="418"/>
      <c r="H9" s="418"/>
      <c r="I9" s="114"/>
      <c r="J9" s="43"/>
      <c r="K9" s="46"/>
    </row>
    <row r="10" spans="1:70" s="1" customFormat="1" ht="13.2">
      <c r="B10" s="42"/>
      <c r="C10" s="43"/>
      <c r="D10" s="38" t="s">
        <v>157</v>
      </c>
      <c r="E10" s="43"/>
      <c r="F10" s="43"/>
      <c r="G10" s="43"/>
      <c r="H10" s="43"/>
      <c r="I10" s="114"/>
      <c r="J10" s="43"/>
      <c r="K10" s="46"/>
    </row>
    <row r="11" spans="1:70" s="1" customFormat="1" ht="36.9" customHeight="1">
      <c r="B11" s="42"/>
      <c r="C11" s="43"/>
      <c r="D11" s="43"/>
      <c r="E11" s="419" t="s">
        <v>739</v>
      </c>
      <c r="F11" s="418"/>
      <c r="G11" s="418"/>
      <c r="H11" s="418"/>
      <c r="I11" s="114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" customHeight="1">
      <c r="B13" s="42"/>
      <c r="C13" s="43"/>
      <c r="D13" s="38" t="s">
        <v>21</v>
      </c>
      <c r="E13" s="43"/>
      <c r="F13" s="36" t="s">
        <v>5</v>
      </c>
      <c r="G13" s="43"/>
      <c r="H13" s="43"/>
      <c r="I13" s="115" t="s">
        <v>22</v>
      </c>
      <c r="J13" s="36" t="s">
        <v>5</v>
      </c>
      <c r="K13" s="46"/>
    </row>
    <row r="14" spans="1:70" s="1" customFormat="1" ht="14.4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15" t="s">
        <v>25</v>
      </c>
      <c r="J14" s="116" t="str">
        <f>'Rekapitulace stavby'!AN8</f>
        <v>24. 3. 2017</v>
      </c>
      <c r="K14" s="46"/>
    </row>
    <row r="15" spans="1:70" s="1" customFormat="1" ht="10.95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" customHeight="1">
      <c r="B16" s="42"/>
      <c r="C16" s="43"/>
      <c r="D16" s="38" t="s">
        <v>27</v>
      </c>
      <c r="E16" s="43"/>
      <c r="F16" s="43"/>
      <c r="G16" s="43"/>
      <c r="H16" s="43"/>
      <c r="I16" s="115" t="s">
        <v>28</v>
      </c>
      <c r="J16" s="36" t="str">
        <f>IF('Rekapitulace stavby'!AN10="","",'Rekapitulace stavby'!AN10)</f>
        <v/>
      </c>
      <c r="K16" s="46"/>
    </row>
    <row r="17" spans="2:11" s="1" customFormat="1" ht="18" customHeight="1">
      <c r="B17" s="42"/>
      <c r="C17" s="43"/>
      <c r="D17" s="43"/>
      <c r="E17" s="36" t="str">
        <f>IF('Rekapitulace stavby'!E11="","",'Rekapitulace stavby'!E11)</f>
        <v xml:space="preserve"> </v>
      </c>
      <c r="F17" s="43"/>
      <c r="G17" s="43"/>
      <c r="H17" s="43"/>
      <c r="I17" s="115" t="s">
        <v>31</v>
      </c>
      <c r="J17" s="36" t="str">
        <f>IF('Rekapitulace stavby'!AN11="","",'Rekapitulace stavby'!AN11)</f>
        <v/>
      </c>
      <c r="K17" s="46"/>
    </row>
    <row r="18" spans="2:11" s="1" customFormat="1" ht="6.9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" customHeight="1">
      <c r="B19" s="42"/>
      <c r="C19" s="43"/>
      <c r="D19" s="38" t="s">
        <v>32</v>
      </c>
      <c r="E19" s="43"/>
      <c r="F19" s="43"/>
      <c r="G19" s="43"/>
      <c r="H19" s="43"/>
      <c r="I19" s="115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31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" customHeight="1">
      <c r="B22" s="42"/>
      <c r="C22" s="43"/>
      <c r="D22" s="38" t="s">
        <v>34</v>
      </c>
      <c r="E22" s="43"/>
      <c r="F22" s="43"/>
      <c r="G22" s="43"/>
      <c r="H22" s="43"/>
      <c r="I22" s="115" t="s">
        <v>28</v>
      </c>
      <c r="J22" s="36" t="s">
        <v>35</v>
      </c>
      <c r="K22" s="46"/>
    </row>
    <row r="23" spans="2:11" s="1" customFormat="1" ht="18" customHeight="1">
      <c r="B23" s="42"/>
      <c r="C23" s="43"/>
      <c r="D23" s="43"/>
      <c r="E23" s="36" t="s">
        <v>36</v>
      </c>
      <c r="F23" s="43"/>
      <c r="G23" s="43"/>
      <c r="H23" s="43"/>
      <c r="I23" s="115" t="s">
        <v>31</v>
      </c>
      <c r="J23" s="36" t="s">
        <v>37</v>
      </c>
      <c r="K23" s="46"/>
    </row>
    <row r="24" spans="2:11" s="1" customFormat="1" ht="6.9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" customHeight="1">
      <c r="B25" s="42"/>
      <c r="C25" s="43"/>
      <c r="D25" s="38" t="s">
        <v>39</v>
      </c>
      <c r="E25" s="43"/>
      <c r="F25" s="43"/>
      <c r="G25" s="43"/>
      <c r="H25" s="43"/>
      <c r="I25" s="114"/>
      <c r="J25" s="43"/>
      <c r="K25" s="46"/>
    </row>
    <row r="26" spans="2:11" s="7" customFormat="1" ht="20.399999999999999" customHeight="1">
      <c r="B26" s="117"/>
      <c r="C26" s="118"/>
      <c r="D26" s="118"/>
      <c r="E26" s="380" t="s">
        <v>5</v>
      </c>
      <c r="F26" s="380"/>
      <c r="G26" s="380"/>
      <c r="H26" s="380"/>
      <c r="I26" s="119"/>
      <c r="J26" s="118"/>
      <c r="K26" s="120"/>
    </row>
    <row r="27" spans="2:11" s="1" customFormat="1" ht="6.9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40</v>
      </c>
      <c r="E29" s="43"/>
      <c r="F29" s="43"/>
      <c r="G29" s="43"/>
      <c r="H29" s="43"/>
      <c r="I29" s="114"/>
      <c r="J29" s="124">
        <f>ROUND(J91,2)</f>
        <v>0</v>
      </c>
      <c r="K29" s="46"/>
    </row>
    <row r="30" spans="2:11" s="1" customFormat="1" ht="6.9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" customHeight="1">
      <c r="B31" s="42"/>
      <c r="C31" s="43"/>
      <c r="D31" s="43"/>
      <c r="E31" s="43"/>
      <c r="F31" s="47" t="s">
        <v>42</v>
      </c>
      <c r="G31" s="43"/>
      <c r="H31" s="43"/>
      <c r="I31" s="125" t="s">
        <v>41</v>
      </c>
      <c r="J31" s="47" t="s">
        <v>43</v>
      </c>
      <c r="K31" s="46"/>
    </row>
    <row r="32" spans="2:11" s="1" customFormat="1" ht="14.4" customHeight="1">
      <c r="B32" s="42"/>
      <c r="C32" s="43"/>
      <c r="D32" s="50" t="s">
        <v>44</v>
      </c>
      <c r="E32" s="50" t="s">
        <v>45</v>
      </c>
      <c r="F32" s="126">
        <f>ROUND(SUM(BE91:BE243), 2)</f>
        <v>0</v>
      </c>
      <c r="G32" s="43"/>
      <c r="H32" s="43"/>
      <c r="I32" s="127">
        <v>0.21</v>
      </c>
      <c r="J32" s="126">
        <f>ROUND(ROUND((SUM(BE91:BE243)), 2)*I32, 2)</f>
        <v>0</v>
      </c>
      <c r="K32" s="46"/>
    </row>
    <row r="33" spans="2:11" s="1" customFormat="1" ht="14.4" customHeight="1">
      <c r="B33" s="42"/>
      <c r="C33" s="43"/>
      <c r="D33" s="43"/>
      <c r="E33" s="50" t="s">
        <v>46</v>
      </c>
      <c r="F33" s="126">
        <f>ROUND(SUM(BF91:BF243), 2)</f>
        <v>0</v>
      </c>
      <c r="G33" s="43"/>
      <c r="H33" s="43"/>
      <c r="I33" s="127">
        <v>0.15</v>
      </c>
      <c r="J33" s="126">
        <f>ROUND(ROUND((SUM(BF91:BF243)), 2)*I33, 2)</f>
        <v>0</v>
      </c>
      <c r="K33" s="46"/>
    </row>
    <row r="34" spans="2:11" s="1" customFormat="1" ht="14.4" hidden="1" customHeight="1">
      <c r="B34" s="42"/>
      <c r="C34" s="43"/>
      <c r="D34" s="43"/>
      <c r="E34" s="50" t="s">
        <v>47</v>
      </c>
      <c r="F34" s="126">
        <f>ROUND(SUM(BG91:BG243),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" hidden="1" customHeight="1">
      <c r="B35" s="42"/>
      <c r="C35" s="43"/>
      <c r="D35" s="43"/>
      <c r="E35" s="50" t="s">
        <v>48</v>
      </c>
      <c r="F35" s="126">
        <f>ROUND(SUM(BH91:BH243),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" hidden="1" customHeight="1">
      <c r="B36" s="42"/>
      <c r="C36" s="43"/>
      <c r="D36" s="43"/>
      <c r="E36" s="50" t="s">
        <v>49</v>
      </c>
      <c r="F36" s="126">
        <f>ROUND(SUM(BI91:BI243),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50</v>
      </c>
      <c r="E38" s="72"/>
      <c r="F38" s="72"/>
      <c r="G38" s="130" t="s">
        <v>51</v>
      </c>
      <c r="H38" s="131" t="s">
        <v>52</v>
      </c>
      <c r="I38" s="132"/>
      <c r="J38" s="133">
        <f>SUM(J29:J36)</f>
        <v>0</v>
      </c>
      <c r="K38" s="134"/>
    </row>
    <row r="39" spans="2:11" s="1" customFormat="1" ht="14.4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" customHeight="1">
      <c r="B44" s="42"/>
      <c r="C44" s="31" t="s">
        <v>159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" customHeight="1">
      <c r="B46" s="42"/>
      <c r="C46" s="38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0.399999999999999" customHeight="1">
      <c r="B47" s="42"/>
      <c r="C47" s="43"/>
      <c r="D47" s="43"/>
      <c r="E47" s="416" t="str">
        <f>E7</f>
        <v>Regenerace panelového sídliště Prievidzská, Šumperk - 5. etapa, II. část - díl 1</v>
      </c>
      <c r="F47" s="417"/>
      <c r="G47" s="417"/>
      <c r="H47" s="417"/>
      <c r="I47" s="114"/>
      <c r="J47" s="43"/>
      <c r="K47" s="46"/>
    </row>
    <row r="48" spans="2:11" ht="13.2">
      <c r="B48" s="29"/>
      <c r="C48" s="38" t="s">
        <v>155</v>
      </c>
      <c r="D48" s="30"/>
      <c r="E48" s="30"/>
      <c r="F48" s="30"/>
      <c r="G48" s="30"/>
      <c r="H48" s="30"/>
      <c r="I48" s="113"/>
      <c r="J48" s="30"/>
      <c r="K48" s="32"/>
    </row>
    <row r="49" spans="2:47" s="1" customFormat="1" ht="20.399999999999999" customHeight="1">
      <c r="B49" s="42"/>
      <c r="C49" s="43"/>
      <c r="D49" s="43"/>
      <c r="E49" s="416" t="s">
        <v>448</v>
      </c>
      <c r="F49" s="418"/>
      <c r="G49" s="418"/>
      <c r="H49" s="418"/>
      <c r="I49" s="114"/>
      <c r="J49" s="43"/>
      <c r="K49" s="46"/>
    </row>
    <row r="50" spans="2:47" s="1" customFormat="1" ht="14.4" customHeight="1">
      <c r="B50" s="42"/>
      <c r="C50" s="38" t="s">
        <v>157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22.2" customHeight="1">
      <c r="B51" s="42"/>
      <c r="C51" s="43"/>
      <c r="D51" s="43"/>
      <c r="E51" s="419" t="str">
        <f>E11</f>
        <v>SO 120 - Parkoviště</v>
      </c>
      <c r="F51" s="418"/>
      <c r="G51" s="418"/>
      <c r="H51" s="418"/>
      <c r="I51" s="114"/>
      <c r="J51" s="43"/>
      <c r="K51" s="46"/>
    </row>
    <row r="52" spans="2:47" s="1" customFormat="1" ht="6.9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>Šumperk</v>
      </c>
      <c r="G53" s="43"/>
      <c r="H53" s="43"/>
      <c r="I53" s="115" t="s">
        <v>25</v>
      </c>
      <c r="J53" s="116" t="str">
        <f>IF(J14="","",J14)</f>
        <v>24. 3. 2017</v>
      </c>
      <c r="K53" s="46"/>
    </row>
    <row r="54" spans="2:47" s="1" customFormat="1" ht="6.9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 ht="13.2">
      <c r="B55" s="42"/>
      <c r="C55" s="38" t="s">
        <v>27</v>
      </c>
      <c r="D55" s="43"/>
      <c r="E55" s="43"/>
      <c r="F55" s="36" t="str">
        <f>E17</f>
        <v xml:space="preserve"> </v>
      </c>
      <c r="G55" s="43"/>
      <c r="H55" s="43"/>
      <c r="I55" s="115" t="s">
        <v>34</v>
      </c>
      <c r="J55" s="36" t="str">
        <f>E23</f>
        <v>Cekr CZ s.r.o., Mazalova 57/2, Šumperk</v>
      </c>
      <c r="K55" s="46"/>
    </row>
    <row r="56" spans="2:47" s="1" customFormat="1" ht="14.4" customHeight="1">
      <c r="B56" s="42"/>
      <c r="C56" s="38" t="s">
        <v>32</v>
      </c>
      <c r="D56" s="43"/>
      <c r="E56" s="43"/>
      <c r="F56" s="36" t="str">
        <f>IF(E20="","",E20)</f>
        <v/>
      </c>
      <c r="G56" s="43"/>
      <c r="H56" s="43"/>
      <c r="I56" s="114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160</v>
      </c>
      <c r="D58" s="128"/>
      <c r="E58" s="128"/>
      <c r="F58" s="128"/>
      <c r="G58" s="128"/>
      <c r="H58" s="128"/>
      <c r="I58" s="139"/>
      <c r="J58" s="140" t="s">
        <v>161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162</v>
      </c>
      <c r="D60" s="43"/>
      <c r="E60" s="43"/>
      <c r="F60" s="43"/>
      <c r="G60" s="43"/>
      <c r="H60" s="43"/>
      <c r="I60" s="114"/>
      <c r="J60" s="124">
        <f>J91</f>
        <v>0</v>
      </c>
      <c r="K60" s="46"/>
      <c r="AU60" s="25" t="s">
        <v>163</v>
      </c>
    </row>
    <row r="61" spans="2:47" s="8" customFormat="1" ht="24.9" customHeight="1">
      <c r="B61" s="143"/>
      <c r="C61" s="144"/>
      <c r="D61" s="145" t="s">
        <v>164</v>
      </c>
      <c r="E61" s="146"/>
      <c r="F61" s="146"/>
      <c r="G61" s="146"/>
      <c r="H61" s="146"/>
      <c r="I61" s="147"/>
      <c r="J61" s="148">
        <f>J92</f>
        <v>0</v>
      </c>
      <c r="K61" s="149"/>
    </row>
    <row r="62" spans="2:47" s="9" customFormat="1" ht="19.95" customHeight="1">
      <c r="B62" s="150"/>
      <c r="C62" s="151"/>
      <c r="D62" s="152" t="s">
        <v>165</v>
      </c>
      <c r="E62" s="153"/>
      <c r="F62" s="153"/>
      <c r="G62" s="153"/>
      <c r="H62" s="153"/>
      <c r="I62" s="154"/>
      <c r="J62" s="155">
        <f>J93</f>
        <v>0</v>
      </c>
      <c r="K62" s="156"/>
    </row>
    <row r="63" spans="2:47" s="9" customFormat="1" ht="19.95" customHeight="1">
      <c r="B63" s="150"/>
      <c r="C63" s="151"/>
      <c r="D63" s="152" t="s">
        <v>450</v>
      </c>
      <c r="E63" s="153"/>
      <c r="F63" s="153"/>
      <c r="G63" s="153"/>
      <c r="H63" s="153"/>
      <c r="I63" s="154"/>
      <c r="J63" s="155">
        <f>J142</f>
        <v>0</v>
      </c>
      <c r="K63" s="156"/>
    </row>
    <row r="64" spans="2:47" s="9" customFormat="1" ht="19.95" customHeight="1">
      <c r="B64" s="150"/>
      <c r="C64" s="151"/>
      <c r="D64" s="152" t="s">
        <v>740</v>
      </c>
      <c r="E64" s="153"/>
      <c r="F64" s="153"/>
      <c r="G64" s="153"/>
      <c r="H64" s="153"/>
      <c r="I64" s="154"/>
      <c r="J64" s="155">
        <f>J151</f>
        <v>0</v>
      </c>
      <c r="K64" s="156"/>
    </row>
    <row r="65" spans="2:12" s="9" customFormat="1" ht="19.95" customHeight="1">
      <c r="B65" s="150"/>
      <c r="C65" s="151"/>
      <c r="D65" s="152" t="s">
        <v>451</v>
      </c>
      <c r="E65" s="153"/>
      <c r="F65" s="153"/>
      <c r="G65" s="153"/>
      <c r="H65" s="153"/>
      <c r="I65" s="154"/>
      <c r="J65" s="155">
        <f>J158</f>
        <v>0</v>
      </c>
      <c r="K65" s="156"/>
    </row>
    <row r="66" spans="2:12" s="9" customFormat="1" ht="19.95" customHeight="1">
      <c r="B66" s="150"/>
      <c r="C66" s="151"/>
      <c r="D66" s="152" t="s">
        <v>452</v>
      </c>
      <c r="E66" s="153"/>
      <c r="F66" s="153"/>
      <c r="G66" s="153"/>
      <c r="H66" s="153"/>
      <c r="I66" s="154"/>
      <c r="J66" s="155">
        <f>J163</f>
        <v>0</v>
      </c>
      <c r="K66" s="156"/>
    </row>
    <row r="67" spans="2:12" s="9" customFormat="1" ht="19.95" customHeight="1">
      <c r="B67" s="150"/>
      <c r="C67" s="151"/>
      <c r="D67" s="152" t="s">
        <v>166</v>
      </c>
      <c r="E67" s="153"/>
      <c r="F67" s="153"/>
      <c r="G67" s="153"/>
      <c r="H67" s="153"/>
      <c r="I67" s="154"/>
      <c r="J67" s="155">
        <f>J180</f>
        <v>0</v>
      </c>
      <c r="K67" s="156"/>
    </row>
    <row r="68" spans="2:12" s="9" customFormat="1" ht="19.95" customHeight="1">
      <c r="B68" s="150"/>
      <c r="C68" s="151"/>
      <c r="D68" s="152" t="s">
        <v>167</v>
      </c>
      <c r="E68" s="153"/>
      <c r="F68" s="153"/>
      <c r="G68" s="153"/>
      <c r="H68" s="153"/>
      <c r="I68" s="154"/>
      <c r="J68" s="155">
        <f>J211</f>
        <v>0</v>
      </c>
      <c r="K68" s="156"/>
    </row>
    <row r="69" spans="2:12" s="9" customFormat="1" ht="19.95" customHeight="1">
      <c r="B69" s="150"/>
      <c r="C69" s="151"/>
      <c r="D69" s="152" t="s">
        <v>453</v>
      </c>
      <c r="E69" s="153"/>
      <c r="F69" s="153"/>
      <c r="G69" s="153"/>
      <c r="H69" s="153"/>
      <c r="I69" s="154"/>
      <c r="J69" s="155">
        <f>J242</f>
        <v>0</v>
      </c>
      <c r="K69" s="156"/>
    </row>
    <row r="70" spans="2:12" s="1" customFormat="1" ht="21.75" customHeight="1">
      <c r="B70" s="42"/>
      <c r="C70" s="43"/>
      <c r="D70" s="43"/>
      <c r="E70" s="43"/>
      <c r="F70" s="43"/>
      <c r="G70" s="43"/>
      <c r="H70" s="43"/>
      <c r="I70" s="114"/>
      <c r="J70" s="43"/>
      <c r="K70" s="46"/>
    </row>
    <row r="71" spans="2:12" s="1" customFormat="1" ht="6.9" customHeight="1">
      <c r="B71" s="57"/>
      <c r="C71" s="58"/>
      <c r="D71" s="58"/>
      <c r="E71" s="58"/>
      <c r="F71" s="58"/>
      <c r="G71" s="58"/>
      <c r="H71" s="58"/>
      <c r="I71" s="135"/>
      <c r="J71" s="58"/>
      <c r="K71" s="59"/>
    </row>
    <row r="75" spans="2:12" s="1" customFormat="1" ht="6.9" customHeight="1">
      <c r="B75" s="60"/>
      <c r="C75" s="61"/>
      <c r="D75" s="61"/>
      <c r="E75" s="61"/>
      <c r="F75" s="61"/>
      <c r="G75" s="61"/>
      <c r="H75" s="61"/>
      <c r="I75" s="136"/>
      <c r="J75" s="61"/>
      <c r="K75" s="61"/>
      <c r="L75" s="42"/>
    </row>
    <row r="76" spans="2:12" s="1" customFormat="1" ht="36.9" customHeight="1">
      <c r="B76" s="42"/>
      <c r="C76" s="62" t="s">
        <v>169</v>
      </c>
      <c r="L76" s="42"/>
    </row>
    <row r="77" spans="2:12" s="1" customFormat="1" ht="6.9" customHeight="1">
      <c r="B77" s="42"/>
      <c r="L77" s="42"/>
    </row>
    <row r="78" spans="2:12" s="1" customFormat="1" ht="14.4" customHeight="1">
      <c r="B78" s="42"/>
      <c r="C78" s="64" t="s">
        <v>19</v>
      </c>
      <c r="L78" s="42"/>
    </row>
    <row r="79" spans="2:12" s="1" customFormat="1" ht="20.399999999999999" customHeight="1">
      <c r="B79" s="42"/>
      <c r="E79" s="414" t="str">
        <f>E7</f>
        <v>Regenerace panelového sídliště Prievidzská, Šumperk - 5. etapa, II. část - díl 1</v>
      </c>
      <c r="F79" s="421"/>
      <c r="G79" s="421"/>
      <c r="H79" s="421"/>
      <c r="L79" s="42"/>
    </row>
    <row r="80" spans="2:12" ht="13.2">
      <c r="B80" s="29"/>
      <c r="C80" s="64" t="s">
        <v>155</v>
      </c>
      <c r="L80" s="29"/>
    </row>
    <row r="81" spans="2:65" s="1" customFormat="1" ht="20.399999999999999" customHeight="1">
      <c r="B81" s="42"/>
      <c r="E81" s="414" t="s">
        <v>448</v>
      </c>
      <c r="F81" s="415"/>
      <c r="G81" s="415"/>
      <c r="H81" s="415"/>
      <c r="L81" s="42"/>
    </row>
    <row r="82" spans="2:65" s="1" customFormat="1" ht="14.4" customHeight="1">
      <c r="B82" s="42"/>
      <c r="C82" s="64" t="s">
        <v>157</v>
      </c>
      <c r="L82" s="42"/>
    </row>
    <row r="83" spans="2:65" s="1" customFormat="1" ht="22.2" customHeight="1">
      <c r="B83" s="42"/>
      <c r="E83" s="391" t="str">
        <f>E11</f>
        <v>SO 120 - Parkoviště</v>
      </c>
      <c r="F83" s="415"/>
      <c r="G83" s="415"/>
      <c r="H83" s="415"/>
      <c r="L83" s="42"/>
    </row>
    <row r="84" spans="2:65" s="1" customFormat="1" ht="6.9" customHeight="1">
      <c r="B84" s="42"/>
      <c r="L84" s="42"/>
    </row>
    <row r="85" spans="2:65" s="1" customFormat="1" ht="18" customHeight="1">
      <c r="B85" s="42"/>
      <c r="C85" s="64" t="s">
        <v>23</v>
      </c>
      <c r="F85" s="157" t="str">
        <f>F14</f>
        <v>Šumperk</v>
      </c>
      <c r="I85" s="158" t="s">
        <v>25</v>
      </c>
      <c r="J85" s="68" t="str">
        <f>IF(J14="","",J14)</f>
        <v>24. 3. 2017</v>
      </c>
      <c r="L85" s="42"/>
    </row>
    <row r="86" spans="2:65" s="1" customFormat="1" ht="6.9" customHeight="1">
      <c r="B86" s="42"/>
      <c r="L86" s="42"/>
    </row>
    <row r="87" spans="2:65" s="1" customFormat="1" ht="13.2">
      <c r="B87" s="42"/>
      <c r="C87" s="64" t="s">
        <v>27</v>
      </c>
      <c r="F87" s="157" t="str">
        <f>E17</f>
        <v xml:space="preserve"> </v>
      </c>
      <c r="I87" s="158" t="s">
        <v>34</v>
      </c>
      <c r="J87" s="157" t="str">
        <f>E23</f>
        <v>Cekr CZ s.r.o., Mazalova 57/2, Šumperk</v>
      </c>
      <c r="L87" s="42"/>
    </row>
    <row r="88" spans="2:65" s="1" customFormat="1" ht="14.4" customHeight="1">
      <c r="B88" s="42"/>
      <c r="C88" s="64" t="s">
        <v>32</v>
      </c>
      <c r="F88" s="157" t="str">
        <f>IF(E20="","",E20)</f>
        <v/>
      </c>
      <c r="L88" s="42"/>
    </row>
    <row r="89" spans="2:65" s="1" customFormat="1" ht="10.35" customHeight="1">
      <c r="B89" s="42"/>
      <c r="L89" s="42"/>
    </row>
    <row r="90" spans="2:65" s="10" customFormat="1" ht="29.25" customHeight="1">
      <c r="B90" s="159"/>
      <c r="C90" s="160" t="s">
        <v>170</v>
      </c>
      <c r="D90" s="161" t="s">
        <v>59</v>
      </c>
      <c r="E90" s="161" t="s">
        <v>55</v>
      </c>
      <c r="F90" s="161" t="s">
        <v>171</v>
      </c>
      <c r="G90" s="161" t="s">
        <v>172</v>
      </c>
      <c r="H90" s="161" t="s">
        <v>173</v>
      </c>
      <c r="I90" s="162" t="s">
        <v>174</v>
      </c>
      <c r="J90" s="161" t="s">
        <v>161</v>
      </c>
      <c r="K90" s="163" t="s">
        <v>175</v>
      </c>
      <c r="L90" s="159"/>
      <c r="M90" s="74" t="s">
        <v>176</v>
      </c>
      <c r="N90" s="75" t="s">
        <v>44</v>
      </c>
      <c r="O90" s="75" t="s">
        <v>177</v>
      </c>
      <c r="P90" s="75" t="s">
        <v>178</v>
      </c>
      <c r="Q90" s="75" t="s">
        <v>179</v>
      </c>
      <c r="R90" s="75" t="s">
        <v>180</v>
      </c>
      <c r="S90" s="75" t="s">
        <v>181</v>
      </c>
      <c r="T90" s="76" t="s">
        <v>182</v>
      </c>
    </row>
    <row r="91" spans="2:65" s="1" customFormat="1" ht="29.25" customHeight="1">
      <c r="B91" s="42"/>
      <c r="C91" s="78" t="s">
        <v>162</v>
      </c>
      <c r="J91" s="164">
        <f>BK91</f>
        <v>0</v>
      </c>
      <c r="L91" s="42"/>
      <c r="M91" s="77"/>
      <c r="N91" s="69"/>
      <c r="O91" s="69"/>
      <c r="P91" s="165">
        <f>P92</f>
        <v>0</v>
      </c>
      <c r="Q91" s="69"/>
      <c r="R91" s="165">
        <f>R92</f>
        <v>416.65050740000004</v>
      </c>
      <c r="S91" s="69"/>
      <c r="T91" s="166">
        <f>T92</f>
        <v>0</v>
      </c>
      <c r="AT91" s="25" t="s">
        <v>73</v>
      </c>
      <c r="AU91" s="25" t="s">
        <v>163</v>
      </c>
      <c r="BK91" s="167">
        <f>BK92</f>
        <v>0</v>
      </c>
    </row>
    <row r="92" spans="2:65" s="11" customFormat="1" ht="37.35" customHeight="1">
      <c r="B92" s="168"/>
      <c r="D92" s="169" t="s">
        <v>73</v>
      </c>
      <c r="E92" s="170" t="s">
        <v>183</v>
      </c>
      <c r="F92" s="170" t="s">
        <v>184</v>
      </c>
      <c r="I92" s="171"/>
      <c r="J92" s="172">
        <f>BK92</f>
        <v>0</v>
      </c>
      <c r="L92" s="168"/>
      <c r="M92" s="173"/>
      <c r="N92" s="174"/>
      <c r="O92" s="174"/>
      <c r="P92" s="175">
        <f>P93+P142+P151+P158+P163+P180+P211+P242</f>
        <v>0</v>
      </c>
      <c r="Q92" s="174"/>
      <c r="R92" s="175">
        <f>R93+R142+R151+R158+R163+R180+R211+R242</f>
        <v>416.65050740000004</v>
      </c>
      <c r="S92" s="174"/>
      <c r="T92" s="176">
        <f>T93+T142+T151+T158+T163+T180+T211+T242</f>
        <v>0</v>
      </c>
      <c r="AR92" s="169" t="s">
        <v>81</v>
      </c>
      <c r="AT92" s="177" t="s">
        <v>73</v>
      </c>
      <c r="AU92" s="177" t="s">
        <v>74</v>
      </c>
      <c r="AY92" s="169" t="s">
        <v>185</v>
      </c>
      <c r="BK92" s="178">
        <f>BK93+BK142+BK151+BK158+BK163+BK180+BK211+BK242</f>
        <v>0</v>
      </c>
    </row>
    <row r="93" spans="2:65" s="11" customFormat="1" ht="19.95" customHeight="1">
      <c r="B93" s="168"/>
      <c r="D93" s="179" t="s">
        <v>73</v>
      </c>
      <c r="E93" s="180" t="s">
        <v>81</v>
      </c>
      <c r="F93" s="180" t="s">
        <v>186</v>
      </c>
      <c r="I93" s="171"/>
      <c r="J93" s="181">
        <f>BK93</f>
        <v>0</v>
      </c>
      <c r="L93" s="168"/>
      <c r="M93" s="173"/>
      <c r="N93" s="174"/>
      <c r="O93" s="174"/>
      <c r="P93" s="175">
        <f>SUM(P94:P141)</f>
        <v>0</v>
      </c>
      <c r="Q93" s="174"/>
      <c r="R93" s="175">
        <f>SUM(R94:R141)</f>
        <v>266.96100000000001</v>
      </c>
      <c r="S93" s="174"/>
      <c r="T93" s="176">
        <f>SUM(T94:T141)</f>
        <v>0</v>
      </c>
      <c r="AR93" s="169" t="s">
        <v>81</v>
      </c>
      <c r="AT93" s="177" t="s">
        <v>73</v>
      </c>
      <c r="AU93" s="177" t="s">
        <v>81</v>
      </c>
      <c r="AY93" s="169" t="s">
        <v>185</v>
      </c>
      <c r="BK93" s="178">
        <f>SUM(BK94:BK141)</f>
        <v>0</v>
      </c>
    </row>
    <row r="94" spans="2:65" s="1" customFormat="1" ht="20.399999999999999" customHeight="1">
      <c r="B94" s="182"/>
      <c r="C94" s="183" t="s">
        <v>81</v>
      </c>
      <c r="D94" s="183" t="s">
        <v>187</v>
      </c>
      <c r="E94" s="184" t="s">
        <v>463</v>
      </c>
      <c r="F94" s="185" t="s">
        <v>464</v>
      </c>
      <c r="G94" s="186" t="s">
        <v>283</v>
      </c>
      <c r="H94" s="187">
        <v>15.84</v>
      </c>
      <c r="I94" s="188"/>
      <c r="J94" s="189">
        <f>ROUND(I94*H94,2)</f>
        <v>0</v>
      </c>
      <c r="K94" s="185" t="s">
        <v>5</v>
      </c>
      <c r="L94" s="42"/>
      <c r="M94" s="190" t="s">
        <v>5</v>
      </c>
      <c r="N94" s="191" t="s">
        <v>45</v>
      </c>
      <c r="O94" s="43"/>
      <c r="P94" s="192">
        <f>O94*H94</f>
        <v>0</v>
      </c>
      <c r="Q94" s="192">
        <v>0</v>
      </c>
      <c r="R94" s="192">
        <f>Q94*H94</f>
        <v>0</v>
      </c>
      <c r="S94" s="192">
        <v>0</v>
      </c>
      <c r="T94" s="193">
        <f>S94*H94</f>
        <v>0</v>
      </c>
      <c r="AR94" s="25" t="s">
        <v>191</v>
      </c>
      <c r="AT94" s="25" t="s">
        <v>187</v>
      </c>
      <c r="AU94" s="25" t="s">
        <v>83</v>
      </c>
      <c r="AY94" s="25" t="s">
        <v>185</v>
      </c>
      <c r="BE94" s="194">
        <f>IF(N94="základní",J94,0)</f>
        <v>0</v>
      </c>
      <c r="BF94" s="194">
        <f>IF(N94="snížená",J94,0)</f>
        <v>0</v>
      </c>
      <c r="BG94" s="194">
        <f>IF(N94="zákl. přenesená",J94,0)</f>
        <v>0</v>
      </c>
      <c r="BH94" s="194">
        <f>IF(N94="sníž. přenesená",J94,0)</f>
        <v>0</v>
      </c>
      <c r="BI94" s="194">
        <f>IF(N94="nulová",J94,0)</f>
        <v>0</v>
      </c>
      <c r="BJ94" s="25" t="s">
        <v>81</v>
      </c>
      <c r="BK94" s="194">
        <f>ROUND(I94*H94,2)</f>
        <v>0</v>
      </c>
      <c r="BL94" s="25" t="s">
        <v>191</v>
      </c>
      <c r="BM94" s="25" t="s">
        <v>741</v>
      </c>
    </row>
    <row r="95" spans="2:65" s="12" customFormat="1">
      <c r="B95" s="195"/>
      <c r="D95" s="196" t="s">
        <v>193</v>
      </c>
      <c r="E95" s="197" t="s">
        <v>5</v>
      </c>
      <c r="F95" s="198" t="s">
        <v>457</v>
      </c>
      <c r="H95" s="199" t="s">
        <v>5</v>
      </c>
      <c r="I95" s="200"/>
      <c r="L95" s="195"/>
      <c r="M95" s="201"/>
      <c r="N95" s="202"/>
      <c r="O95" s="202"/>
      <c r="P95" s="202"/>
      <c r="Q95" s="202"/>
      <c r="R95" s="202"/>
      <c r="S95" s="202"/>
      <c r="T95" s="203"/>
      <c r="AT95" s="199" t="s">
        <v>193</v>
      </c>
      <c r="AU95" s="199" t="s">
        <v>83</v>
      </c>
      <c r="AV95" s="12" t="s">
        <v>81</v>
      </c>
      <c r="AW95" s="12" t="s">
        <v>38</v>
      </c>
      <c r="AX95" s="12" t="s">
        <v>74</v>
      </c>
      <c r="AY95" s="199" t="s">
        <v>185</v>
      </c>
    </row>
    <row r="96" spans="2:65" s="13" customFormat="1">
      <c r="B96" s="204"/>
      <c r="D96" s="196" t="s">
        <v>193</v>
      </c>
      <c r="E96" s="205" t="s">
        <v>5</v>
      </c>
      <c r="F96" s="206" t="s">
        <v>742</v>
      </c>
      <c r="H96" s="207">
        <v>15.84</v>
      </c>
      <c r="I96" s="208"/>
      <c r="L96" s="204"/>
      <c r="M96" s="209"/>
      <c r="N96" s="210"/>
      <c r="O96" s="210"/>
      <c r="P96" s="210"/>
      <c r="Q96" s="210"/>
      <c r="R96" s="210"/>
      <c r="S96" s="210"/>
      <c r="T96" s="211"/>
      <c r="AT96" s="205" t="s">
        <v>193</v>
      </c>
      <c r="AU96" s="205" t="s">
        <v>83</v>
      </c>
      <c r="AV96" s="13" t="s">
        <v>83</v>
      </c>
      <c r="AW96" s="13" t="s">
        <v>38</v>
      </c>
      <c r="AX96" s="13" t="s">
        <v>74</v>
      </c>
      <c r="AY96" s="205" t="s">
        <v>185</v>
      </c>
    </row>
    <row r="97" spans="2:65" s="14" customFormat="1">
      <c r="B97" s="212"/>
      <c r="D97" s="213" t="s">
        <v>193</v>
      </c>
      <c r="E97" s="214" t="s">
        <v>5</v>
      </c>
      <c r="F97" s="215" t="s">
        <v>196</v>
      </c>
      <c r="H97" s="216">
        <v>15.84</v>
      </c>
      <c r="I97" s="217"/>
      <c r="L97" s="212"/>
      <c r="M97" s="218"/>
      <c r="N97" s="219"/>
      <c r="O97" s="219"/>
      <c r="P97" s="219"/>
      <c r="Q97" s="219"/>
      <c r="R97" s="219"/>
      <c r="S97" s="219"/>
      <c r="T97" s="220"/>
      <c r="AT97" s="221" t="s">
        <v>193</v>
      </c>
      <c r="AU97" s="221" t="s">
        <v>83</v>
      </c>
      <c r="AV97" s="14" t="s">
        <v>191</v>
      </c>
      <c r="AW97" s="14" t="s">
        <v>38</v>
      </c>
      <c r="AX97" s="14" t="s">
        <v>81</v>
      </c>
      <c r="AY97" s="221" t="s">
        <v>185</v>
      </c>
    </row>
    <row r="98" spans="2:65" s="1" customFormat="1" ht="40.200000000000003" customHeight="1">
      <c r="B98" s="182"/>
      <c r="C98" s="183" t="s">
        <v>83</v>
      </c>
      <c r="D98" s="183" t="s">
        <v>187</v>
      </c>
      <c r="E98" s="184" t="s">
        <v>469</v>
      </c>
      <c r="F98" s="185" t="s">
        <v>470</v>
      </c>
      <c r="G98" s="186" t="s">
        <v>283</v>
      </c>
      <c r="H98" s="187">
        <v>0.505</v>
      </c>
      <c r="I98" s="188"/>
      <c r="J98" s="189">
        <f>ROUND(I98*H98,2)</f>
        <v>0</v>
      </c>
      <c r="K98" s="185" t="s">
        <v>198</v>
      </c>
      <c r="L98" s="42"/>
      <c r="M98" s="190" t="s">
        <v>5</v>
      </c>
      <c r="N98" s="191" t="s">
        <v>45</v>
      </c>
      <c r="O98" s="43"/>
      <c r="P98" s="192">
        <f>O98*H98</f>
        <v>0</v>
      </c>
      <c r="Q98" s="192">
        <v>0</v>
      </c>
      <c r="R98" s="192">
        <f>Q98*H98</f>
        <v>0</v>
      </c>
      <c r="S98" s="192">
        <v>0</v>
      </c>
      <c r="T98" s="193">
        <f>S98*H98</f>
        <v>0</v>
      </c>
      <c r="AR98" s="25" t="s">
        <v>191</v>
      </c>
      <c r="AT98" s="25" t="s">
        <v>187</v>
      </c>
      <c r="AU98" s="25" t="s">
        <v>83</v>
      </c>
      <c r="AY98" s="25" t="s">
        <v>185</v>
      </c>
      <c r="BE98" s="194">
        <f>IF(N98="základní",J98,0)</f>
        <v>0</v>
      </c>
      <c r="BF98" s="194">
        <f>IF(N98="snížená",J98,0)</f>
        <v>0</v>
      </c>
      <c r="BG98" s="194">
        <f>IF(N98="zákl. přenesená",J98,0)</f>
        <v>0</v>
      </c>
      <c r="BH98" s="194">
        <f>IF(N98="sníž. přenesená",J98,0)</f>
        <v>0</v>
      </c>
      <c r="BI98" s="194">
        <f>IF(N98="nulová",J98,0)</f>
        <v>0</v>
      </c>
      <c r="BJ98" s="25" t="s">
        <v>81</v>
      </c>
      <c r="BK98" s="194">
        <f>ROUND(I98*H98,2)</f>
        <v>0</v>
      </c>
      <c r="BL98" s="25" t="s">
        <v>191</v>
      </c>
      <c r="BM98" s="25" t="s">
        <v>743</v>
      </c>
    </row>
    <row r="99" spans="2:65" s="13" customFormat="1">
      <c r="B99" s="204"/>
      <c r="D99" s="196" t="s">
        <v>193</v>
      </c>
      <c r="E99" s="205" t="s">
        <v>5</v>
      </c>
      <c r="F99" s="206" t="s">
        <v>744</v>
      </c>
      <c r="H99" s="207">
        <v>0.505</v>
      </c>
      <c r="I99" s="208"/>
      <c r="L99" s="204"/>
      <c r="M99" s="209"/>
      <c r="N99" s="210"/>
      <c r="O99" s="210"/>
      <c r="P99" s="210"/>
      <c r="Q99" s="210"/>
      <c r="R99" s="210"/>
      <c r="S99" s="210"/>
      <c r="T99" s="211"/>
      <c r="AT99" s="205" t="s">
        <v>193</v>
      </c>
      <c r="AU99" s="205" t="s">
        <v>83</v>
      </c>
      <c r="AV99" s="13" t="s">
        <v>83</v>
      </c>
      <c r="AW99" s="13" t="s">
        <v>38</v>
      </c>
      <c r="AX99" s="13" t="s">
        <v>74</v>
      </c>
      <c r="AY99" s="205" t="s">
        <v>185</v>
      </c>
    </row>
    <row r="100" spans="2:65" s="14" customFormat="1">
      <c r="B100" s="212"/>
      <c r="D100" s="213" t="s">
        <v>193</v>
      </c>
      <c r="E100" s="214" t="s">
        <v>5</v>
      </c>
      <c r="F100" s="215" t="s">
        <v>196</v>
      </c>
      <c r="H100" s="216">
        <v>0.505</v>
      </c>
      <c r="I100" s="217"/>
      <c r="L100" s="212"/>
      <c r="M100" s="218"/>
      <c r="N100" s="219"/>
      <c r="O100" s="219"/>
      <c r="P100" s="219"/>
      <c r="Q100" s="219"/>
      <c r="R100" s="219"/>
      <c r="S100" s="219"/>
      <c r="T100" s="220"/>
      <c r="AT100" s="221" t="s">
        <v>193</v>
      </c>
      <c r="AU100" s="221" t="s">
        <v>83</v>
      </c>
      <c r="AV100" s="14" t="s">
        <v>191</v>
      </c>
      <c r="AW100" s="14" t="s">
        <v>38</v>
      </c>
      <c r="AX100" s="14" t="s">
        <v>81</v>
      </c>
      <c r="AY100" s="221" t="s">
        <v>185</v>
      </c>
    </row>
    <row r="101" spans="2:65" s="1" customFormat="1" ht="40.200000000000003" customHeight="1">
      <c r="B101" s="182"/>
      <c r="C101" s="183" t="s">
        <v>405</v>
      </c>
      <c r="D101" s="183" t="s">
        <v>187</v>
      </c>
      <c r="E101" s="184" t="s">
        <v>745</v>
      </c>
      <c r="F101" s="185" t="s">
        <v>746</v>
      </c>
      <c r="G101" s="186" t="s">
        <v>283</v>
      </c>
      <c r="H101" s="187">
        <v>1.5</v>
      </c>
      <c r="I101" s="188"/>
      <c r="J101" s="189">
        <f>ROUND(I101*H101,2)</f>
        <v>0</v>
      </c>
      <c r="K101" s="185" t="s">
        <v>198</v>
      </c>
      <c r="L101" s="42"/>
      <c r="M101" s="190" t="s">
        <v>5</v>
      </c>
      <c r="N101" s="191" t="s">
        <v>45</v>
      </c>
      <c r="O101" s="43"/>
      <c r="P101" s="192">
        <f>O101*H101</f>
        <v>0</v>
      </c>
      <c r="Q101" s="192">
        <v>0</v>
      </c>
      <c r="R101" s="192">
        <f>Q101*H101</f>
        <v>0</v>
      </c>
      <c r="S101" s="192">
        <v>0</v>
      </c>
      <c r="T101" s="193">
        <f>S101*H101</f>
        <v>0</v>
      </c>
      <c r="AR101" s="25" t="s">
        <v>191</v>
      </c>
      <c r="AT101" s="25" t="s">
        <v>187</v>
      </c>
      <c r="AU101" s="25" t="s">
        <v>83</v>
      </c>
      <c r="AY101" s="25" t="s">
        <v>185</v>
      </c>
      <c r="BE101" s="194">
        <f>IF(N101="základní",J101,0)</f>
        <v>0</v>
      </c>
      <c r="BF101" s="194">
        <f>IF(N101="snížená",J101,0)</f>
        <v>0</v>
      </c>
      <c r="BG101" s="194">
        <f>IF(N101="zákl. přenesená",J101,0)</f>
        <v>0</v>
      </c>
      <c r="BH101" s="194">
        <f>IF(N101="sníž. přenesená",J101,0)</f>
        <v>0</v>
      </c>
      <c r="BI101" s="194">
        <f>IF(N101="nulová",J101,0)</f>
        <v>0</v>
      </c>
      <c r="BJ101" s="25" t="s">
        <v>81</v>
      </c>
      <c r="BK101" s="194">
        <f>ROUND(I101*H101,2)</f>
        <v>0</v>
      </c>
      <c r="BL101" s="25" t="s">
        <v>191</v>
      </c>
      <c r="BM101" s="25" t="s">
        <v>747</v>
      </c>
    </row>
    <row r="102" spans="2:65" s="12" customFormat="1">
      <c r="B102" s="195"/>
      <c r="D102" s="196" t="s">
        <v>193</v>
      </c>
      <c r="E102" s="197" t="s">
        <v>5</v>
      </c>
      <c r="F102" s="198" t="s">
        <v>748</v>
      </c>
      <c r="H102" s="199" t="s">
        <v>5</v>
      </c>
      <c r="I102" s="200"/>
      <c r="L102" s="195"/>
      <c r="M102" s="201"/>
      <c r="N102" s="202"/>
      <c r="O102" s="202"/>
      <c r="P102" s="202"/>
      <c r="Q102" s="202"/>
      <c r="R102" s="202"/>
      <c r="S102" s="202"/>
      <c r="T102" s="203"/>
      <c r="AT102" s="199" t="s">
        <v>193</v>
      </c>
      <c r="AU102" s="199" t="s">
        <v>83</v>
      </c>
      <c r="AV102" s="12" t="s">
        <v>81</v>
      </c>
      <c r="AW102" s="12" t="s">
        <v>38</v>
      </c>
      <c r="AX102" s="12" t="s">
        <v>74</v>
      </c>
      <c r="AY102" s="199" t="s">
        <v>185</v>
      </c>
    </row>
    <row r="103" spans="2:65" s="13" customFormat="1">
      <c r="B103" s="204"/>
      <c r="D103" s="196" t="s">
        <v>193</v>
      </c>
      <c r="E103" s="205" t="s">
        <v>5</v>
      </c>
      <c r="F103" s="206" t="s">
        <v>749</v>
      </c>
      <c r="H103" s="207">
        <v>1.5</v>
      </c>
      <c r="I103" s="208"/>
      <c r="L103" s="204"/>
      <c r="M103" s="209"/>
      <c r="N103" s="210"/>
      <c r="O103" s="210"/>
      <c r="P103" s="210"/>
      <c r="Q103" s="210"/>
      <c r="R103" s="210"/>
      <c r="S103" s="210"/>
      <c r="T103" s="211"/>
      <c r="AT103" s="205" t="s">
        <v>193</v>
      </c>
      <c r="AU103" s="205" t="s">
        <v>83</v>
      </c>
      <c r="AV103" s="13" t="s">
        <v>83</v>
      </c>
      <c r="AW103" s="13" t="s">
        <v>38</v>
      </c>
      <c r="AX103" s="13" t="s">
        <v>74</v>
      </c>
      <c r="AY103" s="205" t="s">
        <v>185</v>
      </c>
    </row>
    <row r="104" spans="2:65" s="14" customFormat="1">
      <c r="B104" s="212"/>
      <c r="D104" s="213" t="s">
        <v>193</v>
      </c>
      <c r="E104" s="214" t="s">
        <v>5</v>
      </c>
      <c r="F104" s="215" t="s">
        <v>196</v>
      </c>
      <c r="H104" s="216">
        <v>1.5</v>
      </c>
      <c r="I104" s="217"/>
      <c r="L104" s="212"/>
      <c r="M104" s="218"/>
      <c r="N104" s="219"/>
      <c r="O104" s="219"/>
      <c r="P104" s="219"/>
      <c r="Q104" s="219"/>
      <c r="R104" s="219"/>
      <c r="S104" s="219"/>
      <c r="T104" s="220"/>
      <c r="AT104" s="221" t="s">
        <v>193</v>
      </c>
      <c r="AU104" s="221" t="s">
        <v>83</v>
      </c>
      <c r="AV104" s="14" t="s">
        <v>191</v>
      </c>
      <c r="AW104" s="14" t="s">
        <v>38</v>
      </c>
      <c r="AX104" s="14" t="s">
        <v>81</v>
      </c>
      <c r="AY104" s="221" t="s">
        <v>185</v>
      </c>
    </row>
    <row r="105" spans="2:65" s="1" customFormat="1" ht="40.200000000000003" customHeight="1">
      <c r="B105" s="182"/>
      <c r="C105" s="183" t="s">
        <v>419</v>
      </c>
      <c r="D105" s="183" t="s">
        <v>187</v>
      </c>
      <c r="E105" s="184" t="s">
        <v>750</v>
      </c>
      <c r="F105" s="185" t="s">
        <v>751</v>
      </c>
      <c r="G105" s="186" t="s">
        <v>283</v>
      </c>
      <c r="H105" s="187">
        <v>0.75</v>
      </c>
      <c r="I105" s="188"/>
      <c r="J105" s="189">
        <f>ROUND(I105*H105,2)</f>
        <v>0</v>
      </c>
      <c r="K105" s="185" t="s">
        <v>198</v>
      </c>
      <c r="L105" s="42"/>
      <c r="M105" s="190" t="s">
        <v>5</v>
      </c>
      <c r="N105" s="191" t="s">
        <v>45</v>
      </c>
      <c r="O105" s="43"/>
      <c r="P105" s="192">
        <f>O105*H105</f>
        <v>0</v>
      </c>
      <c r="Q105" s="192">
        <v>0</v>
      </c>
      <c r="R105" s="192">
        <f>Q105*H105</f>
        <v>0</v>
      </c>
      <c r="S105" s="192">
        <v>0</v>
      </c>
      <c r="T105" s="193">
        <f>S105*H105</f>
        <v>0</v>
      </c>
      <c r="AR105" s="25" t="s">
        <v>191</v>
      </c>
      <c r="AT105" s="25" t="s">
        <v>187</v>
      </c>
      <c r="AU105" s="25" t="s">
        <v>83</v>
      </c>
      <c r="AY105" s="25" t="s">
        <v>185</v>
      </c>
      <c r="BE105" s="194">
        <f>IF(N105="základní",J105,0)</f>
        <v>0</v>
      </c>
      <c r="BF105" s="194">
        <f>IF(N105="snížená",J105,0)</f>
        <v>0</v>
      </c>
      <c r="BG105" s="194">
        <f>IF(N105="zákl. přenesená",J105,0)</f>
        <v>0</v>
      </c>
      <c r="BH105" s="194">
        <f>IF(N105="sníž. přenesená",J105,0)</f>
        <v>0</v>
      </c>
      <c r="BI105" s="194">
        <f>IF(N105="nulová",J105,0)</f>
        <v>0</v>
      </c>
      <c r="BJ105" s="25" t="s">
        <v>81</v>
      </c>
      <c r="BK105" s="194">
        <f>ROUND(I105*H105,2)</f>
        <v>0</v>
      </c>
      <c r="BL105" s="25" t="s">
        <v>191</v>
      </c>
      <c r="BM105" s="25" t="s">
        <v>752</v>
      </c>
    </row>
    <row r="106" spans="2:65" s="13" customFormat="1">
      <c r="B106" s="204"/>
      <c r="D106" s="196" t="s">
        <v>193</v>
      </c>
      <c r="E106" s="205" t="s">
        <v>5</v>
      </c>
      <c r="F106" s="206" t="s">
        <v>753</v>
      </c>
      <c r="H106" s="207">
        <v>0.75</v>
      </c>
      <c r="I106" s="208"/>
      <c r="L106" s="204"/>
      <c r="M106" s="209"/>
      <c r="N106" s="210"/>
      <c r="O106" s="210"/>
      <c r="P106" s="210"/>
      <c r="Q106" s="210"/>
      <c r="R106" s="210"/>
      <c r="S106" s="210"/>
      <c r="T106" s="211"/>
      <c r="AT106" s="205" t="s">
        <v>193</v>
      </c>
      <c r="AU106" s="205" t="s">
        <v>83</v>
      </c>
      <c r="AV106" s="13" t="s">
        <v>83</v>
      </c>
      <c r="AW106" s="13" t="s">
        <v>38</v>
      </c>
      <c r="AX106" s="13" t="s">
        <v>74</v>
      </c>
      <c r="AY106" s="205" t="s">
        <v>185</v>
      </c>
    </row>
    <row r="107" spans="2:65" s="14" customFormat="1">
      <c r="B107" s="212"/>
      <c r="D107" s="213" t="s">
        <v>193</v>
      </c>
      <c r="E107" s="214" t="s">
        <v>5</v>
      </c>
      <c r="F107" s="215" t="s">
        <v>196</v>
      </c>
      <c r="H107" s="216">
        <v>0.75</v>
      </c>
      <c r="I107" s="217"/>
      <c r="L107" s="212"/>
      <c r="M107" s="218"/>
      <c r="N107" s="219"/>
      <c r="O107" s="219"/>
      <c r="P107" s="219"/>
      <c r="Q107" s="219"/>
      <c r="R107" s="219"/>
      <c r="S107" s="219"/>
      <c r="T107" s="220"/>
      <c r="AT107" s="221" t="s">
        <v>193</v>
      </c>
      <c r="AU107" s="221" t="s">
        <v>83</v>
      </c>
      <c r="AV107" s="14" t="s">
        <v>191</v>
      </c>
      <c r="AW107" s="14" t="s">
        <v>38</v>
      </c>
      <c r="AX107" s="14" t="s">
        <v>81</v>
      </c>
      <c r="AY107" s="221" t="s">
        <v>185</v>
      </c>
    </row>
    <row r="108" spans="2:65" s="1" customFormat="1" ht="40.200000000000003" customHeight="1">
      <c r="B108" s="182"/>
      <c r="C108" s="183" t="s">
        <v>202</v>
      </c>
      <c r="D108" s="183" t="s">
        <v>187</v>
      </c>
      <c r="E108" s="184" t="s">
        <v>339</v>
      </c>
      <c r="F108" s="185" t="s">
        <v>340</v>
      </c>
      <c r="G108" s="186" t="s">
        <v>283</v>
      </c>
      <c r="H108" s="187">
        <v>17.34</v>
      </c>
      <c r="I108" s="188"/>
      <c r="J108" s="189">
        <f>ROUND(I108*H108,2)</f>
        <v>0</v>
      </c>
      <c r="K108" s="185" t="s">
        <v>198</v>
      </c>
      <c r="L108" s="42"/>
      <c r="M108" s="190" t="s">
        <v>5</v>
      </c>
      <c r="N108" s="191" t="s">
        <v>45</v>
      </c>
      <c r="O108" s="43"/>
      <c r="P108" s="192">
        <f>O108*H108</f>
        <v>0</v>
      </c>
      <c r="Q108" s="192">
        <v>0</v>
      </c>
      <c r="R108" s="192">
        <f>Q108*H108</f>
        <v>0</v>
      </c>
      <c r="S108" s="192">
        <v>0</v>
      </c>
      <c r="T108" s="193">
        <f>S108*H108</f>
        <v>0</v>
      </c>
      <c r="AR108" s="25" t="s">
        <v>191</v>
      </c>
      <c r="AT108" s="25" t="s">
        <v>187</v>
      </c>
      <c r="AU108" s="25" t="s">
        <v>83</v>
      </c>
      <c r="AY108" s="25" t="s">
        <v>185</v>
      </c>
      <c r="BE108" s="194">
        <f>IF(N108="základní",J108,0)</f>
        <v>0</v>
      </c>
      <c r="BF108" s="194">
        <f>IF(N108="snížená",J108,0)</f>
        <v>0</v>
      </c>
      <c r="BG108" s="194">
        <f>IF(N108="zákl. přenesená",J108,0)</f>
        <v>0</v>
      </c>
      <c r="BH108" s="194">
        <f>IF(N108="sníž. přenesená",J108,0)</f>
        <v>0</v>
      </c>
      <c r="BI108" s="194">
        <f>IF(N108="nulová",J108,0)</f>
        <v>0</v>
      </c>
      <c r="BJ108" s="25" t="s">
        <v>81</v>
      </c>
      <c r="BK108" s="194">
        <f>ROUND(I108*H108,2)</f>
        <v>0</v>
      </c>
      <c r="BL108" s="25" t="s">
        <v>191</v>
      </c>
      <c r="BM108" s="25" t="s">
        <v>754</v>
      </c>
    </row>
    <row r="109" spans="2:65" s="12" customFormat="1">
      <c r="B109" s="195"/>
      <c r="D109" s="196" t="s">
        <v>193</v>
      </c>
      <c r="E109" s="197" t="s">
        <v>5</v>
      </c>
      <c r="F109" s="198" t="s">
        <v>342</v>
      </c>
      <c r="H109" s="199" t="s">
        <v>5</v>
      </c>
      <c r="I109" s="200"/>
      <c r="L109" s="195"/>
      <c r="M109" s="201"/>
      <c r="N109" s="202"/>
      <c r="O109" s="202"/>
      <c r="P109" s="202"/>
      <c r="Q109" s="202"/>
      <c r="R109" s="202"/>
      <c r="S109" s="202"/>
      <c r="T109" s="203"/>
      <c r="AT109" s="199" t="s">
        <v>193</v>
      </c>
      <c r="AU109" s="199" t="s">
        <v>83</v>
      </c>
      <c r="AV109" s="12" t="s">
        <v>81</v>
      </c>
      <c r="AW109" s="12" t="s">
        <v>38</v>
      </c>
      <c r="AX109" s="12" t="s">
        <v>74</v>
      </c>
      <c r="AY109" s="199" t="s">
        <v>185</v>
      </c>
    </row>
    <row r="110" spans="2:65" s="13" customFormat="1">
      <c r="B110" s="204"/>
      <c r="D110" s="196" t="s">
        <v>193</v>
      </c>
      <c r="E110" s="205" t="s">
        <v>5</v>
      </c>
      <c r="F110" s="206" t="s">
        <v>755</v>
      </c>
      <c r="H110" s="207">
        <v>17.34</v>
      </c>
      <c r="I110" s="208"/>
      <c r="L110" s="204"/>
      <c r="M110" s="209"/>
      <c r="N110" s="210"/>
      <c r="O110" s="210"/>
      <c r="P110" s="210"/>
      <c r="Q110" s="210"/>
      <c r="R110" s="210"/>
      <c r="S110" s="210"/>
      <c r="T110" s="211"/>
      <c r="AT110" s="205" t="s">
        <v>193</v>
      </c>
      <c r="AU110" s="205" t="s">
        <v>83</v>
      </c>
      <c r="AV110" s="13" t="s">
        <v>83</v>
      </c>
      <c r="AW110" s="13" t="s">
        <v>38</v>
      </c>
      <c r="AX110" s="13" t="s">
        <v>74</v>
      </c>
      <c r="AY110" s="205" t="s">
        <v>185</v>
      </c>
    </row>
    <row r="111" spans="2:65" s="14" customFormat="1">
      <c r="B111" s="212"/>
      <c r="D111" s="213" t="s">
        <v>193</v>
      </c>
      <c r="E111" s="214" t="s">
        <v>5</v>
      </c>
      <c r="F111" s="215" t="s">
        <v>196</v>
      </c>
      <c r="H111" s="216">
        <v>17.34</v>
      </c>
      <c r="I111" s="217"/>
      <c r="L111" s="212"/>
      <c r="M111" s="218"/>
      <c r="N111" s="219"/>
      <c r="O111" s="219"/>
      <c r="P111" s="219"/>
      <c r="Q111" s="219"/>
      <c r="R111" s="219"/>
      <c r="S111" s="219"/>
      <c r="T111" s="220"/>
      <c r="AT111" s="221" t="s">
        <v>193</v>
      </c>
      <c r="AU111" s="221" t="s">
        <v>83</v>
      </c>
      <c r="AV111" s="14" t="s">
        <v>191</v>
      </c>
      <c r="AW111" s="14" t="s">
        <v>38</v>
      </c>
      <c r="AX111" s="14" t="s">
        <v>81</v>
      </c>
      <c r="AY111" s="221" t="s">
        <v>185</v>
      </c>
    </row>
    <row r="112" spans="2:65" s="1" customFormat="1" ht="20.399999999999999" customHeight="1">
      <c r="B112" s="182"/>
      <c r="C112" s="183" t="s">
        <v>191</v>
      </c>
      <c r="D112" s="183" t="s">
        <v>187</v>
      </c>
      <c r="E112" s="184" t="s">
        <v>475</v>
      </c>
      <c r="F112" s="185" t="s">
        <v>476</v>
      </c>
      <c r="G112" s="186" t="s">
        <v>283</v>
      </c>
      <c r="H112" s="187">
        <v>134.89500000000001</v>
      </c>
      <c r="I112" s="188"/>
      <c r="J112" s="189">
        <f>ROUND(I112*H112,2)</f>
        <v>0</v>
      </c>
      <c r="K112" s="185" t="s">
        <v>5</v>
      </c>
      <c r="L112" s="42"/>
      <c r="M112" s="190" t="s">
        <v>5</v>
      </c>
      <c r="N112" s="191" t="s">
        <v>45</v>
      </c>
      <c r="O112" s="43"/>
      <c r="P112" s="192">
        <f>O112*H112</f>
        <v>0</v>
      </c>
      <c r="Q112" s="192">
        <v>0</v>
      </c>
      <c r="R112" s="192">
        <f>Q112*H112</f>
        <v>0</v>
      </c>
      <c r="S112" s="192">
        <v>0</v>
      </c>
      <c r="T112" s="193">
        <f>S112*H112</f>
        <v>0</v>
      </c>
      <c r="AR112" s="25" t="s">
        <v>191</v>
      </c>
      <c r="AT112" s="25" t="s">
        <v>187</v>
      </c>
      <c r="AU112" s="25" t="s">
        <v>83</v>
      </c>
      <c r="AY112" s="25" t="s">
        <v>185</v>
      </c>
      <c r="BE112" s="194">
        <f>IF(N112="základní",J112,0)</f>
        <v>0</v>
      </c>
      <c r="BF112" s="194">
        <f>IF(N112="snížená",J112,0)</f>
        <v>0</v>
      </c>
      <c r="BG112" s="194">
        <f>IF(N112="zákl. přenesená",J112,0)</f>
        <v>0</v>
      </c>
      <c r="BH112" s="194">
        <f>IF(N112="sníž. přenesená",J112,0)</f>
        <v>0</v>
      </c>
      <c r="BI112" s="194">
        <f>IF(N112="nulová",J112,0)</f>
        <v>0</v>
      </c>
      <c r="BJ112" s="25" t="s">
        <v>81</v>
      </c>
      <c r="BK112" s="194">
        <f>ROUND(I112*H112,2)</f>
        <v>0</v>
      </c>
      <c r="BL112" s="25" t="s">
        <v>191</v>
      </c>
      <c r="BM112" s="25" t="s">
        <v>756</v>
      </c>
    </row>
    <row r="113" spans="2:65" s="12" customFormat="1">
      <c r="B113" s="195"/>
      <c r="D113" s="196" t="s">
        <v>193</v>
      </c>
      <c r="E113" s="197" t="s">
        <v>5</v>
      </c>
      <c r="F113" s="198" t="s">
        <v>757</v>
      </c>
      <c r="H113" s="199" t="s">
        <v>5</v>
      </c>
      <c r="I113" s="200"/>
      <c r="L113" s="195"/>
      <c r="M113" s="201"/>
      <c r="N113" s="202"/>
      <c r="O113" s="202"/>
      <c r="P113" s="202"/>
      <c r="Q113" s="202"/>
      <c r="R113" s="202"/>
      <c r="S113" s="202"/>
      <c r="T113" s="203"/>
      <c r="AT113" s="199" t="s">
        <v>193</v>
      </c>
      <c r="AU113" s="199" t="s">
        <v>83</v>
      </c>
      <c r="AV113" s="12" t="s">
        <v>81</v>
      </c>
      <c r="AW113" s="12" t="s">
        <v>38</v>
      </c>
      <c r="AX113" s="12" t="s">
        <v>74</v>
      </c>
      <c r="AY113" s="199" t="s">
        <v>185</v>
      </c>
    </row>
    <row r="114" spans="2:65" s="13" customFormat="1">
      <c r="B114" s="204"/>
      <c r="D114" s="196" t="s">
        <v>193</v>
      </c>
      <c r="E114" s="205" t="s">
        <v>5</v>
      </c>
      <c r="F114" s="206" t="s">
        <v>758</v>
      </c>
      <c r="H114" s="207">
        <v>134.89500000000001</v>
      </c>
      <c r="I114" s="208"/>
      <c r="L114" s="204"/>
      <c r="M114" s="209"/>
      <c r="N114" s="210"/>
      <c r="O114" s="210"/>
      <c r="P114" s="210"/>
      <c r="Q114" s="210"/>
      <c r="R114" s="210"/>
      <c r="S114" s="210"/>
      <c r="T114" s="211"/>
      <c r="AT114" s="205" t="s">
        <v>193</v>
      </c>
      <c r="AU114" s="205" t="s">
        <v>83</v>
      </c>
      <c r="AV114" s="13" t="s">
        <v>83</v>
      </c>
      <c r="AW114" s="13" t="s">
        <v>38</v>
      </c>
      <c r="AX114" s="13" t="s">
        <v>74</v>
      </c>
      <c r="AY114" s="205" t="s">
        <v>185</v>
      </c>
    </row>
    <row r="115" spans="2:65" s="14" customFormat="1">
      <c r="B115" s="212"/>
      <c r="D115" s="213" t="s">
        <v>193</v>
      </c>
      <c r="E115" s="214" t="s">
        <v>5</v>
      </c>
      <c r="F115" s="215" t="s">
        <v>196</v>
      </c>
      <c r="H115" s="216">
        <v>134.89500000000001</v>
      </c>
      <c r="I115" s="217"/>
      <c r="L115" s="212"/>
      <c r="M115" s="218"/>
      <c r="N115" s="219"/>
      <c r="O115" s="219"/>
      <c r="P115" s="219"/>
      <c r="Q115" s="219"/>
      <c r="R115" s="219"/>
      <c r="S115" s="219"/>
      <c r="T115" s="220"/>
      <c r="AT115" s="221" t="s">
        <v>193</v>
      </c>
      <c r="AU115" s="221" t="s">
        <v>83</v>
      </c>
      <c r="AV115" s="14" t="s">
        <v>191</v>
      </c>
      <c r="AW115" s="14" t="s">
        <v>38</v>
      </c>
      <c r="AX115" s="14" t="s">
        <v>81</v>
      </c>
      <c r="AY115" s="221" t="s">
        <v>185</v>
      </c>
    </row>
    <row r="116" spans="2:65" s="1" customFormat="1" ht="20.399999999999999" customHeight="1">
      <c r="B116" s="182"/>
      <c r="C116" s="236" t="s">
        <v>215</v>
      </c>
      <c r="D116" s="236" t="s">
        <v>480</v>
      </c>
      <c r="E116" s="237" t="s">
        <v>481</v>
      </c>
      <c r="F116" s="238" t="s">
        <v>482</v>
      </c>
      <c r="G116" s="239" t="s">
        <v>356</v>
      </c>
      <c r="H116" s="240">
        <v>242.81100000000001</v>
      </c>
      <c r="I116" s="241"/>
      <c r="J116" s="242">
        <f>ROUND(I116*H116,2)</f>
        <v>0</v>
      </c>
      <c r="K116" s="238" t="s">
        <v>483</v>
      </c>
      <c r="L116" s="243"/>
      <c r="M116" s="244" t="s">
        <v>5</v>
      </c>
      <c r="N116" s="245" t="s">
        <v>45</v>
      </c>
      <c r="O116" s="43"/>
      <c r="P116" s="192">
        <f>O116*H116</f>
        <v>0</v>
      </c>
      <c r="Q116" s="192">
        <v>1</v>
      </c>
      <c r="R116" s="192">
        <f>Q116*H116</f>
        <v>242.81100000000001</v>
      </c>
      <c r="S116" s="192">
        <v>0</v>
      </c>
      <c r="T116" s="193">
        <f>S116*H116</f>
        <v>0</v>
      </c>
      <c r="AR116" s="25" t="s">
        <v>228</v>
      </c>
      <c r="AT116" s="25" t="s">
        <v>480</v>
      </c>
      <c r="AU116" s="25" t="s">
        <v>83</v>
      </c>
      <c r="AY116" s="25" t="s">
        <v>185</v>
      </c>
      <c r="BE116" s="194">
        <f>IF(N116="základní",J116,0)</f>
        <v>0</v>
      </c>
      <c r="BF116" s="194">
        <f>IF(N116="snížená",J116,0)</f>
        <v>0</v>
      </c>
      <c r="BG116" s="194">
        <f>IF(N116="zákl. přenesená",J116,0)</f>
        <v>0</v>
      </c>
      <c r="BH116" s="194">
        <f>IF(N116="sníž. přenesená",J116,0)</f>
        <v>0</v>
      </c>
      <c r="BI116" s="194">
        <f>IF(N116="nulová",J116,0)</f>
        <v>0</v>
      </c>
      <c r="BJ116" s="25" t="s">
        <v>81</v>
      </c>
      <c r="BK116" s="194">
        <f>ROUND(I116*H116,2)</f>
        <v>0</v>
      </c>
      <c r="BL116" s="25" t="s">
        <v>191</v>
      </c>
      <c r="BM116" s="25" t="s">
        <v>759</v>
      </c>
    </row>
    <row r="117" spans="2:65" s="12" customFormat="1">
      <c r="B117" s="195"/>
      <c r="D117" s="196" t="s">
        <v>193</v>
      </c>
      <c r="E117" s="197" t="s">
        <v>5</v>
      </c>
      <c r="F117" s="198" t="s">
        <v>757</v>
      </c>
      <c r="H117" s="199" t="s">
        <v>5</v>
      </c>
      <c r="I117" s="200"/>
      <c r="L117" s="195"/>
      <c r="M117" s="201"/>
      <c r="N117" s="202"/>
      <c r="O117" s="202"/>
      <c r="P117" s="202"/>
      <c r="Q117" s="202"/>
      <c r="R117" s="202"/>
      <c r="S117" s="202"/>
      <c r="T117" s="203"/>
      <c r="AT117" s="199" t="s">
        <v>193</v>
      </c>
      <c r="AU117" s="199" t="s">
        <v>83</v>
      </c>
      <c r="AV117" s="12" t="s">
        <v>81</v>
      </c>
      <c r="AW117" s="12" t="s">
        <v>38</v>
      </c>
      <c r="AX117" s="12" t="s">
        <v>74</v>
      </c>
      <c r="AY117" s="199" t="s">
        <v>185</v>
      </c>
    </row>
    <row r="118" spans="2:65" s="13" customFormat="1">
      <c r="B118" s="204"/>
      <c r="D118" s="196" t="s">
        <v>193</v>
      </c>
      <c r="E118" s="205" t="s">
        <v>5</v>
      </c>
      <c r="F118" s="206" t="s">
        <v>760</v>
      </c>
      <c r="H118" s="207">
        <v>242.81100000000001</v>
      </c>
      <c r="I118" s="208"/>
      <c r="L118" s="204"/>
      <c r="M118" s="209"/>
      <c r="N118" s="210"/>
      <c r="O118" s="210"/>
      <c r="P118" s="210"/>
      <c r="Q118" s="210"/>
      <c r="R118" s="210"/>
      <c r="S118" s="210"/>
      <c r="T118" s="211"/>
      <c r="AT118" s="205" t="s">
        <v>193</v>
      </c>
      <c r="AU118" s="205" t="s">
        <v>83</v>
      </c>
      <c r="AV118" s="13" t="s">
        <v>83</v>
      </c>
      <c r="AW118" s="13" t="s">
        <v>38</v>
      </c>
      <c r="AX118" s="13" t="s">
        <v>74</v>
      </c>
      <c r="AY118" s="205" t="s">
        <v>185</v>
      </c>
    </row>
    <row r="119" spans="2:65" s="14" customFormat="1">
      <c r="B119" s="212"/>
      <c r="D119" s="213" t="s">
        <v>193</v>
      </c>
      <c r="E119" s="214" t="s">
        <v>5</v>
      </c>
      <c r="F119" s="215" t="s">
        <v>196</v>
      </c>
      <c r="H119" s="216">
        <v>242.81100000000001</v>
      </c>
      <c r="I119" s="217"/>
      <c r="L119" s="212"/>
      <c r="M119" s="218"/>
      <c r="N119" s="219"/>
      <c r="O119" s="219"/>
      <c r="P119" s="219"/>
      <c r="Q119" s="219"/>
      <c r="R119" s="219"/>
      <c r="S119" s="219"/>
      <c r="T119" s="220"/>
      <c r="AT119" s="221" t="s">
        <v>193</v>
      </c>
      <c r="AU119" s="221" t="s">
        <v>83</v>
      </c>
      <c r="AV119" s="14" t="s">
        <v>191</v>
      </c>
      <c r="AW119" s="14" t="s">
        <v>38</v>
      </c>
      <c r="AX119" s="14" t="s">
        <v>81</v>
      </c>
      <c r="AY119" s="221" t="s">
        <v>185</v>
      </c>
    </row>
    <row r="120" spans="2:65" s="1" customFormat="1" ht="20.399999999999999" customHeight="1">
      <c r="B120" s="182"/>
      <c r="C120" s="183" t="s">
        <v>219</v>
      </c>
      <c r="D120" s="183" t="s">
        <v>187</v>
      </c>
      <c r="E120" s="184" t="s">
        <v>354</v>
      </c>
      <c r="F120" s="185" t="s">
        <v>355</v>
      </c>
      <c r="G120" s="186" t="s">
        <v>356</v>
      </c>
      <c r="H120" s="187">
        <v>31.212</v>
      </c>
      <c r="I120" s="188"/>
      <c r="J120" s="189">
        <f>ROUND(I120*H120,2)</f>
        <v>0</v>
      </c>
      <c r="K120" s="185" t="s">
        <v>205</v>
      </c>
      <c r="L120" s="42"/>
      <c r="M120" s="190" t="s">
        <v>5</v>
      </c>
      <c r="N120" s="191" t="s">
        <v>45</v>
      </c>
      <c r="O120" s="43"/>
      <c r="P120" s="192">
        <f>O120*H120</f>
        <v>0</v>
      </c>
      <c r="Q120" s="192">
        <v>0</v>
      </c>
      <c r="R120" s="192">
        <f>Q120*H120</f>
        <v>0</v>
      </c>
      <c r="S120" s="192">
        <v>0</v>
      </c>
      <c r="T120" s="193">
        <f>S120*H120</f>
        <v>0</v>
      </c>
      <c r="AR120" s="25" t="s">
        <v>191</v>
      </c>
      <c r="AT120" s="25" t="s">
        <v>187</v>
      </c>
      <c r="AU120" s="25" t="s">
        <v>83</v>
      </c>
      <c r="AY120" s="25" t="s">
        <v>185</v>
      </c>
      <c r="BE120" s="194">
        <f>IF(N120="základní",J120,0)</f>
        <v>0</v>
      </c>
      <c r="BF120" s="194">
        <f>IF(N120="snížená",J120,0)</f>
        <v>0</v>
      </c>
      <c r="BG120" s="194">
        <f>IF(N120="zákl. přenesená",J120,0)</f>
        <v>0</v>
      </c>
      <c r="BH120" s="194">
        <f>IF(N120="sníž. přenesená",J120,0)</f>
        <v>0</v>
      </c>
      <c r="BI120" s="194">
        <f>IF(N120="nulová",J120,0)</f>
        <v>0</v>
      </c>
      <c r="BJ120" s="25" t="s">
        <v>81</v>
      </c>
      <c r="BK120" s="194">
        <f>ROUND(I120*H120,2)</f>
        <v>0</v>
      </c>
      <c r="BL120" s="25" t="s">
        <v>191</v>
      </c>
      <c r="BM120" s="25" t="s">
        <v>761</v>
      </c>
    </row>
    <row r="121" spans="2:65" s="12" customFormat="1">
      <c r="B121" s="195"/>
      <c r="D121" s="196" t="s">
        <v>193</v>
      </c>
      <c r="E121" s="197" t="s">
        <v>5</v>
      </c>
      <c r="F121" s="198" t="s">
        <v>358</v>
      </c>
      <c r="H121" s="199" t="s">
        <v>5</v>
      </c>
      <c r="I121" s="200"/>
      <c r="L121" s="195"/>
      <c r="M121" s="201"/>
      <c r="N121" s="202"/>
      <c r="O121" s="202"/>
      <c r="P121" s="202"/>
      <c r="Q121" s="202"/>
      <c r="R121" s="202"/>
      <c r="S121" s="202"/>
      <c r="T121" s="203"/>
      <c r="AT121" s="199" t="s">
        <v>193</v>
      </c>
      <c r="AU121" s="199" t="s">
        <v>83</v>
      </c>
      <c r="AV121" s="12" t="s">
        <v>81</v>
      </c>
      <c r="AW121" s="12" t="s">
        <v>38</v>
      </c>
      <c r="AX121" s="12" t="s">
        <v>74</v>
      </c>
      <c r="AY121" s="199" t="s">
        <v>185</v>
      </c>
    </row>
    <row r="122" spans="2:65" s="13" customFormat="1">
      <c r="B122" s="204"/>
      <c r="D122" s="196" t="s">
        <v>193</v>
      </c>
      <c r="E122" s="205" t="s">
        <v>5</v>
      </c>
      <c r="F122" s="206" t="s">
        <v>762</v>
      </c>
      <c r="H122" s="207">
        <v>31.212</v>
      </c>
      <c r="I122" s="208"/>
      <c r="L122" s="204"/>
      <c r="M122" s="209"/>
      <c r="N122" s="210"/>
      <c r="O122" s="210"/>
      <c r="P122" s="210"/>
      <c r="Q122" s="210"/>
      <c r="R122" s="210"/>
      <c r="S122" s="210"/>
      <c r="T122" s="211"/>
      <c r="AT122" s="205" t="s">
        <v>193</v>
      </c>
      <c r="AU122" s="205" t="s">
        <v>83</v>
      </c>
      <c r="AV122" s="13" t="s">
        <v>83</v>
      </c>
      <c r="AW122" s="13" t="s">
        <v>38</v>
      </c>
      <c r="AX122" s="13" t="s">
        <v>74</v>
      </c>
      <c r="AY122" s="205" t="s">
        <v>185</v>
      </c>
    </row>
    <row r="123" spans="2:65" s="14" customFormat="1">
      <c r="B123" s="212"/>
      <c r="D123" s="213" t="s">
        <v>193</v>
      </c>
      <c r="E123" s="214" t="s">
        <v>5</v>
      </c>
      <c r="F123" s="215" t="s">
        <v>196</v>
      </c>
      <c r="H123" s="216">
        <v>31.212</v>
      </c>
      <c r="I123" s="217"/>
      <c r="L123" s="212"/>
      <c r="M123" s="218"/>
      <c r="N123" s="219"/>
      <c r="O123" s="219"/>
      <c r="P123" s="219"/>
      <c r="Q123" s="219"/>
      <c r="R123" s="219"/>
      <c r="S123" s="219"/>
      <c r="T123" s="220"/>
      <c r="AT123" s="221" t="s">
        <v>193</v>
      </c>
      <c r="AU123" s="221" t="s">
        <v>83</v>
      </c>
      <c r="AV123" s="14" t="s">
        <v>191</v>
      </c>
      <c r="AW123" s="14" t="s">
        <v>38</v>
      </c>
      <c r="AX123" s="14" t="s">
        <v>81</v>
      </c>
      <c r="AY123" s="221" t="s">
        <v>185</v>
      </c>
    </row>
    <row r="124" spans="2:65" s="1" customFormat="1" ht="20.399999999999999" customHeight="1">
      <c r="B124" s="182"/>
      <c r="C124" s="183" t="s">
        <v>224</v>
      </c>
      <c r="D124" s="183" t="s">
        <v>187</v>
      </c>
      <c r="E124" s="184" t="s">
        <v>488</v>
      </c>
      <c r="F124" s="185" t="s">
        <v>489</v>
      </c>
      <c r="G124" s="186" t="s">
        <v>283</v>
      </c>
      <c r="H124" s="187">
        <v>6.6</v>
      </c>
      <c r="I124" s="188"/>
      <c r="J124" s="189">
        <f>ROUND(I124*H124,2)</f>
        <v>0</v>
      </c>
      <c r="K124" s="185" t="s">
        <v>5</v>
      </c>
      <c r="L124" s="42"/>
      <c r="M124" s="190" t="s">
        <v>5</v>
      </c>
      <c r="N124" s="191" t="s">
        <v>45</v>
      </c>
      <c r="O124" s="43"/>
      <c r="P124" s="192">
        <f>O124*H124</f>
        <v>0</v>
      </c>
      <c r="Q124" s="192">
        <v>0</v>
      </c>
      <c r="R124" s="192">
        <f>Q124*H124</f>
        <v>0</v>
      </c>
      <c r="S124" s="192">
        <v>0</v>
      </c>
      <c r="T124" s="193">
        <f>S124*H124</f>
        <v>0</v>
      </c>
      <c r="AR124" s="25" t="s">
        <v>191</v>
      </c>
      <c r="AT124" s="25" t="s">
        <v>187</v>
      </c>
      <c r="AU124" s="25" t="s">
        <v>83</v>
      </c>
      <c r="AY124" s="25" t="s">
        <v>185</v>
      </c>
      <c r="BE124" s="194">
        <f>IF(N124="základní",J124,0)</f>
        <v>0</v>
      </c>
      <c r="BF124" s="194">
        <f>IF(N124="snížená",J124,0)</f>
        <v>0</v>
      </c>
      <c r="BG124" s="194">
        <f>IF(N124="zákl. přenesená",J124,0)</f>
        <v>0</v>
      </c>
      <c r="BH124" s="194">
        <f>IF(N124="sníž. přenesená",J124,0)</f>
        <v>0</v>
      </c>
      <c r="BI124" s="194">
        <f>IF(N124="nulová",J124,0)</f>
        <v>0</v>
      </c>
      <c r="BJ124" s="25" t="s">
        <v>81</v>
      </c>
      <c r="BK124" s="194">
        <f>ROUND(I124*H124,2)</f>
        <v>0</v>
      </c>
      <c r="BL124" s="25" t="s">
        <v>191</v>
      </c>
      <c r="BM124" s="25" t="s">
        <v>763</v>
      </c>
    </row>
    <row r="125" spans="2:65" s="12" customFormat="1">
      <c r="B125" s="195"/>
      <c r="D125" s="196" t="s">
        <v>193</v>
      </c>
      <c r="E125" s="197" t="s">
        <v>5</v>
      </c>
      <c r="F125" s="198" t="s">
        <v>491</v>
      </c>
      <c r="H125" s="199" t="s">
        <v>5</v>
      </c>
      <c r="I125" s="200"/>
      <c r="L125" s="195"/>
      <c r="M125" s="201"/>
      <c r="N125" s="202"/>
      <c r="O125" s="202"/>
      <c r="P125" s="202"/>
      <c r="Q125" s="202"/>
      <c r="R125" s="202"/>
      <c r="S125" s="202"/>
      <c r="T125" s="203"/>
      <c r="AT125" s="199" t="s">
        <v>193</v>
      </c>
      <c r="AU125" s="199" t="s">
        <v>83</v>
      </c>
      <c r="AV125" s="12" t="s">
        <v>81</v>
      </c>
      <c r="AW125" s="12" t="s">
        <v>38</v>
      </c>
      <c r="AX125" s="12" t="s">
        <v>74</v>
      </c>
      <c r="AY125" s="199" t="s">
        <v>185</v>
      </c>
    </row>
    <row r="126" spans="2:65" s="13" customFormat="1">
      <c r="B126" s="204"/>
      <c r="D126" s="196" t="s">
        <v>193</v>
      </c>
      <c r="E126" s="205" t="s">
        <v>5</v>
      </c>
      <c r="F126" s="206" t="s">
        <v>764</v>
      </c>
      <c r="H126" s="207">
        <v>6.6</v>
      </c>
      <c r="I126" s="208"/>
      <c r="L126" s="204"/>
      <c r="M126" s="209"/>
      <c r="N126" s="210"/>
      <c r="O126" s="210"/>
      <c r="P126" s="210"/>
      <c r="Q126" s="210"/>
      <c r="R126" s="210"/>
      <c r="S126" s="210"/>
      <c r="T126" s="211"/>
      <c r="AT126" s="205" t="s">
        <v>193</v>
      </c>
      <c r="AU126" s="205" t="s">
        <v>83</v>
      </c>
      <c r="AV126" s="13" t="s">
        <v>83</v>
      </c>
      <c r="AW126" s="13" t="s">
        <v>38</v>
      </c>
      <c r="AX126" s="13" t="s">
        <v>74</v>
      </c>
      <c r="AY126" s="205" t="s">
        <v>185</v>
      </c>
    </row>
    <row r="127" spans="2:65" s="14" customFormat="1">
      <c r="B127" s="212"/>
      <c r="D127" s="213" t="s">
        <v>193</v>
      </c>
      <c r="E127" s="214" t="s">
        <v>5</v>
      </c>
      <c r="F127" s="215" t="s">
        <v>196</v>
      </c>
      <c r="H127" s="216">
        <v>6.6</v>
      </c>
      <c r="I127" s="217"/>
      <c r="L127" s="212"/>
      <c r="M127" s="218"/>
      <c r="N127" s="219"/>
      <c r="O127" s="219"/>
      <c r="P127" s="219"/>
      <c r="Q127" s="219"/>
      <c r="R127" s="219"/>
      <c r="S127" s="219"/>
      <c r="T127" s="220"/>
      <c r="AT127" s="221" t="s">
        <v>193</v>
      </c>
      <c r="AU127" s="221" t="s">
        <v>83</v>
      </c>
      <c r="AV127" s="14" t="s">
        <v>191</v>
      </c>
      <c r="AW127" s="14" t="s">
        <v>38</v>
      </c>
      <c r="AX127" s="14" t="s">
        <v>81</v>
      </c>
      <c r="AY127" s="221" t="s">
        <v>185</v>
      </c>
    </row>
    <row r="128" spans="2:65" s="1" customFormat="1" ht="20.399999999999999" customHeight="1">
      <c r="B128" s="182"/>
      <c r="C128" s="236" t="s">
        <v>228</v>
      </c>
      <c r="D128" s="236" t="s">
        <v>480</v>
      </c>
      <c r="E128" s="237" t="s">
        <v>494</v>
      </c>
      <c r="F128" s="238" t="s">
        <v>495</v>
      </c>
      <c r="G128" s="239" t="s">
        <v>356</v>
      </c>
      <c r="H128" s="240">
        <v>12.936</v>
      </c>
      <c r="I128" s="241"/>
      <c r="J128" s="242">
        <f>ROUND(I128*H128,2)</f>
        <v>0</v>
      </c>
      <c r="K128" s="238" t="s">
        <v>205</v>
      </c>
      <c r="L128" s="243"/>
      <c r="M128" s="244" t="s">
        <v>5</v>
      </c>
      <c r="N128" s="245" t="s">
        <v>45</v>
      </c>
      <c r="O128" s="43"/>
      <c r="P128" s="192">
        <f>O128*H128</f>
        <v>0</v>
      </c>
      <c r="Q128" s="192">
        <v>1</v>
      </c>
      <c r="R128" s="192">
        <f>Q128*H128</f>
        <v>12.936</v>
      </c>
      <c r="S128" s="192">
        <v>0</v>
      </c>
      <c r="T128" s="193">
        <f>S128*H128</f>
        <v>0</v>
      </c>
      <c r="AR128" s="25" t="s">
        <v>228</v>
      </c>
      <c r="AT128" s="25" t="s">
        <v>480</v>
      </c>
      <c r="AU128" s="25" t="s">
        <v>83</v>
      </c>
      <c r="AY128" s="25" t="s">
        <v>185</v>
      </c>
      <c r="BE128" s="194">
        <f>IF(N128="základní",J128,0)</f>
        <v>0</v>
      </c>
      <c r="BF128" s="194">
        <f>IF(N128="snížená",J128,0)</f>
        <v>0</v>
      </c>
      <c r="BG128" s="194">
        <f>IF(N128="zákl. přenesená",J128,0)</f>
        <v>0</v>
      </c>
      <c r="BH128" s="194">
        <f>IF(N128="sníž. přenesená",J128,0)</f>
        <v>0</v>
      </c>
      <c r="BI128" s="194">
        <f>IF(N128="nulová",J128,0)</f>
        <v>0</v>
      </c>
      <c r="BJ128" s="25" t="s">
        <v>81</v>
      </c>
      <c r="BK128" s="194">
        <f>ROUND(I128*H128,2)</f>
        <v>0</v>
      </c>
      <c r="BL128" s="25" t="s">
        <v>191</v>
      </c>
      <c r="BM128" s="25" t="s">
        <v>765</v>
      </c>
    </row>
    <row r="129" spans="2:65" s="12" customFormat="1">
      <c r="B129" s="195"/>
      <c r="D129" s="196" t="s">
        <v>193</v>
      </c>
      <c r="E129" s="197" t="s">
        <v>5</v>
      </c>
      <c r="F129" s="198" t="s">
        <v>491</v>
      </c>
      <c r="H129" s="199" t="s">
        <v>5</v>
      </c>
      <c r="I129" s="200"/>
      <c r="L129" s="195"/>
      <c r="M129" s="201"/>
      <c r="N129" s="202"/>
      <c r="O129" s="202"/>
      <c r="P129" s="202"/>
      <c r="Q129" s="202"/>
      <c r="R129" s="202"/>
      <c r="S129" s="202"/>
      <c r="T129" s="203"/>
      <c r="AT129" s="199" t="s">
        <v>193</v>
      </c>
      <c r="AU129" s="199" t="s">
        <v>83</v>
      </c>
      <c r="AV129" s="12" t="s">
        <v>81</v>
      </c>
      <c r="AW129" s="12" t="s">
        <v>38</v>
      </c>
      <c r="AX129" s="12" t="s">
        <v>74</v>
      </c>
      <c r="AY129" s="199" t="s">
        <v>185</v>
      </c>
    </row>
    <row r="130" spans="2:65" s="13" customFormat="1">
      <c r="B130" s="204"/>
      <c r="D130" s="196" t="s">
        <v>193</v>
      </c>
      <c r="E130" s="205" t="s">
        <v>5</v>
      </c>
      <c r="F130" s="206" t="s">
        <v>766</v>
      </c>
      <c r="H130" s="207">
        <v>12.936</v>
      </c>
      <c r="I130" s="208"/>
      <c r="L130" s="204"/>
      <c r="M130" s="209"/>
      <c r="N130" s="210"/>
      <c r="O130" s="210"/>
      <c r="P130" s="210"/>
      <c r="Q130" s="210"/>
      <c r="R130" s="210"/>
      <c r="S130" s="210"/>
      <c r="T130" s="211"/>
      <c r="AT130" s="205" t="s">
        <v>193</v>
      </c>
      <c r="AU130" s="205" t="s">
        <v>83</v>
      </c>
      <c r="AV130" s="13" t="s">
        <v>83</v>
      </c>
      <c r="AW130" s="13" t="s">
        <v>38</v>
      </c>
      <c r="AX130" s="13" t="s">
        <v>74</v>
      </c>
      <c r="AY130" s="205" t="s">
        <v>185</v>
      </c>
    </row>
    <row r="131" spans="2:65" s="14" customFormat="1">
      <c r="B131" s="212"/>
      <c r="D131" s="213" t="s">
        <v>193</v>
      </c>
      <c r="E131" s="214" t="s">
        <v>5</v>
      </c>
      <c r="F131" s="215" t="s">
        <v>196</v>
      </c>
      <c r="H131" s="216">
        <v>12.936</v>
      </c>
      <c r="I131" s="217"/>
      <c r="L131" s="212"/>
      <c r="M131" s="218"/>
      <c r="N131" s="219"/>
      <c r="O131" s="219"/>
      <c r="P131" s="219"/>
      <c r="Q131" s="219"/>
      <c r="R131" s="219"/>
      <c r="S131" s="219"/>
      <c r="T131" s="220"/>
      <c r="AT131" s="221" t="s">
        <v>193</v>
      </c>
      <c r="AU131" s="221" t="s">
        <v>83</v>
      </c>
      <c r="AV131" s="14" t="s">
        <v>191</v>
      </c>
      <c r="AW131" s="14" t="s">
        <v>38</v>
      </c>
      <c r="AX131" s="14" t="s">
        <v>81</v>
      </c>
      <c r="AY131" s="221" t="s">
        <v>185</v>
      </c>
    </row>
    <row r="132" spans="2:65" s="1" customFormat="1" ht="40.200000000000003" customHeight="1">
      <c r="B132" s="182"/>
      <c r="C132" s="183" t="s">
        <v>232</v>
      </c>
      <c r="D132" s="183" t="s">
        <v>187</v>
      </c>
      <c r="E132" s="184" t="s">
        <v>499</v>
      </c>
      <c r="F132" s="185" t="s">
        <v>500</v>
      </c>
      <c r="G132" s="186" t="s">
        <v>283</v>
      </c>
      <c r="H132" s="187">
        <v>5.5510000000000002</v>
      </c>
      <c r="I132" s="188"/>
      <c r="J132" s="189">
        <f>ROUND(I132*H132,2)</f>
        <v>0</v>
      </c>
      <c r="K132" s="185" t="s">
        <v>198</v>
      </c>
      <c r="L132" s="42"/>
      <c r="M132" s="190" t="s">
        <v>5</v>
      </c>
      <c r="N132" s="191" t="s">
        <v>45</v>
      </c>
      <c r="O132" s="43"/>
      <c r="P132" s="192">
        <f>O132*H132</f>
        <v>0</v>
      </c>
      <c r="Q132" s="192">
        <v>0</v>
      </c>
      <c r="R132" s="192">
        <f>Q132*H132</f>
        <v>0</v>
      </c>
      <c r="S132" s="192">
        <v>0</v>
      </c>
      <c r="T132" s="193">
        <f>S132*H132</f>
        <v>0</v>
      </c>
      <c r="AR132" s="25" t="s">
        <v>191</v>
      </c>
      <c r="AT132" s="25" t="s">
        <v>187</v>
      </c>
      <c r="AU132" s="25" t="s">
        <v>83</v>
      </c>
      <c r="AY132" s="25" t="s">
        <v>185</v>
      </c>
      <c r="BE132" s="194">
        <f>IF(N132="základní",J132,0)</f>
        <v>0</v>
      </c>
      <c r="BF132" s="194">
        <f>IF(N132="snížená",J132,0)</f>
        <v>0</v>
      </c>
      <c r="BG132" s="194">
        <f>IF(N132="zákl. přenesená",J132,0)</f>
        <v>0</v>
      </c>
      <c r="BH132" s="194">
        <f>IF(N132="sníž. přenesená",J132,0)</f>
        <v>0</v>
      </c>
      <c r="BI132" s="194">
        <f>IF(N132="nulová",J132,0)</f>
        <v>0</v>
      </c>
      <c r="BJ132" s="25" t="s">
        <v>81</v>
      </c>
      <c r="BK132" s="194">
        <f>ROUND(I132*H132,2)</f>
        <v>0</v>
      </c>
      <c r="BL132" s="25" t="s">
        <v>191</v>
      </c>
      <c r="BM132" s="25" t="s">
        <v>767</v>
      </c>
    </row>
    <row r="133" spans="2:65" s="12" customFormat="1">
      <c r="B133" s="195"/>
      <c r="D133" s="196" t="s">
        <v>193</v>
      </c>
      <c r="E133" s="197" t="s">
        <v>5</v>
      </c>
      <c r="F133" s="198" t="s">
        <v>502</v>
      </c>
      <c r="H133" s="199" t="s">
        <v>5</v>
      </c>
      <c r="I133" s="200"/>
      <c r="L133" s="195"/>
      <c r="M133" s="201"/>
      <c r="N133" s="202"/>
      <c r="O133" s="202"/>
      <c r="P133" s="202"/>
      <c r="Q133" s="202"/>
      <c r="R133" s="202"/>
      <c r="S133" s="202"/>
      <c r="T133" s="203"/>
      <c r="AT133" s="199" t="s">
        <v>193</v>
      </c>
      <c r="AU133" s="199" t="s">
        <v>83</v>
      </c>
      <c r="AV133" s="12" t="s">
        <v>81</v>
      </c>
      <c r="AW133" s="12" t="s">
        <v>38</v>
      </c>
      <c r="AX133" s="12" t="s">
        <v>74</v>
      </c>
      <c r="AY133" s="199" t="s">
        <v>185</v>
      </c>
    </row>
    <row r="134" spans="2:65" s="13" customFormat="1">
      <c r="B134" s="204"/>
      <c r="D134" s="196" t="s">
        <v>193</v>
      </c>
      <c r="E134" s="205" t="s">
        <v>5</v>
      </c>
      <c r="F134" s="206" t="s">
        <v>768</v>
      </c>
      <c r="H134" s="207">
        <v>5.94</v>
      </c>
      <c r="I134" s="208"/>
      <c r="L134" s="204"/>
      <c r="M134" s="209"/>
      <c r="N134" s="210"/>
      <c r="O134" s="210"/>
      <c r="P134" s="210"/>
      <c r="Q134" s="210"/>
      <c r="R134" s="210"/>
      <c r="S134" s="210"/>
      <c r="T134" s="211"/>
      <c r="AT134" s="205" t="s">
        <v>193</v>
      </c>
      <c r="AU134" s="205" t="s">
        <v>83</v>
      </c>
      <c r="AV134" s="13" t="s">
        <v>83</v>
      </c>
      <c r="AW134" s="13" t="s">
        <v>38</v>
      </c>
      <c r="AX134" s="13" t="s">
        <v>74</v>
      </c>
      <c r="AY134" s="205" t="s">
        <v>185</v>
      </c>
    </row>
    <row r="135" spans="2:65" s="13" customFormat="1">
      <c r="B135" s="204"/>
      <c r="D135" s="196" t="s">
        <v>193</v>
      </c>
      <c r="E135" s="205" t="s">
        <v>5</v>
      </c>
      <c r="F135" s="206" t="s">
        <v>769</v>
      </c>
      <c r="H135" s="207">
        <v>-0.38900000000000001</v>
      </c>
      <c r="I135" s="208"/>
      <c r="L135" s="204"/>
      <c r="M135" s="209"/>
      <c r="N135" s="210"/>
      <c r="O135" s="210"/>
      <c r="P135" s="210"/>
      <c r="Q135" s="210"/>
      <c r="R135" s="210"/>
      <c r="S135" s="210"/>
      <c r="T135" s="211"/>
      <c r="AT135" s="205" t="s">
        <v>193</v>
      </c>
      <c r="AU135" s="205" t="s">
        <v>83</v>
      </c>
      <c r="AV135" s="13" t="s">
        <v>83</v>
      </c>
      <c r="AW135" s="13" t="s">
        <v>38</v>
      </c>
      <c r="AX135" s="13" t="s">
        <v>74</v>
      </c>
      <c r="AY135" s="205" t="s">
        <v>185</v>
      </c>
    </row>
    <row r="136" spans="2:65" s="14" customFormat="1">
      <c r="B136" s="212"/>
      <c r="D136" s="213" t="s">
        <v>193</v>
      </c>
      <c r="E136" s="214" t="s">
        <v>5</v>
      </c>
      <c r="F136" s="215" t="s">
        <v>196</v>
      </c>
      <c r="H136" s="216">
        <v>5.5510000000000002</v>
      </c>
      <c r="I136" s="217"/>
      <c r="L136" s="212"/>
      <c r="M136" s="218"/>
      <c r="N136" s="219"/>
      <c r="O136" s="219"/>
      <c r="P136" s="219"/>
      <c r="Q136" s="219"/>
      <c r="R136" s="219"/>
      <c r="S136" s="219"/>
      <c r="T136" s="220"/>
      <c r="AT136" s="221" t="s">
        <v>193</v>
      </c>
      <c r="AU136" s="221" t="s">
        <v>83</v>
      </c>
      <c r="AV136" s="14" t="s">
        <v>191</v>
      </c>
      <c r="AW136" s="14" t="s">
        <v>38</v>
      </c>
      <c r="AX136" s="14" t="s">
        <v>81</v>
      </c>
      <c r="AY136" s="221" t="s">
        <v>185</v>
      </c>
    </row>
    <row r="137" spans="2:65" s="1" customFormat="1" ht="20.399999999999999" customHeight="1">
      <c r="B137" s="182"/>
      <c r="C137" s="236" t="s">
        <v>238</v>
      </c>
      <c r="D137" s="236" t="s">
        <v>480</v>
      </c>
      <c r="E137" s="237" t="s">
        <v>507</v>
      </c>
      <c r="F137" s="238" t="s">
        <v>508</v>
      </c>
      <c r="G137" s="239" t="s">
        <v>356</v>
      </c>
      <c r="H137" s="240">
        <v>11.214</v>
      </c>
      <c r="I137" s="241"/>
      <c r="J137" s="242">
        <f>ROUND(I137*H137,2)</f>
        <v>0</v>
      </c>
      <c r="K137" s="238" t="s">
        <v>5</v>
      </c>
      <c r="L137" s="243"/>
      <c r="M137" s="244" t="s">
        <v>5</v>
      </c>
      <c r="N137" s="245" t="s">
        <v>45</v>
      </c>
      <c r="O137" s="43"/>
      <c r="P137" s="192">
        <f>O137*H137</f>
        <v>0</v>
      </c>
      <c r="Q137" s="192">
        <v>1</v>
      </c>
      <c r="R137" s="192">
        <f>Q137*H137</f>
        <v>11.214</v>
      </c>
      <c r="S137" s="192">
        <v>0</v>
      </c>
      <c r="T137" s="193">
        <f>S137*H137</f>
        <v>0</v>
      </c>
      <c r="AR137" s="25" t="s">
        <v>228</v>
      </c>
      <c r="AT137" s="25" t="s">
        <v>480</v>
      </c>
      <c r="AU137" s="25" t="s">
        <v>83</v>
      </c>
      <c r="AY137" s="25" t="s">
        <v>185</v>
      </c>
      <c r="BE137" s="194">
        <f>IF(N137="základní",J137,0)</f>
        <v>0</v>
      </c>
      <c r="BF137" s="194">
        <f>IF(N137="snížená",J137,0)</f>
        <v>0</v>
      </c>
      <c r="BG137" s="194">
        <f>IF(N137="zákl. přenesená",J137,0)</f>
        <v>0</v>
      </c>
      <c r="BH137" s="194">
        <f>IF(N137="sníž. přenesená",J137,0)</f>
        <v>0</v>
      </c>
      <c r="BI137" s="194">
        <f>IF(N137="nulová",J137,0)</f>
        <v>0</v>
      </c>
      <c r="BJ137" s="25" t="s">
        <v>81</v>
      </c>
      <c r="BK137" s="194">
        <f>ROUND(I137*H137,2)</f>
        <v>0</v>
      </c>
      <c r="BL137" s="25" t="s">
        <v>191</v>
      </c>
      <c r="BM137" s="25" t="s">
        <v>770</v>
      </c>
    </row>
    <row r="138" spans="2:65" s="12" customFormat="1">
      <c r="B138" s="195"/>
      <c r="D138" s="196" t="s">
        <v>193</v>
      </c>
      <c r="E138" s="197" t="s">
        <v>5</v>
      </c>
      <c r="F138" s="198" t="s">
        <v>502</v>
      </c>
      <c r="H138" s="199" t="s">
        <v>5</v>
      </c>
      <c r="I138" s="200"/>
      <c r="L138" s="195"/>
      <c r="M138" s="201"/>
      <c r="N138" s="202"/>
      <c r="O138" s="202"/>
      <c r="P138" s="202"/>
      <c r="Q138" s="202"/>
      <c r="R138" s="202"/>
      <c r="S138" s="202"/>
      <c r="T138" s="203"/>
      <c r="AT138" s="199" t="s">
        <v>193</v>
      </c>
      <c r="AU138" s="199" t="s">
        <v>83</v>
      </c>
      <c r="AV138" s="12" t="s">
        <v>81</v>
      </c>
      <c r="AW138" s="12" t="s">
        <v>38</v>
      </c>
      <c r="AX138" s="12" t="s">
        <v>74</v>
      </c>
      <c r="AY138" s="199" t="s">
        <v>185</v>
      </c>
    </row>
    <row r="139" spans="2:65" s="13" customFormat="1">
      <c r="B139" s="204"/>
      <c r="D139" s="196" t="s">
        <v>193</v>
      </c>
      <c r="E139" s="205" t="s">
        <v>5</v>
      </c>
      <c r="F139" s="206" t="s">
        <v>771</v>
      </c>
      <c r="H139" s="207">
        <v>11.999000000000001</v>
      </c>
      <c r="I139" s="208"/>
      <c r="L139" s="204"/>
      <c r="M139" s="209"/>
      <c r="N139" s="210"/>
      <c r="O139" s="210"/>
      <c r="P139" s="210"/>
      <c r="Q139" s="210"/>
      <c r="R139" s="210"/>
      <c r="S139" s="210"/>
      <c r="T139" s="211"/>
      <c r="AT139" s="205" t="s">
        <v>193</v>
      </c>
      <c r="AU139" s="205" t="s">
        <v>83</v>
      </c>
      <c r="AV139" s="13" t="s">
        <v>83</v>
      </c>
      <c r="AW139" s="13" t="s">
        <v>38</v>
      </c>
      <c r="AX139" s="13" t="s">
        <v>74</v>
      </c>
      <c r="AY139" s="205" t="s">
        <v>185</v>
      </c>
    </row>
    <row r="140" spans="2:65" s="13" customFormat="1">
      <c r="B140" s="204"/>
      <c r="D140" s="196" t="s">
        <v>193</v>
      </c>
      <c r="E140" s="205" t="s">
        <v>5</v>
      </c>
      <c r="F140" s="206" t="s">
        <v>772</v>
      </c>
      <c r="H140" s="207">
        <v>-0.78500000000000003</v>
      </c>
      <c r="I140" s="208"/>
      <c r="L140" s="204"/>
      <c r="M140" s="209"/>
      <c r="N140" s="210"/>
      <c r="O140" s="210"/>
      <c r="P140" s="210"/>
      <c r="Q140" s="210"/>
      <c r="R140" s="210"/>
      <c r="S140" s="210"/>
      <c r="T140" s="211"/>
      <c r="AT140" s="205" t="s">
        <v>193</v>
      </c>
      <c r="AU140" s="205" t="s">
        <v>83</v>
      </c>
      <c r="AV140" s="13" t="s">
        <v>83</v>
      </c>
      <c r="AW140" s="13" t="s">
        <v>38</v>
      </c>
      <c r="AX140" s="13" t="s">
        <v>74</v>
      </c>
      <c r="AY140" s="205" t="s">
        <v>185</v>
      </c>
    </row>
    <row r="141" spans="2:65" s="14" customFormat="1">
      <c r="B141" s="212"/>
      <c r="D141" s="196" t="s">
        <v>193</v>
      </c>
      <c r="E141" s="230" t="s">
        <v>5</v>
      </c>
      <c r="F141" s="231" t="s">
        <v>196</v>
      </c>
      <c r="H141" s="232">
        <v>11.214</v>
      </c>
      <c r="I141" s="217"/>
      <c r="L141" s="212"/>
      <c r="M141" s="218"/>
      <c r="N141" s="219"/>
      <c r="O141" s="219"/>
      <c r="P141" s="219"/>
      <c r="Q141" s="219"/>
      <c r="R141" s="219"/>
      <c r="S141" s="219"/>
      <c r="T141" s="220"/>
      <c r="AT141" s="221" t="s">
        <v>193</v>
      </c>
      <c r="AU141" s="221" t="s">
        <v>83</v>
      </c>
      <c r="AV141" s="14" t="s">
        <v>191</v>
      </c>
      <c r="AW141" s="14" t="s">
        <v>38</v>
      </c>
      <c r="AX141" s="14" t="s">
        <v>81</v>
      </c>
      <c r="AY141" s="221" t="s">
        <v>185</v>
      </c>
    </row>
    <row r="142" spans="2:65" s="11" customFormat="1" ht="29.85" customHeight="1">
      <c r="B142" s="168"/>
      <c r="D142" s="179" t="s">
        <v>73</v>
      </c>
      <c r="E142" s="180" t="s">
        <v>83</v>
      </c>
      <c r="F142" s="180" t="s">
        <v>512</v>
      </c>
      <c r="I142" s="171"/>
      <c r="J142" s="181">
        <f>BK142</f>
        <v>0</v>
      </c>
      <c r="L142" s="168"/>
      <c r="M142" s="173"/>
      <c r="N142" s="174"/>
      <c r="O142" s="174"/>
      <c r="P142" s="175">
        <f>SUM(P143:P150)</f>
        <v>0</v>
      </c>
      <c r="Q142" s="174"/>
      <c r="R142" s="175">
        <f>SUM(R143:R150)</f>
        <v>0</v>
      </c>
      <c r="S142" s="174"/>
      <c r="T142" s="176">
        <f>SUM(T143:T150)</f>
        <v>0</v>
      </c>
      <c r="AR142" s="169" t="s">
        <v>81</v>
      </c>
      <c r="AT142" s="177" t="s">
        <v>73</v>
      </c>
      <c r="AU142" s="177" t="s">
        <v>81</v>
      </c>
      <c r="AY142" s="169" t="s">
        <v>185</v>
      </c>
      <c r="BK142" s="178">
        <f>SUM(BK143:BK150)</f>
        <v>0</v>
      </c>
    </row>
    <row r="143" spans="2:65" s="1" customFormat="1" ht="28.95" customHeight="1">
      <c r="B143" s="182"/>
      <c r="C143" s="183" t="s">
        <v>244</v>
      </c>
      <c r="D143" s="183" t="s">
        <v>187</v>
      </c>
      <c r="E143" s="184" t="s">
        <v>513</v>
      </c>
      <c r="F143" s="185" t="s">
        <v>514</v>
      </c>
      <c r="G143" s="186" t="s">
        <v>190</v>
      </c>
      <c r="H143" s="187">
        <v>462.85</v>
      </c>
      <c r="I143" s="188"/>
      <c r="J143" s="189">
        <f>ROUND(I143*H143,2)</f>
        <v>0</v>
      </c>
      <c r="K143" s="185" t="s">
        <v>205</v>
      </c>
      <c r="L143" s="42"/>
      <c r="M143" s="190" t="s">
        <v>5</v>
      </c>
      <c r="N143" s="191" t="s">
        <v>45</v>
      </c>
      <c r="O143" s="43"/>
      <c r="P143" s="192">
        <f>O143*H143</f>
        <v>0</v>
      </c>
      <c r="Q143" s="192">
        <v>0</v>
      </c>
      <c r="R143" s="192">
        <f>Q143*H143</f>
        <v>0</v>
      </c>
      <c r="S143" s="192">
        <v>0</v>
      </c>
      <c r="T143" s="193">
        <f>S143*H143</f>
        <v>0</v>
      </c>
      <c r="AR143" s="25" t="s">
        <v>191</v>
      </c>
      <c r="AT143" s="25" t="s">
        <v>187</v>
      </c>
      <c r="AU143" s="25" t="s">
        <v>83</v>
      </c>
      <c r="AY143" s="25" t="s">
        <v>185</v>
      </c>
      <c r="BE143" s="194">
        <f>IF(N143="základní",J143,0)</f>
        <v>0</v>
      </c>
      <c r="BF143" s="194">
        <f>IF(N143="snížená",J143,0)</f>
        <v>0</v>
      </c>
      <c r="BG143" s="194">
        <f>IF(N143="zákl. přenesená",J143,0)</f>
        <v>0</v>
      </c>
      <c r="BH143" s="194">
        <f>IF(N143="sníž. přenesená",J143,0)</f>
        <v>0</v>
      </c>
      <c r="BI143" s="194">
        <f>IF(N143="nulová",J143,0)</f>
        <v>0</v>
      </c>
      <c r="BJ143" s="25" t="s">
        <v>81</v>
      </c>
      <c r="BK143" s="194">
        <f>ROUND(I143*H143,2)</f>
        <v>0</v>
      </c>
      <c r="BL143" s="25" t="s">
        <v>191</v>
      </c>
      <c r="BM143" s="25" t="s">
        <v>773</v>
      </c>
    </row>
    <row r="144" spans="2:65" s="12" customFormat="1">
      <c r="B144" s="195"/>
      <c r="D144" s="196" t="s">
        <v>193</v>
      </c>
      <c r="E144" s="197" t="s">
        <v>5</v>
      </c>
      <c r="F144" s="198" t="s">
        <v>774</v>
      </c>
      <c r="H144" s="199" t="s">
        <v>5</v>
      </c>
      <c r="I144" s="200"/>
      <c r="L144" s="195"/>
      <c r="M144" s="201"/>
      <c r="N144" s="202"/>
      <c r="O144" s="202"/>
      <c r="P144" s="202"/>
      <c r="Q144" s="202"/>
      <c r="R144" s="202"/>
      <c r="S144" s="202"/>
      <c r="T144" s="203"/>
      <c r="AT144" s="199" t="s">
        <v>193</v>
      </c>
      <c r="AU144" s="199" t="s">
        <v>83</v>
      </c>
      <c r="AV144" s="12" t="s">
        <v>81</v>
      </c>
      <c r="AW144" s="12" t="s">
        <v>38</v>
      </c>
      <c r="AX144" s="12" t="s">
        <v>74</v>
      </c>
      <c r="AY144" s="199" t="s">
        <v>185</v>
      </c>
    </row>
    <row r="145" spans="2:65" s="13" customFormat="1">
      <c r="B145" s="204"/>
      <c r="D145" s="196" t="s">
        <v>193</v>
      </c>
      <c r="E145" s="205" t="s">
        <v>5</v>
      </c>
      <c r="F145" s="206" t="s">
        <v>775</v>
      </c>
      <c r="H145" s="207">
        <v>449.65</v>
      </c>
      <c r="I145" s="208"/>
      <c r="L145" s="204"/>
      <c r="M145" s="209"/>
      <c r="N145" s="210"/>
      <c r="O145" s="210"/>
      <c r="P145" s="210"/>
      <c r="Q145" s="210"/>
      <c r="R145" s="210"/>
      <c r="S145" s="210"/>
      <c r="T145" s="211"/>
      <c r="AT145" s="205" t="s">
        <v>193</v>
      </c>
      <c r="AU145" s="205" t="s">
        <v>83</v>
      </c>
      <c r="AV145" s="13" t="s">
        <v>83</v>
      </c>
      <c r="AW145" s="13" t="s">
        <v>38</v>
      </c>
      <c r="AX145" s="13" t="s">
        <v>74</v>
      </c>
      <c r="AY145" s="205" t="s">
        <v>185</v>
      </c>
    </row>
    <row r="146" spans="2:65" s="15" customFormat="1">
      <c r="B146" s="222"/>
      <c r="D146" s="196" t="s">
        <v>193</v>
      </c>
      <c r="E146" s="223" t="s">
        <v>5</v>
      </c>
      <c r="F146" s="224" t="s">
        <v>302</v>
      </c>
      <c r="H146" s="225">
        <v>449.65</v>
      </c>
      <c r="I146" s="226"/>
      <c r="L146" s="222"/>
      <c r="M146" s="227"/>
      <c r="N146" s="228"/>
      <c r="O146" s="228"/>
      <c r="P146" s="228"/>
      <c r="Q146" s="228"/>
      <c r="R146" s="228"/>
      <c r="S146" s="228"/>
      <c r="T146" s="229"/>
      <c r="AT146" s="223" t="s">
        <v>193</v>
      </c>
      <c r="AU146" s="223" t="s">
        <v>83</v>
      </c>
      <c r="AV146" s="15" t="s">
        <v>202</v>
      </c>
      <c r="AW146" s="15" t="s">
        <v>38</v>
      </c>
      <c r="AX146" s="15" t="s">
        <v>74</v>
      </c>
      <c r="AY146" s="223" t="s">
        <v>185</v>
      </c>
    </row>
    <row r="147" spans="2:65" s="12" customFormat="1">
      <c r="B147" s="195"/>
      <c r="D147" s="196" t="s">
        <v>193</v>
      </c>
      <c r="E147" s="197" t="s">
        <v>5</v>
      </c>
      <c r="F147" s="198" t="s">
        <v>524</v>
      </c>
      <c r="H147" s="199" t="s">
        <v>5</v>
      </c>
      <c r="I147" s="200"/>
      <c r="L147" s="195"/>
      <c r="M147" s="201"/>
      <c r="N147" s="202"/>
      <c r="O147" s="202"/>
      <c r="P147" s="202"/>
      <c r="Q147" s="202"/>
      <c r="R147" s="202"/>
      <c r="S147" s="202"/>
      <c r="T147" s="203"/>
      <c r="AT147" s="199" t="s">
        <v>193</v>
      </c>
      <c r="AU147" s="199" t="s">
        <v>83</v>
      </c>
      <c r="AV147" s="12" t="s">
        <v>81</v>
      </c>
      <c r="AW147" s="12" t="s">
        <v>38</v>
      </c>
      <c r="AX147" s="12" t="s">
        <v>74</v>
      </c>
      <c r="AY147" s="199" t="s">
        <v>185</v>
      </c>
    </row>
    <row r="148" spans="2:65" s="13" customFormat="1">
      <c r="B148" s="204"/>
      <c r="D148" s="196" t="s">
        <v>193</v>
      </c>
      <c r="E148" s="205" t="s">
        <v>5</v>
      </c>
      <c r="F148" s="206" t="s">
        <v>776</v>
      </c>
      <c r="H148" s="207">
        <v>13.2</v>
      </c>
      <c r="I148" s="208"/>
      <c r="L148" s="204"/>
      <c r="M148" s="209"/>
      <c r="N148" s="210"/>
      <c r="O148" s="210"/>
      <c r="P148" s="210"/>
      <c r="Q148" s="210"/>
      <c r="R148" s="210"/>
      <c r="S148" s="210"/>
      <c r="T148" s="211"/>
      <c r="AT148" s="205" t="s">
        <v>193</v>
      </c>
      <c r="AU148" s="205" t="s">
        <v>83</v>
      </c>
      <c r="AV148" s="13" t="s">
        <v>83</v>
      </c>
      <c r="AW148" s="13" t="s">
        <v>38</v>
      </c>
      <c r="AX148" s="13" t="s">
        <v>74</v>
      </c>
      <c r="AY148" s="205" t="s">
        <v>185</v>
      </c>
    </row>
    <row r="149" spans="2:65" s="15" customFormat="1">
      <c r="B149" s="222"/>
      <c r="D149" s="196" t="s">
        <v>193</v>
      </c>
      <c r="E149" s="223" t="s">
        <v>5</v>
      </c>
      <c r="F149" s="224" t="s">
        <v>302</v>
      </c>
      <c r="H149" s="225">
        <v>13.2</v>
      </c>
      <c r="I149" s="226"/>
      <c r="L149" s="222"/>
      <c r="M149" s="227"/>
      <c r="N149" s="228"/>
      <c r="O149" s="228"/>
      <c r="P149" s="228"/>
      <c r="Q149" s="228"/>
      <c r="R149" s="228"/>
      <c r="S149" s="228"/>
      <c r="T149" s="229"/>
      <c r="AT149" s="223" t="s">
        <v>193</v>
      </c>
      <c r="AU149" s="223" t="s">
        <v>83</v>
      </c>
      <c r="AV149" s="15" t="s">
        <v>202</v>
      </c>
      <c r="AW149" s="15" t="s">
        <v>38</v>
      </c>
      <c r="AX149" s="15" t="s">
        <v>74</v>
      </c>
      <c r="AY149" s="223" t="s">
        <v>185</v>
      </c>
    </row>
    <row r="150" spans="2:65" s="14" customFormat="1">
      <c r="B150" s="212"/>
      <c r="D150" s="196" t="s">
        <v>193</v>
      </c>
      <c r="E150" s="230" t="s">
        <v>5</v>
      </c>
      <c r="F150" s="231" t="s">
        <v>196</v>
      </c>
      <c r="H150" s="232">
        <v>462.85</v>
      </c>
      <c r="I150" s="217"/>
      <c r="L150" s="212"/>
      <c r="M150" s="218"/>
      <c r="N150" s="219"/>
      <c r="O150" s="219"/>
      <c r="P150" s="219"/>
      <c r="Q150" s="219"/>
      <c r="R150" s="219"/>
      <c r="S150" s="219"/>
      <c r="T150" s="220"/>
      <c r="AT150" s="221" t="s">
        <v>193</v>
      </c>
      <c r="AU150" s="221" t="s">
        <v>83</v>
      </c>
      <c r="AV150" s="14" t="s">
        <v>191</v>
      </c>
      <c r="AW150" s="14" t="s">
        <v>38</v>
      </c>
      <c r="AX150" s="14" t="s">
        <v>81</v>
      </c>
      <c r="AY150" s="221" t="s">
        <v>185</v>
      </c>
    </row>
    <row r="151" spans="2:65" s="11" customFormat="1" ht="29.85" customHeight="1">
      <c r="B151" s="168"/>
      <c r="D151" s="179" t="s">
        <v>73</v>
      </c>
      <c r="E151" s="180" t="s">
        <v>202</v>
      </c>
      <c r="F151" s="180" t="s">
        <v>777</v>
      </c>
      <c r="I151" s="171"/>
      <c r="J151" s="181">
        <f>BK151</f>
        <v>0</v>
      </c>
      <c r="L151" s="168"/>
      <c r="M151" s="173"/>
      <c r="N151" s="174"/>
      <c r="O151" s="174"/>
      <c r="P151" s="175">
        <f>SUM(P152:P157)</f>
        <v>0</v>
      </c>
      <c r="Q151" s="174"/>
      <c r="R151" s="175">
        <f>SUM(R152:R157)</f>
        <v>5.5689500000000001</v>
      </c>
      <c r="S151" s="174"/>
      <c r="T151" s="176">
        <f>SUM(T152:T157)</f>
        <v>0</v>
      </c>
      <c r="AR151" s="169" t="s">
        <v>81</v>
      </c>
      <c r="AT151" s="177" t="s">
        <v>73</v>
      </c>
      <c r="AU151" s="177" t="s">
        <v>81</v>
      </c>
      <c r="AY151" s="169" t="s">
        <v>185</v>
      </c>
      <c r="BK151" s="178">
        <f>SUM(BK152:BK157)</f>
        <v>0</v>
      </c>
    </row>
    <row r="152" spans="2:65" s="1" customFormat="1" ht="28.95" customHeight="1">
      <c r="B152" s="182"/>
      <c r="C152" s="183" t="s">
        <v>424</v>
      </c>
      <c r="D152" s="183" t="s">
        <v>187</v>
      </c>
      <c r="E152" s="184" t="s">
        <v>778</v>
      </c>
      <c r="F152" s="185" t="s">
        <v>779</v>
      </c>
      <c r="G152" s="186" t="s">
        <v>275</v>
      </c>
      <c r="H152" s="187">
        <v>10</v>
      </c>
      <c r="I152" s="188"/>
      <c r="J152" s="189">
        <f>ROUND(I152*H152,2)</f>
        <v>0</v>
      </c>
      <c r="K152" s="185" t="s">
        <v>198</v>
      </c>
      <c r="L152" s="42"/>
      <c r="M152" s="190" t="s">
        <v>5</v>
      </c>
      <c r="N152" s="191" t="s">
        <v>45</v>
      </c>
      <c r="O152" s="43"/>
      <c r="P152" s="192">
        <f>O152*H152</f>
        <v>0</v>
      </c>
      <c r="Q152" s="192">
        <v>0.24127000000000001</v>
      </c>
      <c r="R152" s="192">
        <f>Q152*H152</f>
        <v>2.4127000000000001</v>
      </c>
      <c r="S152" s="192">
        <v>0</v>
      </c>
      <c r="T152" s="193">
        <f>S152*H152</f>
        <v>0</v>
      </c>
      <c r="AR152" s="25" t="s">
        <v>191</v>
      </c>
      <c r="AT152" s="25" t="s">
        <v>187</v>
      </c>
      <c r="AU152" s="25" t="s">
        <v>83</v>
      </c>
      <c r="AY152" s="25" t="s">
        <v>185</v>
      </c>
      <c r="BE152" s="194">
        <f>IF(N152="základní",J152,0)</f>
        <v>0</v>
      </c>
      <c r="BF152" s="194">
        <f>IF(N152="snížená",J152,0)</f>
        <v>0</v>
      </c>
      <c r="BG152" s="194">
        <f>IF(N152="zákl. přenesená",J152,0)</f>
        <v>0</v>
      </c>
      <c r="BH152" s="194">
        <f>IF(N152="sníž. přenesená",J152,0)</f>
        <v>0</v>
      </c>
      <c r="BI152" s="194">
        <f>IF(N152="nulová",J152,0)</f>
        <v>0</v>
      </c>
      <c r="BJ152" s="25" t="s">
        <v>81</v>
      </c>
      <c r="BK152" s="194">
        <f>ROUND(I152*H152,2)</f>
        <v>0</v>
      </c>
      <c r="BL152" s="25" t="s">
        <v>191</v>
      </c>
      <c r="BM152" s="25" t="s">
        <v>780</v>
      </c>
    </row>
    <row r="153" spans="2:65" s="13" customFormat="1">
      <c r="B153" s="204"/>
      <c r="D153" s="196" t="s">
        <v>193</v>
      </c>
      <c r="E153" s="205" t="s">
        <v>5</v>
      </c>
      <c r="F153" s="206" t="s">
        <v>238</v>
      </c>
      <c r="H153" s="207">
        <v>10</v>
      </c>
      <c r="I153" s="208"/>
      <c r="L153" s="204"/>
      <c r="M153" s="209"/>
      <c r="N153" s="210"/>
      <c r="O153" s="210"/>
      <c r="P153" s="210"/>
      <c r="Q153" s="210"/>
      <c r="R153" s="210"/>
      <c r="S153" s="210"/>
      <c r="T153" s="211"/>
      <c r="AT153" s="205" t="s">
        <v>193</v>
      </c>
      <c r="AU153" s="205" t="s">
        <v>83</v>
      </c>
      <c r="AV153" s="13" t="s">
        <v>83</v>
      </c>
      <c r="AW153" s="13" t="s">
        <v>38</v>
      </c>
      <c r="AX153" s="13" t="s">
        <v>74</v>
      </c>
      <c r="AY153" s="205" t="s">
        <v>185</v>
      </c>
    </row>
    <row r="154" spans="2:65" s="14" customFormat="1">
      <c r="B154" s="212"/>
      <c r="D154" s="213" t="s">
        <v>193</v>
      </c>
      <c r="E154" s="214" t="s">
        <v>5</v>
      </c>
      <c r="F154" s="215" t="s">
        <v>196</v>
      </c>
      <c r="H154" s="216">
        <v>10</v>
      </c>
      <c r="I154" s="217"/>
      <c r="L154" s="212"/>
      <c r="M154" s="218"/>
      <c r="N154" s="219"/>
      <c r="O154" s="219"/>
      <c r="P154" s="219"/>
      <c r="Q154" s="219"/>
      <c r="R154" s="219"/>
      <c r="S154" s="219"/>
      <c r="T154" s="220"/>
      <c r="AT154" s="221" t="s">
        <v>193</v>
      </c>
      <c r="AU154" s="221" t="s">
        <v>83</v>
      </c>
      <c r="AV154" s="14" t="s">
        <v>191</v>
      </c>
      <c r="AW154" s="14" t="s">
        <v>38</v>
      </c>
      <c r="AX154" s="14" t="s">
        <v>81</v>
      </c>
      <c r="AY154" s="221" t="s">
        <v>185</v>
      </c>
    </row>
    <row r="155" spans="2:65" s="1" customFormat="1" ht="40.200000000000003" customHeight="1">
      <c r="B155" s="182"/>
      <c r="C155" s="236" t="s">
        <v>428</v>
      </c>
      <c r="D155" s="236" t="s">
        <v>480</v>
      </c>
      <c r="E155" s="237" t="s">
        <v>781</v>
      </c>
      <c r="F155" s="238" t="s">
        <v>782</v>
      </c>
      <c r="G155" s="239" t="s">
        <v>566</v>
      </c>
      <c r="H155" s="240">
        <v>63.125</v>
      </c>
      <c r="I155" s="241"/>
      <c r="J155" s="242">
        <f>ROUND(I155*H155,2)</f>
        <v>0</v>
      </c>
      <c r="K155" s="238" t="s">
        <v>198</v>
      </c>
      <c r="L155" s="243"/>
      <c r="M155" s="244" t="s">
        <v>5</v>
      </c>
      <c r="N155" s="245" t="s">
        <v>45</v>
      </c>
      <c r="O155" s="43"/>
      <c r="P155" s="192">
        <f>O155*H155</f>
        <v>0</v>
      </c>
      <c r="Q155" s="192">
        <v>0.05</v>
      </c>
      <c r="R155" s="192">
        <f>Q155*H155</f>
        <v>3.15625</v>
      </c>
      <c r="S155" s="192">
        <v>0</v>
      </c>
      <c r="T155" s="193">
        <f>S155*H155</f>
        <v>0</v>
      </c>
      <c r="AR155" s="25" t="s">
        <v>228</v>
      </c>
      <c r="AT155" s="25" t="s">
        <v>480</v>
      </c>
      <c r="AU155" s="25" t="s">
        <v>83</v>
      </c>
      <c r="AY155" s="25" t="s">
        <v>185</v>
      </c>
      <c r="BE155" s="194">
        <f>IF(N155="základní",J155,0)</f>
        <v>0</v>
      </c>
      <c r="BF155" s="194">
        <f>IF(N155="snížená",J155,0)</f>
        <v>0</v>
      </c>
      <c r="BG155" s="194">
        <f>IF(N155="zákl. přenesená",J155,0)</f>
        <v>0</v>
      </c>
      <c r="BH155" s="194">
        <f>IF(N155="sníž. přenesená",J155,0)</f>
        <v>0</v>
      </c>
      <c r="BI155" s="194">
        <f>IF(N155="nulová",J155,0)</f>
        <v>0</v>
      </c>
      <c r="BJ155" s="25" t="s">
        <v>81</v>
      </c>
      <c r="BK155" s="194">
        <f>ROUND(I155*H155,2)</f>
        <v>0</v>
      </c>
      <c r="BL155" s="25" t="s">
        <v>191</v>
      </c>
      <c r="BM155" s="25" t="s">
        <v>783</v>
      </c>
    </row>
    <row r="156" spans="2:65" s="13" customFormat="1">
      <c r="B156" s="204"/>
      <c r="D156" s="196" t="s">
        <v>193</v>
      </c>
      <c r="E156" s="205" t="s">
        <v>5</v>
      </c>
      <c r="F156" s="206" t="s">
        <v>784</v>
      </c>
      <c r="H156" s="207">
        <v>63.125</v>
      </c>
      <c r="I156" s="208"/>
      <c r="L156" s="204"/>
      <c r="M156" s="209"/>
      <c r="N156" s="210"/>
      <c r="O156" s="210"/>
      <c r="P156" s="210"/>
      <c r="Q156" s="210"/>
      <c r="R156" s="210"/>
      <c r="S156" s="210"/>
      <c r="T156" s="211"/>
      <c r="AT156" s="205" t="s">
        <v>193</v>
      </c>
      <c r="AU156" s="205" t="s">
        <v>83</v>
      </c>
      <c r="AV156" s="13" t="s">
        <v>83</v>
      </c>
      <c r="AW156" s="13" t="s">
        <v>38</v>
      </c>
      <c r="AX156" s="13" t="s">
        <v>74</v>
      </c>
      <c r="AY156" s="205" t="s">
        <v>185</v>
      </c>
    </row>
    <row r="157" spans="2:65" s="14" customFormat="1">
      <c r="B157" s="212"/>
      <c r="D157" s="196" t="s">
        <v>193</v>
      </c>
      <c r="E157" s="230" t="s">
        <v>5</v>
      </c>
      <c r="F157" s="231" t="s">
        <v>196</v>
      </c>
      <c r="H157" s="232">
        <v>63.125</v>
      </c>
      <c r="I157" s="217"/>
      <c r="L157" s="212"/>
      <c r="M157" s="218"/>
      <c r="N157" s="219"/>
      <c r="O157" s="219"/>
      <c r="P157" s="219"/>
      <c r="Q157" s="219"/>
      <c r="R157" s="219"/>
      <c r="S157" s="219"/>
      <c r="T157" s="220"/>
      <c r="AT157" s="221" t="s">
        <v>193</v>
      </c>
      <c r="AU157" s="221" t="s">
        <v>83</v>
      </c>
      <c r="AV157" s="14" t="s">
        <v>191</v>
      </c>
      <c r="AW157" s="14" t="s">
        <v>38</v>
      </c>
      <c r="AX157" s="14" t="s">
        <v>81</v>
      </c>
      <c r="AY157" s="221" t="s">
        <v>185</v>
      </c>
    </row>
    <row r="158" spans="2:65" s="11" customFormat="1" ht="29.85" customHeight="1">
      <c r="B158" s="168"/>
      <c r="D158" s="179" t="s">
        <v>73</v>
      </c>
      <c r="E158" s="180" t="s">
        <v>191</v>
      </c>
      <c r="F158" s="180" t="s">
        <v>520</v>
      </c>
      <c r="I158" s="171"/>
      <c r="J158" s="181">
        <f>BK158</f>
        <v>0</v>
      </c>
      <c r="L158" s="168"/>
      <c r="M158" s="173"/>
      <c r="N158" s="174"/>
      <c r="O158" s="174"/>
      <c r="P158" s="175">
        <f>SUM(P159:P162)</f>
        <v>0</v>
      </c>
      <c r="Q158" s="174"/>
      <c r="R158" s="175">
        <f>SUM(R159:R162)</f>
        <v>2.4958164000000003</v>
      </c>
      <c r="S158" s="174"/>
      <c r="T158" s="176">
        <f>SUM(T159:T162)</f>
        <v>0</v>
      </c>
      <c r="AR158" s="169" t="s">
        <v>81</v>
      </c>
      <c r="AT158" s="177" t="s">
        <v>73</v>
      </c>
      <c r="AU158" s="177" t="s">
        <v>81</v>
      </c>
      <c r="AY158" s="169" t="s">
        <v>185</v>
      </c>
      <c r="BK158" s="178">
        <f>SUM(BK159:BK162)</f>
        <v>0</v>
      </c>
    </row>
    <row r="159" spans="2:65" s="1" customFormat="1" ht="20.399999999999999" customHeight="1">
      <c r="B159" s="182"/>
      <c r="C159" s="183" t="s">
        <v>250</v>
      </c>
      <c r="D159" s="183" t="s">
        <v>187</v>
      </c>
      <c r="E159" s="184" t="s">
        <v>521</v>
      </c>
      <c r="F159" s="185" t="s">
        <v>522</v>
      </c>
      <c r="G159" s="186" t="s">
        <v>283</v>
      </c>
      <c r="H159" s="187">
        <v>1.32</v>
      </c>
      <c r="I159" s="188"/>
      <c r="J159" s="189">
        <f>ROUND(I159*H159,2)</f>
        <v>0</v>
      </c>
      <c r="K159" s="185" t="s">
        <v>5</v>
      </c>
      <c r="L159" s="42"/>
      <c r="M159" s="190" t="s">
        <v>5</v>
      </c>
      <c r="N159" s="191" t="s">
        <v>45</v>
      </c>
      <c r="O159" s="43"/>
      <c r="P159" s="192">
        <f>O159*H159</f>
        <v>0</v>
      </c>
      <c r="Q159" s="192">
        <v>1.8907700000000001</v>
      </c>
      <c r="R159" s="192">
        <f>Q159*H159</f>
        <v>2.4958164000000003</v>
      </c>
      <c r="S159" s="192">
        <v>0</v>
      </c>
      <c r="T159" s="193">
        <f>S159*H159</f>
        <v>0</v>
      </c>
      <c r="AR159" s="25" t="s">
        <v>191</v>
      </c>
      <c r="AT159" s="25" t="s">
        <v>187</v>
      </c>
      <c r="AU159" s="25" t="s">
        <v>83</v>
      </c>
      <c r="AY159" s="25" t="s">
        <v>185</v>
      </c>
      <c r="BE159" s="194">
        <f>IF(N159="základní",J159,0)</f>
        <v>0</v>
      </c>
      <c r="BF159" s="194">
        <f>IF(N159="snížená",J159,0)</f>
        <v>0</v>
      </c>
      <c r="BG159" s="194">
        <f>IF(N159="zákl. přenesená",J159,0)</f>
        <v>0</v>
      </c>
      <c r="BH159" s="194">
        <f>IF(N159="sníž. přenesená",J159,0)</f>
        <v>0</v>
      </c>
      <c r="BI159" s="194">
        <f>IF(N159="nulová",J159,0)</f>
        <v>0</v>
      </c>
      <c r="BJ159" s="25" t="s">
        <v>81</v>
      </c>
      <c r="BK159" s="194">
        <f>ROUND(I159*H159,2)</f>
        <v>0</v>
      </c>
      <c r="BL159" s="25" t="s">
        <v>191</v>
      </c>
      <c r="BM159" s="25" t="s">
        <v>785</v>
      </c>
    </row>
    <row r="160" spans="2:65" s="12" customFormat="1">
      <c r="B160" s="195"/>
      <c r="D160" s="196" t="s">
        <v>193</v>
      </c>
      <c r="E160" s="197" t="s">
        <v>5</v>
      </c>
      <c r="F160" s="198" t="s">
        <v>524</v>
      </c>
      <c r="H160" s="199" t="s">
        <v>5</v>
      </c>
      <c r="I160" s="200"/>
      <c r="L160" s="195"/>
      <c r="M160" s="201"/>
      <c r="N160" s="202"/>
      <c r="O160" s="202"/>
      <c r="P160" s="202"/>
      <c r="Q160" s="202"/>
      <c r="R160" s="202"/>
      <c r="S160" s="202"/>
      <c r="T160" s="203"/>
      <c r="AT160" s="199" t="s">
        <v>193</v>
      </c>
      <c r="AU160" s="199" t="s">
        <v>83</v>
      </c>
      <c r="AV160" s="12" t="s">
        <v>81</v>
      </c>
      <c r="AW160" s="12" t="s">
        <v>38</v>
      </c>
      <c r="AX160" s="12" t="s">
        <v>74</v>
      </c>
      <c r="AY160" s="199" t="s">
        <v>185</v>
      </c>
    </row>
    <row r="161" spans="2:65" s="13" customFormat="1">
      <c r="B161" s="204"/>
      <c r="D161" s="196" t="s">
        <v>193</v>
      </c>
      <c r="E161" s="205" t="s">
        <v>5</v>
      </c>
      <c r="F161" s="206" t="s">
        <v>786</v>
      </c>
      <c r="H161" s="207">
        <v>1.32</v>
      </c>
      <c r="I161" s="208"/>
      <c r="L161" s="204"/>
      <c r="M161" s="209"/>
      <c r="N161" s="210"/>
      <c r="O161" s="210"/>
      <c r="P161" s="210"/>
      <c r="Q161" s="210"/>
      <c r="R161" s="210"/>
      <c r="S161" s="210"/>
      <c r="T161" s="211"/>
      <c r="AT161" s="205" t="s">
        <v>193</v>
      </c>
      <c r="AU161" s="205" t="s">
        <v>83</v>
      </c>
      <c r="AV161" s="13" t="s">
        <v>83</v>
      </c>
      <c r="AW161" s="13" t="s">
        <v>38</v>
      </c>
      <c r="AX161" s="13" t="s">
        <v>74</v>
      </c>
      <c r="AY161" s="205" t="s">
        <v>185</v>
      </c>
    </row>
    <row r="162" spans="2:65" s="14" customFormat="1">
      <c r="B162" s="212"/>
      <c r="D162" s="196" t="s">
        <v>193</v>
      </c>
      <c r="E162" s="230" t="s">
        <v>5</v>
      </c>
      <c r="F162" s="231" t="s">
        <v>196</v>
      </c>
      <c r="H162" s="232">
        <v>1.32</v>
      </c>
      <c r="I162" s="217"/>
      <c r="L162" s="212"/>
      <c r="M162" s="218"/>
      <c r="N162" s="219"/>
      <c r="O162" s="219"/>
      <c r="P162" s="219"/>
      <c r="Q162" s="219"/>
      <c r="R162" s="219"/>
      <c r="S162" s="219"/>
      <c r="T162" s="220"/>
      <c r="AT162" s="221" t="s">
        <v>193</v>
      </c>
      <c r="AU162" s="221" t="s">
        <v>83</v>
      </c>
      <c r="AV162" s="14" t="s">
        <v>191</v>
      </c>
      <c r="AW162" s="14" t="s">
        <v>38</v>
      </c>
      <c r="AX162" s="14" t="s">
        <v>81</v>
      </c>
      <c r="AY162" s="221" t="s">
        <v>185</v>
      </c>
    </row>
    <row r="163" spans="2:65" s="11" customFormat="1" ht="29.85" customHeight="1">
      <c r="B163" s="168"/>
      <c r="D163" s="179" t="s">
        <v>73</v>
      </c>
      <c r="E163" s="180" t="s">
        <v>215</v>
      </c>
      <c r="F163" s="180" t="s">
        <v>90</v>
      </c>
      <c r="I163" s="171"/>
      <c r="J163" s="181">
        <f>BK163</f>
        <v>0</v>
      </c>
      <c r="L163" s="168"/>
      <c r="M163" s="173"/>
      <c r="N163" s="174"/>
      <c r="O163" s="174"/>
      <c r="P163" s="175">
        <f>SUM(P164:P179)</f>
        <v>0</v>
      </c>
      <c r="Q163" s="174"/>
      <c r="R163" s="175">
        <f>SUM(R164:R179)</f>
        <v>112.30302</v>
      </c>
      <c r="S163" s="174"/>
      <c r="T163" s="176">
        <f>SUM(T164:T179)</f>
        <v>0</v>
      </c>
      <c r="AR163" s="169" t="s">
        <v>81</v>
      </c>
      <c r="AT163" s="177" t="s">
        <v>73</v>
      </c>
      <c r="AU163" s="177" t="s">
        <v>81</v>
      </c>
      <c r="AY163" s="169" t="s">
        <v>185</v>
      </c>
      <c r="BK163" s="178">
        <f>SUM(BK164:BK179)</f>
        <v>0</v>
      </c>
    </row>
    <row r="164" spans="2:65" s="1" customFormat="1" ht="20.399999999999999" customHeight="1">
      <c r="B164" s="182"/>
      <c r="C164" s="183" t="s">
        <v>255</v>
      </c>
      <c r="D164" s="183" t="s">
        <v>187</v>
      </c>
      <c r="E164" s="184" t="s">
        <v>526</v>
      </c>
      <c r="F164" s="185" t="s">
        <v>527</v>
      </c>
      <c r="G164" s="186" t="s">
        <v>190</v>
      </c>
      <c r="H164" s="187">
        <v>430.1</v>
      </c>
      <c r="I164" s="188"/>
      <c r="J164" s="189">
        <f>ROUND(I164*H164,2)</f>
        <v>0</v>
      </c>
      <c r="K164" s="185" t="s">
        <v>205</v>
      </c>
      <c r="L164" s="42"/>
      <c r="M164" s="190" t="s">
        <v>5</v>
      </c>
      <c r="N164" s="191" t="s">
        <v>45</v>
      </c>
      <c r="O164" s="43"/>
      <c r="P164" s="192">
        <f>O164*H164</f>
        <v>0</v>
      </c>
      <c r="Q164" s="192">
        <v>0</v>
      </c>
      <c r="R164" s="192">
        <f>Q164*H164</f>
        <v>0</v>
      </c>
      <c r="S164" s="192">
        <v>0</v>
      </c>
      <c r="T164" s="193">
        <f>S164*H164</f>
        <v>0</v>
      </c>
      <c r="AR164" s="25" t="s">
        <v>191</v>
      </c>
      <c r="AT164" s="25" t="s">
        <v>187</v>
      </c>
      <c r="AU164" s="25" t="s">
        <v>83</v>
      </c>
      <c r="AY164" s="25" t="s">
        <v>185</v>
      </c>
      <c r="BE164" s="194">
        <f>IF(N164="základní",J164,0)</f>
        <v>0</v>
      </c>
      <c r="BF164" s="194">
        <f>IF(N164="snížená",J164,0)</f>
        <v>0</v>
      </c>
      <c r="BG164" s="194">
        <f>IF(N164="zákl. přenesená",J164,0)</f>
        <v>0</v>
      </c>
      <c r="BH164" s="194">
        <f>IF(N164="sníž. přenesená",J164,0)</f>
        <v>0</v>
      </c>
      <c r="BI164" s="194">
        <f>IF(N164="nulová",J164,0)</f>
        <v>0</v>
      </c>
      <c r="BJ164" s="25" t="s">
        <v>81</v>
      </c>
      <c r="BK164" s="194">
        <f>ROUND(I164*H164,2)</f>
        <v>0</v>
      </c>
      <c r="BL164" s="25" t="s">
        <v>191</v>
      </c>
      <c r="BM164" s="25" t="s">
        <v>787</v>
      </c>
    </row>
    <row r="165" spans="2:65" s="12" customFormat="1">
      <c r="B165" s="195"/>
      <c r="D165" s="196" t="s">
        <v>193</v>
      </c>
      <c r="E165" s="197" t="s">
        <v>5</v>
      </c>
      <c r="F165" s="198" t="s">
        <v>774</v>
      </c>
      <c r="H165" s="199" t="s">
        <v>5</v>
      </c>
      <c r="I165" s="200"/>
      <c r="L165" s="195"/>
      <c r="M165" s="201"/>
      <c r="N165" s="202"/>
      <c r="O165" s="202"/>
      <c r="P165" s="202"/>
      <c r="Q165" s="202"/>
      <c r="R165" s="202"/>
      <c r="S165" s="202"/>
      <c r="T165" s="203"/>
      <c r="AT165" s="199" t="s">
        <v>193</v>
      </c>
      <c r="AU165" s="199" t="s">
        <v>83</v>
      </c>
      <c r="AV165" s="12" t="s">
        <v>81</v>
      </c>
      <c r="AW165" s="12" t="s">
        <v>38</v>
      </c>
      <c r="AX165" s="12" t="s">
        <v>74</v>
      </c>
      <c r="AY165" s="199" t="s">
        <v>185</v>
      </c>
    </row>
    <row r="166" spans="2:65" s="13" customFormat="1">
      <c r="B166" s="204"/>
      <c r="D166" s="196" t="s">
        <v>193</v>
      </c>
      <c r="E166" s="205" t="s">
        <v>5</v>
      </c>
      <c r="F166" s="206" t="s">
        <v>788</v>
      </c>
      <c r="H166" s="207">
        <v>430.1</v>
      </c>
      <c r="I166" s="208"/>
      <c r="L166" s="204"/>
      <c r="M166" s="209"/>
      <c r="N166" s="210"/>
      <c r="O166" s="210"/>
      <c r="P166" s="210"/>
      <c r="Q166" s="210"/>
      <c r="R166" s="210"/>
      <c r="S166" s="210"/>
      <c r="T166" s="211"/>
      <c r="AT166" s="205" t="s">
        <v>193</v>
      </c>
      <c r="AU166" s="205" t="s">
        <v>83</v>
      </c>
      <c r="AV166" s="13" t="s">
        <v>83</v>
      </c>
      <c r="AW166" s="13" t="s">
        <v>38</v>
      </c>
      <c r="AX166" s="13" t="s">
        <v>74</v>
      </c>
      <c r="AY166" s="205" t="s">
        <v>185</v>
      </c>
    </row>
    <row r="167" spans="2:65" s="14" customFormat="1">
      <c r="B167" s="212"/>
      <c r="D167" s="213" t="s">
        <v>193</v>
      </c>
      <c r="E167" s="214" t="s">
        <v>5</v>
      </c>
      <c r="F167" s="215" t="s">
        <v>196</v>
      </c>
      <c r="H167" s="216">
        <v>430.1</v>
      </c>
      <c r="I167" s="217"/>
      <c r="L167" s="212"/>
      <c r="M167" s="218"/>
      <c r="N167" s="219"/>
      <c r="O167" s="219"/>
      <c r="P167" s="219"/>
      <c r="Q167" s="219"/>
      <c r="R167" s="219"/>
      <c r="S167" s="219"/>
      <c r="T167" s="220"/>
      <c r="AT167" s="221" t="s">
        <v>193</v>
      </c>
      <c r="AU167" s="221" t="s">
        <v>83</v>
      </c>
      <c r="AV167" s="14" t="s">
        <v>191</v>
      </c>
      <c r="AW167" s="14" t="s">
        <v>38</v>
      </c>
      <c r="AX167" s="14" t="s">
        <v>81</v>
      </c>
      <c r="AY167" s="221" t="s">
        <v>185</v>
      </c>
    </row>
    <row r="168" spans="2:65" s="1" customFormat="1" ht="20.399999999999999" customHeight="1">
      <c r="B168" s="182"/>
      <c r="C168" s="183" t="s">
        <v>259</v>
      </c>
      <c r="D168" s="183" t="s">
        <v>187</v>
      </c>
      <c r="E168" s="184" t="s">
        <v>789</v>
      </c>
      <c r="F168" s="185" t="s">
        <v>790</v>
      </c>
      <c r="G168" s="186" t="s">
        <v>190</v>
      </c>
      <c r="H168" s="187">
        <v>410.55</v>
      </c>
      <c r="I168" s="188"/>
      <c r="J168" s="189">
        <f>ROUND(I168*H168,2)</f>
        <v>0</v>
      </c>
      <c r="K168" s="185" t="s">
        <v>205</v>
      </c>
      <c r="L168" s="42"/>
      <c r="M168" s="190" t="s">
        <v>5</v>
      </c>
      <c r="N168" s="191" t="s">
        <v>45</v>
      </c>
      <c r="O168" s="43"/>
      <c r="P168" s="192">
        <f>O168*H168</f>
        <v>0</v>
      </c>
      <c r="Q168" s="192">
        <v>0</v>
      </c>
      <c r="R168" s="192">
        <f>Q168*H168</f>
        <v>0</v>
      </c>
      <c r="S168" s="192">
        <v>0</v>
      </c>
      <c r="T168" s="193">
        <f>S168*H168</f>
        <v>0</v>
      </c>
      <c r="AR168" s="25" t="s">
        <v>191</v>
      </c>
      <c r="AT168" s="25" t="s">
        <v>187</v>
      </c>
      <c r="AU168" s="25" t="s">
        <v>83</v>
      </c>
      <c r="AY168" s="25" t="s">
        <v>185</v>
      </c>
      <c r="BE168" s="194">
        <f>IF(N168="základní",J168,0)</f>
        <v>0</v>
      </c>
      <c r="BF168" s="194">
        <f>IF(N168="snížená",J168,0)</f>
        <v>0</v>
      </c>
      <c r="BG168" s="194">
        <f>IF(N168="zákl. přenesená",J168,0)</f>
        <v>0</v>
      </c>
      <c r="BH168" s="194">
        <f>IF(N168="sníž. přenesená",J168,0)</f>
        <v>0</v>
      </c>
      <c r="BI168" s="194">
        <f>IF(N168="nulová",J168,0)</f>
        <v>0</v>
      </c>
      <c r="BJ168" s="25" t="s">
        <v>81</v>
      </c>
      <c r="BK168" s="194">
        <f>ROUND(I168*H168,2)</f>
        <v>0</v>
      </c>
      <c r="BL168" s="25" t="s">
        <v>191</v>
      </c>
      <c r="BM168" s="25" t="s">
        <v>791</v>
      </c>
    </row>
    <row r="169" spans="2:65" s="12" customFormat="1">
      <c r="B169" s="195"/>
      <c r="D169" s="196" t="s">
        <v>193</v>
      </c>
      <c r="E169" s="197" t="s">
        <v>5</v>
      </c>
      <c r="F169" s="198" t="s">
        <v>774</v>
      </c>
      <c r="H169" s="199" t="s">
        <v>5</v>
      </c>
      <c r="I169" s="200"/>
      <c r="L169" s="195"/>
      <c r="M169" s="201"/>
      <c r="N169" s="202"/>
      <c r="O169" s="202"/>
      <c r="P169" s="202"/>
      <c r="Q169" s="202"/>
      <c r="R169" s="202"/>
      <c r="S169" s="202"/>
      <c r="T169" s="203"/>
      <c r="AT169" s="199" t="s">
        <v>193</v>
      </c>
      <c r="AU169" s="199" t="s">
        <v>83</v>
      </c>
      <c r="AV169" s="12" t="s">
        <v>81</v>
      </c>
      <c r="AW169" s="12" t="s">
        <v>38</v>
      </c>
      <c r="AX169" s="12" t="s">
        <v>74</v>
      </c>
      <c r="AY169" s="199" t="s">
        <v>185</v>
      </c>
    </row>
    <row r="170" spans="2:65" s="13" customFormat="1">
      <c r="B170" s="204"/>
      <c r="D170" s="196" t="s">
        <v>193</v>
      </c>
      <c r="E170" s="205" t="s">
        <v>5</v>
      </c>
      <c r="F170" s="206" t="s">
        <v>792</v>
      </c>
      <c r="H170" s="207">
        <v>410.55</v>
      </c>
      <c r="I170" s="208"/>
      <c r="L170" s="204"/>
      <c r="M170" s="209"/>
      <c r="N170" s="210"/>
      <c r="O170" s="210"/>
      <c r="P170" s="210"/>
      <c r="Q170" s="210"/>
      <c r="R170" s="210"/>
      <c r="S170" s="210"/>
      <c r="T170" s="211"/>
      <c r="AT170" s="205" t="s">
        <v>193</v>
      </c>
      <c r="AU170" s="205" t="s">
        <v>83</v>
      </c>
      <c r="AV170" s="13" t="s">
        <v>83</v>
      </c>
      <c r="AW170" s="13" t="s">
        <v>38</v>
      </c>
      <c r="AX170" s="13" t="s">
        <v>74</v>
      </c>
      <c r="AY170" s="205" t="s">
        <v>185</v>
      </c>
    </row>
    <row r="171" spans="2:65" s="14" customFormat="1">
      <c r="B171" s="212"/>
      <c r="D171" s="213" t="s">
        <v>193</v>
      </c>
      <c r="E171" s="214" t="s">
        <v>5</v>
      </c>
      <c r="F171" s="215" t="s">
        <v>196</v>
      </c>
      <c r="H171" s="216">
        <v>410.55</v>
      </c>
      <c r="I171" s="217"/>
      <c r="L171" s="212"/>
      <c r="M171" s="218"/>
      <c r="N171" s="219"/>
      <c r="O171" s="219"/>
      <c r="P171" s="219"/>
      <c r="Q171" s="219"/>
      <c r="R171" s="219"/>
      <c r="S171" s="219"/>
      <c r="T171" s="220"/>
      <c r="AT171" s="221" t="s">
        <v>193</v>
      </c>
      <c r="AU171" s="221" t="s">
        <v>83</v>
      </c>
      <c r="AV171" s="14" t="s">
        <v>191</v>
      </c>
      <c r="AW171" s="14" t="s">
        <v>38</v>
      </c>
      <c r="AX171" s="14" t="s">
        <v>81</v>
      </c>
      <c r="AY171" s="221" t="s">
        <v>185</v>
      </c>
    </row>
    <row r="172" spans="2:65" s="1" customFormat="1" ht="51.6" customHeight="1">
      <c r="B172" s="182"/>
      <c r="C172" s="183" t="s">
        <v>11</v>
      </c>
      <c r="D172" s="183" t="s">
        <v>187</v>
      </c>
      <c r="E172" s="184" t="s">
        <v>793</v>
      </c>
      <c r="F172" s="185" t="s">
        <v>794</v>
      </c>
      <c r="G172" s="186" t="s">
        <v>190</v>
      </c>
      <c r="H172" s="187">
        <v>391</v>
      </c>
      <c r="I172" s="188"/>
      <c r="J172" s="189">
        <f>ROUND(I172*H172,2)</f>
        <v>0</v>
      </c>
      <c r="K172" s="185" t="s">
        <v>198</v>
      </c>
      <c r="L172" s="42"/>
      <c r="M172" s="190" t="s">
        <v>5</v>
      </c>
      <c r="N172" s="191" t="s">
        <v>45</v>
      </c>
      <c r="O172" s="43"/>
      <c r="P172" s="192">
        <f>O172*H172</f>
        <v>0</v>
      </c>
      <c r="Q172" s="192">
        <v>0.10362</v>
      </c>
      <c r="R172" s="192">
        <f>Q172*H172</f>
        <v>40.515419999999999</v>
      </c>
      <c r="S172" s="192">
        <v>0</v>
      </c>
      <c r="T172" s="193">
        <f>S172*H172</f>
        <v>0</v>
      </c>
      <c r="AR172" s="25" t="s">
        <v>191</v>
      </c>
      <c r="AT172" s="25" t="s">
        <v>187</v>
      </c>
      <c r="AU172" s="25" t="s">
        <v>83</v>
      </c>
      <c r="AY172" s="25" t="s">
        <v>185</v>
      </c>
      <c r="BE172" s="194">
        <f>IF(N172="základní",J172,0)</f>
        <v>0</v>
      </c>
      <c r="BF172" s="194">
        <f>IF(N172="snížená",J172,0)</f>
        <v>0</v>
      </c>
      <c r="BG172" s="194">
        <f>IF(N172="zákl. přenesená",J172,0)</f>
        <v>0</v>
      </c>
      <c r="BH172" s="194">
        <f>IF(N172="sníž. přenesená",J172,0)</f>
        <v>0</v>
      </c>
      <c r="BI172" s="194">
        <f>IF(N172="nulová",J172,0)</f>
        <v>0</v>
      </c>
      <c r="BJ172" s="25" t="s">
        <v>81</v>
      </c>
      <c r="BK172" s="194">
        <f>ROUND(I172*H172,2)</f>
        <v>0</v>
      </c>
      <c r="BL172" s="25" t="s">
        <v>191</v>
      </c>
      <c r="BM172" s="25" t="s">
        <v>795</v>
      </c>
    </row>
    <row r="173" spans="2:65" s="12" customFormat="1">
      <c r="B173" s="195"/>
      <c r="D173" s="196" t="s">
        <v>193</v>
      </c>
      <c r="E173" s="197" t="s">
        <v>5</v>
      </c>
      <c r="F173" s="198" t="s">
        <v>774</v>
      </c>
      <c r="H173" s="199" t="s">
        <v>5</v>
      </c>
      <c r="I173" s="200"/>
      <c r="L173" s="195"/>
      <c r="M173" s="201"/>
      <c r="N173" s="202"/>
      <c r="O173" s="202"/>
      <c r="P173" s="202"/>
      <c r="Q173" s="202"/>
      <c r="R173" s="202"/>
      <c r="S173" s="202"/>
      <c r="T173" s="203"/>
      <c r="AT173" s="199" t="s">
        <v>193</v>
      </c>
      <c r="AU173" s="199" t="s">
        <v>83</v>
      </c>
      <c r="AV173" s="12" t="s">
        <v>81</v>
      </c>
      <c r="AW173" s="12" t="s">
        <v>38</v>
      </c>
      <c r="AX173" s="12" t="s">
        <v>74</v>
      </c>
      <c r="AY173" s="199" t="s">
        <v>185</v>
      </c>
    </row>
    <row r="174" spans="2:65" s="13" customFormat="1">
      <c r="B174" s="204"/>
      <c r="D174" s="196" t="s">
        <v>193</v>
      </c>
      <c r="E174" s="205" t="s">
        <v>5</v>
      </c>
      <c r="F174" s="206" t="s">
        <v>796</v>
      </c>
      <c r="H174" s="207">
        <v>391</v>
      </c>
      <c r="I174" s="208"/>
      <c r="L174" s="204"/>
      <c r="M174" s="209"/>
      <c r="N174" s="210"/>
      <c r="O174" s="210"/>
      <c r="P174" s="210"/>
      <c r="Q174" s="210"/>
      <c r="R174" s="210"/>
      <c r="S174" s="210"/>
      <c r="T174" s="211"/>
      <c r="AT174" s="205" t="s">
        <v>193</v>
      </c>
      <c r="AU174" s="205" t="s">
        <v>83</v>
      </c>
      <c r="AV174" s="13" t="s">
        <v>83</v>
      </c>
      <c r="AW174" s="13" t="s">
        <v>38</v>
      </c>
      <c r="AX174" s="13" t="s">
        <v>74</v>
      </c>
      <c r="AY174" s="205" t="s">
        <v>185</v>
      </c>
    </row>
    <row r="175" spans="2:65" s="14" customFormat="1">
      <c r="B175" s="212"/>
      <c r="D175" s="213" t="s">
        <v>193</v>
      </c>
      <c r="E175" s="214" t="s">
        <v>5</v>
      </c>
      <c r="F175" s="215" t="s">
        <v>196</v>
      </c>
      <c r="H175" s="216">
        <v>391</v>
      </c>
      <c r="I175" s="217"/>
      <c r="L175" s="212"/>
      <c r="M175" s="218"/>
      <c r="N175" s="219"/>
      <c r="O175" s="219"/>
      <c r="P175" s="219"/>
      <c r="Q175" s="219"/>
      <c r="R175" s="219"/>
      <c r="S175" s="219"/>
      <c r="T175" s="220"/>
      <c r="AT175" s="221" t="s">
        <v>193</v>
      </c>
      <c r="AU175" s="221" t="s">
        <v>83</v>
      </c>
      <c r="AV175" s="14" t="s">
        <v>191</v>
      </c>
      <c r="AW175" s="14" t="s">
        <v>38</v>
      </c>
      <c r="AX175" s="14" t="s">
        <v>81</v>
      </c>
      <c r="AY175" s="221" t="s">
        <v>185</v>
      </c>
    </row>
    <row r="176" spans="2:65" s="1" customFormat="1" ht="20.399999999999999" customHeight="1">
      <c r="B176" s="182"/>
      <c r="C176" s="236" t="s">
        <v>267</v>
      </c>
      <c r="D176" s="236" t="s">
        <v>480</v>
      </c>
      <c r="E176" s="237" t="s">
        <v>797</v>
      </c>
      <c r="F176" s="238" t="s">
        <v>798</v>
      </c>
      <c r="G176" s="239" t="s">
        <v>190</v>
      </c>
      <c r="H176" s="240">
        <v>398.82</v>
      </c>
      <c r="I176" s="241"/>
      <c r="J176" s="242">
        <f>ROUND(I176*H176,2)</f>
        <v>0</v>
      </c>
      <c r="K176" s="238" t="s">
        <v>205</v>
      </c>
      <c r="L176" s="243"/>
      <c r="M176" s="244" t="s">
        <v>5</v>
      </c>
      <c r="N176" s="245" t="s">
        <v>45</v>
      </c>
      <c r="O176" s="43"/>
      <c r="P176" s="192">
        <f>O176*H176</f>
        <v>0</v>
      </c>
      <c r="Q176" s="192">
        <v>0.18</v>
      </c>
      <c r="R176" s="192">
        <f>Q176*H176</f>
        <v>71.787599999999998</v>
      </c>
      <c r="S176" s="192">
        <v>0</v>
      </c>
      <c r="T176" s="193">
        <f>S176*H176</f>
        <v>0</v>
      </c>
      <c r="AR176" s="25" t="s">
        <v>228</v>
      </c>
      <c r="AT176" s="25" t="s">
        <v>480</v>
      </c>
      <c r="AU176" s="25" t="s">
        <v>83</v>
      </c>
      <c r="AY176" s="25" t="s">
        <v>185</v>
      </c>
      <c r="BE176" s="194">
        <f>IF(N176="základní",J176,0)</f>
        <v>0</v>
      </c>
      <c r="BF176" s="194">
        <f>IF(N176="snížená",J176,0)</f>
        <v>0</v>
      </c>
      <c r="BG176" s="194">
        <f>IF(N176="zákl. přenesená",J176,0)</f>
        <v>0</v>
      </c>
      <c r="BH176" s="194">
        <f>IF(N176="sníž. přenesená",J176,0)</f>
        <v>0</v>
      </c>
      <c r="BI176" s="194">
        <f>IF(N176="nulová",J176,0)</f>
        <v>0</v>
      </c>
      <c r="BJ176" s="25" t="s">
        <v>81</v>
      </c>
      <c r="BK176" s="194">
        <f>ROUND(I176*H176,2)</f>
        <v>0</v>
      </c>
      <c r="BL176" s="25" t="s">
        <v>191</v>
      </c>
      <c r="BM176" s="25" t="s">
        <v>799</v>
      </c>
    </row>
    <row r="177" spans="2:65" s="12" customFormat="1">
      <c r="B177" s="195"/>
      <c r="D177" s="196" t="s">
        <v>193</v>
      </c>
      <c r="E177" s="197" t="s">
        <v>5</v>
      </c>
      <c r="F177" s="198" t="s">
        <v>800</v>
      </c>
      <c r="H177" s="199" t="s">
        <v>5</v>
      </c>
      <c r="I177" s="200"/>
      <c r="L177" s="195"/>
      <c r="M177" s="201"/>
      <c r="N177" s="202"/>
      <c r="O177" s="202"/>
      <c r="P177" s="202"/>
      <c r="Q177" s="202"/>
      <c r="R177" s="202"/>
      <c r="S177" s="202"/>
      <c r="T177" s="203"/>
      <c r="AT177" s="199" t="s">
        <v>193</v>
      </c>
      <c r="AU177" s="199" t="s">
        <v>83</v>
      </c>
      <c r="AV177" s="12" t="s">
        <v>81</v>
      </c>
      <c r="AW177" s="12" t="s">
        <v>38</v>
      </c>
      <c r="AX177" s="12" t="s">
        <v>74</v>
      </c>
      <c r="AY177" s="199" t="s">
        <v>185</v>
      </c>
    </row>
    <row r="178" spans="2:65" s="13" customFormat="1">
      <c r="B178" s="204"/>
      <c r="D178" s="196" t="s">
        <v>193</v>
      </c>
      <c r="E178" s="205" t="s">
        <v>5</v>
      </c>
      <c r="F178" s="206" t="s">
        <v>801</v>
      </c>
      <c r="H178" s="207">
        <v>398.82</v>
      </c>
      <c r="I178" s="208"/>
      <c r="L178" s="204"/>
      <c r="M178" s="209"/>
      <c r="N178" s="210"/>
      <c r="O178" s="210"/>
      <c r="P178" s="210"/>
      <c r="Q178" s="210"/>
      <c r="R178" s="210"/>
      <c r="S178" s="210"/>
      <c r="T178" s="211"/>
      <c r="AT178" s="205" t="s">
        <v>193</v>
      </c>
      <c r="AU178" s="205" t="s">
        <v>83</v>
      </c>
      <c r="AV178" s="13" t="s">
        <v>83</v>
      </c>
      <c r="AW178" s="13" t="s">
        <v>38</v>
      </c>
      <c r="AX178" s="13" t="s">
        <v>74</v>
      </c>
      <c r="AY178" s="205" t="s">
        <v>185</v>
      </c>
    </row>
    <row r="179" spans="2:65" s="14" customFormat="1">
      <c r="B179" s="212"/>
      <c r="D179" s="196" t="s">
        <v>193</v>
      </c>
      <c r="E179" s="230" t="s">
        <v>5</v>
      </c>
      <c r="F179" s="231" t="s">
        <v>196</v>
      </c>
      <c r="H179" s="232">
        <v>398.82</v>
      </c>
      <c r="I179" s="217"/>
      <c r="L179" s="212"/>
      <c r="M179" s="218"/>
      <c r="N179" s="219"/>
      <c r="O179" s="219"/>
      <c r="P179" s="219"/>
      <c r="Q179" s="219"/>
      <c r="R179" s="219"/>
      <c r="S179" s="219"/>
      <c r="T179" s="220"/>
      <c r="AT179" s="221" t="s">
        <v>193</v>
      </c>
      <c r="AU179" s="221" t="s">
        <v>83</v>
      </c>
      <c r="AV179" s="14" t="s">
        <v>191</v>
      </c>
      <c r="AW179" s="14" t="s">
        <v>38</v>
      </c>
      <c r="AX179" s="14" t="s">
        <v>81</v>
      </c>
      <c r="AY179" s="221" t="s">
        <v>185</v>
      </c>
    </row>
    <row r="180" spans="2:65" s="11" customFormat="1" ht="29.85" customHeight="1">
      <c r="B180" s="168"/>
      <c r="D180" s="179" t="s">
        <v>73</v>
      </c>
      <c r="E180" s="180" t="s">
        <v>228</v>
      </c>
      <c r="F180" s="180" t="s">
        <v>362</v>
      </c>
      <c r="I180" s="171"/>
      <c r="J180" s="181">
        <f>BK180</f>
        <v>0</v>
      </c>
      <c r="L180" s="168"/>
      <c r="M180" s="173"/>
      <c r="N180" s="174"/>
      <c r="O180" s="174"/>
      <c r="P180" s="175">
        <f>SUM(P181:P210)</f>
        <v>0</v>
      </c>
      <c r="Q180" s="174"/>
      <c r="R180" s="175">
        <f>SUM(R181:R210)</f>
        <v>1.0654500000000002</v>
      </c>
      <c r="S180" s="174"/>
      <c r="T180" s="176">
        <f>SUM(T181:T210)</f>
        <v>0</v>
      </c>
      <c r="AR180" s="169" t="s">
        <v>81</v>
      </c>
      <c r="AT180" s="177" t="s">
        <v>73</v>
      </c>
      <c r="AU180" s="177" t="s">
        <v>81</v>
      </c>
      <c r="AY180" s="169" t="s">
        <v>185</v>
      </c>
      <c r="BK180" s="178">
        <f>SUM(BK181:BK210)</f>
        <v>0</v>
      </c>
    </row>
    <row r="181" spans="2:65" s="1" customFormat="1" ht="28.95" customHeight="1">
      <c r="B181" s="182"/>
      <c r="C181" s="183" t="s">
        <v>272</v>
      </c>
      <c r="D181" s="183" t="s">
        <v>187</v>
      </c>
      <c r="E181" s="184" t="s">
        <v>561</v>
      </c>
      <c r="F181" s="185" t="s">
        <v>562</v>
      </c>
      <c r="G181" s="186" t="s">
        <v>275</v>
      </c>
      <c r="H181" s="187">
        <v>22</v>
      </c>
      <c r="I181" s="188"/>
      <c r="J181" s="189">
        <f>ROUND(I181*H181,2)</f>
        <v>0</v>
      </c>
      <c r="K181" s="185" t="s">
        <v>198</v>
      </c>
      <c r="L181" s="42"/>
      <c r="M181" s="190" t="s">
        <v>5</v>
      </c>
      <c r="N181" s="191" t="s">
        <v>45</v>
      </c>
      <c r="O181" s="43"/>
      <c r="P181" s="192">
        <f>O181*H181</f>
        <v>0</v>
      </c>
      <c r="Q181" s="192">
        <v>0</v>
      </c>
      <c r="R181" s="192">
        <f>Q181*H181</f>
        <v>0</v>
      </c>
      <c r="S181" s="192">
        <v>0</v>
      </c>
      <c r="T181" s="193">
        <f>S181*H181</f>
        <v>0</v>
      </c>
      <c r="AR181" s="25" t="s">
        <v>191</v>
      </c>
      <c r="AT181" s="25" t="s">
        <v>187</v>
      </c>
      <c r="AU181" s="25" t="s">
        <v>83</v>
      </c>
      <c r="AY181" s="25" t="s">
        <v>185</v>
      </c>
      <c r="BE181" s="194">
        <f>IF(N181="základní",J181,0)</f>
        <v>0</v>
      </c>
      <c r="BF181" s="194">
        <f>IF(N181="snížená",J181,0)</f>
        <v>0</v>
      </c>
      <c r="BG181" s="194">
        <f>IF(N181="zákl. přenesená",J181,0)</f>
        <v>0</v>
      </c>
      <c r="BH181" s="194">
        <f>IF(N181="sníž. přenesená",J181,0)</f>
        <v>0</v>
      </c>
      <c r="BI181" s="194">
        <f>IF(N181="nulová",J181,0)</f>
        <v>0</v>
      </c>
      <c r="BJ181" s="25" t="s">
        <v>81</v>
      </c>
      <c r="BK181" s="194">
        <f>ROUND(I181*H181,2)</f>
        <v>0</v>
      </c>
      <c r="BL181" s="25" t="s">
        <v>191</v>
      </c>
      <c r="BM181" s="25" t="s">
        <v>802</v>
      </c>
    </row>
    <row r="182" spans="2:65" s="12" customFormat="1">
      <c r="B182" s="195"/>
      <c r="D182" s="196" t="s">
        <v>193</v>
      </c>
      <c r="E182" s="197" t="s">
        <v>5</v>
      </c>
      <c r="F182" s="198" t="s">
        <v>524</v>
      </c>
      <c r="H182" s="199" t="s">
        <v>5</v>
      </c>
      <c r="I182" s="200"/>
      <c r="L182" s="195"/>
      <c r="M182" s="201"/>
      <c r="N182" s="202"/>
      <c r="O182" s="202"/>
      <c r="P182" s="202"/>
      <c r="Q182" s="202"/>
      <c r="R182" s="202"/>
      <c r="S182" s="202"/>
      <c r="T182" s="203"/>
      <c r="AT182" s="199" t="s">
        <v>193</v>
      </c>
      <c r="AU182" s="199" t="s">
        <v>83</v>
      </c>
      <c r="AV182" s="12" t="s">
        <v>81</v>
      </c>
      <c r="AW182" s="12" t="s">
        <v>38</v>
      </c>
      <c r="AX182" s="12" t="s">
        <v>74</v>
      </c>
      <c r="AY182" s="199" t="s">
        <v>185</v>
      </c>
    </row>
    <row r="183" spans="2:65" s="13" customFormat="1">
      <c r="B183" s="204"/>
      <c r="D183" s="196" t="s">
        <v>193</v>
      </c>
      <c r="E183" s="205" t="s">
        <v>5</v>
      </c>
      <c r="F183" s="206" t="s">
        <v>325</v>
      </c>
      <c r="H183" s="207">
        <v>22</v>
      </c>
      <c r="I183" s="208"/>
      <c r="L183" s="204"/>
      <c r="M183" s="209"/>
      <c r="N183" s="210"/>
      <c r="O183" s="210"/>
      <c r="P183" s="210"/>
      <c r="Q183" s="210"/>
      <c r="R183" s="210"/>
      <c r="S183" s="210"/>
      <c r="T183" s="211"/>
      <c r="AT183" s="205" t="s">
        <v>193</v>
      </c>
      <c r="AU183" s="205" t="s">
        <v>83</v>
      </c>
      <c r="AV183" s="13" t="s">
        <v>83</v>
      </c>
      <c r="AW183" s="13" t="s">
        <v>38</v>
      </c>
      <c r="AX183" s="13" t="s">
        <v>74</v>
      </c>
      <c r="AY183" s="205" t="s">
        <v>185</v>
      </c>
    </row>
    <row r="184" spans="2:65" s="14" customFormat="1">
      <c r="B184" s="212"/>
      <c r="D184" s="213" t="s">
        <v>193</v>
      </c>
      <c r="E184" s="214" t="s">
        <v>5</v>
      </c>
      <c r="F184" s="215" t="s">
        <v>196</v>
      </c>
      <c r="H184" s="216">
        <v>22</v>
      </c>
      <c r="I184" s="217"/>
      <c r="L184" s="212"/>
      <c r="M184" s="218"/>
      <c r="N184" s="219"/>
      <c r="O184" s="219"/>
      <c r="P184" s="219"/>
      <c r="Q184" s="219"/>
      <c r="R184" s="219"/>
      <c r="S184" s="219"/>
      <c r="T184" s="220"/>
      <c r="AT184" s="221" t="s">
        <v>193</v>
      </c>
      <c r="AU184" s="221" t="s">
        <v>83</v>
      </c>
      <c r="AV184" s="14" t="s">
        <v>191</v>
      </c>
      <c r="AW184" s="14" t="s">
        <v>38</v>
      </c>
      <c r="AX184" s="14" t="s">
        <v>81</v>
      </c>
      <c r="AY184" s="221" t="s">
        <v>185</v>
      </c>
    </row>
    <row r="185" spans="2:65" s="1" customFormat="1" ht="28.95" customHeight="1">
      <c r="B185" s="182"/>
      <c r="C185" s="236" t="s">
        <v>214</v>
      </c>
      <c r="D185" s="236" t="s">
        <v>480</v>
      </c>
      <c r="E185" s="237" t="s">
        <v>564</v>
      </c>
      <c r="F185" s="238" t="s">
        <v>565</v>
      </c>
      <c r="G185" s="239" t="s">
        <v>566</v>
      </c>
      <c r="H185" s="240">
        <v>4.62</v>
      </c>
      <c r="I185" s="241"/>
      <c r="J185" s="242">
        <f>ROUND(I185*H185,2)</f>
        <v>0</v>
      </c>
      <c r="K185" s="238" t="s">
        <v>198</v>
      </c>
      <c r="L185" s="243"/>
      <c r="M185" s="244" t="s">
        <v>5</v>
      </c>
      <c r="N185" s="245" t="s">
        <v>45</v>
      </c>
      <c r="O185" s="43"/>
      <c r="P185" s="192">
        <f>O185*H185</f>
        <v>0</v>
      </c>
      <c r="Q185" s="192">
        <v>2.0500000000000001E-2</v>
      </c>
      <c r="R185" s="192">
        <f>Q185*H185</f>
        <v>9.4710000000000003E-2</v>
      </c>
      <c r="S185" s="192">
        <v>0</v>
      </c>
      <c r="T185" s="193">
        <f>S185*H185</f>
        <v>0</v>
      </c>
      <c r="AR185" s="25" t="s">
        <v>228</v>
      </c>
      <c r="AT185" s="25" t="s">
        <v>480</v>
      </c>
      <c r="AU185" s="25" t="s">
        <v>83</v>
      </c>
      <c r="AY185" s="25" t="s">
        <v>185</v>
      </c>
      <c r="BE185" s="194">
        <f>IF(N185="základní",J185,0)</f>
        <v>0</v>
      </c>
      <c r="BF185" s="194">
        <f>IF(N185="snížená",J185,0)</f>
        <v>0</v>
      </c>
      <c r="BG185" s="194">
        <f>IF(N185="zákl. přenesená",J185,0)</f>
        <v>0</v>
      </c>
      <c r="BH185" s="194">
        <f>IF(N185="sníž. přenesená",J185,0)</f>
        <v>0</v>
      </c>
      <c r="BI185" s="194">
        <f>IF(N185="nulová",J185,0)</f>
        <v>0</v>
      </c>
      <c r="BJ185" s="25" t="s">
        <v>81</v>
      </c>
      <c r="BK185" s="194">
        <f>ROUND(I185*H185,2)</f>
        <v>0</v>
      </c>
      <c r="BL185" s="25" t="s">
        <v>191</v>
      </c>
      <c r="BM185" s="25" t="s">
        <v>803</v>
      </c>
    </row>
    <row r="186" spans="2:65" s="12" customFormat="1">
      <c r="B186" s="195"/>
      <c r="D186" s="196" t="s">
        <v>193</v>
      </c>
      <c r="E186" s="197" t="s">
        <v>5</v>
      </c>
      <c r="F186" s="198" t="s">
        <v>524</v>
      </c>
      <c r="H186" s="199" t="s">
        <v>5</v>
      </c>
      <c r="I186" s="200"/>
      <c r="L186" s="195"/>
      <c r="M186" s="201"/>
      <c r="N186" s="202"/>
      <c r="O186" s="202"/>
      <c r="P186" s="202"/>
      <c r="Q186" s="202"/>
      <c r="R186" s="202"/>
      <c r="S186" s="202"/>
      <c r="T186" s="203"/>
      <c r="AT186" s="199" t="s">
        <v>193</v>
      </c>
      <c r="AU186" s="199" t="s">
        <v>83</v>
      </c>
      <c r="AV186" s="12" t="s">
        <v>81</v>
      </c>
      <c r="AW186" s="12" t="s">
        <v>38</v>
      </c>
      <c r="AX186" s="12" t="s">
        <v>74</v>
      </c>
      <c r="AY186" s="199" t="s">
        <v>185</v>
      </c>
    </row>
    <row r="187" spans="2:65" s="13" customFormat="1">
      <c r="B187" s="204"/>
      <c r="D187" s="196" t="s">
        <v>193</v>
      </c>
      <c r="E187" s="205" t="s">
        <v>5</v>
      </c>
      <c r="F187" s="206" t="s">
        <v>804</v>
      </c>
      <c r="H187" s="207">
        <v>4.62</v>
      </c>
      <c r="I187" s="208"/>
      <c r="L187" s="204"/>
      <c r="M187" s="209"/>
      <c r="N187" s="210"/>
      <c r="O187" s="210"/>
      <c r="P187" s="210"/>
      <c r="Q187" s="210"/>
      <c r="R187" s="210"/>
      <c r="S187" s="210"/>
      <c r="T187" s="211"/>
      <c r="AT187" s="205" t="s">
        <v>193</v>
      </c>
      <c r="AU187" s="205" t="s">
        <v>83</v>
      </c>
      <c r="AV187" s="13" t="s">
        <v>83</v>
      </c>
      <c r="AW187" s="13" t="s">
        <v>38</v>
      </c>
      <c r="AX187" s="13" t="s">
        <v>74</v>
      </c>
      <c r="AY187" s="205" t="s">
        <v>185</v>
      </c>
    </row>
    <row r="188" spans="2:65" s="14" customFormat="1">
      <c r="B188" s="212"/>
      <c r="D188" s="213" t="s">
        <v>193</v>
      </c>
      <c r="E188" s="214" t="s">
        <v>5</v>
      </c>
      <c r="F188" s="215" t="s">
        <v>196</v>
      </c>
      <c r="H188" s="216">
        <v>4.62</v>
      </c>
      <c r="I188" s="217"/>
      <c r="L188" s="212"/>
      <c r="M188" s="218"/>
      <c r="N188" s="219"/>
      <c r="O188" s="219"/>
      <c r="P188" s="219"/>
      <c r="Q188" s="219"/>
      <c r="R188" s="219"/>
      <c r="S188" s="219"/>
      <c r="T188" s="220"/>
      <c r="AT188" s="221" t="s">
        <v>193</v>
      </c>
      <c r="AU188" s="221" t="s">
        <v>83</v>
      </c>
      <c r="AV188" s="14" t="s">
        <v>191</v>
      </c>
      <c r="AW188" s="14" t="s">
        <v>38</v>
      </c>
      <c r="AX188" s="14" t="s">
        <v>81</v>
      </c>
      <c r="AY188" s="221" t="s">
        <v>185</v>
      </c>
    </row>
    <row r="189" spans="2:65" s="1" customFormat="1" ht="28.95" customHeight="1">
      <c r="B189" s="182"/>
      <c r="C189" s="183" t="s">
        <v>290</v>
      </c>
      <c r="D189" s="183" t="s">
        <v>187</v>
      </c>
      <c r="E189" s="184" t="s">
        <v>569</v>
      </c>
      <c r="F189" s="185" t="s">
        <v>570</v>
      </c>
      <c r="G189" s="186" t="s">
        <v>366</v>
      </c>
      <c r="H189" s="187">
        <v>2</v>
      </c>
      <c r="I189" s="188"/>
      <c r="J189" s="189">
        <f>ROUND(I189*H189,2)</f>
        <v>0</v>
      </c>
      <c r="K189" s="185" t="s">
        <v>5</v>
      </c>
      <c r="L189" s="42"/>
      <c r="M189" s="190" t="s">
        <v>5</v>
      </c>
      <c r="N189" s="191" t="s">
        <v>45</v>
      </c>
      <c r="O189" s="43"/>
      <c r="P189" s="192">
        <f>O189*H189</f>
        <v>0</v>
      </c>
      <c r="Q189" s="192">
        <v>0</v>
      </c>
      <c r="R189" s="192">
        <f>Q189*H189</f>
        <v>0</v>
      </c>
      <c r="S189" s="192">
        <v>0</v>
      </c>
      <c r="T189" s="193">
        <f>S189*H189</f>
        <v>0</v>
      </c>
      <c r="AR189" s="25" t="s">
        <v>191</v>
      </c>
      <c r="AT189" s="25" t="s">
        <v>187</v>
      </c>
      <c r="AU189" s="25" t="s">
        <v>83</v>
      </c>
      <c r="AY189" s="25" t="s">
        <v>185</v>
      </c>
      <c r="BE189" s="194">
        <f>IF(N189="základní",J189,0)</f>
        <v>0</v>
      </c>
      <c r="BF189" s="194">
        <f>IF(N189="snížená",J189,0)</f>
        <v>0</v>
      </c>
      <c r="BG189" s="194">
        <f>IF(N189="zákl. přenesená",J189,0)</f>
        <v>0</v>
      </c>
      <c r="BH189" s="194">
        <f>IF(N189="sníž. přenesená",J189,0)</f>
        <v>0</v>
      </c>
      <c r="BI189" s="194">
        <f>IF(N189="nulová",J189,0)</f>
        <v>0</v>
      </c>
      <c r="BJ189" s="25" t="s">
        <v>81</v>
      </c>
      <c r="BK189" s="194">
        <f>ROUND(I189*H189,2)</f>
        <v>0</v>
      </c>
      <c r="BL189" s="25" t="s">
        <v>191</v>
      </c>
      <c r="BM189" s="25" t="s">
        <v>805</v>
      </c>
    </row>
    <row r="190" spans="2:65" s="13" customFormat="1">
      <c r="B190" s="204"/>
      <c r="D190" s="196" t="s">
        <v>193</v>
      </c>
      <c r="E190" s="205" t="s">
        <v>5</v>
      </c>
      <c r="F190" s="206" t="s">
        <v>83</v>
      </c>
      <c r="H190" s="207">
        <v>2</v>
      </c>
      <c r="I190" s="208"/>
      <c r="L190" s="204"/>
      <c r="M190" s="209"/>
      <c r="N190" s="210"/>
      <c r="O190" s="210"/>
      <c r="P190" s="210"/>
      <c r="Q190" s="210"/>
      <c r="R190" s="210"/>
      <c r="S190" s="210"/>
      <c r="T190" s="211"/>
      <c r="AT190" s="205" t="s">
        <v>193</v>
      </c>
      <c r="AU190" s="205" t="s">
        <v>83</v>
      </c>
      <c r="AV190" s="13" t="s">
        <v>83</v>
      </c>
      <c r="AW190" s="13" t="s">
        <v>38</v>
      </c>
      <c r="AX190" s="13" t="s">
        <v>74</v>
      </c>
      <c r="AY190" s="205" t="s">
        <v>185</v>
      </c>
    </row>
    <row r="191" spans="2:65" s="14" customFormat="1">
      <c r="B191" s="212"/>
      <c r="D191" s="213" t="s">
        <v>193</v>
      </c>
      <c r="E191" s="214" t="s">
        <v>5</v>
      </c>
      <c r="F191" s="215" t="s">
        <v>196</v>
      </c>
      <c r="H191" s="216">
        <v>2</v>
      </c>
      <c r="I191" s="217"/>
      <c r="L191" s="212"/>
      <c r="M191" s="218"/>
      <c r="N191" s="219"/>
      <c r="O191" s="219"/>
      <c r="P191" s="219"/>
      <c r="Q191" s="219"/>
      <c r="R191" s="219"/>
      <c r="S191" s="219"/>
      <c r="T191" s="220"/>
      <c r="AT191" s="221" t="s">
        <v>193</v>
      </c>
      <c r="AU191" s="221" t="s">
        <v>83</v>
      </c>
      <c r="AV191" s="14" t="s">
        <v>191</v>
      </c>
      <c r="AW191" s="14" t="s">
        <v>38</v>
      </c>
      <c r="AX191" s="14" t="s">
        <v>81</v>
      </c>
      <c r="AY191" s="221" t="s">
        <v>185</v>
      </c>
    </row>
    <row r="192" spans="2:65" s="1" customFormat="1" ht="20.399999999999999" customHeight="1">
      <c r="B192" s="182"/>
      <c r="C192" s="183" t="s">
        <v>311</v>
      </c>
      <c r="D192" s="183" t="s">
        <v>187</v>
      </c>
      <c r="E192" s="184" t="s">
        <v>573</v>
      </c>
      <c r="F192" s="185" t="s">
        <v>574</v>
      </c>
      <c r="G192" s="186" t="s">
        <v>566</v>
      </c>
      <c r="H192" s="187">
        <v>2</v>
      </c>
      <c r="I192" s="188"/>
      <c r="J192" s="189">
        <f>ROUND(I192*H192,2)</f>
        <v>0</v>
      </c>
      <c r="K192" s="185" t="s">
        <v>5</v>
      </c>
      <c r="L192" s="42"/>
      <c r="M192" s="190" t="s">
        <v>5</v>
      </c>
      <c r="N192" s="191" t="s">
        <v>45</v>
      </c>
      <c r="O192" s="43"/>
      <c r="P192" s="192">
        <f>O192*H192</f>
        <v>0</v>
      </c>
      <c r="Q192" s="192">
        <v>0.14494000000000001</v>
      </c>
      <c r="R192" s="192">
        <f>Q192*H192</f>
        <v>0.28988000000000003</v>
      </c>
      <c r="S192" s="192">
        <v>0</v>
      </c>
      <c r="T192" s="193">
        <f>S192*H192</f>
        <v>0</v>
      </c>
      <c r="AR192" s="25" t="s">
        <v>191</v>
      </c>
      <c r="AT192" s="25" t="s">
        <v>187</v>
      </c>
      <c r="AU192" s="25" t="s">
        <v>83</v>
      </c>
      <c r="AY192" s="25" t="s">
        <v>185</v>
      </c>
      <c r="BE192" s="194">
        <f>IF(N192="základní",J192,0)</f>
        <v>0</v>
      </c>
      <c r="BF192" s="194">
        <f>IF(N192="snížená",J192,0)</f>
        <v>0</v>
      </c>
      <c r="BG192" s="194">
        <f>IF(N192="zákl. přenesená",J192,0)</f>
        <v>0</v>
      </c>
      <c r="BH192" s="194">
        <f>IF(N192="sníž. přenesená",J192,0)</f>
        <v>0</v>
      </c>
      <c r="BI192" s="194">
        <f>IF(N192="nulová",J192,0)</f>
        <v>0</v>
      </c>
      <c r="BJ192" s="25" t="s">
        <v>81</v>
      </c>
      <c r="BK192" s="194">
        <f>ROUND(I192*H192,2)</f>
        <v>0</v>
      </c>
      <c r="BL192" s="25" t="s">
        <v>191</v>
      </c>
      <c r="BM192" s="25" t="s">
        <v>806</v>
      </c>
    </row>
    <row r="193" spans="2:65" s="13" customFormat="1">
      <c r="B193" s="204"/>
      <c r="D193" s="196" t="s">
        <v>193</v>
      </c>
      <c r="E193" s="205" t="s">
        <v>5</v>
      </c>
      <c r="F193" s="206" t="s">
        <v>83</v>
      </c>
      <c r="H193" s="207">
        <v>2</v>
      </c>
      <c r="I193" s="208"/>
      <c r="L193" s="204"/>
      <c r="M193" s="209"/>
      <c r="N193" s="210"/>
      <c r="O193" s="210"/>
      <c r="P193" s="210"/>
      <c r="Q193" s="210"/>
      <c r="R193" s="210"/>
      <c r="S193" s="210"/>
      <c r="T193" s="211"/>
      <c r="AT193" s="205" t="s">
        <v>193</v>
      </c>
      <c r="AU193" s="205" t="s">
        <v>83</v>
      </c>
      <c r="AV193" s="13" t="s">
        <v>83</v>
      </c>
      <c r="AW193" s="13" t="s">
        <v>38</v>
      </c>
      <c r="AX193" s="13" t="s">
        <v>74</v>
      </c>
      <c r="AY193" s="205" t="s">
        <v>185</v>
      </c>
    </row>
    <row r="194" spans="2:65" s="14" customFormat="1">
      <c r="B194" s="212"/>
      <c r="D194" s="213" t="s">
        <v>193</v>
      </c>
      <c r="E194" s="214" t="s">
        <v>5</v>
      </c>
      <c r="F194" s="215" t="s">
        <v>196</v>
      </c>
      <c r="H194" s="216">
        <v>2</v>
      </c>
      <c r="I194" s="217"/>
      <c r="L194" s="212"/>
      <c r="M194" s="218"/>
      <c r="N194" s="219"/>
      <c r="O194" s="219"/>
      <c r="P194" s="219"/>
      <c r="Q194" s="219"/>
      <c r="R194" s="219"/>
      <c r="S194" s="219"/>
      <c r="T194" s="220"/>
      <c r="AT194" s="221" t="s">
        <v>193</v>
      </c>
      <c r="AU194" s="221" t="s">
        <v>83</v>
      </c>
      <c r="AV194" s="14" t="s">
        <v>191</v>
      </c>
      <c r="AW194" s="14" t="s">
        <v>38</v>
      </c>
      <c r="AX194" s="14" t="s">
        <v>81</v>
      </c>
      <c r="AY194" s="221" t="s">
        <v>185</v>
      </c>
    </row>
    <row r="195" spans="2:65" s="1" customFormat="1" ht="20.399999999999999" customHeight="1">
      <c r="B195" s="182"/>
      <c r="C195" s="236" t="s">
        <v>10</v>
      </c>
      <c r="D195" s="236" t="s">
        <v>480</v>
      </c>
      <c r="E195" s="237" t="s">
        <v>576</v>
      </c>
      <c r="F195" s="238" t="s">
        <v>577</v>
      </c>
      <c r="G195" s="239" t="s">
        <v>566</v>
      </c>
      <c r="H195" s="240">
        <v>2</v>
      </c>
      <c r="I195" s="241"/>
      <c r="J195" s="242">
        <f>ROUND(I195*H195,2)</f>
        <v>0</v>
      </c>
      <c r="K195" s="238" t="s">
        <v>5</v>
      </c>
      <c r="L195" s="243"/>
      <c r="M195" s="244" t="s">
        <v>5</v>
      </c>
      <c r="N195" s="245" t="s">
        <v>45</v>
      </c>
      <c r="O195" s="43"/>
      <c r="P195" s="192">
        <f>O195*H195</f>
        <v>0</v>
      </c>
      <c r="Q195" s="192">
        <v>9.5000000000000001E-2</v>
      </c>
      <c r="R195" s="192">
        <f>Q195*H195</f>
        <v>0.19</v>
      </c>
      <c r="S195" s="192">
        <v>0</v>
      </c>
      <c r="T195" s="193">
        <f>S195*H195</f>
        <v>0</v>
      </c>
      <c r="AR195" s="25" t="s">
        <v>228</v>
      </c>
      <c r="AT195" s="25" t="s">
        <v>480</v>
      </c>
      <c r="AU195" s="25" t="s">
        <v>83</v>
      </c>
      <c r="AY195" s="25" t="s">
        <v>185</v>
      </c>
      <c r="BE195" s="194">
        <f>IF(N195="základní",J195,0)</f>
        <v>0</v>
      </c>
      <c r="BF195" s="194">
        <f>IF(N195="snížená",J195,0)</f>
        <v>0</v>
      </c>
      <c r="BG195" s="194">
        <f>IF(N195="zákl. přenesená",J195,0)</f>
        <v>0</v>
      </c>
      <c r="BH195" s="194">
        <f>IF(N195="sníž. přenesená",J195,0)</f>
        <v>0</v>
      </c>
      <c r="BI195" s="194">
        <f>IF(N195="nulová",J195,0)</f>
        <v>0</v>
      </c>
      <c r="BJ195" s="25" t="s">
        <v>81</v>
      </c>
      <c r="BK195" s="194">
        <f>ROUND(I195*H195,2)</f>
        <v>0</v>
      </c>
      <c r="BL195" s="25" t="s">
        <v>191</v>
      </c>
      <c r="BM195" s="25" t="s">
        <v>807</v>
      </c>
    </row>
    <row r="196" spans="2:65" s="13" customFormat="1">
      <c r="B196" s="204"/>
      <c r="D196" s="196" t="s">
        <v>193</v>
      </c>
      <c r="E196" s="205" t="s">
        <v>5</v>
      </c>
      <c r="F196" s="206" t="s">
        <v>83</v>
      </c>
      <c r="H196" s="207">
        <v>2</v>
      </c>
      <c r="I196" s="208"/>
      <c r="L196" s="204"/>
      <c r="M196" s="209"/>
      <c r="N196" s="210"/>
      <c r="O196" s="210"/>
      <c r="P196" s="210"/>
      <c r="Q196" s="210"/>
      <c r="R196" s="210"/>
      <c r="S196" s="210"/>
      <c r="T196" s="211"/>
      <c r="AT196" s="205" t="s">
        <v>193</v>
      </c>
      <c r="AU196" s="205" t="s">
        <v>83</v>
      </c>
      <c r="AV196" s="13" t="s">
        <v>83</v>
      </c>
      <c r="AW196" s="13" t="s">
        <v>38</v>
      </c>
      <c r="AX196" s="13" t="s">
        <v>74</v>
      </c>
      <c r="AY196" s="205" t="s">
        <v>185</v>
      </c>
    </row>
    <row r="197" spans="2:65" s="14" customFormat="1">
      <c r="B197" s="212"/>
      <c r="D197" s="213" t="s">
        <v>193</v>
      </c>
      <c r="E197" s="214" t="s">
        <v>5</v>
      </c>
      <c r="F197" s="215" t="s">
        <v>196</v>
      </c>
      <c r="H197" s="216">
        <v>2</v>
      </c>
      <c r="I197" s="217"/>
      <c r="L197" s="212"/>
      <c r="M197" s="218"/>
      <c r="N197" s="219"/>
      <c r="O197" s="219"/>
      <c r="P197" s="219"/>
      <c r="Q197" s="219"/>
      <c r="R197" s="219"/>
      <c r="S197" s="219"/>
      <c r="T197" s="220"/>
      <c r="AT197" s="221" t="s">
        <v>193</v>
      </c>
      <c r="AU197" s="221" t="s">
        <v>83</v>
      </c>
      <c r="AV197" s="14" t="s">
        <v>191</v>
      </c>
      <c r="AW197" s="14" t="s">
        <v>38</v>
      </c>
      <c r="AX197" s="14" t="s">
        <v>81</v>
      </c>
      <c r="AY197" s="221" t="s">
        <v>185</v>
      </c>
    </row>
    <row r="198" spans="2:65" s="1" customFormat="1" ht="20.399999999999999" customHeight="1">
      <c r="B198" s="182"/>
      <c r="C198" s="236" t="s">
        <v>325</v>
      </c>
      <c r="D198" s="236" t="s">
        <v>480</v>
      </c>
      <c r="E198" s="237" t="s">
        <v>579</v>
      </c>
      <c r="F198" s="238" t="s">
        <v>580</v>
      </c>
      <c r="G198" s="239" t="s">
        <v>566</v>
      </c>
      <c r="H198" s="240">
        <v>2.02</v>
      </c>
      <c r="I198" s="241"/>
      <c r="J198" s="242">
        <f>ROUND(I198*H198,2)</f>
        <v>0</v>
      </c>
      <c r="K198" s="238" t="s">
        <v>5</v>
      </c>
      <c r="L198" s="243"/>
      <c r="M198" s="244" t="s">
        <v>5</v>
      </c>
      <c r="N198" s="245" t="s">
        <v>45</v>
      </c>
      <c r="O198" s="43"/>
      <c r="P198" s="192">
        <f>O198*H198</f>
        <v>0</v>
      </c>
      <c r="Q198" s="192">
        <v>9.7000000000000003E-2</v>
      </c>
      <c r="R198" s="192">
        <f>Q198*H198</f>
        <v>0.19594</v>
      </c>
      <c r="S198" s="192">
        <v>0</v>
      </c>
      <c r="T198" s="193">
        <f>S198*H198</f>
        <v>0</v>
      </c>
      <c r="AR198" s="25" t="s">
        <v>228</v>
      </c>
      <c r="AT198" s="25" t="s">
        <v>480</v>
      </c>
      <c r="AU198" s="25" t="s">
        <v>83</v>
      </c>
      <c r="AY198" s="25" t="s">
        <v>185</v>
      </c>
      <c r="BE198" s="194">
        <f>IF(N198="základní",J198,0)</f>
        <v>0</v>
      </c>
      <c r="BF198" s="194">
        <f>IF(N198="snížená",J198,0)</f>
        <v>0</v>
      </c>
      <c r="BG198" s="194">
        <f>IF(N198="zákl. přenesená",J198,0)</f>
        <v>0</v>
      </c>
      <c r="BH198" s="194">
        <f>IF(N198="sníž. přenesená",J198,0)</f>
        <v>0</v>
      </c>
      <c r="BI198" s="194">
        <f>IF(N198="nulová",J198,0)</f>
        <v>0</v>
      </c>
      <c r="BJ198" s="25" t="s">
        <v>81</v>
      </c>
      <c r="BK198" s="194">
        <f>ROUND(I198*H198,2)</f>
        <v>0</v>
      </c>
      <c r="BL198" s="25" t="s">
        <v>191</v>
      </c>
      <c r="BM198" s="25" t="s">
        <v>808</v>
      </c>
    </row>
    <row r="199" spans="2:65" s="13" customFormat="1">
      <c r="B199" s="204"/>
      <c r="D199" s="196" t="s">
        <v>193</v>
      </c>
      <c r="E199" s="205" t="s">
        <v>5</v>
      </c>
      <c r="F199" s="206" t="s">
        <v>809</v>
      </c>
      <c r="H199" s="207">
        <v>2.02</v>
      </c>
      <c r="I199" s="208"/>
      <c r="L199" s="204"/>
      <c r="M199" s="209"/>
      <c r="N199" s="210"/>
      <c r="O199" s="210"/>
      <c r="P199" s="210"/>
      <c r="Q199" s="210"/>
      <c r="R199" s="210"/>
      <c r="S199" s="210"/>
      <c r="T199" s="211"/>
      <c r="AT199" s="205" t="s">
        <v>193</v>
      </c>
      <c r="AU199" s="205" t="s">
        <v>83</v>
      </c>
      <c r="AV199" s="13" t="s">
        <v>83</v>
      </c>
      <c r="AW199" s="13" t="s">
        <v>38</v>
      </c>
      <c r="AX199" s="13" t="s">
        <v>74</v>
      </c>
      <c r="AY199" s="205" t="s">
        <v>185</v>
      </c>
    </row>
    <row r="200" spans="2:65" s="14" customFormat="1">
      <c r="B200" s="212"/>
      <c r="D200" s="213" t="s">
        <v>193</v>
      </c>
      <c r="E200" s="214" t="s">
        <v>5</v>
      </c>
      <c r="F200" s="215" t="s">
        <v>196</v>
      </c>
      <c r="H200" s="216">
        <v>2.02</v>
      </c>
      <c r="I200" s="217"/>
      <c r="L200" s="212"/>
      <c r="M200" s="218"/>
      <c r="N200" s="219"/>
      <c r="O200" s="219"/>
      <c r="P200" s="219"/>
      <c r="Q200" s="219"/>
      <c r="R200" s="219"/>
      <c r="S200" s="219"/>
      <c r="T200" s="220"/>
      <c r="AT200" s="221" t="s">
        <v>193</v>
      </c>
      <c r="AU200" s="221" t="s">
        <v>83</v>
      </c>
      <c r="AV200" s="14" t="s">
        <v>191</v>
      </c>
      <c r="AW200" s="14" t="s">
        <v>38</v>
      </c>
      <c r="AX200" s="14" t="s">
        <v>81</v>
      </c>
      <c r="AY200" s="221" t="s">
        <v>185</v>
      </c>
    </row>
    <row r="201" spans="2:65" s="1" customFormat="1" ht="20.399999999999999" customHeight="1">
      <c r="B201" s="182"/>
      <c r="C201" s="236" t="s">
        <v>333</v>
      </c>
      <c r="D201" s="236" t="s">
        <v>480</v>
      </c>
      <c r="E201" s="237" t="s">
        <v>583</v>
      </c>
      <c r="F201" s="238" t="s">
        <v>584</v>
      </c>
      <c r="G201" s="239" t="s">
        <v>566</v>
      </c>
      <c r="H201" s="240">
        <v>2.02</v>
      </c>
      <c r="I201" s="241"/>
      <c r="J201" s="242">
        <f>ROUND(I201*H201,2)</f>
        <v>0</v>
      </c>
      <c r="K201" s="238" t="s">
        <v>5</v>
      </c>
      <c r="L201" s="243"/>
      <c r="M201" s="244" t="s">
        <v>5</v>
      </c>
      <c r="N201" s="245" t="s">
        <v>45</v>
      </c>
      <c r="O201" s="43"/>
      <c r="P201" s="192">
        <f>O201*H201</f>
        <v>0</v>
      </c>
      <c r="Q201" s="192">
        <v>5.8000000000000003E-2</v>
      </c>
      <c r="R201" s="192">
        <f>Q201*H201</f>
        <v>0.11716</v>
      </c>
      <c r="S201" s="192">
        <v>0</v>
      </c>
      <c r="T201" s="193">
        <f>S201*H201</f>
        <v>0</v>
      </c>
      <c r="AR201" s="25" t="s">
        <v>228</v>
      </c>
      <c r="AT201" s="25" t="s">
        <v>480</v>
      </c>
      <c r="AU201" s="25" t="s">
        <v>83</v>
      </c>
      <c r="AY201" s="25" t="s">
        <v>185</v>
      </c>
      <c r="BE201" s="194">
        <f>IF(N201="základní",J201,0)</f>
        <v>0</v>
      </c>
      <c r="BF201" s="194">
        <f>IF(N201="snížená",J201,0)</f>
        <v>0</v>
      </c>
      <c r="BG201" s="194">
        <f>IF(N201="zákl. přenesená",J201,0)</f>
        <v>0</v>
      </c>
      <c r="BH201" s="194">
        <f>IF(N201="sníž. přenesená",J201,0)</f>
        <v>0</v>
      </c>
      <c r="BI201" s="194">
        <f>IF(N201="nulová",J201,0)</f>
        <v>0</v>
      </c>
      <c r="BJ201" s="25" t="s">
        <v>81</v>
      </c>
      <c r="BK201" s="194">
        <f>ROUND(I201*H201,2)</f>
        <v>0</v>
      </c>
      <c r="BL201" s="25" t="s">
        <v>191</v>
      </c>
      <c r="BM201" s="25" t="s">
        <v>810</v>
      </c>
    </row>
    <row r="202" spans="2:65" s="13" customFormat="1">
      <c r="B202" s="204"/>
      <c r="D202" s="196" t="s">
        <v>193</v>
      </c>
      <c r="E202" s="205" t="s">
        <v>5</v>
      </c>
      <c r="F202" s="206" t="s">
        <v>809</v>
      </c>
      <c r="H202" s="207">
        <v>2.02</v>
      </c>
      <c r="I202" s="208"/>
      <c r="L202" s="204"/>
      <c r="M202" s="209"/>
      <c r="N202" s="210"/>
      <c r="O202" s="210"/>
      <c r="P202" s="210"/>
      <c r="Q202" s="210"/>
      <c r="R202" s="210"/>
      <c r="S202" s="210"/>
      <c r="T202" s="211"/>
      <c r="AT202" s="205" t="s">
        <v>193</v>
      </c>
      <c r="AU202" s="205" t="s">
        <v>83</v>
      </c>
      <c r="AV202" s="13" t="s">
        <v>83</v>
      </c>
      <c r="AW202" s="13" t="s">
        <v>38</v>
      </c>
      <c r="AX202" s="13" t="s">
        <v>74</v>
      </c>
      <c r="AY202" s="205" t="s">
        <v>185</v>
      </c>
    </row>
    <row r="203" spans="2:65" s="14" customFormat="1">
      <c r="B203" s="212"/>
      <c r="D203" s="213" t="s">
        <v>193</v>
      </c>
      <c r="E203" s="214" t="s">
        <v>5</v>
      </c>
      <c r="F203" s="215" t="s">
        <v>196</v>
      </c>
      <c r="H203" s="216">
        <v>2.02</v>
      </c>
      <c r="I203" s="217"/>
      <c r="L203" s="212"/>
      <c r="M203" s="218"/>
      <c r="N203" s="219"/>
      <c r="O203" s="219"/>
      <c r="P203" s="219"/>
      <c r="Q203" s="219"/>
      <c r="R203" s="219"/>
      <c r="S203" s="219"/>
      <c r="T203" s="220"/>
      <c r="AT203" s="221" t="s">
        <v>193</v>
      </c>
      <c r="AU203" s="221" t="s">
        <v>83</v>
      </c>
      <c r="AV203" s="14" t="s">
        <v>191</v>
      </c>
      <c r="AW203" s="14" t="s">
        <v>38</v>
      </c>
      <c r="AX203" s="14" t="s">
        <v>81</v>
      </c>
      <c r="AY203" s="221" t="s">
        <v>185</v>
      </c>
    </row>
    <row r="204" spans="2:65" s="1" customFormat="1" ht="20.399999999999999" customHeight="1">
      <c r="B204" s="182"/>
      <c r="C204" s="236" t="s">
        <v>338</v>
      </c>
      <c r="D204" s="236" t="s">
        <v>480</v>
      </c>
      <c r="E204" s="237" t="s">
        <v>586</v>
      </c>
      <c r="F204" s="238" t="s">
        <v>587</v>
      </c>
      <c r="G204" s="239" t="s">
        <v>566</v>
      </c>
      <c r="H204" s="240">
        <v>2.02</v>
      </c>
      <c r="I204" s="241"/>
      <c r="J204" s="242">
        <f>ROUND(I204*H204,2)</f>
        <v>0</v>
      </c>
      <c r="K204" s="238" t="s">
        <v>5</v>
      </c>
      <c r="L204" s="243"/>
      <c r="M204" s="244" t="s">
        <v>5</v>
      </c>
      <c r="N204" s="245" t="s">
        <v>45</v>
      </c>
      <c r="O204" s="43"/>
      <c r="P204" s="192">
        <f>O204*H204</f>
        <v>0</v>
      </c>
      <c r="Q204" s="192">
        <v>5.7000000000000002E-2</v>
      </c>
      <c r="R204" s="192">
        <f>Q204*H204</f>
        <v>0.11514000000000001</v>
      </c>
      <c r="S204" s="192">
        <v>0</v>
      </c>
      <c r="T204" s="193">
        <f>S204*H204</f>
        <v>0</v>
      </c>
      <c r="AR204" s="25" t="s">
        <v>228</v>
      </c>
      <c r="AT204" s="25" t="s">
        <v>480</v>
      </c>
      <c r="AU204" s="25" t="s">
        <v>83</v>
      </c>
      <c r="AY204" s="25" t="s">
        <v>185</v>
      </c>
      <c r="BE204" s="194">
        <f>IF(N204="základní",J204,0)</f>
        <v>0</v>
      </c>
      <c r="BF204" s="194">
        <f>IF(N204="snížená",J204,0)</f>
        <v>0</v>
      </c>
      <c r="BG204" s="194">
        <f>IF(N204="zákl. přenesená",J204,0)</f>
        <v>0</v>
      </c>
      <c r="BH204" s="194">
        <f>IF(N204="sníž. přenesená",J204,0)</f>
        <v>0</v>
      </c>
      <c r="BI204" s="194">
        <f>IF(N204="nulová",J204,0)</f>
        <v>0</v>
      </c>
      <c r="BJ204" s="25" t="s">
        <v>81</v>
      </c>
      <c r="BK204" s="194">
        <f>ROUND(I204*H204,2)</f>
        <v>0</v>
      </c>
      <c r="BL204" s="25" t="s">
        <v>191</v>
      </c>
      <c r="BM204" s="25" t="s">
        <v>811</v>
      </c>
    </row>
    <row r="205" spans="2:65" s="13" customFormat="1">
      <c r="B205" s="204"/>
      <c r="D205" s="196" t="s">
        <v>193</v>
      </c>
      <c r="E205" s="205" t="s">
        <v>5</v>
      </c>
      <c r="F205" s="206" t="s">
        <v>809</v>
      </c>
      <c r="H205" s="207">
        <v>2.02</v>
      </c>
      <c r="I205" s="208"/>
      <c r="L205" s="204"/>
      <c r="M205" s="209"/>
      <c r="N205" s="210"/>
      <c r="O205" s="210"/>
      <c r="P205" s="210"/>
      <c r="Q205" s="210"/>
      <c r="R205" s="210"/>
      <c r="S205" s="210"/>
      <c r="T205" s="211"/>
      <c r="AT205" s="205" t="s">
        <v>193</v>
      </c>
      <c r="AU205" s="205" t="s">
        <v>83</v>
      </c>
      <c r="AV205" s="13" t="s">
        <v>83</v>
      </c>
      <c r="AW205" s="13" t="s">
        <v>38</v>
      </c>
      <c r="AX205" s="13" t="s">
        <v>74</v>
      </c>
      <c r="AY205" s="205" t="s">
        <v>185</v>
      </c>
    </row>
    <row r="206" spans="2:65" s="14" customFormat="1">
      <c r="B206" s="212"/>
      <c r="D206" s="213" t="s">
        <v>193</v>
      </c>
      <c r="E206" s="214" t="s">
        <v>5</v>
      </c>
      <c r="F206" s="215" t="s">
        <v>196</v>
      </c>
      <c r="H206" s="216">
        <v>2.02</v>
      </c>
      <c r="I206" s="217"/>
      <c r="L206" s="212"/>
      <c r="M206" s="218"/>
      <c r="N206" s="219"/>
      <c r="O206" s="219"/>
      <c r="P206" s="219"/>
      <c r="Q206" s="219"/>
      <c r="R206" s="219"/>
      <c r="S206" s="219"/>
      <c r="T206" s="220"/>
      <c r="AT206" s="221" t="s">
        <v>193</v>
      </c>
      <c r="AU206" s="221" t="s">
        <v>83</v>
      </c>
      <c r="AV206" s="14" t="s">
        <v>191</v>
      </c>
      <c r="AW206" s="14" t="s">
        <v>38</v>
      </c>
      <c r="AX206" s="14" t="s">
        <v>81</v>
      </c>
      <c r="AY206" s="221" t="s">
        <v>185</v>
      </c>
    </row>
    <row r="207" spans="2:65" s="1" customFormat="1" ht="28.95" customHeight="1">
      <c r="B207" s="182"/>
      <c r="C207" s="236" t="s">
        <v>348</v>
      </c>
      <c r="D207" s="236" t="s">
        <v>480</v>
      </c>
      <c r="E207" s="237" t="s">
        <v>589</v>
      </c>
      <c r="F207" s="238" t="s">
        <v>590</v>
      </c>
      <c r="G207" s="239" t="s">
        <v>566</v>
      </c>
      <c r="H207" s="240">
        <v>2.02</v>
      </c>
      <c r="I207" s="241"/>
      <c r="J207" s="242">
        <f>ROUND(I207*H207,2)</f>
        <v>0</v>
      </c>
      <c r="K207" s="238" t="s">
        <v>198</v>
      </c>
      <c r="L207" s="243"/>
      <c r="M207" s="244" t="s">
        <v>5</v>
      </c>
      <c r="N207" s="245" t="s">
        <v>45</v>
      </c>
      <c r="O207" s="43"/>
      <c r="P207" s="192">
        <f>O207*H207</f>
        <v>0</v>
      </c>
      <c r="Q207" s="192">
        <v>2.7E-2</v>
      </c>
      <c r="R207" s="192">
        <f>Q207*H207</f>
        <v>5.4539999999999998E-2</v>
      </c>
      <c r="S207" s="192">
        <v>0</v>
      </c>
      <c r="T207" s="193">
        <f>S207*H207</f>
        <v>0</v>
      </c>
      <c r="AR207" s="25" t="s">
        <v>228</v>
      </c>
      <c r="AT207" s="25" t="s">
        <v>480</v>
      </c>
      <c r="AU207" s="25" t="s">
        <v>83</v>
      </c>
      <c r="AY207" s="25" t="s">
        <v>185</v>
      </c>
      <c r="BE207" s="194">
        <f>IF(N207="základní",J207,0)</f>
        <v>0</v>
      </c>
      <c r="BF207" s="194">
        <f>IF(N207="snížená",J207,0)</f>
        <v>0</v>
      </c>
      <c r="BG207" s="194">
        <f>IF(N207="zákl. přenesená",J207,0)</f>
        <v>0</v>
      </c>
      <c r="BH207" s="194">
        <f>IF(N207="sníž. přenesená",J207,0)</f>
        <v>0</v>
      </c>
      <c r="BI207" s="194">
        <f>IF(N207="nulová",J207,0)</f>
        <v>0</v>
      </c>
      <c r="BJ207" s="25" t="s">
        <v>81</v>
      </c>
      <c r="BK207" s="194">
        <f>ROUND(I207*H207,2)</f>
        <v>0</v>
      </c>
      <c r="BL207" s="25" t="s">
        <v>191</v>
      </c>
      <c r="BM207" s="25" t="s">
        <v>812</v>
      </c>
    </row>
    <row r="208" spans="2:65" s="13" customFormat="1">
      <c r="B208" s="204"/>
      <c r="D208" s="196" t="s">
        <v>193</v>
      </c>
      <c r="E208" s="205" t="s">
        <v>5</v>
      </c>
      <c r="F208" s="206" t="s">
        <v>809</v>
      </c>
      <c r="H208" s="207">
        <v>2.02</v>
      </c>
      <c r="I208" s="208"/>
      <c r="L208" s="204"/>
      <c r="M208" s="209"/>
      <c r="N208" s="210"/>
      <c r="O208" s="210"/>
      <c r="P208" s="210"/>
      <c r="Q208" s="210"/>
      <c r="R208" s="210"/>
      <c r="S208" s="210"/>
      <c r="T208" s="211"/>
      <c r="AT208" s="205" t="s">
        <v>193</v>
      </c>
      <c r="AU208" s="205" t="s">
        <v>83</v>
      </c>
      <c r="AV208" s="13" t="s">
        <v>83</v>
      </c>
      <c r="AW208" s="13" t="s">
        <v>38</v>
      </c>
      <c r="AX208" s="13" t="s">
        <v>74</v>
      </c>
      <c r="AY208" s="205" t="s">
        <v>185</v>
      </c>
    </row>
    <row r="209" spans="2:65" s="14" customFormat="1">
      <c r="B209" s="212"/>
      <c r="D209" s="213" t="s">
        <v>193</v>
      </c>
      <c r="E209" s="214" t="s">
        <v>5</v>
      </c>
      <c r="F209" s="215" t="s">
        <v>196</v>
      </c>
      <c r="H209" s="216">
        <v>2.02</v>
      </c>
      <c r="I209" s="217"/>
      <c r="L209" s="212"/>
      <c r="M209" s="218"/>
      <c r="N209" s="219"/>
      <c r="O209" s="219"/>
      <c r="P209" s="219"/>
      <c r="Q209" s="219"/>
      <c r="R209" s="219"/>
      <c r="S209" s="219"/>
      <c r="T209" s="220"/>
      <c r="AT209" s="221" t="s">
        <v>193</v>
      </c>
      <c r="AU209" s="221" t="s">
        <v>83</v>
      </c>
      <c r="AV209" s="14" t="s">
        <v>191</v>
      </c>
      <c r="AW209" s="14" t="s">
        <v>38</v>
      </c>
      <c r="AX209" s="14" t="s">
        <v>81</v>
      </c>
      <c r="AY209" s="221" t="s">
        <v>185</v>
      </c>
    </row>
    <row r="210" spans="2:65" s="1" customFormat="1" ht="28.95" customHeight="1">
      <c r="B210" s="182"/>
      <c r="C210" s="236" t="s">
        <v>353</v>
      </c>
      <c r="D210" s="236" t="s">
        <v>480</v>
      </c>
      <c r="E210" s="237" t="s">
        <v>592</v>
      </c>
      <c r="F210" s="238" t="s">
        <v>593</v>
      </c>
      <c r="G210" s="239" t="s">
        <v>566</v>
      </c>
      <c r="H210" s="240">
        <v>2.02</v>
      </c>
      <c r="I210" s="241"/>
      <c r="J210" s="242">
        <f>ROUND(I210*H210,2)</f>
        <v>0</v>
      </c>
      <c r="K210" s="238" t="s">
        <v>198</v>
      </c>
      <c r="L210" s="243"/>
      <c r="M210" s="244" t="s">
        <v>5</v>
      </c>
      <c r="N210" s="245" t="s">
        <v>45</v>
      </c>
      <c r="O210" s="43"/>
      <c r="P210" s="192">
        <f>O210*H210</f>
        <v>0</v>
      </c>
      <c r="Q210" s="192">
        <v>4.0000000000000001E-3</v>
      </c>
      <c r="R210" s="192">
        <f>Q210*H210</f>
        <v>8.0800000000000004E-3</v>
      </c>
      <c r="S210" s="192">
        <v>0</v>
      </c>
      <c r="T210" s="193">
        <f>S210*H210</f>
        <v>0</v>
      </c>
      <c r="AR210" s="25" t="s">
        <v>228</v>
      </c>
      <c r="AT210" s="25" t="s">
        <v>480</v>
      </c>
      <c r="AU210" s="25" t="s">
        <v>83</v>
      </c>
      <c r="AY210" s="25" t="s">
        <v>185</v>
      </c>
      <c r="BE210" s="194">
        <f>IF(N210="základní",J210,0)</f>
        <v>0</v>
      </c>
      <c r="BF210" s="194">
        <f>IF(N210="snížená",J210,0)</f>
        <v>0</v>
      </c>
      <c r="BG210" s="194">
        <f>IF(N210="zákl. přenesená",J210,0)</f>
        <v>0</v>
      </c>
      <c r="BH210" s="194">
        <f>IF(N210="sníž. přenesená",J210,0)</f>
        <v>0</v>
      </c>
      <c r="BI210" s="194">
        <f>IF(N210="nulová",J210,0)</f>
        <v>0</v>
      </c>
      <c r="BJ210" s="25" t="s">
        <v>81</v>
      </c>
      <c r="BK210" s="194">
        <f>ROUND(I210*H210,2)</f>
        <v>0</v>
      </c>
      <c r="BL210" s="25" t="s">
        <v>191</v>
      </c>
      <c r="BM210" s="25" t="s">
        <v>813</v>
      </c>
    </row>
    <row r="211" spans="2:65" s="11" customFormat="1" ht="29.85" customHeight="1">
      <c r="B211" s="168"/>
      <c r="D211" s="179" t="s">
        <v>73</v>
      </c>
      <c r="E211" s="180" t="s">
        <v>232</v>
      </c>
      <c r="F211" s="180" t="s">
        <v>368</v>
      </c>
      <c r="I211" s="171"/>
      <c r="J211" s="181">
        <f>BK211</f>
        <v>0</v>
      </c>
      <c r="L211" s="168"/>
      <c r="M211" s="173"/>
      <c r="N211" s="174"/>
      <c r="O211" s="174"/>
      <c r="P211" s="175">
        <f>SUM(P212:P241)</f>
        <v>0</v>
      </c>
      <c r="Q211" s="174"/>
      <c r="R211" s="175">
        <f>SUM(R212:R241)</f>
        <v>28.256271000000005</v>
      </c>
      <c r="S211" s="174"/>
      <c r="T211" s="176">
        <f>SUM(T212:T241)</f>
        <v>0</v>
      </c>
      <c r="AR211" s="169" t="s">
        <v>81</v>
      </c>
      <c r="AT211" s="177" t="s">
        <v>73</v>
      </c>
      <c r="AU211" s="177" t="s">
        <v>81</v>
      </c>
      <c r="AY211" s="169" t="s">
        <v>185</v>
      </c>
      <c r="BK211" s="178">
        <f>SUM(BK212:BK241)</f>
        <v>0</v>
      </c>
    </row>
    <row r="212" spans="2:65" s="1" customFormat="1" ht="20.399999999999999" customHeight="1">
      <c r="B212" s="182"/>
      <c r="C212" s="183" t="s">
        <v>363</v>
      </c>
      <c r="D212" s="183" t="s">
        <v>187</v>
      </c>
      <c r="E212" s="184" t="s">
        <v>598</v>
      </c>
      <c r="F212" s="185" t="s">
        <v>599</v>
      </c>
      <c r="G212" s="186" t="s">
        <v>600</v>
      </c>
      <c r="H212" s="187">
        <v>18</v>
      </c>
      <c r="I212" s="188"/>
      <c r="J212" s="189">
        <f>ROUND(I212*H212,2)</f>
        <v>0</v>
      </c>
      <c r="K212" s="185" t="s">
        <v>5</v>
      </c>
      <c r="L212" s="42"/>
      <c r="M212" s="190" t="s">
        <v>5</v>
      </c>
      <c r="N212" s="191" t="s">
        <v>45</v>
      </c>
      <c r="O212" s="43"/>
      <c r="P212" s="192">
        <f>O212*H212</f>
        <v>0</v>
      </c>
      <c r="Q212" s="192">
        <v>0</v>
      </c>
      <c r="R212" s="192">
        <f>Q212*H212</f>
        <v>0</v>
      </c>
      <c r="S212" s="192">
        <v>0</v>
      </c>
      <c r="T212" s="193">
        <f>S212*H212</f>
        <v>0</v>
      </c>
      <c r="AR212" s="25" t="s">
        <v>191</v>
      </c>
      <c r="AT212" s="25" t="s">
        <v>187</v>
      </c>
      <c r="AU212" s="25" t="s">
        <v>83</v>
      </c>
      <c r="AY212" s="25" t="s">
        <v>185</v>
      </c>
      <c r="BE212" s="194">
        <f>IF(N212="základní",J212,0)</f>
        <v>0</v>
      </c>
      <c r="BF212" s="194">
        <f>IF(N212="snížená",J212,0)</f>
        <v>0</v>
      </c>
      <c r="BG212" s="194">
        <f>IF(N212="zákl. přenesená",J212,0)</f>
        <v>0</v>
      </c>
      <c r="BH212" s="194">
        <f>IF(N212="sníž. přenesená",J212,0)</f>
        <v>0</v>
      </c>
      <c r="BI212" s="194">
        <f>IF(N212="nulová",J212,0)</f>
        <v>0</v>
      </c>
      <c r="BJ212" s="25" t="s">
        <v>81</v>
      </c>
      <c r="BK212" s="194">
        <f>ROUND(I212*H212,2)</f>
        <v>0</v>
      </c>
      <c r="BL212" s="25" t="s">
        <v>191</v>
      </c>
      <c r="BM212" s="25" t="s">
        <v>814</v>
      </c>
    </row>
    <row r="213" spans="2:65" s="12" customFormat="1">
      <c r="B213" s="195"/>
      <c r="D213" s="196" t="s">
        <v>193</v>
      </c>
      <c r="E213" s="197" t="s">
        <v>5</v>
      </c>
      <c r="F213" s="198" t="s">
        <v>602</v>
      </c>
      <c r="H213" s="199" t="s">
        <v>5</v>
      </c>
      <c r="I213" s="200"/>
      <c r="L213" s="195"/>
      <c r="M213" s="201"/>
      <c r="N213" s="202"/>
      <c r="O213" s="202"/>
      <c r="P213" s="202"/>
      <c r="Q213" s="202"/>
      <c r="R213" s="202"/>
      <c r="S213" s="202"/>
      <c r="T213" s="203"/>
      <c r="AT213" s="199" t="s">
        <v>193</v>
      </c>
      <c r="AU213" s="199" t="s">
        <v>83</v>
      </c>
      <c r="AV213" s="12" t="s">
        <v>81</v>
      </c>
      <c r="AW213" s="12" t="s">
        <v>38</v>
      </c>
      <c r="AX213" s="12" t="s">
        <v>74</v>
      </c>
      <c r="AY213" s="199" t="s">
        <v>185</v>
      </c>
    </row>
    <row r="214" spans="2:65" s="13" customFormat="1">
      <c r="B214" s="204"/>
      <c r="D214" s="196" t="s">
        <v>193</v>
      </c>
      <c r="E214" s="205" t="s">
        <v>5</v>
      </c>
      <c r="F214" s="206" t="s">
        <v>214</v>
      </c>
      <c r="H214" s="207">
        <v>18</v>
      </c>
      <c r="I214" s="208"/>
      <c r="L214" s="204"/>
      <c r="M214" s="209"/>
      <c r="N214" s="210"/>
      <c r="O214" s="210"/>
      <c r="P214" s="210"/>
      <c r="Q214" s="210"/>
      <c r="R214" s="210"/>
      <c r="S214" s="210"/>
      <c r="T214" s="211"/>
      <c r="AT214" s="205" t="s">
        <v>193</v>
      </c>
      <c r="AU214" s="205" t="s">
        <v>83</v>
      </c>
      <c r="AV214" s="13" t="s">
        <v>83</v>
      </c>
      <c r="AW214" s="13" t="s">
        <v>38</v>
      </c>
      <c r="AX214" s="13" t="s">
        <v>74</v>
      </c>
      <c r="AY214" s="205" t="s">
        <v>185</v>
      </c>
    </row>
    <row r="215" spans="2:65" s="14" customFormat="1">
      <c r="B215" s="212"/>
      <c r="D215" s="213" t="s">
        <v>193</v>
      </c>
      <c r="E215" s="214" t="s">
        <v>5</v>
      </c>
      <c r="F215" s="215" t="s">
        <v>196</v>
      </c>
      <c r="H215" s="216">
        <v>18</v>
      </c>
      <c r="I215" s="217"/>
      <c r="L215" s="212"/>
      <c r="M215" s="218"/>
      <c r="N215" s="219"/>
      <c r="O215" s="219"/>
      <c r="P215" s="219"/>
      <c r="Q215" s="219"/>
      <c r="R215" s="219"/>
      <c r="S215" s="219"/>
      <c r="T215" s="220"/>
      <c r="AT215" s="221" t="s">
        <v>193</v>
      </c>
      <c r="AU215" s="221" t="s">
        <v>83</v>
      </c>
      <c r="AV215" s="14" t="s">
        <v>191</v>
      </c>
      <c r="AW215" s="14" t="s">
        <v>38</v>
      </c>
      <c r="AX215" s="14" t="s">
        <v>81</v>
      </c>
      <c r="AY215" s="221" t="s">
        <v>185</v>
      </c>
    </row>
    <row r="216" spans="2:65" s="1" customFormat="1" ht="28.95" customHeight="1">
      <c r="B216" s="182"/>
      <c r="C216" s="183" t="s">
        <v>369</v>
      </c>
      <c r="D216" s="183" t="s">
        <v>187</v>
      </c>
      <c r="E216" s="184" t="s">
        <v>612</v>
      </c>
      <c r="F216" s="185" t="s">
        <v>613</v>
      </c>
      <c r="G216" s="186" t="s">
        <v>275</v>
      </c>
      <c r="H216" s="187">
        <v>118.56</v>
      </c>
      <c r="I216" s="188"/>
      <c r="J216" s="189">
        <f>ROUND(I216*H216,2)</f>
        <v>0</v>
      </c>
      <c r="K216" s="185" t="s">
        <v>5</v>
      </c>
      <c r="L216" s="42"/>
      <c r="M216" s="190" t="s">
        <v>5</v>
      </c>
      <c r="N216" s="191" t="s">
        <v>45</v>
      </c>
      <c r="O216" s="43"/>
      <c r="P216" s="192">
        <f>O216*H216</f>
        <v>0</v>
      </c>
      <c r="Q216" s="192">
        <v>0.15540000000000001</v>
      </c>
      <c r="R216" s="192">
        <f>Q216*H216</f>
        <v>18.424224000000002</v>
      </c>
      <c r="S216" s="192">
        <v>0</v>
      </c>
      <c r="T216" s="193">
        <f>S216*H216</f>
        <v>0</v>
      </c>
      <c r="AR216" s="25" t="s">
        <v>191</v>
      </c>
      <c r="AT216" s="25" t="s">
        <v>187</v>
      </c>
      <c r="AU216" s="25" t="s">
        <v>83</v>
      </c>
      <c r="AY216" s="25" t="s">
        <v>185</v>
      </c>
      <c r="BE216" s="194">
        <f>IF(N216="základní",J216,0)</f>
        <v>0</v>
      </c>
      <c r="BF216" s="194">
        <f>IF(N216="snížená",J216,0)</f>
        <v>0</v>
      </c>
      <c r="BG216" s="194">
        <f>IF(N216="zákl. přenesená",J216,0)</f>
        <v>0</v>
      </c>
      <c r="BH216" s="194">
        <f>IF(N216="sníž. přenesená",J216,0)</f>
        <v>0</v>
      </c>
      <c r="BI216" s="194">
        <f>IF(N216="nulová",J216,0)</f>
        <v>0</v>
      </c>
      <c r="BJ216" s="25" t="s">
        <v>81</v>
      </c>
      <c r="BK216" s="194">
        <f>ROUND(I216*H216,2)</f>
        <v>0</v>
      </c>
      <c r="BL216" s="25" t="s">
        <v>191</v>
      </c>
      <c r="BM216" s="25" t="s">
        <v>815</v>
      </c>
    </row>
    <row r="217" spans="2:65" s="12" customFormat="1">
      <c r="B217" s="195"/>
      <c r="D217" s="196" t="s">
        <v>193</v>
      </c>
      <c r="E217" s="197" t="s">
        <v>5</v>
      </c>
      <c r="F217" s="198" t="s">
        <v>615</v>
      </c>
      <c r="H217" s="199" t="s">
        <v>5</v>
      </c>
      <c r="I217" s="200"/>
      <c r="L217" s="195"/>
      <c r="M217" s="201"/>
      <c r="N217" s="202"/>
      <c r="O217" s="202"/>
      <c r="P217" s="202"/>
      <c r="Q217" s="202"/>
      <c r="R217" s="202"/>
      <c r="S217" s="202"/>
      <c r="T217" s="203"/>
      <c r="AT217" s="199" t="s">
        <v>193</v>
      </c>
      <c r="AU217" s="199" t="s">
        <v>83</v>
      </c>
      <c r="AV217" s="12" t="s">
        <v>81</v>
      </c>
      <c r="AW217" s="12" t="s">
        <v>38</v>
      </c>
      <c r="AX217" s="12" t="s">
        <v>74</v>
      </c>
      <c r="AY217" s="199" t="s">
        <v>185</v>
      </c>
    </row>
    <row r="218" spans="2:65" s="13" customFormat="1">
      <c r="B218" s="204"/>
      <c r="D218" s="196" t="s">
        <v>193</v>
      </c>
      <c r="E218" s="205" t="s">
        <v>5</v>
      </c>
      <c r="F218" s="206" t="s">
        <v>816</v>
      </c>
      <c r="H218" s="207">
        <v>117</v>
      </c>
      <c r="I218" s="208"/>
      <c r="L218" s="204"/>
      <c r="M218" s="209"/>
      <c r="N218" s="210"/>
      <c r="O218" s="210"/>
      <c r="P218" s="210"/>
      <c r="Q218" s="210"/>
      <c r="R218" s="210"/>
      <c r="S218" s="210"/>
      <c r="T218" s="211"/>
      <c r="AT218" s="205" t="s">
        <v>193</v>
      </c>
      <c r="AU218" s="205" t="s">
        <v>83</v>
      </c>
      <c r="AV218" s="13" t="s">
        <v>83</v>
      </c>
      <c r="AW218" s="13" t="s">
        <v>38</v>
      </c>
      <c r="AX218" s="13" t="s">
        <v>74</v>
      </c>
      <c r="AY218" s="205" t="s">
        <v>185</v>
      </c>
    </row>
    <row r="219" spans="2:65" s="12" customFormat="1">
      <c r="B219" s="195"/>
      <c r="D219" s="196" t="s">
        <v>193</v>
      </c>
      <c r="E219" s="197" t="s">
        <v>5</v>
      </c>
      <c r="F219" s="198" t="s">
        <v>817</v>
      </c>
      <c r="H219" s="199" t="s">
        <v>5</v>
      </c>
      <c r="I219" s="200"/>
      <c r="L219" s="195"/>
      <c r="M219" s="201"/>
      <c r="N219" s="202"/>
      <c r="O219" s="202"/>
      <c r="P219" s="202"/>
      <c r="Q219" s="202"/>
      <c r="R219" s="202"/>
      <c r="S219" s="202"/>
      <c r="T219" s="203"/>
      <c r="AT219" s="199" t="s">
        <v>193</v>
      </c>
      <c r="AU219" s="199" t="s">
        <v>83</v>
      </c>
      <c r="AV219" s="12" t="s">
        <v>81</v>
      </c>
      <c r="AW219" s="12" t="s">
        <v>38</v>
      </c>
      <c r="AX219" s="12" t="s">
        <v>74</v>
      </c>
      <c r="AY219" s="199" t="s">
        <v>185</v>
      </c>
    </row>
    <row r="220" spans="2:65" s="13" customFormat="1">
      <c r="B220" s="204"/>
      <c r="D220" s="196" t="s">
        <v>193</v>
      </c>
      <c r="E220" s="205" t="s">
        <v>5</v>
      </c>
      <c r="F220" s="206" t="s">
        <v>818</v>
      </c>
      <c r="H220" s="207">
        <v>0.78</v>
      </c>
      <c r="I220" s="208"/>
      <c r="L220" s="204"/>
      <c r="M220" s="209"/>
      <c r="N220" s="210"/>
      <c r="O220" s="210"/>
      <c r="P220" s="210"/>
      <c r="Q220" s="210"/>
      <c r="R220" s="210"/>
      <c r="S220" s="210"/>
      <c r="T220" s="211"/>
      <c r="AT220" s="205" t="s">
        <v>193</v>
      </c>
      <c r="AU220" s="205" t="s">
        <v>83</v>
      </c>
      <c r="AV220" s="13" t="s">
        <v>83</v>
      </c>
      <c r="AW220" s="13" t="s">
        <v>38</v>
      </c>
      <c r="AX220" s="13" t="s">
        <v>74</v>
      </c>
      <c r="AY220" s="205" t="s">
        <v>185</v>
      </c>
    </row>
    <row r="221" spans="2:65" s="12" customFormat="1">
      <c r="B221" s="195"/>
      <c r="D221" s="196" t="s">
        <v>193</v>
      </c>
      <c r="E221" s="197" t="s">
        <v>5</v>
      </c>
      <c r="F221" s="198" t="s">
        <v>819</v>
      </c>
      <c r="H221" s="199" t="s">
        <v>5</v>
      </c>
      <c r="I221" s="200"/>
      <c r="L221" s="195"/>
      <c r="M221" s="201"/>
      <c r="N221" s="202"/>
      <c r="O221" s="202"/>
      <c r="P221" s="202"/>
      <c r="Q221" s="202"/>
      <c r="R221" s="202"/>
      <c r="S221" s="202"/>
      <c r="T221" s="203"/>
      <c r="AT221" s="199" t="s">
        <v>193</v>
      </c>
      <c r="AU221" s="199" t="s">
        <v>83</v>
      </c>
      <c r="AV221" s="12" t="s">
        <v>81</v>
      </c>
      <c r="AW221" s="12" t="s">
        <v>38</v>
      </c>
      <c r="AX221" s="12" t="s">
        <v>74</v>
      </c>
      <c r="AY221" s="199" t="s">
        <v>185</v>
      </c>
    </row>
    <row r="222" spans="2:65" s="13" customFormat="1">
      <c r="B222" s="204"/>
      <c r="D222" s="196" t="s">
        <v>193</v>
      </c>
      <c r="E222" s="205" t="s">
        <v>5</v>
      </c>
      <c r="F222" s="206" t="s">
        <v>818</v>
      </c>
      <c r="H222" s="207">
        <v>0.78</v>
      </c>
      <c r="I222" s="208"/>
      <c r="L222" s="204"/>
      <c r="M222" s="209"/>
      <c r="N222" s="210"/>
      <c r="O222" s="210"/>
      <c r="P222" s="210"/>
      <c r="Q222" s="210"/>
      <c r="R222" s="210"/>
      <c r="S222" s="210"/>
      <c r="T222" s="211"/>
      <c r="AT222" s="205" t="s">
        <v>193</v>
      </c>
      <c r="AU222" s="205" t="s">
        <v>83</v>
      </c>
      <c r="AV222" s="13" t="s">
        <v>83</v>
      </c>
      <c r="AW222" s="13" t="s">
        <v>38</v>
      </c>
      <c r="AX222" s="13" t="s">
        <v>74</v>
      </c>
      <c r="AY222" s="205" t="s">
        <v>185</v>
      </c>
    </row>
    <row r="223" spans="2:65" s="14" customFormat="1">
      <c r="B223" s="212"/>
      <c r="D223" s="213" t="s">
        <v>193</v>
      </c>
      <c r="E223" s="214" t="s">
        <v>5</v>
      </c>
      <c r="F223" s="215" t="s">
        <v>196</v>
      </c>
      <c r="H223" s="216">
        <v>118.56</v>
      </c>
      <c r="I223" s="217"/>
      <c r="L223" s="212"/>
      <c r="M223" s="218"/>
      <c r="N223" s="219"/>
      <c r="O223" s="219"/>
      <c r="P223" s="219"/>
      <c r="Q223" s="219"/>
      <c r="R223" s="219"/>
      <c r="S223" s="219"/>
      <c r="T223" s="220"/>
      <c r="AT223" s="221" t="s">
        <v>193</v>
      </c>
      <c r="AU223" s="221" t="s">
        <v>83</v>
      </c>
      <c r="AV223" s="14" t="s">
        <v>191</v>
      </c>
      <c r="AW223" s="14" t="s">
        <v>38</v>
      </c>
      <c r="AX223" s="14" t="s">
        <v>81</v>
      </c>
      <c r="AY223" s="221" t="s">
        <v>185</v>
      </c>
    </row>
    <row r="224" spans="2:65" s="1" customFormat="1" ht="20.399999999999999" customHeight="1">
      <c r="B224" s="182"/>
      <c r="C224" s="236" t="s">
        <v>374</v>
      </c>
      <c r="D224" s="236" t="s">
        <v>480</v>
      </c>
      <c r="E224" s="237" t="s">
        <v>620</v>
      </c>
      <c r="F224" s="238" t="s">
        <v>621</v>
      </c>
      <c r="G224" s="239" t="s">
        <v>566</v>
      </c>
      <c r="H224" s="240">
        <v>118.17</v>
      </c>
      <c r="I224" s="241"/>
      <c r="J224" s="242">
        <f>ROUND(I224*H224,2)</f>
        <v>0</v>
      </c>
      <c r="K224" s="238" t="s">
        <v>5</v>
      </c>
      <c r="L224" s="243"/>
      <c r="M224" s="244" t="s">
        <v>5</v>
      </c>
      <c r="N224" s="245" t="s">
        <v>45</v>
      </c>
      <c r="O224" s="43"/>
      <c r="P224" s="192">
        <f>O224*H224</f>
        <v>0</v>
      </c>
      <c r="Q224" s="192">
        <v>8.2100000000000006E-2</v>
      </c>
      <c r="R224" s="192">
        <f>Q224*H224</f>
        <v>9.7017570000000006</v>
      </c>
      <c r="S224" s="192">
        <v>0</v>
      </c>
      <c r="T224" s="193">
        <f>S224*H224</f>
        <v>0</v>
      </c>
      <c r="AR224" s="25" t="s">
        <v>228</v>
      </c>
      <c r="AT224" s="25" t="s">
        <v>480</v>
      </c>
      <c r="AU224" s="25" t="s">
        <v>83</v>
      </c>
      <c r="AY224" s="25" t="s">
        <v>185</v>
      </c>
      <c r="BE224" s="194">
        <f>IF(N224="základní",J224,0)</f>
        <v>0</v>
      </c>
      <c r="BF224" s="194">
        <f>IF(N224="snížená",J224,0)</f>
        <v>0</v>
      </c>
      <c r="BG224" s="194">
        <f>IF(N224="zákl. přenesená",J224,0)</f>
        <v>0</v>
      </c>
      <c r="BH224" s="194">
        <f>IF(N224="sníž. přenesená",J224,0)</f>
        <v>0</v>
      </c>
      <c r="BI224" s="194">
        <f>IF(N224="nulová",J224,0)</f>
        <v>0</v>
      </c>
      <c r="BJ224" s="25" t="s">
        <v>81</v>
      </c>
      <c r="BK224" s="194">
        <f>ROUND(I224*H224,2)</f>
        <v>0</v>
      </c>
      <c r="BL224" s="25" t="s">
        <v>191</v>
      </c>
      <c r="BM224" s="25" t="s">
        <v>820</v>
      </c>
    </row>
    <row r="225" spans="2:65" s="12" customFormat="1">
      <c r="B225" s="195"/>
      <c r="D225" s="196" t="s">
        <v>193</v>
      </c>
      <c r="E225" s="197" t="s">
        <v>5</v>
      </c>
      <c r="F225" s="198" t="s">
        <v>623</v>
      </c>
      <c r="H225" s="199" t="s">
        <v>5</v>
      </c>
      <c r="I225" s="200"/>
      <c r="L225" s="195"/>
      <c r="M225" s="201"/>
      <c r="N225" s="202"/>
      <c r="O225" s="202"/>
      <c r="P225" s="202"/>
      <c r="Q225" s="202"/>
      <c r="R225" s="202"/>
      <c r="S225" s="202"/>
      <c r="T225" s="203"/>
      <c r="AT225" s="199" t="s">
        <v>193</v>
      </c>
      <c r="AU225" s="199" t="s">
        <v>83</v>
      </c>
      <c r="AV225" s="12" t="s">
        <v>81</v>
      </c>
      <c r="AW225" s="12" t="s">
        <v>38</v>
      </c>
      <c r="AX225" s="12" t="s">
        <v>74</v>
      </c>
      <c r="AY225" s="199" t="s">
        <v>185</v>
      </c>
    </row>
    <row r="226" spans="2:65" s="13" customFormat="1">
      <c r="B226" s="204"/>
      <c r="D226" s="196" t="s">
        <v>193</v>
      </c>
      <c r="E226" s="205" t="s">
        <v>5</v>
      </c>
      <c r="F226" s="206" t="s">
        <v>821</v>
      </c>
      <c r="H226" s="207">
        <v>118.17</v>
      </c>
      <c r="I226" s="208"/>
      <c r="L226" s="204"/>
      <c r="M226" s="209"/>
      <c r="N226" s="210"/>
      <c r="O226" s="210"/>
      <c r="P226" s="210"/>
      <c r="Q226" s="210"/>
      <c r="R226" s="210"/>
      <c r="S226" s="210"/>
      <c r="T226" s="211"/>
      <c r="AT226" s="205" t="s">
        <v>193</v>
      </c>
      <c r="AU226" s="205" t="s">
        <v>83</v>
      </c>
      <c r="AV226" s="13" t="s">
        <v>83</v>
      </c>
      <c r="AW226" s="13" t="s">
        <v>38</v>
      </c>
      <c r="AX226" s="13" t="s">
        <v>74</v>
      </c>
      <c r="AY226" s="205" t="s">
        <v>185</v>
      </c>
    </row>
    <row r="227" spans="2:65" s="14" customFormat="1">
      <c r="B227" s="212"/>
      <c r="D227" s="213" t="s">
        <v>193</v>
      </c>
      <c r="E227" s="214" t="s">
        <v>5</v>
      </c>
      <c r="F227" s="215" t="s">
        <v>196</v>
      </c>
      <c r="H227" s="216">
        <v>118.17</v>
      </c>
      <c r="I227" s="217"/>
      <c r="L227" s="212"/>
      <c r="M227" s="218"/>
      <c r="N227" s="219"/>
      <c r="O227" s="219"/>
      <c r="P227" s="219"/>
      <c r="Q227" s="219"/>
      <c r="R227" s="219"/>
      <c r="S227" s="219"/>
      <c r="T227" s="220"/>
      <c r="AT227" s="221" t="s">
        <v>193</v>
      </c>
      <c r="AU227" s="221" t="s">
        <v>83</v>
      </c>
      <c r="AV227" s="14" t="s">
        <v>191</v>
      </c>
      <c r="AW227" s="14" t="s">
        <v>38</v>
      </c>
      <c r="AX227" s="14" t="s">
        <v>81</v>
      </c>
      <c r="AY227" s="221" t="s">
        <v>185</v>
      </c>
    </row>
    <row r="228" spans="2:65" s="1" customFormat="1" ht="40.200000000000003" customHeight="1">
      <c r="B228" s="182"/>
      <c r="C228" s="236" t="s">
        <v>209</v>
      </c>
      <c r="D228" s="236" t="s">
        <v>480</v>
      </c>
      <c r="E228" s="237" t="s">
        <v>822</v>
      </c>
      <c r="F228" s="238" t="s">
        <v>823</v>
      </c>
      <c r="G228" s="239" t="s">
        <v>566</v>
      </c>
      <c r="H228" s="240">
        <v>1.01</v>
      </c>
      <c r="I228" s="241"/>
      <c r="J228" s="242">
        <f>ROUND(I228*H228,2)</f>
        <v>0</v>
      </c>
      <c r="K228" s="238" t="s">
        <v>198</v>
      </c>
      <c r="L228" s="243"/>
      <c r="M228" s="244" t="s">
        <v>5</v>
      </c>
      <c r="N228" s="245" t="s">
        <v>45</v>
      </c>
      <c r="O228" s="43"/>
      <c r="P228" s="192">
        <f>O228*H228</f>
        <v>0</v>
      </c>
      <c r="Q228" s="192">
        <v>6.0999999999999999E-2</v>
      </c>
      <c r="R228" s="192">
        <f>Q228*H228</f>
        <v>6.1609999999999998E-2</v>
      </c>
      <c r="S228" s="192">
        <v>0</v>
      </c>
      <c r="T228" s="193">
        <f>S228*H228</f>
        <v>0</v>
      </c>
      <c r="AR228" s="25" t="s">
        <v>228</v>
      </c>
      <c r="AT228" s="25" t="s">
        <v>480</v>
      </c>
      <c r="AU228" s="25" t="s">
        <v>83</v>
      </c>
      <c r="AY228" s="25" t="s">
        <v>185</v>
      </c>
      <c r="BE228" s="194">
        <f>IF(N228="základní",J228,0)</f>
        <v>0</v>
      </c>
      <c r="BF228" s="194">
        <f>IF(N228="snížená",J228,0)</f>
        <v>0</v>
      </c>
      <c r="BG228" s="194">
        <f>IF(N228="zákl. přenesená",J228,0)</f>
        <v>0</v>
      </c>
      <c r="BH228" s="194">
        <f>IF(N228="sníž. přenesená",J228,0)</f>
        <v>0</v>
      </c>
      <c r="BI228" s="194">
        <f>IF(N228="nulová",J228,0)</f>
        <v>0</v>
      </c>
      <c r="BJ228" s="25" t="s">
        <v>81</v>
      </c>
      <c r="BK228" s="194">
        <f>ROUND(I228*H228,2)</f>
        <v>0</v>
      </c>
      <c r="BL228" s="25" t="s">
        <v>191</v>
      </c>
      <c r="BM228" s="25" t="s">
        <v>824</v>
      </c>
    </row>
    <row r="229" spans="2:65" s="13" customFormat="1">
      <c r="B229" s="204"/>
      <c r="D229" s="196" t="s">
        <v>193</v>
      </c>
      <c r="E229" s="205" t="s">
        <v>5</v>
      </c>
      <c r="F229" s="206" t="s">
        <v>825</v>
      </c>
      <c r="H229" s="207">
        <v>1.01</v>
      </c>
      <c r="I229" s="208"/>
      <c r="L229" s="204"/>
      <c r="M229" s="209"/>
      <c r="N229" s="210"/>
      <c r="O229" s="210"/>
      <c r="P229" s="210"/>
      <c r="Q229" s="210"/>
      <c r="R229" s="210"/>
      <c r="S229" s="210"/>
      <c r="T229" s="211"/>
      <c r="AT229" s="205" t="s">
        <v>193</v>
      </c>
      <c r="AU229" s="205" t="s">
        <v>83</v>
      </c>
      <c r="AV229" s="13" t="s">
        <v>83</v>
      </c>
      <c r="AW229" s="13" t="s">
        <v>38</v>
      </c>
      <c r="AX229" s="13" t="s">
        <v>74</v>
      </c>
      <c r="AY229" s="205" t="s">
        <v>185</v>
      </c>
    </row>
    <row r="230" spans="2:65" s="14" customFormat="1">
      <c r="B230" s="212"/>
      <c r="D230" s="213" t="s">
        <v>193</v>
      </c>
      <c r="E230" s="214" t="s">
        <v>5</v>
      </c>
      <c r="F230" s="215" t="s">
        <v>196</v>
      </c>
      <c r="H230" s="216">
        <v>1.01</v>
      </c>
      <c r="I230" s="217"/>
      <c r="L230" s="212"/>
      <c r="M230" s="218"/>
      <c r="N230" s="219"/>
      <c r="O230" s="219"/>
      <c r="P230" s="219"/>
      <c r="Q230" s="219"/>
      <c r="R230" s="219"/>
      <c r="S230" s="219"/>
      <c r="T230" s="220"/>
      <c r="AT230" s="221" t="s">
        <v>193</v>
      </c>
      <c r="AU230" s="221" t="s">
        <v>83</v>
      </c>
      <c r="AV230" s="14" t="s">
        <v>191</v>
      </c>
      <c r="AW230" s="14" t="s">
        <v>38</v>
      </c>
      <c r="AX230" s="14" t="s">
        <v>81</v>
      </c>
      <c r="AY230" s="221" t="s">
        <v>185</v>
      </c>
    </row>
    <row r="231" spans="2:65" s="1" customFormat="1" ht="28.95" customHeight="1">
      <c r="B231" s="182"/>
      <c r="C231" s="236" t="s">
        <v>385</v>
      </c>
      <c r="D231" s="236" t="s">
        <v>480</v>
      </c>
      <c r="E231" s="237" t="s">
        <v>826</v>
      </c>
      <c r="F231" s="238" t="s">
        <v>827</v>
      </c>
      <c r="G231" s="239" t="s">
        <v>566</v>
      </c>
      <c r="H231" s="240">
        <v>1.01</v>
      </c>
      <c r="I231" s="241"/>
      <c r="J231" s="242">
        <f>ROUND(I231*H231,2)</f>
        <v>0</v>
      </c>
      <c r="K231" s="238" t="s">
        <v>198</v>
      </c>
      <c r="L231" s="243"/>
      <c r="M231" s="244" t="s">
        <v>5</v>
      </c>
      <c r="N231" s="245" t="s">
        <v>45</v>
      </c>
      <c r="O231" s="43"/>
      <c r="P231" s="192">
        <f>O231*H231</f>
        <v>0</v>
      </c>
      <c r="Q231" s="192">
        <v>6.8000000000000005E-2</v>
      </c>
      <c r="R231" s="192">
        <f>Q231*H231</f>
        <v>6.8680000000000005E-2</v>
      </c>
      <c r="S231" s="192">
        <v>0</v>
      </c>
      <c r="T231" s="193">
        <f>S231*H231</f>
        <v>0</v>
      </c>
      <c r="AR231" s="25" t="s">
        <v>228</v>
      </c>
      <c r="AT231" s="25" t="s">
        <v>480</v>
      </c>
      <c r="AU231" s="25" t="s">
        <v>83</v>
      </c>
      <c r="AY231" s="25" t="s">
        <v>185</v>
      </c>
      <c r="BE231" s="194">
        <f>IF(N231="základní",J231,0)</f>
        <v>0</v>
      </c>
      <c r="BF231" s="194">
        <f>IF(N231="snížená",J231,0)</f>
        <v>0</v>
      </c>
      <c r="BG231" s="194">
        <f>IF(N231="zákl. přenesená",J231,0)</f>
        <v>0</v>
      </c>
      <c r="BH231" s="194">
        <f>IF(N231="sníž. přenesená",J231,0)</f>
        <v>0</v>
      </c>
      <c r="BI231" s="194">
        <f>IF(N231="nulová",J231,0)</f>
        <v>0</v>
      </c>
      <c r="BJ231" s="25" t="s">
        <v>81</v>
      </c>
      <c r="BK231" s="194">
        <f>ROUND(I231*H231,2)</f>
        <v>0</v>
      </c>
      <c r="BL231" s="25" t="s">
        <v>191</v>
      </c>
      <c r="BM231" s="25" t="s">
        <v>828</v>
      </c>
    </row>
    <row r="232" spans="2:65" s="13" customFormat="1">
      <c r="B232" s="204"/>
      <c r="D232" s="196" t="s">
        <v>193</v>
      </c>
      <c r="E232" s="205" t="s">
        <v>5</v>
      </c>
      <c r="F232" s="206" t="s">
        <v>825</v>
      </c>
      <c r="H232" s="207">
        <v>1.01</v>
      </c>
      <c r="I232" s="208"/>
      <c r="L232" s="204"/>
      <c r="M232" s="209"/>
      <c r="N232" s="210"/>
      <c r="O232" s="210"/>
      <c r="P232" s="210"/>
      <c r="Q232" s="210"/>
      <c r="R232" s="210"/>
      <c r="S232" s="210"/>
      <c r="T232" s="211"/>
      <c r="AT232" s="205" t="s">
        <v>193</v>
      </c>
      <c r="AU232" s="205" t="s">
        <v>83</v>
      </c>
      <c r="AV232" s="13" t="s">
        <v>83</v>
      </c>
      <c r="AW232" s="13" t="s">
        <v>38</v>
      </c>
      <c r="AX232" s="13" t="s">
        <v>74</v>
      </c>
      <c r="AY232" s="205" t="s">
        <v>185</v>
      </c>
    </row>
    <row r="233" spans="2:65" s="14" customFormat="1">
      <c r="B233" s="212"/>
      <c r="D233" s="213" t="s">
        <v>193</v>
      </c>
      <c r="E233" s="214" t="s">
        <v>5</v>
      </c>
      <c r="F233" s="215" t="s">
        <v>196</v>
      </c>
      <c r="H233" s="216">
        <v>1.01</v>
      </c>
      <c r="I233" s="217"/>
      <c r="L233" s="212"/>
      <c r="M233" s="218"/>
      <c r="N233" s="219"/>
      <c r="O233" s="219"/>
      <c r="P233" s="219"/>
      <c r="Q233" s="219"/>
      <c r="R233" s="219"/>
      <c r="S233" s="219"/>
      <c r="T233" s="220"/>
      <c r="AT233" s="221" t="s">
        <v>193</v>
      </c>
      <c r="AU233" s="221" t="s">
        <v>83</v>
      </c>
      <c r="AV233" s="14" t="s">
        <v>191</v>
      </c>
      <c r="AW233" s="14" t="s">
        <v>38</v>
      </c>
      <c r="AX233" s="14" t="s">
        <v>81</v>
      </c>
      <c r="AY233" s="221" t="s">
        <v>185</v>
      </c>
    </row>
    <row r="234" spans="2:65" s="1" customFormat="1" ht="28.95" customHeight="1">
      <c r="B234" s="182"/>
      <c r="C234" s="183" t="s">
        <v>393</v>
      </c>
      <c r="D234" s="183" t="s">
        <v>187</v>
      </c>
      <c r="E234" s="184" t="s">
        <v>638</v>
      </c>
      <c r="F234" s="185" t="s">
        <v>639</v>
      </c>
      <c r="G234" s="186" t="s">
        <v>283</v>
      </c>
      <c r="H234" s="187">
        <v>1.1859999999999999</v>
      </c>
      <c r="I234" s="188"/>
      <c r="J234" s="189">
        <f>ROUND(I234*H234,2)</f>
        <v>0</v>
      </c>
      <c r="K234" s="185" t="s">
        <v>5</v>
      </c>
      <c r="L234" s="42"/>
      <c r="M234" s="190" t="s">
        <v>5</v>
      </c>
      <c r="N234" s="191" t="s">
        <v>45</v>
      </c>
      <c r="O234" s="43"/>
      <c r="P234" s="192">
        <f>O234*H234</f>
        <v>0</v>
      </c>
      <c r="Q234" s="192">
        <v>0</v>
      </c>
      <c r="R234" s="192">
        <f>Q234*H234</f>
        <v>0</v>
      </c>
      <c r="S234" s="192">
        <v>0</v>
      </c>
      <c r="T234" s="193">
        <f>S234*H234</f>
        <v>0</v>
      </c>
      <c r="AR234" s="25" t="s">
        <v>191</v>
      </c>
      <c r="AT234" s="25" t="s">
        <v>187</v>
      </c>
      <c r="AU234" s="25" t="s">
        <v>83</v>
      </c>
      <c r="AY234" s="25" t="s">
        <v>185</v>
      </c>
      <c r="BE234" s="194">
        <f>IF(N234="základní",J234,0)</f>
        <v>0</v>
      </c>
      <c r="BF234" s="194">
        <f>IF(N234="snížená",J234,0)</f>
        <v>0</v>
      </c>
      <c r="BG234" s="194">
        <f>IF(N234="zákl. přenesená",J234,0)</f>
        <v>0</v>
      </c>
      <c r="BH234" s="194">
        <f>IF(N234="sníž. přenesená",J234,0)</f>
        <v>0</v>
      </c>
      <c r="BI234" s="194">
        <f>IF(N234="nulová",J234,0)</f>
        <v>0</v>
      </c>
      <c r="BJ234" s="25" t="s">
        <v>81</v>
      </c>
      <c r="BK234" s="194">
        <f>ROUND(I234*H234,2)</f>
        <v>0</v>
      </c>
      <c r="BL234" s="25" t="s">
        <v>191</v>
      </c>
      <c r="BM234" s="25" t="s">
        <v>829</v>
      </c>
    </row>
    <row r="235" spans="2:65" s="12" customFormat="1">
      <c r="B235" s="195"/>
      <c r="D235" s="196" t="s">
        <v>193</v>
      </c>
      <c r="E235" s="197" t="s">
        <v>5</v>
      </c>
      <c r="F235" s="198" t="s">
        <v>615</v>
      </c>
      <c r="H235" s="199" t="s">
        <v>5</v>
      </c>
      <c r="I235" s="200"/>
      <c r="L235" s="195"/>
      <c r="M235" s="201"/>
      <c r="N235" s="202"/>
      <c r="O235" s="202"/>
      <c r="P235" s="202"/>
      <c r="Q235" s="202"/>
      <c r="R235" s="202"/>
      <c r="S235" s="202"/>
      <c r="T235" s="203"/>
      <c r="AT235" s="199" t="s">
        <v>193</v>
      </c>
      <c r="AU235" s="199" t="s">
        <v>83</v>
      </c>
      <c r="AV235" s="12" t="s">
        <v>81</v>
      </c>
      <c r="AW235" s="12" t="s">
        <v>38</v>
      </c>
      <c r="AX235" s="12" t="s">
        <v>74</v>
      </c>
      <c r="AY235" s="199" t="s">
        <v>185</v>
      </c>
    </row>
    <row r="236" spans="2:65" s="13" customFormat="1">
      <c r="B236" s="204"/>
      <c r="D236" s="196" t="s">
        <v>193</v>
      </c>
      <c r="E236" s="205" t="s">
        <v>5</v>
      </c>
      <c r="F236" s="206" t="s">
        <v>830</v>
      </c>
      <c r="H236" s="207">
        <v>1.17</v>
      </c>
      <c r="I236" s="208"/>
      <c r="L236" s="204"/>
      <c r="M236" s="209"/>
      <c r="N236" s="210"/>
      <c r="O236" s="210"/>
      <c r="P236" s="210"/>
      <c r="Q236" s="210"/>
      <c r="R236" s="210"/>
      <c r="S236" s="210"/>
      <c r="T236" s="211"/>
      <c r="AT236" s="205" t="s">
        <v>193</v>
      </c>
      <c r="AU236" s="205" t="s">
        <v>83</v>
      </c>
      <c r="AV236" s="13" t="s">
        <v>83</v>
      </c>
      <c r="AW236" s="13" t="s">
        <v>38</v>
      </c>
      <c r="AX236" s="13" t="s">
        <v>74</v>
      </c>
      <c r="AY236" s="205" t="s">
        <v>185</v>
      </c>
    </row>
    <row r="237" spans="2:65" s="12" customFormat="1">
      <c r="B237" s="195"/>
      <c r="D237" s="196" t="s">
        <v>193</v>
      </c>
      <c r="E237" s="197" t="s">
        <v>5</v>
      </c>
      <c r="F237" s="198" t="s">
        <v>819</v>
      </c>
      <c r="H237" s="199" t="s">
        <v>5</v>
      </c>
      <c r="I237" s="200"/>
      <c r="L237" s="195"/>
      <c r="M237" s="201"/>
      <c r="N237" s="202"/>
      <c r="O237" s="202"/>
      <c r="P237" s="202"/>
      <c r="Q237" s="202"/>
      <c r="R237" s="202"/>
      <c r="S237" s="202"/>
      <c r="T237" s="203"/>
      <c r="AT237" s="199" t="s">
        <v>193</v>
      </c>
      <c r="AU237" s="199" t="s">
        <v>83</v>
      </c>
      <c r="AV237" s="12" t="s">
        <v>81</v>
      </c>
      <c r="AW237" s="12" t="s">
        <v>38</v>
      </c>
      <c r="AX237" s="12" t="s">
        <v>74</v>
      </c>
      <c r="AY237" s="199" t="s">
        <v>185</v>
      </c>
    </row>
    <row r="238" spans="2:65" s="13" customFormat="1">
      <c r="B238" s="204"/>
      <c r="D238" s="196" t="s">
        <v>193</v>
      </c>
      <c r="E238" s="205" t="s">
        <v>5</v>
      </c>
      <c r="F238" s="206" t="s">
        <v>831</v>
      </c>
      <c r="H238" s="207">
        <v>8.0000000000000002E-3</v>
      </c>
      <c r="I238" s="208"/>
      <c r="L238" s="204"/>
      <c r="M238" s="209"/>
      <c r="N238" s="210"/>
      <c r="O238" s="210"/>
      <c r="P238" s="210"/>
      <c r="Q238" s="210"/>
      <c r="R238" s="210"/>
      <c r="S238" s="210"/>
      <c r="T238" s="211"/>
      <c r="AT238" s="205" t="s">
        <v>193</v>
      </c>
      <c r="AU238" s="205" t="s">
        <v>83</v>
      </c>
      <c r="AV238" s="13" t="s">
        <v>83</v>
      </c>
      <c r="AW238" s="13" t="s">
        <v>38</v>
      </c>
      <c r="AX238" s="13" t="s">
        <v>74</v>
      </c>
      <c r="AY238" s="205" t="s">
        <v>185</v>
      </c>
    </row>
    <row r="239" spans="2:65" s="12" customFormat="1">
      <c r="B239" s="195"/>
      <c r="D239" s="196" t="s">
        <v>193</v>
      </c>
      <c r="E239" s="197" t="s">
        <v>5</v>
      </c>
      <c r="F239" s="198" t="s">
        <v>817</v>
      </c>
      <c r="H239" s="199" t="s">
        <v>5</v>
      </c>
      <c r="I239" s="200"/>
      <c r="L239" s="195"/>
      <c r="M239" s="201"/>
      <c r="N239" s="202"/>
      <c r="O239" s="202"/>
      <c r="P239" s="202"/>
      <c r="Q239" s="202"/>
      <c r="R239" s="202"/>
      <c r="S239" s="202"/>
      <c r="T239" s="203"/>
      <c r="AT239" s="199" t="s">
        <v>193</v>
      </c>
      <c r="AU239" s="199" t="s">
        <v>83</v>
      </c>
      <c r="AV239" s="12" t="s">
        <v>81</v>
      </c>
      <c r="AW239" s="12" t="s">
        <v>38</v>
      </c>
      <c r="AX239" s="12" t="s">
        <v>74</v>
      </c>
      <c r="AY239" s="199" t="s">
        <v>185</v>
      </c>
    </row>
    <row r="240" spans="2:65" s="13" customFormat="1">
      <c r="B240" s="204"/>
      <c r="D240" s="196" t="s">
        <v>193</v>
      </c>
      <c r="E240" s="205" t="s">
        <v>5</v>
      </c>
      <c r="F240" s="206" t="s">
        <v>831</v>
      </c>
      <c r="H240" s="207">
        <v>8.0000000000000002E-3</v>
      </c>
      <c r="I240" s="208"/>
      <c r="L240" s="204"/>
      <c r="M240" s="209"/>
      <c r="N240" s="210"/>
      <c r="O240" s="210"/>
      <c r="P240" s="210"/>
      <c r="Q240" s="210"/>
      <c r="R240" s="210"/>
      <c r="S240" s="210"/>
      <c r="T240" s="211"/>
      <c r="AT240" s="205" t="s">
        <v>193</v>
      </c>
      <c r="AU240" s="205" t="s">
        <v>83</v>
      </c>
      <c r="AV240" s="13" t="s">
        <v>83</v>
      </c>
      <c r="AW240" s="13" t="s">
        <v>38</v>
      </c>
      <c r="AX240" s="13" t="s">
        <v>74</v>
      </c>
      <c r="AY240" s="205" t="s">
        <v>185</v>
      </c>
    </row>
    <row r="241" spans="2:65" s="14" customFormat="1">
      <c r="B241" s="212"/>
      <c r="D241" s="196" t="s">
        <v>193</v>
      </c>
      <c r="E241" s="230" t="s">
        <v>5</v>
      </c>
      <c r="F241" s="231" t="s">
        <v>196</v>
      </c>
      <c r="H241" s="232">
        <v>1.1859999999999999</v>
      </c>
      <c r="I241" s="217"/>
      <c r="L241" s="212"/>
      <c r="M241" s="218"/>
      <c r="N241" s="219"/>
      <c r="O241" s="219"/>
      <c r="P241" s="219"/>
      <c r="Q241" s="219"/>
      <c r="R241" s="219"/>
      <c r="S241" s="219"/>
      <c r="T241" s="220"/>
      <c r="AT241" s="221" t="s">
        <v>193</v>
      </c>
      <c r="AU241" s="221" t="s">
        <v>83</v>
      </c>
      <c r="AV241" s="14" t="s">
        <v>191</v>
      </c>
      <c r="AW241" s="14" t="s">
        <v>38</v>
      </c>
      <c r="AX241" s="14" t="s">
        <v>81</v>
      </c>
      <c r="AY241" s="221" t="s">
        <v>185</v>
      </c>
    </row>
    <row r="242" spans="2:65" s="11" customFormat="1" ht="29.85" customHeight="1">
      <c r="B242" s="168"/>
      <c r="D242" s="179" t="s">
        <v>73</v>
      </c>
      <c r="E242" s="180" t="s">
        <v>665</v>
      </c>
      <c r="F242" s="180" t="s">
        <v>666</v>
      </c>
      <c r="I242" s="171"/>
      <c r="J242" s="181">
        <f>BK242</f>
        <v>0</v>
      </c>
      <c r="L242" s="168"/>
      <c r="M242" s="173"/>
      <c r="N242" s="174"/>
      <c r="O242" s="174"/>
      <c r="P242" s="175">
        <f>P243</f>
        <v>0</v>
      </c>
      <c r="Q242" s="174"/>
      <c r="R242" s="175">
        <f>R243</f>
        <v>0</v>
      </c>
      <c r="S242" s="174"/>
      <c r="T242" s="176">
        <f>T243</f>
        <v>0</v>
      </c>
      <c r="AR242" s="169" t="s">
        <v>81</v>
      </c>
      <c r="AT242" s="177" t="s">
        <v>73</v>
      </c>
      <c r="AU242" s="177" t="s">
        <v>81</v>
      </c>
      <c r="AY242" s="169" t="s">
        <v>185</v>
      </c>
      <c r="BK242" s="178">
        <f>BK243</f>
        <v>0</v>
      </c>
    </row>
    <row r="243" spans="2:65" s="1" customFormat="1" ht="20.399999999999999" customHeight="1">
      <c r="B243" s="182"/>
      <c r="C243" s="183" t="s">
        <v>208</v>
      </c>
      <c r="D243" s="183" t="s">
        <v>187</v>
      </c>
      <c r="E243" s="184" t="s">
        <v>725</v>
      </c>
      <c r="F243" s="185" t="s">
        <v>726</v>
      </c>
      <c r="G243" s="186" t="s">
        <v>356</v>
      </c>
      <c r="H243" s="187">
        <v>416.65100000000001</v>
      </c>
      <c r="I243" s="188"/>
      <c r="J243" s="189">
        <f>ROUND(I243*H243,2)</f>
        <v>0</v>
      </c>
      <c r="K243" s="185" t="s">
        <v>205</v>
      </c>
      <c r="L243" s="42"/>
      <c r="M243" s="190" t="s">
        <v>5</v>
      </c>
      <c r="N243" s="246" t="s">
        <v>45</v>
      </c>
      <c r="O243" s="247"/>
      <c r="P243" s="248">
        <f>O243*H243</f>
        <v>0</v>
      </c>
      <c r="Q243" s="248">
        <v>0</v>
      </c>
      <c r="R243" s="248">
        <f>Q243*H243</f>
        <v>0</v>
      </c>
      <c r="S243" s="248">
        <v>0</v>
      </c>
      <c r="T243" s="249">
        <f>S243*H243</f>
        <v>0</v>
      </c>
      <c r="AR243" s="25" t="s">
        <v>191</v>
      </c>
      <c r="AT243" s="25" t="s">
        <v>187</v>
      </c>
      <c r="AU243" s="25" t="s">
        <v>83</v>
      </c>
      <c r="AY243" s="25" t="s">
        <v>185</v>
      </c>
      <c r="BE243" s="194">
        <f>IF(N243="základní",J243,0)</f>
        <v>0</v>
      </c>
      <c r="BF243" s="194">
        <f>IF(N243="snížená",J243,0)</f>
        <v>0</v>
      </c>
      <c r="BG243" s="194">
        <f>IF(N243="zákl. přenesená",J243,0)</f>
        <v>0</v>
      </c>
      <c r="BH243" s="194">
        <f>IF(N243="sníž. přenesená",J243,0)</f>
        <v>0</v>
      </c>
      <c r="BI243" s="194">
        <f>IF(N243="nulová",J243,0)</f>
        <v>0</v>
      </c>
      <c r="BJ243" s="25" t="s">
        <v>81</v>
      </c>
      <c r="BK243" s="194">
        <f>ROUND(I243*H243,2)</f>
        <v>0</v>
      </c>
      <c r="BL243" s="25" t="s">
        <v>191</v>
      </c>
      <c r="BM243" s="25" t="s">
        <v>832</v>
      </c>
    </row>
    <row r="244" spans="2:65" s="1" customFormat="1" ht="6.9" customHeight="1">
      <c r="B244" s="57"/>
      <c r="C244" s="58"/>
      <c r="D244" s="58"/>
      <c r="E244" s="58"/>
      <c r="F244" s="58"/>
      <c r="G244" s="58"/>
      <c r="H244" s="58"/>
      <c r="I244" s="135"/>
      <c r="J244" s="58"/>
      <c r="K244" s="58"/>
      <c r="L244" s="42"/>
    </row>
  </sheetData>
  <autoFilter ref="C90:K243"/>
  <mergeCells count="12">
    <mergeCell ref="G1:H1"/>
    <mergeCell ref="L2:V2"/>
    <mergeCell ref="E49:H49"/>
    <mergeCell ref="E51:H51"/>
    <mergeCell ref="E79:H79"/>
    <mergeCell ref="E81:H81"/>
    <mergeCell ref="E83:H83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8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7.140625" customWidth="1"/>
    <col min="2" max="2" width="1.42578125" customWidth="1"/>
    <col min="3" max="3" width="3.42578125" customWidth="1"/>
    <col min="4" max="4" width="3.7109375" customWidth="1"/>
    <col min="5" max="5" width="14.7109375" customWidth="1"/>
    <col min="6" max="6" width="64.28515625" customWidth="1"/>
    <col min="7" max="7" width="7.42578125" customWidth="1"/>
    <col min="8" max="8" width="9.42578125" customWidth="1"/>
    <col min="9" max="9" width="10.85546875" style="107" customWidth="1"/>
    <col min="10" max="10" width="20.140625" customWidth="1"/>
    <col min="11" max="11" width="13.28515625" customWidth="1"/>
    <col min="13" max="18" width="9.140625" hidden="1"/>
    <col min="19" max="19" width="7" hidden="1" customWidth="1"/>
    <col min="20" max="20" width="25.42578125" hidden="1" customWidth="1"/>
    <col min="21" max="21" width="14" hidden="1" customWidth="1"/>
    <col min="22" max="22" width="10.42578125" customWidth="1"/>
    <col min="23" max="23" width="14" customWidth="1"/>
    <col min="24" max="24" width="10.42578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149</v>
      </c>
      <c r="G1" s="420" t="s">
        <v>150</v>
      </c>
      <c r="H1" s="420"/>
      <c r="I1" s="111"/>
      <c r="J1" s="110" t="s">
        <v>151</v>
      </c>
      <c r="K1" s="109" t="s">
        <v>152</v>
      </c>
      <c r="L1" s="110" t="s">
        <v>153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" customHeight="1">
      <c r="L2" s="412" t="s">
        <v>8</v>
      </c>
      <c r="M2" s="413"/>
      <c r="N2" s="413"/>
      <c r="O2" s="413"/>
      <c r="P2" s="413"/>
      <c r="Q2" s="413"/>
      <c r="R2" s="413"/>
      <c r="S2" s="413"/>
      <c r="T2" s="413"/>
      <c r="U2" s="413"/>
      <c r="V2" s="413"/>
      <c r="AT2" s="25" t="s">
        <v>103</v>
      </c>
    </row>
    <row r="3" spans="1:70" ht="6.9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83</v>
      </c>
    </row>
    <row r="4" spans="1:70" ht="36.9" customHeight="1">
      <c r="B4" s="29"/>
      <c r="C4" s="30"/>
      <c r="D4" s="31" t="s">
        <v>154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3.2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399999999999999" customHeight="1">
      <c r="B7" s="29"/>
      <c r="C7" s="30"/>
      <c r="D7" s="30"/>
      <c r="E7" s="416" t="str">
        <f>'Rekapitulace stavby'!K6</f>
        <v>Regenerace panelového sídliště Prievidzská, Šumperk - 5. etapa, II. část - díl 1</v>
      </c>
      <c r="F7" s="417"/>
      <c r="G7" s="417"/>
      <c r="H7" s="417"/>
      <c r="I7" s="113"/>
      <c r="J7" s="30"/>
      <c r="K7" s="32"/>
    </row>
    <row r="8" spans="1:70" ht="13.2">
      <c r="B8" s="29"/>
      <c r="C8" s="30"/>
      <c r="D8" s="38" t="s">
        <v>155</v>
      </c>
      <c r="E8" s="30"/>
      <c r="F8" s="30"/>
      <c r="G8" s="30"/>
      <c r="H8" s="30"/>
      <c r="I8" s="113"/>
      <c r="J8" s="30"/>
      <c r="K8" s="32"/>
    </row>
    <row r="9" spans="1:70" s="1" customFormat="1" ht="20.399999999999999" customHeight="1">
      <c r="B9" s="42"/>
      <c r="C9" s="43"/>
      <c r="D9" s="43"/>
      <c r="E9" s="416" t="s">
        <v>448</v>
      </c>
      <c r="F9" s="418"/>
      <c r="G9" s="418"/>
      <c r="H9" s="418"/>
      <c r="I9" s="114"/>
      <c r="J9" s="43"/>
      <c r="K9" s="46"/>
    </row>
    <row r="10" spans="1:70" s="1" customFormat="1" ht="13.2">
      <c r="B10" s="42"/>
      <c r="C10" s="43"/>
      <c r="D10" s="38" t="s">
        <v>157</v>
      </c>
      <c r="E10" s="43"/>
      <c r="F10" s="43"/>
      <c r="G10" s="43"/>
      <c r="H10" s="43"/>
      <c r="I10" s="114"/>
      <c r="J10" s="43"/>
      <c r="K10" s="46"/>
    </row>
    <row r="11" spans="1:70" s="1" customFormat="1" ht="36.9" customHeight="1">
      <c r="B11" s="42"/>
      <c r="C11" s="43"/>
      <c r="D11" s="43"/>
      <c r="E11" s="419" t="s">
        <v>833</v>
      </c>
      <c r="F11" s="418"/>
      <c r="G11" s="418"/>
      <c r="H11" s="418"/>
      <c r="I11" s="114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" customHeight="1">
      <c r="B13" s="42"/>
      <c r="C13" s="43"/>
      <c r="D13" s="38" t="s">
        <v>21</v>
      </c>
      <c r="E13" s="43"/>
      <c r="F13" s="36" t="s">
        <v>5</v>
      </c>
      <c r="G13" s="43"/>
      <c r="H13" s="43"/>
      <c r="I13" s="115" t="s">
        <v>22</v>
      </c>
      <c r="J13" s="36" t="s">
        <v>5</v>
      </c>
      <c r="K13" s="46"/>
    </row>
    <row r="14" spans="1:70" s="1" customFormat="1" ht="14.4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15" t="s">
        <v>25</v>
      </c>
      <c r="J14" s="116" t="str">
        <f>'Rekapitulace stavby'!AN8</f>
        <v>24. 3. 2017</v>
      </c>
      <c r="K14" s="46"/>
    </row>
    <row r="15" spans="1:70" s="1" customFormat="1" ht="10.95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" customHeight="1">
      <c r="B16" s="42"/>
      <c r="C16" s="43"/>
      <c r="D16" s="38" t="s">
        <v>27</v>
      </c>
      <c r="E16" s="43"/>
      <c r="F16" s="43"/>
      <c r="G16" s="43"/>
      <c r="H16" s="43"/>
      <c r="I16" s="115" t="s">
        <v>28</v>
      </c>
      <c r="J16" s="36" t="str">
        <f>IF('Rekapitulace stavby'!AN10="","",'Rekapitulace stavby'!AN10)</f>
        <v/>
      </c>
      <c r="K16" s="46"/>
    </row>
    <row r="17" spans="2:11" s="1" customFormat="1" ht="18" customHeight="1">
      <c r="B17" s="42"/>
      <c r="C17" s="43"/>
      <c r="D17" s="43"/>
      <c r="E17" s="36" t="str">
        <f>IF('Rekapitulace stavby'!E11="","",'Rekapitulace stavby'!E11)</f>
        <v xml:space="preserve"> </v>
      </c>
      <c r="F17" s="43"/>
      <c r="G17" s="43"/>
      <c r="H17" s="43"/>
      <c r="I17" s="115" t="s">
        <v>31</v>
      </c>
      <c r="J17" s="36" t="str">
        <f>IF('Rekapitulace stavby'!AN11="","",'Rekapitulace stavby'!AN11)</f>
        <v/>
      </c>
      <c r="K17" s="46"/>
    </row>
    <row r="18" spans="2:11" s="1" customFormat="1" ht="6.9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" customHeight="1">
      <c r="B19" s="42"/>
      <c r="C19" s="43"/>
      <c r="D19" s="38" t="s">
        <v>32</v>
      </c>
      <c r="E19" s="43"/>
      <c r="F19" s="43"/>
      <c r="G19" s="43"/>
      <c r="H19" s="43"/>
      <c r="I19" s="115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31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" customHeight="1">
      <c r="B22" s="42"/>
      <c r="C22" s="43"/>
      <c r="D22" s="38" t="s">
        <v>34</v>
      </c>
      <c r="E22" s="43"/>
      <c r="F22" s="43"/>
      <c r="G22" s="43"/>
      <c r="H22" s="43"/>
      <c r="I22" s="115" t="s">
        <v>28</v>
      </c>
      <c r="J22" s="36" t="s">
        <v>35</v>
      </c>
      <c r="K22" s="46"/>
    </row>
    <row r="23" spans="2:11" s="1" customFormat="1" ht="18" customHeight="1">
      <c r="B23" s="42"/>
      <c r="C23" s="43"/>
      <c r="D23" s="43"/>
      <c r="E23" s="36" t="s">
        <v>36</v>
      </c>
      <c r="F23" s="43"/>
      <c r="G23" s="43"/>
      <c r="H23" s="43"/>
      <c r="I23" s="115" t="s">
        <v>31</v>
      </c>
      <c r="J23" s="36" t="s">
        <v>37</v>
      </c>
      <c r="K23" s="46"/>
    </row>
    <row r="24" spans="2:11" s="1" customFormat="1" ht="6.9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" customHeight="1">
      <c r="B25" s="42"/>
      <c r="C25" s="43"/>
      <c r="D25" s="38" t="s">
        <v>39</v>
      </c>
      <c r="E25" s="43"/>
      <c r="F25" s="43"/>
      <c r="G25" s="43"/>
      <c r="H25" s="43"/>
      <c r="I25" s="114"/>
      <c r="J25" s="43"/>
      <c r="K25" s="46"/>
    </row>
    <row r="26" spans="2:11" s="7" customFormat="1" ht="20.399999999999999" customHeight="1">
      <c r="B26" s="117"/>
      <c r="C26" s="118"/>
      <c r="D26" s="118"/>
      <c r="E26" s="380" t="s">
        <v>5</v>
      </c>
      <c r="F26" s="380"/>
      <c r="G26" s="380"/>
      <c r="H26" s="380"/>
      <c r="I26" s="119"/>
      <c r="J26" s="118"/>
      <c r="K26" s="120"/>
    </row>
    <row r="27" spans="2:11" s="1" customFormat="1" ht="6.9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40</v>
      </c>
      <c r="E29" s="43"/>
      <c r="F29" s="43"/>
      <c r="G29" s="43"/>
      <c r="H29" s="43"/>
      <c r="I29" s="114"/>
      <c r="J29" s="124">
        <f>ROUND(J88,2)</f>
        <v>0</v>
      </c>
      <c r="K29" s="46"/>
    </row>
    <row r="30" spans="2:11" s="1" customFormat="1" ht="6.9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" customHeight="1">
      <c r="B31" s="42"/>
      <c r="C31" s="43"/>
      <c r="D31" s="43"/>
      <c r="E31" s="43"/>
      <c r="F31" s="47" t="s">
        <v>42</v>
      </c>
      <c r="G31" s="43"/>
      <c r="H31" s="43"/>
      <c r="I31" s="125" t="s">
        <v>41</v>
      </c>
      <c r="J31" s="47" t="s">
        <v>43</v>
      </c>
      <c r="K31" s="46"/>
    </row>
    <row r="32" spans="2:11" s="1" customFormat="1" ht="14.4" customHeight="1">
      <c r="B32" s="42"/>
      <c r="C32" s="43"/>
      <c r="D32" s="50" t="s">
        <v>44</v>
      </c>
      <c r="E32" s="50" t="s">
        <v>45</v>
      </c>
      <c r="F32" s="126">
        <f>ROUND(SUM(BE88:BE127), 2)</f>
        <v>0</v>
      </c>
      <c r="G32" s="43"/>
      <c r="H32" s="43"/>
      <c r="I32" s="127">
        <v>0.21</v>
      </c>
      <c r="J32" s="126">
        <f>ROUND(ROUND((SUM(BE88:BE127)), 2)*I32, 2)</f>
        <v>0</v>
      </c>
      <c r="K32" s="46"/>
    </row>
    <row r="33" spans="2:11" s="1" customFormat="1" ht="14.4" customHeight="1">
      <c r="B33" s="42"/>
      <c r="C33" s="43"/>
      <c r="D33" s="43"/>
      <c r="E33" s="50" t="s">
        <v>46</v>
      </c>
      <c r="F33" s="126">
        <f>ROUND(SUM(BF88:BF127), 2)</f>
        <v>0</v>
      </c>
      <c r="G33" s="43"/>
      <c r="H33" s="43"/>
      <c r="I33" s="127">
        <v>0.15</v>
      </c>
      <c r="J33" s="126">
        <f>ROUND(ROUND((SUM(BF88:BF127)), 2)*I33, 2)</f>
        <v>0</v>
      </c>
      <c r="K33" s="46"/>
    </row>
    <row r="34" spans="2:11" s="1" customFormat="1" ht="14.4" hidden="1" customHeight="1">
      <c r="B34" s="42"/>
      <c r="C34" s="43"/>
      <c r="D34" s="43"/>
      <c r="E34" s="50" t="s">
        <v>47</v>
      </c>
      <c r="F34" s="126">
        <f>ROUND(SUM(BG88:BG127),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" hidden="1" customHeight="1">
      <c r="B35" s="42"/>
      <c r="C35" s="43"/>
      <c r="D35" s="43"/>
      <c r="E35" s="50" t="s">
        <v>48</v>
      </c>
      <c r="F35" s="126">
        <f>ROUND(SUM(BH88:BH127),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" hidden="1" customHeight="1">
      <c r="B36" s="42"/>
      <c r="C36" s="43"/>
      <c r="D36" s="43"/>
      <c r="E36" s="50" t="s">
        <v>49</v>
      </c>
      <c r="F36" s="126">
        <f>ROUND(SUM(BI88:BI127),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50</v>
      </c>
      <c r="E38" s="72"/>
      <c r="F38" s="72"/>
      <c r="G38" s="130" t="s">
        <v>51</v>
      </c>
      <c r="H38" s="131" t="s">
        <v>52</v>
      </c>
      <c r="I38" s="132"/>
      <c r="J38" s="133">
        <f>SUM(J29:J36)</f>
        <v>0</v>
      </c>
      <c r="K38" s="134"/>
    </row>
    <row r="39" spans="2:11" s="1" customFormat="1" ht="14.4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" customHeight="1">
      <c r="B44" s="42"/>
      <c r="C44" s="31" t="s">
        <v>159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" customHeight="1">
      <c r="B46" s="42"/>
      <c r="C46" s="38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0.399999999999999" customHeight="1">
      <c r="B47" s="42"/>
      <c r="C47" s="43"/>
      <c r="D47" s="43"/>
      <c r="E47" s="416" t="str">
        <f>E7</f>
        <v>Regenerace panelového sídliště Prievidzská, Šumperk - 5. etapa, II. část - díl 1</v>
      </c>
      <c r="F47" s="417"/>
      <c r="G47" s="417"/>
      <c r="H47" s="417"/>
      <c r="I47" s="114"/>
      <c r="J47" s="43"/>
      <c r="K47" s="46"/>
    </row>
    <row r="48" spans="2:11" ht="13.2">
      <c r="B48" s="29"/>
      <c r="C48" s="38" t="s">
        <v>155</v>
      </c>
      <c r="D48" s="30"/>
      <c r="E48" s="30"/>
      <c r="F48" s="30"/>
      <c r="G48" s="30"/>
      <c r="H48" s="30"/>
      <c r="I48" s="113"/>
      <c r="J48" s="30"/>
      <c r="K48" s="32"/>
    </row>
    <row r="49" spans="2:47" s="1" customFormat="1" ht="20.399999999999999" customHeight="1">
      <c r="B49" s="42"/>
      <c r="C49" s="43"/>
      <c r="D49" s="43"/>
      <c r="E49" s="416" t="s">
        <v>448</v>
      </c>
      <c r="F49" s="418"/>
      <c r="G49" s="418"/>
      <c r="H49" s="418"/>
      <c r="I49" s="114"/>
      <c r="J49" s="43"/>
      <c r="K49" s="46"/>
    </row>
    <row r="50" spans="2:47" s="1" customFormat="1" ht="14.4" customHeight="1">
      <c r="B50" s="42"/>
      <c r="C50" s="38" t="s">
        <v>157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22.2" customHeight="1">
      <c r="B51" s="42"/>
      <c r="C51" s="43"/>
      <c r="D51" s="43"/>
      <c r="E51" s="419" t="str">
        <f>E11</f>
        <v>SO 130 - Schody</v>
      </c>
      <c r="F51" s="418"/>
      <c r="G51" s="418"/>
      <c r="H51" s="418"/>
      <c r="I51" s="114"/>
      <c r="J51" s="43"/>
      <c r="K51" s="46"/>
    </row>
    <row r="52" spans="2:47" s="1" customFormat="1" ht="6.9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>Šumperk</v>
      </c>
      <c r="G53" s="43"/>
      <c r="H53" s="43"/>
      <c r="I53" s="115" t="s">
        <v>25</v>
      </c>
      <c r="J53" s="116" t="str">
        <f>IF(J14="","",J14)</f>
        <v>24. 3. 2017</v>
      </c>
      <c r="K53" s="46"/>
    </row>
    <row r="54" spans="2:47" s="1" customFormat="1" ht="6.9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 ht="13.2">
      <c r="B55" s="42"/>
      <c r="C55" s="38" t="s">
        <v>27</v>
      </c>
      <c r="D55" s="43"/>
      <c r="E55" s="43"/>
      <c r="F55" s="36" t="str">
        <f>E17</f>
        <v xml:space="preserve"> </v>
      </c>
      <c r="G55" s="43"/>
      <c r="H55" s="43"/>
      <c r="I55" s="115" t="s">
        <v>34</v>
      </c>
      <c r="J55" s="36" t="str">
        <f>E23</f>
        <v>Cekr CZ s.r.o., Mazalova 57/2, Šumperk</v>
      </c>
      <c r="K55" s="46"/>
    </row>
    <row r="56" spans="2:47" s="1" customFormat="1" ht="14.4" customHeight="1">
      <c r="B56" s="42"/>
      <c r="C56" s="38" t="s">
        <v>32</v>
      </c>
      <c r="D56" s="43"/>
      <c r="E56" s="43"/>
      <c r="F56" s="36" t="str">
        <f>IF(E20="","",E20)</f>
        <v/>
      </c>
      <c r="G56" s="43"/>
      <c r="H56" s="43"/>
      <c r="I56" s="114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160</v>
      </c>
      <c r="D58" s="128"/>
      <c r="E58" s="128"/>
      <c r="F58" s="128"/>
      <c r="G58" s="128"/>
      <c r="H58" s="128"/>
      <c r="I58" s="139"/>
      <c r="J58" s="140" t="s">
        <v>161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162</v>
      </c>
      <c r="D60" s="43"/>
      <c r="E60" s="43"/>
      <c r="F60" s="43"/>
      <c r="G60" s="43"/>
      <c r="H60" s="43"/>
      <c r="I60" s="114"/>
      <c r="J60" s="124">
        <f>J88</f>
        <v>0</v>
      </c>
      <c r="K60" s="46"/>
      <c r="AU60" s="25" t="s">
        <v>163</v>
      </c>
    </row>
    <row r="61" spans="2:47" s="8" customFormat="1" ht="24.9" customHeight="1">
      <c r="B61" s="143"/>
      <c r="C61" s="144"/>
      <c r="D61" s="145" t="s">
        <v>834</v>
      </c>
      <c r="E61" s="146"/>
      <c r="F61" s="146"/>
      <c r="G61" s="146"/>
      <c r="H61" s="146"/>
      <c r="I61" s="147"/>
      <c r="J61" s="148">
        <f>J89</f>
        <v>0</v>
      </c>
      <c r="K61" s="149"/>
    </row>
    <row r="62" spans="2:47" s="8" customFormat="1" ht="24.9" customHeight="1">
      <c r="B62" s="143"/>
      <c r="C62" s="144"/>
      <c r="D62" s="145" t="s">
        <v>835</v>
      </c>
      <c r="E62" s="146"/>
      <c r="F62" s="146"/>
      <c r="G62" s="146"/>
      <c r="H62" s="146"/>
      <c r="I62" s="147"/>
      <c r="J62" s="148">
        <f>J105</f>
        <v>0</v>
      </c>
      <c r="K62" s="149"/>
    </row>
    <row r="63" spans="2:47" s="8" customFormat="1" ht="24.9" customHeight="1">
      <c r="B63" s="143"/>
      <c r="C63" s="144"/>
      <c r="D63" s="145" t="s">
        <v>836</v>
      </c>
      <c r="E63" s="146"/>
      <c r="F63" s="146"/>
      <c r="G63" s="146"/>
      <c r="H63" s="146"/>
      <c r="I63" s="147"/>
      <c r="J63" s="148">
        <f>J109</f>
        <v>0</v>
      </c>
      <c r="K63" s="149"/>
    </row>
    <row r="64" spans="2:47" s="8" customFormat="1" ht="24.9" customHeight="1">
      <c r="B64" s="143"/>
      <c r="C64" s="144"/>
      <c r="D64" s="145" t="s">
        <v>837</v>
      </c>
      <c r="E64" s="146"/>
      <c r="F64" s="146"/>
      <c r="G64" s="146"/>
      <c r="H64" s="146"/>
      <c r="I64" s="147"/>
      <c r="J64" s="148">
        <f>J112</f>
        <v>0</v>
      </c>
      <c r="K64" s="149"/>
    </row>
    <row r="65" spans="2:12" s="8" customFormat="1" ht="24.9" customHeight="1">
      <c r="B65" s="143"/>
      <c r="C65" s="144"/>
      <c r="D65" s="145" t="s">
        <v>838</v>
      </c>
      <c r="E65" s="146"/>
      <c r="F65" s="146"/>
      <c r="G65" s="146"/>
      <c r="H65" s="146"/>
      <c r="I65" s="147"/>
      <c r="J65" s="148">
        <f>J115</f>
        <v>0</v>
      </c>
      <c r="K65" s="149"/>
    </row>
    <row r="66" spans="2:12" s="8" customFormat="1" ht="24.9" customHeight="1">
      <c r="B66" s="143"/>
      <c r="C66" s="144"/>
      <c r="D66" s="145" t="s">
        <v>839</v>
      </c>
      <c r="E66" s="146"/>
      <c r="F66" s="146"/>
      <c r="G66" s="146"/>
      <c r="H66" s="146"/>
      <c r="I66" s="147"/>
      <c r="J66" s="148">
        <f>J125</f>
        <v>0</v>
      </c>
      <c r="K66" s="149"/>
    </row>
    <row r="67" spans="2:12" s="1" customFormat="1" ht="21.75" customHeight="1">
      <c r="B67" s="42"/>
      <c r="C67" s="43"/>
      <c r="D67" s="43"/>
      <c r="E67" s="43"/>
      <c r="F67" s="43"/>
      <c r="G67" s="43"/>
      <c r="H67" s="43"/>
      <c r="I67" s="114"/>
      <c r="J67" s="43"/>
      <c r="K67" s="46"/>
    </row>
    <row r="68" spans="2:12" s="1" customFormat="1" ht="6.9" customHeight="1">
      <c r="B68" s="57"/>
      <c r="C68" s="58"/>
      <c r="D68" s="58"/>
      <c r="E68" s="58"/>
      <c r="F68" s="58"/>
      <c r="G68" s="58"/>
      <c r="H68" s="58"/>
      <c r="I68" s="135"/>
      <c r="J68" s="58"/>
      <c r="K68" s="59"/>
    </row>
    <row r="72" spans="2:12" s="1" customFormat="1" ht="6.9" customHeight="1">
      <c r="B72" s="60"/>
      <c r="C72" s="61"/>
      <c r="D72" s="61"/>
      <c r="E72" s="61"/>
      <c r="F72" s="61"/>
      <c r="G72" s="61"/>
      <c r="H72" s="61"/>
      <c r="I72" s="136"/>
      <c r="J72" s="61"/>
      <c r="K72" s="61"/>
      <c r="L72" s="42"/>
    </row>
    <row r="73" spans="2:12" s="1" customFormat="1" ht="36.9" customHeight="1">
      <c r="B73" s="42"/>
      <c r="C73" s="62" t="s">
        <v>169</v>
      </c>
      <c r="L73" s="42"/>
    </row>
    <row r="74" spans="2:12" s="1" customFormat="1" ht="6.9" customHeight="1">
      <c r="B74" s="42"/>
      <c r="L74" s="42"/>
    </row>
    <row r="75" spans="2:12" s="1" customFormat="1" ht="14.4" customHeight="1">
      <c r="B75" s="42"/>
      <c r="C75" s="64" t="s">
        <v>19</v>
      </c>
      <c r="L75" s="42"/>
    </row>
    <row r="76" spans="2:12" s="1" customFormat="1" ht="20.399999999999999" customHeight="1">
      <c r="B76" s="42"/>
      <c r="E76" s="414" t="str">
        <f>E7</f>
        <v>Regenerace panelového sídliště Prievidzská, Šumperk - 5. etapa, II. část - díl 1</v>
      </c>
      <c r="F76" s="421"/>
      <c r="G76" s="421"/>
      <c r="H76" s="421"/>
      <c r="L76" s="42"/>
    </row>
    <row r="77" spans="2:12" ht="13.2">
      <c r="B77" s="29"/>
      <c r="C77" s="64" t="s">
        <v>155</v>
      </c>
      <c r="L77" s="29"/>
    </row>
    <row r="78" spans="2:12" s="1" customFormat="1" ht="20.399999999999999" customHeight="1">
      <c r="B78" s="42"/>
      <c r="E78" s="414" t="s">
        <v>448</v>
      </c>
      <c r="F78" s="415"/>
      <c r="G78" s="415"/>
      <c r="H78" s="415"/>
      <c r="L78" s="42"/>
    </row>
    <row r="79" spans="2:12" s="1" customFormat="1" ht="14.4" customHeight="1">
      <c r="B79" s="42"/>
      <c r="C79" s="64" t="s">
        <v>157</v>
      </c>
      <c r="L79" s="42"/>
    </row>
    <row r="80" spans="2:12" s="1" customFormat="1" ht="22.2" customHeight="1">
      <c r="B80" s="42"/>
      <c r="E80" s="391" t="str">
        <f>E11</f>
        <v>SO 130 - Schody</v>
      </c>
      <c r="F80" s="415"/>
      <c r="G80" s="415"/>
      <c r="H80" s="415"/>
      <c r="L80" s="42"/>
    </row>
    <row r="81" spans="2:65" s="1" customFormat="1" ht="6.9" customHeight="1">
      <c r="B81" s="42"/>
      <c r="L81" s="42"/>
    </row>
    <row r="82" spans="2:65" s="1" customFormat="1" ht="18" customHeight="1">
      <c r="B82" s="42"/>
      <c r="C82" s="64" t="s">
        <v>23</v>
      </c>
      <c r="F82" s="157" t="str">
        <f>F14</f>
        <v>Šumperk</v>
      </c>
      <c r="I82" s="158" t="s">
        <v>25</v>
      </c>
      <c r="J82" s="68" t="str">
        <f>IF(J14="","",J14)</f>
        <v>24. 3. 2017</v>
      </c>
      <c r="L82" s="42"/>
    </row>
    <row r="83" spans="2:65" s="1" customFormat="1" ht="6.9" customHeight="1">
      <c r="B83" s="42"/>
      <c r="L83" s="42"/>
    </row>
    <row r="84" spans="2:65" s="1" customFormat="1" ht="13.2">
      <c r="B84" s="42"/>
      <c r="C84" s="64" t="s">
        <v>27</v>
      </c>
      <c r="F84" s="157" t="str">
        <f>E17</f>
        <v xml:space="preserve"> </v>
      </c>
      <c r="I84" s="158" t="s">
        <v>34</v>
      </c>
      <c r="J84" s="157" t="str">
        <f>E23</f>
        <v>Cekr CZ s.r.o., Mazalova 57/2, Šumperk</v>
      </c>
      <c r="L84" s="42"/>
    </row>
    <row r="85" spans="2:65" s="1" customFormat="1" ht="14.4" customHeight="1">
      <c r="B85" s="42"/>
      <c r="C85" s="64" t="s">
        <v>32</v>
      </c>
      <c r="F85" s="157" t="str">
        <f>IF(E20="","",E20)</f>
        <v/>
      </c>
      <c r="L85" s="42"/>
    </row>
    <row r="86" spans="2:65" s="1" customFormat="1" ht="10.35" customHeight="1">
      <c r="B86" s="42"/>
      <c r="L86" s="42"/>
    </row>
    <row r="87" spans="2:65" s="10" customFormat="1" ht="29.25" customHeight="1">
      <c r="B87" s="159"/>
      <c r="C87" s="160" t="s">
        <v>170</v>
      </c>
      <c r="D87" s="161" t="s">
        <v>59</v>
      </c>
      <c r="E87" s="161" t="s">
        <v>55</v>
      </c>
      <c r="F87" s="161" t="s">
        <v>171</v>
      </c>
      <c r="G87" s="161" t="s">
        <v>172</v>
      </c>
      <c r="H87" s="161" t="s">
        <v>173</v>
      </c>
      <c r="I87" s="162" t="s">
        <v>174</v>
      </c>
      <c r="J87" s="161" t="s">
        <v>161</v>
      </c>
      <c r="K87" s="163" t="s">
        <v>175</v>
      </c>
      <c r="L87" s="159"/>
      <c r="M87" s="74" t="s">
        <v>176</v>
      </c>
      <c r="N87" s="75" t="s">
        <v>44</v>
      </c>
      <c r="O87" s="75" t="s">
        <v>177</v>
      </c>
      <c r="P87" s="75" t="s">
        <v>178</v>
      </c>
      <c r="Q87" s="75" t="s">
        <v>179</v>
      </c>
      <c r="R87" s="75" t="s">
        <v>180</v>
      </c>
      <c r="S87" s="75" t="s">
        <v>181</v>
      </c>
      <c r="T87" s="76" t="s">
        <v>182</v>
      </c>
    </row>
    <row r="88" spans="2:65" s="1" customFormat="1" ht="29.25" customHeight="1">
      <c r="B88" s="42"/>
      <c r="C88" s="78" t="s">
        <v>162</v>
      </c>
      <c r="J88" s="164">
        <f>BK88</f>
        <v>0</v>
      </c>
      <c r="L88" s="42"/>
      <c r="M88" s="77"/>
      <c r="N88" s="69"/>
      <c r="O88" s="69"/>
      <c r="P88" s="165">
        <f>P89+P105+P109+P112+P115+P125</f>
        <v>0</v>
      </c>
      <c r="Q88" s="69"/>
      <c r="R88" s="165">
        <f>R89+R105+R109+R112+R115+R125</f>
        <v>0</v>
      </c>
      <c r="S88" s="69"/>
      <c r="T88" s="166">
        <f>T89+T105+T109+T112+T115+T125</f>
        <v>0</v>
      </c>
      <c r="AT88" s="25" t="s">
        <v>73</v>
      </c>
      <c r="AU88" s="25" t="s">
        <v>163</v>
      </c>
      <c r="BK88" s="167">
        <f>BK89+BK105+BK109+BK112+BK115+BK125</f>
        <v>0</v>
      </c>
    </row>
    <row r="89" spans="2:65" s="11" customFormat="1" ht="37.35" customHeight="1">
      <c r="B89" s="168"/>
      <c r="D89" s="179" t="s">
        <v>73</v>
      </c>
      <c r="E89" s="250" t="s">
        <v>840</v>
      </c>
      <c r="F89" s="250" t="s">
        <v>186</v>
      </c>
      <c r="I89" s="171"/>
      <c r="J89" s="251">
        <f>BK89</f>
        <v>0</v>
      </c>
      <c r="L89" s="168"/>
      <c r="M89" s="173"/>
      <c r="N89" s="174"/>
      <c r="O89" s="174"/>
      <c r="P89" s="175">
        <f>SUM(P90:P104)</f>
        <v>0</v>
      </c>
      <c r="Q89" s="174"/>
      <c r="R89" s="175">
        <f>SUM(R90:R104)</f>
        <v>0</v>
      </c>
      <c r="S89" s="174"/>
      <c r="T89" s="176">
        <f>SUM(T90:T104)</f>
        <v>0</v>
      </c>
      <c r="AR89" s="169" t="s">
        <v>81</v>
      </c>
      <c r="AT89" s="177" t="s">
        <v>73</v>
      </c>
      <c r="AU89" s="177" t="s">
        <v>74</v>
      </c>
      <c r="AY89" s="169" t="s">
        <v>185</v>
      </c>
      <c r="BK89" s="178">
        <f>SUM(BK90:BK104)</f>
        <v>0</v>
      </c>
    </row>
    <row r="90" spans="2:65" s="1" customFormat="1" ht="74.400000000000006" customHeight="1">
      <c r="B90" s="182"/>
      <c r="C90" s="183" t="s">
        <v>81</v>
      </c>
      <c r="D90" s="183" t="s">
        <v>187</v>
      </c>
      <c r="E90" s="184" t="s">
        <v>841</v>
      </c>
      <c r="F90" s="185" t="s">
        <v>842</v>
      </c>
      <c r="G90" s="186" t="s">
        <v>283</v>
      </c>
      <c r="H90" s="187">
        <v>13.067</v>
      </c>
      <c r="I90" s="188"/>
      <c r="J90" s="189">
        <f t="shared" ref="J90:J97" si="0">ROUND(I90*H90,2)</f>
        <v>0</v>
      </c>
      <c r="K90" s="185" t="s">
        <v>5</v>
      </c>
      <c r="L90" s="42"/>
      <c r="M90" s="190" t="s">
        <v>5</v>
      </c>
      <c r="N90" s="191" t="s">
        <v>45</v>
      </c>
      <c r="O90" s="43"/>
      <c r="P90" s="192">
        <f t="shared" ref="P90:P97" si="1">O90*H90</f>
        <v>0</v>
      </c>
      <c r="Q90" s="192">
        <v>0</v>
      </c>
      <c r="R90" s="192">
        <f t="shared" ref="R90:R97" si="2">Q90*H90</f>
        <v>0</v>
      </c>
      <c r="S90" s="192">
        <v>0</v>
      </c>
      <c r="T90" s="193">
        <f t="shared" ref="T90:T97" si="3">S90*H90</f>
        <v>0</v>
      </c>
      <c r="AR90" s="25" t="s">
        <v>191</v>
      </c>
      <c r="AT90" s="25" t="s">
        <v>187</v>
      </c>
      <c r="AU90" s="25" t="s">
        <v>81</v>
      </c>
      <c r="AY90" s="25" t="s">
        <v>185</v>
      </c>
      <c r="BE90" s="194">
        <f t="shared" ref="BE90:BE97" si="4">IF(N90="základní",J90,0)</f>
        <v>0</v>
      </c>
      <c r="BF90" s="194">
        <f t="shared" ref="BF90:BF97" si="5">IF(N90="snížená",J90,0)</f>
        <v>0</v>
      </c>
      <c r="BG90" s="194">
        <f t="shared" ref="BG90:BG97" si="6">IF(N90="zákl. přenesená",J90,0)</f>
        <v>0</v>
      </c>
      <c r="BH90" s="194">
        <f t="shared" ref="BH90:BH97" si="7">IF(N90="sníž. přenesená",J90,0)</f>
        <v>0</v>
      </c>
      <c r="BI90" s="194">
        <f t="shared" ref="BI90:BI97" si="8">IF(N90="nulová",J90,0)</f>
        <v>0</v>
      </c>
      <c r="BJ90" s="25" t="s">
        <v>81</v>
      </c>
      <c r="BK90" s="194">
        <f t="shared" ref="BK90:BK97" si="9">ROUND(I90*H90,2)</f>
        <v>0</v>
      </c>
      <c r="BL90" s="25" t="s">
        <v>191</v>
      </c>
      <c r="BM90" s="25" t="s">
        <v>843</v>
      </c>
    </row>
    <row r="91" spans="2:65" s="1" customFormat="1" ht="85.95" customHeight="1">
      <c r="B91" s="182"/>
      <c r="C91" s="183" t="s">
        <v>83</v>
      </c>
      <c r="D91" s="183" t="s">
        <v>187</v>
      </c>
      <c r="E91" s="184" t="s">
        <v>844</v>
      </c>
      <c r="F91" s="185" t="s">
        <v>845</v>
      </c>
      <c r="G91" s="186" t="s">
        <v>283</v>
      </c>
      <c r="H91" s="187">
        <v>13.067</v>
      </c>
      <c r="I91" s="188"/>
      <c r="J91" s="189">
        <f t="shared" si="0"/>
        <v>0</v>
      </c>
      <c r="K91" s="185" t="s">
        <v>5</v>
      </c>
      <c r="L91" s="42"/>
      <c r="M91" s="190" t="s">
        <v>5</v>
      </c>
      <c r="N91" s="191" t="s">
        <v>45</v>
      </c>
      <c r="O91" s="43"/>
      <c r="P91" s="192">
        <f t="shared" si="1"/>
        <v>0</v>
      </c>
      <c r="Q91" s="192">
        <v>0</v>
      </c>
      <c r="R91" s="192">
        <f t="shared" si="2"/>
        <v>0</v>
      </c>
      <c r="S91" s="192">
        <v>0</v>
      </c>
      <c r="T91" s="193">
        <f t="shared" si="3"/>
        <v>0</v>
      </c>
      <c r="AR91" s="25" t="s">
        <v>191</v>
      </c>
      <c r="AT91" s="25" t="s">
        <v>187</v>
      </c>
      <c r="AU91" s="25" t="s">
        <v>81</v>
      </c>
      <c r="AY91" s="25" t="s">
        <v>185</v>
      </c>
      <c r="BE91" s="194">
        <f t="shared" si="4"/>
        <v>0</v>
      </c>
      <c r="BF91" s="194">
        <f t="shared" si="5"/>
        <v>0</v>
      </c>
      <c r="BG91" s="194">
        <f t="shared" si="6"/>
        <v>0</v>
      </c>
      <c r="BH91" s="194">
        <f t="shared" si="7"/>
        <v>0</v>
      </c>
      <c r="BI91" s="194">
        <f t="shared" si="8"/>
        <v>0</v>
      </c>
      <c r="BJ91" s="25" t="s">
        <v>81</v>
      </c>
      <c r="BK91" s="194">
        <f t="shared" si="9"/>
        <v>0</v>
      </c>
      <c r="BL91" s="25" t="s">
        <v>191</v>
      </c>
      <c r="BM91" s="25" t="s">
        <v>846</v>
      </c>
    </row>
    <row r="92" spans="2:65" s="1" customFormat="1" ht="63" customHeight="1">
      <c r="B92" s="182"/>
      <c r="C92" s="183" t="s">
        <v>238</v>
      </c>
      <c r="D92" s="183" t="s">
        <v>187</v>
      </c>
      <c r="E92" s="184" t="s">
        <v>847</v>
      </c>
      <c r="F92" s="185" t="s">
        <v>848</v>
      </c>
      <c r="G92" s="186" t="s">
        <v>283</v>
      </c>
      <c r="H92" s="187">
        <v>12</v>
      </c>
      <c r="I92" s="188"/>
      <c r="J92" s="189">
        <f t="shared" si="0"/>
        <v>0</v>
      </c>
      <c r="K92" s="185" t="s">
        <v>5</v>
      </c>
      <c r="L92" s="42"/>
      <c r="M92" s="190" t="s">
        <v>5</v>
      </c>
      <c r="N92" s="191" t="s">
        <v>45</v>
      </c>
      <c r="O92" s="43"/>
      <c r="P92" s="192">
        <f t="shared" si="1"/>
        <v>0</v>
      </c>
      <c r="Q92" s="192">
        <v>0</v>
      </c>
      <c r="R92" s="192">
        <f t="shared" si="2"/>
        <v>0</v>
      </c>
      <c r="S92" s="192">
        <v>0</v>
      </c>
      <c r="T92" s="193">
        <f t="shared" si="3"/>
        <v>0</v>
      </c>
      <c r="AR92" s="25" t="s">
        <v>191</v>
      </c>
      <c r="AT92" s="25" t="s">
        <v>187</v>
      </c>
      <c r="AU92" s="25" t="s">
        <v>81</v>
      </c>
      <c r="AY92" s="25" t="s">
        <v>185</v>
      </c>
      <c r="BE92" s="194">
        <f t="shared" si="4"/>
        <v>0</v>
      </c>
      <c r="BF92" s="194">
        <f t="shared" si="5"/>
        <v>0</v>
      </c>
      <c r="BG92" s="194">
        <f t="shared" si="6"/>
        <v>0</v>
      </c>
      <c r="BH92" s="194">
        <f t="shared" si="7"/>
        <v>0</v>
      </c>
      <c r="BI92" s="194">
        <f t="shared" si="8"/>
        <v>0</v>
      </c>
      <c r="BJ92" s="25" t="s">
        <v>81</v>
      </c>
      <c r="BK92" s="194">
        <f t="shared" si="9"/>
        <v>0</v>
      </c>
      <c r="BL92" s="25" t="s">
        <v>191</v>
      </c>
      <c r="BM92" s="25" t="s">
        <v>849</v>
      </c>
    </row>
    <row r="93" spans="2:65" s="1" customFormat="1" ht="51.6" customHeight="1">
      <c r="B93" s="182"/>
      <c r="C93" s="183" t="s">
        <v>232</v>
      </c>
      <c r="D93" s="183" t="s">
        <v>187</v>
      </c>
      <c r="E93" s="184" t="s">
        <v>850</v>
      </c>
      <c r="F93" s="185" t="s">
        <v>851</v>
      </c>
      <c r="G93" s="186" t="s">
        <v>283</v>
      </c>
      <c r="H93" s="187">
        <v>12</v>
      </c>
      <c r="I93" s="188"/>
      <c r="J93" s="189">
        <f t="shared" si="0"/>
        <v>0</v>
      </c>
      <c r="K93" s="185" t="s">
        <v>5</v>
      </c>
      <c r="L93" s="42"/>
      <c r="M93" s="190" t="s">
        <v>5</v>
      </c>
      <c r="N93" s="191" t="s">
        <v>45</v>
      </c>
      <c r="O93" s="43"/>
      <c r="P93" s="192">
        <f t="shared" si="1"/>
        <v>0</v>
      </c>
      <c r="Q93" s="192">
        <v>0</v>
      </c>
      <c r="R93" s="192">
        <f t="shared" si="2"/>
        <v>0</v>
      </c>
      <c r="S93" s="192">
        <v>0</v>
      </c>
      <c r="T93" s="193">
        <f t="shared" si="3"/>
        <v>0</v>
      </c>
      <c r="AR93" s="25" t="s">
        <v>191</v>
      </c>
      <c r="AT93" s="25" t="s">
        <v>187</v>
      </c>
      <c r="AU93" s="25" t="s">
        <v>81</v>
      </c>
      <c r="AY93" s="25" t="s">
        <v>185</v>
      </c>
      <c r="BE93" s="194">
        <f t="shared" si="4"/>
        <v>0</v>
      </c>
      <c r="BF93" s="194">
        <f t="shared" si="5"/>
        <v>0</v>
      </c>
      <c r="BG93" s="194">
        <f t="shared" si="6"/>
        <v>0</v>
      </c>
      <c r="BH93" s="194">
        <f t="shared" si="7"/>
        <v>0</v>
      </c>
      <c r="BI93" s="194">
        <f t="shared" si="8"/>
        <v>0</v>
      </c>
      <c r="BJ93" s="25" t="s">
        <v>81</v>
      </c>
      <c r="BK93" s="194">
        <f t="shared" si="9"/>
        <v>0</v>
      </c>
      <c r="BL93" s="25" t="s">
        <v>191</v>
      </c>
      <c r="BM93" s="25" t="s">
        <v>852</v>
      </c>
    </row>
    <row r="94" spans="2:65" s="1" customFormat="1" ht="51.6" customHeight="1">
      <c r="B94" s="182"/>
      <c r="C94" s="183" t="s">
        <v>202</v>
      </c>
      <c r="D94" s="183" t="s">
        <v>187</v>
      </c>
      <c r="E94" s="184" t="s">
        <v>488</v>
      </c>
      <c r="F94" s="185" t="s">
        <v>853</v>
      </c>
      <c r="G94" s="186" t="s">
        <v>283</v>
      </c>
      <c r="H94" s="187">
        <v>3.2669999999999999</v>
      </c>
      <c r="I94" s="188"/>
      <c r="J94" s="189">
        <f t="shared" si="0"/>
        <v>0</v>
      </c>
      <c r="K94" s="185" t="s">
        <v>5</v>
      </c>
      <c r="L94" s="42"/>
      <c r="M94" s="190" t="s">
        <v>5</v>
      </c>
      <c r="N94" s="191" t="s">
        <v>45</v>
      </c>
      <c r="O94" s="43"/>
      <c r="P94" s="192">
        <f t="shared" si="1"/>
        <v>0</v>
      </c>
      <c r="Q94" s="192">
        <v>0</v>
      </c>
      <c r="R94" s="192">
        <f t="shared" si="2"/>
        <v>0</v>
      </c>
      <c r="S94" s="192">
        <v>0</v>
      </c>
      <c r="T94" s="193">
        <f t="shared" si="3"/>
        <v>0</v>
      </c>
      <c r="AR94" s="25" t="s">
        <v>191</v>
      </c>
      <c r="AT94" s="25" t="s">
        <v>187</v>
      </c>
      <c r="AU94" s="25" t="s">
        <v>81</v>
      </c>
      <c r="AY94" s="25" t="s">
        <v>185</v>
      </c>
      <c r="BE94" s="194">
        <f t="shared" si="4"/>
        <v>0</v>
      </c>
      <c r="BF94" s="194">
        <f t="shared" si="5"/>
        <v>0</v>
      </c>
      <c r="BG94" s="194">
        <f t="shared" si="6"/>
        <v>0</v>
      </c>
      <c r="BH94" s="194">
        <f t="shared" si="7"/>
        <v>0</v>
      </c>
      <c r="BI94" s="194">
        <f t="shared" si="8"/>
        <v>0</v>
      </c>
      <c r="BJ94" s="25" t="s">
        <v>81</v>
      </c>
      <c r="BK94" s="194">
        <f t="shared" si="9"/>
        <v>0</v>
      </c>
      <c r="BL94" s="25" t="s">
        <v>191</v>
      </c>
      <c r="BM94" s="25" t="s">
        <v>854</v>
      </c>
    </row>
    <row r="95" spans="2:65" s="1" customFormat="1" ht="74.400000000000006" customHeight="1">
      <c r="B95" s="182"/>
      <c r="C95" s="183" t="s">
        <v>215</v>
      </c>
      <c r="D95" s="183" t="s">
        <v>187</v>
      </c>
      <c r="E95" s="184" t="s">
        <v>855</v>
      </c>
      <c r="F95" s="185" t="s">
        <v>856</v>
      </c>
      <c r="G95" s="186" t="s">
        <v>190</v>
      </c>
      <c r="H95" s="187">
        <v>60</v>
      </c>
      <c r="I95" s="188"/>
      <c r="J95" s="189">
        <f t="shared" si="0"/>
        <v>0</v>
      </c>
      <c r="K95" s="185" t="s">
        <v>5</v>
      </c>
      <c r="L95" s="42"/>
      <c r="M95" s="190" t="s">
        <v>5</v>
      </c>
      <c r="N95" s="191" t="s">
        <v>45</v>
      </c>
      <c r="O95" s="43"/>
      <c r="P95" s="192">
        <f t="shared" si="1"/>
        <v>0</v>
      </c>
      <c r="Q95" s="192">
        <v>0</v>
      </c>
      <c r="R95" s="192">
        <f t="shared" si="2"/>
        <v>0</v>
      </c>
      <c r="S95" s="192">
        <v>0</v>
      </c>
      <c r="T95" s="193">
        <f t="shared" si="3"/>
        <v>0</v>
      </c>
      <c r="AR95" s="25" t="s">
        <v>191</v>
      </c>
      <c r="AT95" s="25" t="s">
        <v>187</v>
      </c>
      <c r="AU95" s="25" t="s">
        <v>81</v>
      </c>
      <c r="AY95" s="25" t="s">
        <v>185</v>
      </c>
      <c r="BE95" s="194">
        <f t="shared" si="4"/>
        <v>0</v>
      </c>
      <c r="BF95" s="194">
        <f t="shared" si="5"/>
        <v>0</v>
      </c>
      <c r="BG95" s="194">
        <f t="shared" si="6"/>
        <v>0</v>
      </c>
      <c r="BH95" s="194">
        <f t="shared" si="7"/>
        <v>0</v>
      </c>
      <c r="BI95" s="194">
        <f t="shared" si="8"/>
        <v>0</v>
      </c>
      <c r="BJ95" s="25" t="s">
        <v>81</v>
      </c>
      <c r="BK95" s="194">
        <f t="shared" si="9"/>
        <v>0</v>
      </c>
      <c r="BL95" s="25" t="s">
        <v>191</v>
      </c>
      <c r="BM95" s="25" t="s">
        <v>857</v>
      </c>
    </row>
    <row r="96" spans="2:65" s="1" customFormat="1" ht="74.400000000000006" customHeight="1">
      <c r="B96" s="182"/>
      <c r="C96" s="183" t="s">
        <v>224</v>
      </c>
      <c r="D96" s="183" t="s">
        <v>187</v>
      </c>
      <c r="E96" s="184" t="s">
        <v>858</v>
      </c>
      <c r="F96" s="185" t="s">
        <v>859</v>
      </c>
      <c r="G96" s="186" t="s">
        <v>190</v>
      </c>
      <c r="H96" s="187">
        <v>60</v>
      </c>
      <c r="I96" s="188"/>
      <c r="J96" s="189">
        <f t="shared" si="0"/>
        <v>0</v>
      </c>
      <c r="K96" s="185" t="s">
        <v>5</v>
      </c>
      <c r="L96" s="42"/>
      <c r="M96" s="190" t="s">
        <v>5</v>
      </c>
      <c r="N96" s="191" t="s">
        <v>45</v>
      </c>
      <c r="O96" s="43"/>
      <c r="P96" s="192">
        <f t="shared" si="1"/>
        <v>0</v>
      </c>
      <c r="Q96" s="192">
        <v>0</v>
      </c>
      <c r="R96" s="192">
        <f t="shared" si="2"/>
        <v>0</v>
      </c>
      <c r="S96" s="192">
        <v>0</v>
      </c>
      <c r="T96" s="193">
        <f t="shared" si="3"/>
        <v>0</v>
      </c>
      <c r="AR96" s="25" t="s">
        <v>191</v>
      </c>
      <c r="AT96" s="25" t="s">
        <v>187</v>
      </c>
      <c r="AU96" s="25" t="s">
        <v>81</v>
      </c>
      <c r="AY96" s="25" t="s">
        <v>185</v>
      </c>
      <c r="BE96" s="194">
        <f t="shared" si="4"/>
        <v>0</v>
      </c>
      <c r="BF96" s="194">
        <f t="shared" si="5"/>
        <v>0</v>
      </c>
      <c r="BG96" s="194">
        <f t="shared" si="6"/>
        <v>0</v>
      </c>
      <c r="BH96" s="194">
        <f t="shared" si="7"/>
        <v>0</v>
      </c>
      <c r="BI96" s="194">
        <f t="shared" si="8"/>
        <v>0</v>
      </c>
      <c r="BJ96" s="25" t="s">
        <v>81</v>
      </c>
      <c r="BK96" s="194">
        <f t="shared" si="9"/>
        <v>0</v>
      </c>
      <c r="BL96" s="25" t="s">
        <v>191</v>
      </c>
      <c r="BM96" s="25" t="s">
        <v>860</v>
      </c>
    </row>
    <row r="97" spans="2:65" s="1" customFormat="1" ht="20.399999999999999" customHeight="1">
      <c r="B97" s="182"/>
      <c r="C97" s="236" t="s">
        <v>228</v>
      </c>
      <c r="D97" s="236" t="s">
        <v>480</v>
      </c>
      <c r="E97" s="237" t="s">
        <v>861</v>
      </c>
      <c r="F97" s="238" t="s">
        <v>862</v>
      </c>
      <c r="G97" s="239" t="s">
        <v>863</v>
      </c>
      <c r="H97" s="240">
        <v>3</v>
      </c>
      <c r="I97" s="241"/>
      <c r="J97" s="242">
        <f t="shared" si="0"/>
        <v>0</v>
      </c>
      <c r="K97" s="238" t="s">
        <v>5</v>
      </c>
      <c r="L97" s="243"/>
      <c r="M97" s="244" t="s">
        <v>5</v>
      </c>
      <c r="N97" s="245" t="s">
        <v>45</v>
      </c>
      <c r="O97" s="43"/>
      <c r="P97" s="192">
        <f t="shared" si="1"/>
        <v>0</v>
      </c>
      <c r="Q97" s="192">
        <v>0</v>
      </c>
      <c r="R97" s="192">
        <f t="shared" si="2"/>
        <v>0</v>
      </c>
      <c r="S97" s="192">
        <v>0</v>
      </c>
      <c r="T97" s="193">
        <f t="shared" si="3"/>
        <v>0</v>
      </c>
      <c r="AR97" s="25" t="s">
        <v>228</v>
      </c>
      <c r="AT97" s="25" t="s">
        <v>480</v>
      </c>
      <c r="AU97" s="25" t="s">
        <v>81</v>
      </c>
      <c r="AY97" s="25" t="s">
        <v>185</v>
      </c>
      <c r="BE97" s="194">
        <f t="shared" si="4"/>
        <v>0</v>
      </c>
      <c r="BF97" s="194">
        <f t="shared" si="5"/>
        <v>0</v>
      </c>
      <c r="BG97" s="194">
        <f t="shared" si="6"/>
        <v>0</v>
      </c>
      <c r="BH97" s="194">
        <f t="shared" si="7"/>
        <v>0</v>
      </c>
      <c r="BI97" s="194">
        <f t="shared" si="8"/>
        <v>0</v>
      </c>
      <c r="BJ97" s="25" t="s">
        <v>81</v>
      </c>
      <c r="BK97" s="194">
        <f t="shared" si="9"/>
        <v>0</v>
      </c>
      <c r="BL97" s="25" t="s">
        <v>191</v>
      </c>
      <c r="BM97" s="25" t="s">
        <v>864</v>
      </c>
    </row>
    <row r="98" spans="2:65" s="13" customFormat="1">
      <c r="B98" s="204"/>
      <c r="D98" s="196" t="s">
        <v>193</v>
      </c>
      <c r="E98" s="205" t="s">
        <v>5</v>
      </c>
      <c r="F98" s="206" t="s">
        <v>865</v>
      </c>
      <c r="H98" s="207">
        <v>3</v>
      </c>
      <c r="I98" s="208"/>
      <c r="L98" s="204"/>
      <c r="M98" s="209"/>
      <c r="N98" s="210"/>
      <c r="O98" s="210"/>
      <c r="P98" s="210"/>
      <c r="Q98" s="210"/>
      <c r="R98" s="210"/>
      <c r="S98" s="210"/>
      <c r="T98" s="211"/>
      <c r="AT98" s="205" t="s">
        <v>193</v>
      </c>
      <c r="AU98" s="205" t="s">
        <v>81</v>
      </c>
      <c r="AV98" s="13" t="s">
        <v>83</v>
      </c>
      <c r="AW98" s="13" t="s">
        <v>38</v>
      </c>
      <c r="AX98" s="13" t="s">
        <v>74</v>
      </c>
      <c r="AY98" s="205" t="s">
        <v>185</v>
      </c>
    </row>
    <row r="99" spans="2:65" s="14" customFormat="1">
      <c r="B99" s="212"/>
      <c r="D99" s="213" t="s">
        <v>193</v>
      </c>
      <c r="E99" s="214" t="s">
        <v>5</v>
      </c>
      <c r="F99" s="215" t="s">
        <v>196</v>
      </c>
      <c r="H99" s="216">
        <v>3</v>
      </c>
      <c r="I99" s="217"/>
      <c r="L99" s="212"/>
      <c r="M99" s="218"/>
      <c r="N99" s="219"/>
      <c r="O99" s="219"/>
      <c r="P99" s="219"/>
      <c r="Q99" s="219"/>
      <c r="R99" s="219"/>
      <c r="S99" s="219"/>
      <c r="T99" s="220"/>
      <c r="AT99" s="221" t="s">
        <v>193</v>
      </c>
      <c r="AU99" s="221" t="s">
        <v>81</v>
      </c>
      <c r="AV99" s="14" t="s">
        <v>191</v>
      </c>
      <c r="AW99" s="14" t="s">
        <v>38</v>
      </c>
      <c r="AX99" s="14" t="s">
        <v>81</v>
      </c>
      <c r="AY99" s="221" t="s">
        <v>185</v>
      </c>
    </row>
    <row r="100" spans="2:65" s="1" customFormat="1" ht="51.6" customHeight="1">
      <c r="B100" s="182"/>
      <c r="C100" s="183" t="s">
        <v>191</v>
      </c>
      <c r="D100" s="183" t="s">
        <v>187</v>
      </c>
      <c r="E100" s="184" t="s">
        <v>866</v>
      </c>
      <c r="F100" s="185" t="s">
        <v>867</v>
      </c>
      <c r="G100" s="186" t="s">
        <v>190</v>
      </c>
      <c r="H100" s="187">
        <v>60</v>
      </c>
      <c r="I100" s="188"/>
      <c r="J100" s="189">
        <f>ROUND(I100*H100,2)</f>
        <v>0</v>
      </c>
      <c r="K100" s="185" t="s">
        <v>5</v>
      </c>
      <c r="L100" s="42"/>
      <c r="M100" s="190" t="s">
        <v>5</v>
      </c>
      <c r="N100" s="191" t="s">
        <v>45</v>
      </c>
      <c r="O100" s="43"/>
      <c r="P100" s="192">
        <f>O100*H100</f>
        <v>0</v>
      </c>
      <c r="Q100" s="192">
        <v>0</v>
      </c>
      <c r="R100" s="192">
        <f>Q100*H100</f>
        <v>0</v>
      </c>
      <c r="S100" s="192">
        <v>0</v>
      </c>
      <c r="T100" s="193">
        <f>S100*H100</f>
        <v>0</v>
      </c>
      <c r="AR100" s="25" t="s">
        <v>191</v>
      </c>
      <c r="AT100" s="25" t="s">
        <v>187</v>
      </c>
      <c r="AU100" s="25" t="s">
        <v>81</v>
      </c>
      <c r="AY100" s="25" t="s">
        <v>185</v>
      </c>
      <c r="BE100" s="194">
        <f>IF(N100="základní",J100,0)</f>
        <v>0</v>
      </c>
      <c r="BF100" s="194">
        <f>IF(N100="snížená",J100,0)</f>
        <v>0</v>
      </c>
      <c r="BG100" s="194">
        <f>IF(N100="zákl. přenesená",J100,0)</f>
        <v>0</v>
      </c>
      <c r="BH100" s="194">
        <f>IF(N100="sníž. přenesená",J100,0)</f>
        <v>0</v>
      </c>
      <c r="BI100" s="194">
        <f>IF(N100="nulová",J100,0)</f>
        <v>0</v>
      </c>
      <c r="BJ100" s="25" t="s">
        <v>81</v>
      </c>
      <c r="BK100" s="194">
        <f>ROUND(I100*H100,2)</f>
        <v>0</v>
      </c>
      <c r="BL100" s="25" t="s">
        <v>191</v>
      </c>
      <c r="BM100" s="25" t="s">
        <v>868</v>
      </c>
    </row>
    <row r="101" spans="2:65" s="12" customFormat="1">
      <c r="B101" s="195"/>
      <c r="D101" s="196" t="s">
        <v>193</v>
      </c>
      <c r="E101" s="197" t="s">
        <v>5</v>
      </c>
      <c r="F101" s="198" t="s">
        <v>869</v>
      </c>
      <c r="H101" s="199" t="s">
        <v>5</v>
      </c>
      <c r="I101" s="200"/>
      <c r="L101" s="195"/>
      <c r="M101" s="201"/>
      <c r="N101" s="202"/>
      <c r="O101" s="202"/>
      <c r="P101" s="202"/>
      <c r="Q101" s="202"/>
      <c r="R101" s="202"/>
      <c r="S101" s="202"/>
      <c r="T101" s="203"/>
      <c r="AT101" s="199" t="s">
        <v>193</v>
      </c>
      <c r="AU101" s="199" t="s">
        <v>81</v>
      </c>
      <c r="AV101" s="12" t="s">
        <v>81</v>
      </c>
      <c r="AW101" s="12" t="s">
        <v>38</v>
      </c>
      <c r="AX101" s="12" t="s">
        <v>74</v>
      </c>
      <c r="AY101" s="199" t="s">
        <v>185</v>
      </c>
    </row>
    <row r="102" spans="2:65" s="13" customFormat="1">
      <c r="B102" s="204"/>
      <c r="D102" s="196" t="s">
        <v>193</v>
      </c>
      <c r="E102" s="205" t="s">
        <v>5</v>
      </c>
      <c r="F102" s="206" t="s">
        <v>870</v>
      </c>
      <c r="H102" s="207">
        <v>60</v>
      </c>
      <c r="I102" s="208"/>
      <c r="L102" s="204"/>
      <c r="M102" s="209"/>
      <c r="N102" s="210"/>
      <c r="O102" s="210"/>
      <c r="P102" s="210"/>
      <c r="Q102" s="210"/>
      <c r="R102" s="210"/>
      <c r="S102" s="210"/>
      <c r="T102" s="211"/>
      <c r="AT102" s="205" t="s">
        <v>193</v>
      </c>
      <c r="AU102" s="205" t="s">
        <v>81</v>
      </c>
      <c r="AV102" s="13" t="s">
        <v>83</v>
      </c>
      <c r="AW102" s="13" t="s">
        <v>38</v>
      </c>
      <c r="AX102" s="13" t="s">
        <v>74</v>
      </c>
      <c r="AY102" s="205" t="s">
        <v>185</v>
      </c>
    </row>
    <row r="103" spans="2:65" s="14" customFormat="1">
      <c r="B103" s="212"/>
      <c r="D103" s="213" t="s">
        <v>193</v>
      </c>
      <c r="E103" s="214" t="s">
        <v>5</v>
      </c>
      <c r="F103" s="215" t="s">
        <v>196</v>
      </c>
      <c r="H103" s="216">
        <v>60</v>
      </c>
      <c r="I103" s="217"/>
      <c r="L103" s="212"/>
      <c r="M103" s="218"/>
      <c r="N103" s="219"/>
      <c r="O103" s="219"/>
      <c r="P103" s="219"/>
      <c r="Q103" s="219"/>
      <c r="R103" s="219"/>
      <c r="S103" s="219"/>
      <c r="T103" s="220"/>
      <c r="AT103" s="221" t="s">
        <v>193</v>
      </c>
      <c r="AU103" s="221" t="s">
        <v>81</v>
      </c>
      <c r="AV103" s="14" t="s">
        <v>191</v>
      </c>
      <c r="AW103" s="14" t="s">
        <v>38</v>
      </c>
      <c r="AX103" s="14" t="s">
        <v>81</v>
      </c>
      <c r="AY103" s="221" t="s">
        <v>185</v>
      </c>
    </row>
    <row r="104" spans="2:65" s="1" customFormat="1" ht="51.6" customHeight="1">
      <c r="B104" s="182"/>
      <c r="C104" s="183" t="s">
        <v>219</v>
      </c>
      <c r="D104" s="183" t="s">
        <v>187</v>
      </c>
      <c r="E104" s="184" t="s">
        <v>871</v>
      </c>
      <c r="F104" s="185" t="s">
        <v>872</v>
      </c>
      <c r="G104" s="186" t="s">
        <v>190</v>
      </c>
      <c r="H104" s="187">
        <v>60</v>
      </c>
      <c r="I104" s="188"/>
      <c r="J104" s="189">
        <f>ROUND(I104*H104,2)</f>
        <v>0</v>
      </c>
      <c r="K104" s="185" t="s">
        <v>5</v>
      </c>
      <c r="L104" s="42"/>
      <c r="M104" s="190" t="s">
        <v>5</v>
      </c>
      <c r="N104" s="191" t="s">
        <v>45</v>
      </c>
      <c r="O104" s="43"/>
      <c r="P104" s="192">
        <f>O104*H104</f>
        <v>0</v>
      </c>
      <c r="Q104" s="192">
        <v>0</v>
      </c>
      <c r="R104" s="192">
        <f>Q104*H104</f>
        <v>0</v>
      </c>
      <c r="S104" s="192">
        <v>0</v>
      </c>
      <c r="T104" s="193">
        <f>S104*H104</f>
        <v>0</v>
      </c>
      <c r="AR104" s="25" t="s">
        <v>191</v>
      </c>
      <c r="AT104" s="25" t="s">
        <v>187</v>
      </c>
      <c r="AU104" s="25" t="s">
        <v>81</v>
      </c>
      <c r="AY104" s="25" t="s">
        <v>185</v>
      </c>
      <c r="BE104" s="194">
        <f>IF(N104="základní",J104,0)</f>
        <v>0</v>
      </c>
      <c r="BF104" s="194">
        <f>IF(N104="snížená",J104,0)</f>
        <v>0</v>
      </c>
      <c r="BG104" s="194">
        <f>IF(N104="zákl. přenesená",J104,0)</f>
        <v>0</v>
      </c>
      <c r="BH104" s="194">
        <f>IF(N104="sníž. přenesená",J104,0)</f>
        <v>0</v>
      </c>
      <c r="BI104" s="194">
        <f>IF(N104="nulová",J104,0)</f>
        <v>0</v>
      </c>
      <c r="BJ104" s="25" t="s">
        <v>81</v>
      </c>
      <c r="BK104" s="194">
        <f>ROUND(I104*H104,2)</f>
        <v>0</v>
      </c>
      <c r="BL104" s="25" t="s">
        <v>191</v>
      </c>
      <c r="BM104" s="25" t="s">
        <v>873</v>
      </c>
    </row>
    <row r="105" spans="2:65" s="11" customFormat="1" ht="37.35" customHeight="1">
      <c r="B105" s="168"/>
      <c r="D105" s="179" t="s">
        <v>73</v>
      </c>
      <c r="E105" s="250" t="s">
        <v>874</v>
      </c>
      <c r="F105" s="250" t="s">
        <v>875</v>
      </c>
      <c r="I105" s="171"/>
      <c r="J105" s="251">
        <f>BK105</f>
        <v>0</v>
      </c>
      <c r="L105" s="168"/>
      <c r="M105" s="173"/>
      <c r="N105" s="174"/>
      <c r="O105" s="174"/>
      <c r="P105" s="175">
        <f>SUM(P106:P108)</f>
        <v>0</v>
      </c>
      <c r="Q105" s="174"/>
      <c r="R105" s="175">
        <f>SUM(R106:R108)</f>
        <v>0</v>
      </c>
      <c r="S105" s="174"/>
      <c r="T105" s="176">
        <f>SUM(T106:T108)</f>
        <v>0</v>
      </c>
      <c r="AR105" s="169" t="s">
        <v>81</v>
      </c>
      <c r="AT105" s="177" t="s">
        <v>73</v>
      </c>
      <c r="AU105" s="177" t="s">
        <v>74</v>
      </c>
      <c r="AY105" s="169" t="s">
        <v>185</v>
      </c>
      <c r="BK105" s="178">
        <f>SUM(BK106:BK108)</f>
        <v>0</v>
      </c>
    </row>
    <row r="106" spans="2:65" s="1" customFormat="1" ht="51.6" customHeight="1">
      <c r="B106" s="182"/>
      <c r="C106" s="183" t="s">
        <v>244</v>
      </c>
      <c r="D106" s="183" t="s">
        <v>187</v>
      </c>
      <c r="E106" s="184" t="s">
        <v>876</v>
      </c>
      <c r="F106" s="185" t="s">
        <v>877</v>
      </c>
      <c r="G106" s="186" t="s">
        <v>283</v>
      </c>
      <c r="H106" s="187">
        <v>11.513999999999999</v>
      </c>
      <c r="I106" s="188"/>
      <c r="J106" s="189">
        <f>ROUND(I106*H106,2)</f>
        <v>0</v>
      </c>
      <c r="K106" s="185" t="s">
        <v>5</v>
      </c>
      <c r="L106" s="42"/>
      <c r="M106" s="190" t="s">
        <v>5</v>
      </c>
      <c r="N106" s="191" t="s">
        <v>45</v>
      </c>
      <c r="O106" s="43"/>
      <c r="P106" s="192">
        <f>O106*H106</f>
        <v>0</v>
      </c>
      <c r="Q106" s="192">
        <v>0</v>
      </c>
      <c r="R106" s="192">
        <f>Q106*H106</f>
        <v>0</v>
      </c>
      <c r="S106" s="192">
        <v>0</v>
      </c>
      <c r="T106" s="193">
        <f>S106*H106</f>
        <v>0</v>
      </c>
      <c r="AR106" s="25" t="s">
        <v>191</v>
      </c>
      <c r="AT106" s="25" t="s">
        <v>187</v>
      </c>
      <c r="AU106" s="25" t="s">
        <v>81</v>
      </c>
      <c r="AY106" s="25" t="s">
        <v>185</v>
      </c>
      <c r="BE106" s="194">
        <f>IF(N106="základní",J106,0)</f>
        <v>0</v>
      </c>
      <c r="BF106" s="194">
        <f>IF(N106="snížená",J106,0)</f>
        <v>0</v>
      </c>
      <c r="BG106" s="194">
        <f>IF(N106="zákl. přenesená",J106,0)</f>
        <v>0</v>
      </c>
      <c r="BH106" s="194">
        <f>IF(N106="sníž. přenesená",J106,0)</f>
        <v>0</v>
      </c>
      <c r="BI106" s="194">
        <f>IF(N106="nulová",J106,0)</f>
        <v>0</v>
      </c>
      <c r="BJ106" s="25" t="s">
        <v>81</v>
      </c>
      <c r="BK106" s="194">
        <f>ROUND(I106*H106,2)</f>
        <v>0</v>
      </c>
      <c r="BL106" s="25" t="s">
        <v>191</v>
      </c>
      <c r="BM106" s="25" t="s">
        <v>878</v>
      </c>
    </row>
    <row r="107" spans="2:65" s="1" customFormat="1" ht="74.400000000000006" customHeight="1">
      <c r="B107" s="182"/>
      <c r="C107" s="183" t="s">
        <v>250</v>
      </c>
      <c r="D107" s="183" t="s">
        <v>187</v>
      </c>
      <c r="E107" s="184" t="s">
        <v>879</v>
      </c>
      <c r="F107" s="185" t="s">
        <v>880</v>
      </c>
      <c r="G107" s="186" t="s">
        <v>190</v>
      </c>
      <c r="H107" s="187">
        <v>40.6</v>
      </c>
      <c r="I107" s="188"/>
      <c r="J107" s="189">
        <f>ROUND(I107*H107,2)</f>
        <v>0</v>
      </c>
      <c r="K107" s="185" t="s">
        <v>5</v>
      </c>
      <c r="L107" s="42"/>
      <c r="M107" s="190" t="s">
        <v>5</v>
      </c>
      <c r="N107" s="191" t="s">
        <v>45</v>
      </c>
      <c r="O107" s="43"/>
      <c r="P107" s="192">
        <f>O107*H107</f>
        <v>0</v>
      </c>
      <c r="Q107" s="192">
        <v>0</v>
      </c>
      <c r="R107" s="192">
        <f>Q107*H107</f>
        <v>0</v>
      </c>
      <c r="S107" s="192">
        <v>0</v>
      </c>
      <c r="T107" s="193">
        <f>S107*H107</f>
        <v>0</v>
      </c>
      <c r="AR107" s="25" t="s">
        <v>191</v>
      </c>
      <c r="AT107" s="25" t="s">
        <v>187</v>
      </c>
      <c r="AU107" s="25" t="s">
        <v>81</v>
      </c>
      <c r="AY107" s="25" t="s">
        <v>185</v>
      </c>
      <c r="BE107" s="194">
        <f>IF(N107="základní",J107,0)</f>
        <v>0</v>
      </c>
      <c r="BF107" s="194">
        <f>IF(N107="snížená",J107,0)</f>
        <v>0</v>
      </c>
      <c r="BG107" s="194">
        <f>IF(N107="zákl. přenesená",J107,0)</f>
        <v>0</v>
      </c>
      <c r="BH107" s="194">
        <f>IF(N107="sníž. přenesená",J107,0)</f>
        <v>0</v>
      </c>
      <c r="BI107" s="194">
        <f>IF(N107="nulová",J107,0)</f>
        <v>0</v>
      </c>
      <c r="BJ107" s="25" t="s">
        <v>81</v>
      </c>
      <c r="BK107" s="194">
        <f>ROUND(I107*H107,2)</f>
        <v>0</v>
      </c>
      <c r="BL107" s="25" t="s">
        <v>191</v>
      </c>
      <c r="BM107" s="25" t="s">
        <v>881</v>
      </c>
    </row>
    <row r="108" spans="2:65" s="1" customFormat="1" ht="74.400000000000006" customHeight="1">
      <c r="B108" s="182"/>
      <c r="C108" s="183" t="s">
        <v>255</v>
      </c>
      <c r="D108" s="183" t="s">
        <v>187</v>
      </c>
      <c r="E108" s="184" t="s">
        <v>882</v>
      </c>
      <c r="F108" s="185" t="s">
        <v>883</v>
      </c>
      <c r="G108" s="186" t="s">
        <v>190</v>
      </c>
      <c r="H108" s="187">
        <v>40.6</v>
      </c>
      <c r="I108" s="188"/>
      <c r="J108" s="189">
        <f>ROUND(I108*H108,2)</f>
        <v>0</v>
      </c>
      <c r="K108" s="185" t="s">
        <v>5</v>
      </c>
      <c r="L108" s="42"/>
      <c r="M108" s="190" t="s">
        <v>5</v>
      </c>
      <c r="N108" s="191" t="s">
        <v>45</v>
      </c>
      <c r="O108" s="43"/>
      <c r="P108" s="192">
        <f>O108*H108</f>
        <v>0</v>
      </c>
      <c r="Q108" s="192">
        <v>0</v>
      </c>
      <c r="R108" s="192">
        <f>Q108*H108</f>
        <v>0</v>
      </c>
      <c r="S108" s="192">
        <v>0</v>
      </c>
      <c r="T108" s="193">
        <f>S108*H108</f>
        <v>0</v>
      </c>
      <c r="AR108" s="25" t="s">
        <v>191</v>
      </c>
      <c r="AT108" s="25" t="s">
        <v>187</v>
      </c>
      <c r="AU108" s="25" t="s">
        <v>81</v>
      </c>
      <c r="AY108" s="25" t="s">
        <v>185</v>
      </c>
      <c r="BE108" s="194">
        <f>IF(N108="základní",J108,0)</f>
        <v>0</v>
      </c>
      <c r="BF108" s="194">
        <f>IF(N108="snížená",J108,0)</f>
        <v>0</v>
      </c>
      <c r="BG108" s="194">
        <f>IF(N108="zákl. přenesená",J108,0)</f>
        <v>0</v>
      </c>
      <c r="BH108" s="194">
        <f>IF(N108="sníž. přenesená",J108,0)</f>
        <v>0</v>
      </c>
      <c r="BI108" s="194">
        <f>IF(N108="nulová",J108,0)</f>
        <v>0</v>
      </c>
      <c r="BJ108" s="25" t="s">
        <v>81</v>
      </c>
      <c r="BK108" s="194">
        <f>ROUND(I108*H108,2)</f>
        <v>0</v>
      </c>
      <c r="BL108" s="25" t="s">
        <v>191</v>
      </c>
      <c r="BM108" s="25" t="s">
        <v>884</v>
      </c>
    </row>
    <row r="109" spans="2:65" s="11" customFormat="1" ht="37.35" customHeight="1">
      <c r="B109" s="168"/>
      <c r="D109" s="179" t="s">
        <v>73</v>
      </c>
      <c r="E109" s="250" t="s">
        <v>885</v>
      </c>
      <c r="F109" s="250" t="s">
        <v>886</v>
      </c>
      <c r="I109" s="171"/>
      <c r="J109" s="251">
        <f>BK109</f>
        <v>0</v>
      </c>
      <c r="L109" s="168"/>
      <c r="M109" s="173"/>
      <c r="N109" s="174"/>
      <c r="O109" s="174"/>
      <c r="P109" s="175">
        <f>SUM(P110:P111)</f>
        <v>0</v>
      </c>
      <c r="Q109" s="174"/>
      <c r="R109" s="175">
        <f>SUM(R110:R111)</f>
        <v>0</v>
      </c>
      <c r="S109" s="174"/>
      <c r="T109" s="176">
        <f>SUM(T110:T111)</f>
        <v>0</v>
      </c>
      <c r="AR109" s="169" t="s">
        <v>81</v>
      </c>
      <c r="AT109" s="177" t="s">
        <v>73</v>
      </c>
      <c r="AU109" s="177" t="s">
        <v>74</v>
      </c>
      <c r="AY109" s="169" t="s">
        <v>185</v>
      </c>
      <c r="BK109" s="178">
        <f>SUM(BK110:BK111)</f>
        <v>0</v>
      </c>
    </row>
    <row r="110" spans="2:65" s="1" customFormat="1" ht="51.6" customHeight="1">
      <c r="B110" s="182"/>
      <c r="C110" s="183" t="s">
        <v>259</v>
      </c>
      <c r="D110" s="183" t="s">
        <v>187</v>
      </c>
      <c r="E110" s="184" t="s">
        <v>887</v>
      </c>
      <c r="F110" s="185" t="s">
        <v>888</v>
      </c>
      <c r="G110" s="186" t="s">
        <v>566</v>
      </c>
      <c r="H110" s="187">
        <v>48</v>
      </c>
      <c r="I110" s="188"/>
      <c r="J110" s="189">
        <f>ROUND(I110*H110,2)</f>
        <v>0</v>
      </c>
      <c r="K110" s="185" t="s">
        <v>5</v>
      </c>
      <c r="L110" s="42"/>
      <c r="M110" s="190" t="s">
        <v>5</v>
      </c>
      <c r="N110" s="191" t="s">
        <v>45</v>
      </c>
      <c r="O110" s="43"/>
      <c r="P110" s="192">
        <f>O110*H110</f>
        <v>0</v>
      </c>
      <c r="Q110" s="192">
        <v>0</v>
      </c>
      <c r="R110" s="192">
        <f>Q110*H110</f>
        <v>0</v>
      </c>
      <c r="S110" s="192">
        <v>0</v>
      </c>
      <c r="T110" s="193">
        <f>S110*H110</f>
        <v>0</v>
      </c>
      <c r="AR110" s="25" t="s">
        <v>191</v>
      </c>
      <c r="AT110" s="25" t="s">
        <v>187</v>
      </c>
      <c r="AU110" s="25" t="s">
        <v>81</v>
      </c>
      <c r="AY110" s="25" t="s">
        <v>185</v>
      </c>
      <c r="BE110" s="194">
        <f>IF(N110="základní",J110,0)</f>
        <v>0</v>
      </c>
      <c r="BF110" s="194">
        <f>IF(N110="snížená",J110,0)</f>
        <v>0</v>
      </c>
      <c r="BG110" s="194">
        <f>IF(N110="zákl. přenesená",J110,0)</f>
        <v>0</v>
      </c>
      <c r="BH110" s="194">
        <f>IF(N110="sníž. přenesená",J110,0)</f>
        <v>0</v>
      </c>
      <c r="BI110" s="194">
        <f>IF(N110="nulová",J110,0)</f>
        <v>0</v>
      </c>
      <c r="BJ110" s="25" t="s">
        <v>81</v>
      </c>
      <c r="BK110" s="194">
        <f>ROUND(I110*H110,2)</f>
        <v>0</v>
      </c>
      <c r="BL110" s="25" t="s">
        <v>191</v>
      </c>
      <c r="BM110" s="25" t="s">
        <v>889</v>
      </c>
    </row>
    <row r="111" spans="2:65" s="1" customFormat="1" ht="51.6" customHeight="1">
      <c r="B111" s="182"/>
      <c r="C111" s="183" t="s">
        <v>11</v>
      </c>
      <c r="D111" s="183" t="s">
        <v>187</v>
      </c>
      <c r="E111" s="184" t="s">
        <v>890</v>
      </c>
      <c r="F111" s="185" t="s">
        <v>891</v>
      </c>
      <c r="G111" s="186" t="s">
        <v>566</v>
      </c>
      <c r="H111" s="187">
        <v>48</v>
      </c>
      <c r="I111" s="188"/>
      <c r="J111" s="189">
        <f>ROUND(I111*H111,2)</f>
        <v>0</v>
      </c>
      <c r="K111" s="185" t="s">
        <v>5</v>
      </c>
      <c r="L111" s="42"/>
      <c r="M111" s="190" t="s">
        <v>5</v>
      </c>
      <c r="N111" s="191" t="s">
        <v>45</v>
      </c>
      <c r="O111" s="43"/>
      <c r="P111" s="192">
        <f>O111*H111</f>
        <v>0</v>
      </c>
      <c r="Q111" s="192">
        <v>0</v>
      </c>
      <c r="R111" s="192">
        <f>Q111*H111</f>
        <v>0</v>
      </c>
      <c r="S111" s="192">
        <v>0</v>
      </c>
      <c r="T111" s="193">
        <f>S111*H111</f>
        <v>0</v>
      </c>
      <c r="AR111" s="25" t="s">
        <v>191</v>
      </c>
      <c r="AT111" s="25" t="s">
        <v>187</v>
      </c>
      <c r="AU111" s="25" t="s">
        <v>81</v>
      </c>
      <c r="AY111" s="25" t="s">
        <v>185</v>
      </c>
      <c r="BE111" s="194">
        <f>IF(N111="základní",J111,0)</f>
        <v>0</v>
      </c>
      <c r="BF111" s="194">
        <f>IF(N111="snížená",J111,0)</f>
        <v>0</v>
      </c>
      <c r="BG111" s="194">
        <f>IF(N111="zákl. přenesená",J111,0)</f>
        <v>0</v>
      </c>
      <c r="BH111" s="194">
        <f>IF(N111="sníž. přenesená",J111,0)</f>
        <v>0</v>
      </c>
      <c r="BI111" s="194">
        <f>IF(N111="nulová",J111,0)</f>
        <v>0</v>
      </c>
      <c r="BJ111" s="25" t="s">
        <v>81</v>
      </c>
      <c r="BK111" s="194">
        <f>ROUND(I111*H111,2)</f>
        <v>0</v>
      </c>
      <c r="BL111" s="25" t="s">
        <v>191</v>
      </c>
      <c r="BM111" s="25" t="s">
        <v>892</v>
      </c>
    </row>
    <row r="112" spans="2:65" s="11" customFormat="1" ht="37.35" customHeight="1">
      <c r="B112" s="168"/>
      <c r="D112" s="179" t="s">
        <v>73</v>
      </c>
      <c r="E112" s="250" t="s">
        <v>893</v>
      </c>
      <c r="F112" s="250" t="s">
        <v>894</v>
      </c>
      <c r="I112" s="171"/>
      <c r="J112" s="251">
        <f>BK112</f>
        <v>0</v>
      </c>
      <c r="L112" s="168"/>
      <c r="M112" s="173"/>
      <c r="N112" s="174"/>
      <c r="O112" s="174"/>
      <c r="P112" s="175">
        <f>SUM(P113:P114)</f>
        <v>0</v>
      </c>
      <c r="Q112" s="174"/>
      <c r="R112" s="175">
        <f>SUM(R113:R114)</f>
        <v>0</v>
      </c>
      <c r="S112" s="174"/>
      <c r="T112" s="176">
        <f>SUM(T113:T114)</f>
        <v>0</v>
      </c>
      <c r="AR112" s="169" t="s">
        <v>81</v>
      </c>
      <c r="AT112" s="177" t="s">
        <v>73</v>
      </c>
      <c r="AU112" s="177" t="s">
        <v>74</v>
      </c>
      <c r="AY112" s="169" t="s">
        <v>185</v>
      </c>
      <c r="BK112" s="178">
        <f>SUM(BK113:BK114)</f>
        <v>0</v>
      </c>
    </row>
    <row r="113" spans="2:65" s="1" customFormat="1" ht="85.95" customHeight="1">
      <c r="B113" s="182"/>
      <c r="C113" s="183" t="s">
        <v>267</v>
      </c>
      <c r="D113" s="183" t="s">
        <v>187</v>
      </c>
      <c r="E113" s="184" t="s">
        <v>895</v>
      </c>
      <c r="F113" s="185" t="s">
        <v>896</v>
      </c>
      <c r="G113" s="186" t="s">
        <v>356</v>
      </c>
      <c r="H113" s="187">
        <v>26.041</v>
      </c>
      <c r="I113" s="188"/>
      <c r="J113" s="189">
        <f>ROUND(I113*H113,2)</f>
        <v>0</v>
      </c>
      <c r="K113" s="185" t="s">
        <v>5</v>
      </c>
      <c r="L113" s="42"/>
      <c r="M113" s="190" t="s">
        <v>5</v>
      </c>
      <c r="N113" s="191" t="s">
        <v>45</v>
      </c>
      <c r="O113" s="43"/>
      <c r="P113" s="192">
        <f>O113*H113</f>
        <v>0</v>
      </c>
      <c r="Q113" s="192">
        <v>0</v>
      </c>
      <c r="R113" s="192">
        <f>Q113*H113</f>
        <v>0</v>
      </c>
      <c r="S113" s="192">
        <v>0</v>
      </c>
      <c r="T113" s="193">
        <f>S113*H113</f>
        <v>0</v>
      </c>
      <c r="AR113" s="25" t="s">
        <v>191</v>
      </c>
      <c r="AT113" s="25" t="s">
        <v>187</v>
      </c>
      <c r="AU113" s="25" t="s">
        <v>81</v>
      </c>
      <c r="AY113" s="25" t="s">
        <v>185</v>
      </c>
      <c r="BE113" s="194">
        <f>IF(N113="základní",J113,0)</f>
        <v>0</v>
      </c>
      <c r="BF113" s="194">
        <f>IF(N113="snížená",J113,0)</f>
        <v>0</v>
      </c>
      <c r="BG113" s="194">
        <f>IF(N113="zákl. přenesená",J113,0)</f>
        <v>0</v>
      </c>
      <c r="BH113" s="194">
        <f>IF(N113="sníž. přenesená",J113,0)</f>
        <v>0</v>
      </c>
      <c r="BI113" s="194">
        <f>IF(N113="nulová",J113,0)</f>
        <v>0</v>
      </c>
      <c r="BJ113" s="25" t="s">
        <v>81</v>
      </c>
      <c r="BK113" s="194">
        <f>ROUND(I113*H113,2)</f>
        <v>0</v>
      </c>
      <c r="BL113" s="25" t="s">
        <v>191</v>
      </c>
      <c r="BM113" s="25" t="s">
        <v>897</v>
      </c>
    </row>
    <row r="114" spans="2:65" s="1" customFormat="1" ht="85.95" customHeight="1">
      <c r="B114" s="182"/>
      <c r="C114" s="183" t="s">
        <v>272</v>
      </c>
      <c r="D114" s="183" t="s">
        <v>187</v>
      </c>
      <c r="E114" s="184" t="s">
        <v>898</v>
      </c>
      <c r="F114" s="185" t="s">
        <v>899</v>
      </c>
      <c r="G114" s="186" t="s">
        <v>356</v>
      </c>
      <c r="H114" s="187">
        <v>26.041</v>
      </c>
      <c r="I114" s="188"/>
      <c r="J114" s="189">
        <f>ROUND(I114*H114,2)</f>
        <v>0</v>
      </c>
      <c r="K114" s="185" t="s">
        <v>5</v>
      </c>
      <c r="L114" s="42"/>
      <c r="M114" s="190" t="s">
        <v>5</v>
      </c>
      <c r="N114" s="191" t="s">
        <v>45</v>
      </c>
      <c r="O114" s="43"/>
      <c r="P114" s="192">
        <f>O114*H114</f>
        <v>0</v>
      </c>
      <c r="Q114" s="192">
        <v>0</v>
      </c>
      <c r="R114" s="192">
        <f>Q114*H114</f>
        <v>0</v>
      </c>
      <c r="S114" s="192">
        <v>0</v>
      </c>
      <c r="T114" s="193">
        <f>S114*H114</f>
        <v>0</v>
      </c>
      <c r="AR114" s="25" t="s">
        <v>191</v>
      </c>
      <c r="AT114" s="25" t="s">
        <v>187</v>
      </c>
      <c r="AU114" s="25" t="s">
        <v>81</v>
      </c>
      <c r="AY114" s="25" t="s">
        <v>185</v>
      </c>
      <c r="BE114" s="194">
        <f>IF(N114="základní",J114,0)</f>
        <v>0</v>
      </c>
      <c r="BF114" s="194">
        <f>IF(N114="snížená",J114,0)</f>
        <v>0</v>
      </c>
      <c r="BG114" s="194">
        <f>IF(N114="zákl. přenesená",J114,0)</f>
        <v>0</v>
      </c>
      <c r="BH114" s="194">
        <f>IF(N114="sníž. přenesená",J114,0)</f>
        <v>0</v>
      </c>
      <c r="BI114" s="194">
        <f>IF(N114="nulová",J114,0)</f>
        <v>0</v>
      </c>
      <c r="BJ114" s="25" t="s">
        <v>81</v>
      </c>
      <c r="BK114" s="194">
        <f>ROUND(I114*H114,2)</f>
        <v>0</v>
      </c>
      <c r="BL114" s="25" t="s">
        <v>191</v>
      </c>
      <c r="BM114" s="25" t="s">
        <v>900</v>
      </c>
    </row>
    <row r="115" spans="2:65" s="11" customFormat="1" ht="37.35" customHeight="1">
      <c r="B115" s="168"/>
      <c r="D115" s="179" t="s">
        <v>73</v>
      </c>
      <c r="E115" s="250" t="s">
        <v>730</v>
      </c>
      <c r="F115" s="250" t="s">
        <v>731</v>
      </c>
      <c r="I115" s="171"/>
      <c r="J115" s="251">
        <f>BK115</f>
        <v>0</v>
      </c>
      <c r="L115" s="168"/>
      <c r="M115" s="173"/>
      <c r="N115" s="174"/>
      <c r="O115" s="174"/>
      <c r="P115" s="175">
        <f>SUM(P116:P124)</f>
        <v>0</v>
      </c>
      <c r="Q115" s="174"/>
      <c r="R115" s="175">
        <f>SUM(R116:R124)</f>
        <v>0</v>
      </c>
      <c r="S115" s="174"/>
      <c r="T115" s="176">
        <f>SUM(T116:T124)</f>
        <v>0</v>
      </c>
      <c r="AR115" s="169" t="s">
        <v>83</v>
      </c>
      <c r="AT115" s="177" t="s">
        <v>73</v>
      </c>
      <c r="AU115" s="177" t="s">
        <v>74</v>
      </c>
      <c r="AY115" s="169" t="s">
        <v>185</v>
      </c>
      <c r="BK115" s="178">
        <f>SUM(BK116:BK124)</f>
        <v>0</v>
      </c>
    </row>
    <row r="116" spans="2:65" s="1" customFormat="1" ht="51.6" customHeight="1">
      <c r="B116" s="182"/>
      <c r="C116" s="183" t="s">
        <v>333</v>
      </c>
      <c r="D116" s="183" t="s">
        <v>187</v>
      </c>
      <c r="E116" s="184" t="s">
        <v>901</v>
      </c>
      <c r="F116" s="185" t="s">
        <v>902</v>
      </c>
      <c r="G116" s="186" t="s">
        <v>275</v>
      </c>
      <c r="H116" s="187">
        <v>40</v>
      </c>
      <c r="I116" s="188"/>
      <c r="J116" s="189">
        <f t="shared" ref="J116:J124" si="10">ROUND(I116*H116,2)</f>
        <v>0</v>
      </c>
      <c r="K116" s="185" t="s">
        <v>5</v>
      </c>
      <c r="L116" s="42"/>
      <c r="M116" s="190" t="s">
        <v>5</v>
      </c>
      <c r="N116" s="191" t="s">
        <v>45</v>
      </c>
      <c r="O116" s="43"/>
      <c r="P116" s="192">
        <f t="shared" ref="P116:P124" si="11">O116*H116</f>
        <v>0</v>
      </c>
      <c r="Q116" s="192">
        <v>0</v>
      </c>
      <c r="R116" s="192">
        <f t="shared" ref="R116:R124" si="12">Q116*H116</f>
        <v>0</v>
      </c>
      <c r="S116" s="192">
        <v>0</v>
      </c>
      <c r="T116" s="193">
        <f t="shared" ref="T116:T124" si="13">S116*H116</f>
        <v>0</v>
      </c>
      <c r="AR116" s="25" t="s">
        <v>267</v>
      </c>
      <c r="AT116" s="25" t="s">
        <v>187</v>
      </c>
      <c r="AU116" s="25" t="s">
        <v>81</v>
      </c>
      <c r="AY116" s="25" t="s">
        <v>185</v>
      </c>
      <c r="BE116" s="194">
        <f t="shared" ref="BE116:BE124" si="14">IF(N116="základní",J116,0)</f>
        <v>0</v>
      </c>
      <c r="BF116" s="194">
        <f t="shared" ref="BF116:BF124" si="15">IF(N116="snížená",J116,0)</f>
        <v>0</v>
      </c>
      <c r="BG116" s="194">
        <f t="shared" ref="BG116:BG124" si="16">IF(N116="zákl. přenesená",J116,0)</f>
        <v>0</v>
      </c>
      <c r="BH116" s="194">
        <f t="shared" ref="BH116:BH124" si="17">IF(N116="sníž. přenesená",J116,0)</f>
        <v>0</v>
      </c>
      <c r="BI116" s="194">
        <f t="shared" ref="BI116:BI124" si="18">IF(N116="nulová",J116,0)</f>
        <v>0</v>
      </c>
      <c r="BJ116" s="25" t="s">
        <v>81</v>
      </c>
      <c r="BK116" s="194">
        <f t="shared" ref="BK116:BK124" si="19">ROUND(I116*H116,2)</f>
        <v>0</v>
      </c>
      <c r="BL116" s="25" t="s">
        <v>267</v>
      </c>
      <c r="BM116" s="25" t="s">
        <v>903</v>
      </c>
    </row>
    <row r="117" spans="2:65" s="1" customFormat="1" ht="28.95" customHeight="1">
      <c r="B117" s="182"/>
      <c r="C117" s="236" t="s">
        <v>338</v>
      </c>
      <c r="D117" s="236" t="s">
        <v>480</v>
      </c>
      <c r="E117" s="237" t="s">
        <v>904</v>
      </c>
      <c r="F117" s="238" t="s">
        <v>905</v>
      </c>
      <c r="G117" s="239" t="s">
        <v>275</v>
      </c>
      <c r="H117" s="240">
        <v>40</v>
      </c>
      <c r="I117" s="241"/>
      <c r="J117" s="242">
        <f t="shared" si="10"/>
        <v>0</v>
      </c>
      <c r="K117" s="238" t="s">
        <v>5</v>
      </c>
      <c r="L117" s="243"/>
      <c r="M117" s="244" t="s">
        <v>5</v>
      </c>
      <c r="N117" s="245" t="s">
        <v>45</v>
      </c>
      <c r="O117" s="43"/>
      <c r="P117" s="192">
        <f t="shared" si="11"/>
        <v>0</v>
      </c>
      <c r="Q117" s="192">
        <v>0</v>
      </c>
      <c r="R117" s="192">
        <f t="shared" si="12"/>
        <v>0</v>
      </c>
      <c r="S117" s="192">
        <v>0</v>
      </c>
      <c r="T117" s="193">
        <f t="shared" si="13"/>
        <v>0</v>
      </c>
      <c r="AR117" s="25" t="s">
        <v>393</v>
      </c>
      <c r="AT117" s="25" t="s">
        <v>480</v>
      </c>
      <c r="AU117" s="25" t="s">
        <v>81</v>
      </c>
      <c r="AY117" s="25" t="s">
        <v>185</v>
      </c>
      <c r="BE117" s="194">
        <f t="shared" si="14"/>
        <v>0</v>
      </c>
      <c r="BF117" s="194">
        <f t="shared" si="15"/>
        <v>0</v>
      </c>
      <c r="BG117" s="194">
        <f t="shared" si="16"/>
        <v>0</v>
      </c>
      <c r="BH117" s="194">
        <f t="shared" si="17"/>
        <v>0</v>
      </c>
      <c r="BI117" s="194">
        <f t="shared" si="18"/>
        <v>0</v>
      </c>
      <c r="BJ117" s="25" t="s">
        <v>81</v>
      </c>
      <c r="BK117" s="194">
        <f t="shared" si="19"/>
        <v>0</v>
      </c>
      <c r="BL117" s="25" t="s">
        <v>267</v>
      </c>
      <c r="BM117" s="25" t="s">
        <v>906</v>
      </c>
    </row>
    <row r="118" spans="2:65" s="1" customFormat="1" ht="40.200000000000003" customHeight="1">
      <c r="B118" s="182"/>
      <c r="C118" s="183" t="s">
        <v>311</v>
      </c>
      <c r="D118" s="183" t="s">
        <v>187</v>
      </c>
      <c r="E118" s="184" t="s">
        <v>907</v>
      </c>
      <c r="F118" s="185" t="s">
        <v>908</v>
      </c>
      <c r="G118" s="186" t="s">
        <v>863</v>
      </c>
      <c r="H118" s="187">
        <v>3023.04</v>
      </c>
      <c r="I118" s="188"/>
      <c r="J118" s="189">
        <f t="shared" si="10"/>
        <v>0</v>
      </c>
      <c r="K118" s="185" t="s">
        <v>5</v>
      </c>
      <c r="L118" s="42"/>
      <c r="M118" s="190" t="s">
        <v>5</v>
      </c>
      <c r="N118" s="191" t="s">
        <v>45</v>
      </c>
      <c r="O118" s="43"/>
      <c r="P118" s="192">
        <f t="shared" si="11"/>
        <v>0</v>
      </c>
      <c r="Q118" s="192">
        <v>0</v>
      </c>
      <c r="R118" s="192">
        <f t="shared" si="12"/>
        <v>0</v>
      </c>
      <c r="S118" s="192">
        <v>0</v>
      </c>
      <c r="T118" s="193">
        <f t="shared" si="13"/>
        <v>0</v>
      </c>
      <c r="AR118" s="25" t="s">
        <v>267</v>
      </c>
      <c r="AT118" s="25" t="s">
        <v>187</v>
      </c>
      <c r="AU118" s="25" t="s">
        <v>81</v>
      </c>
      <c r="AY118" s="25" t="s">
        <v>185</v>
      </c>
      <c r="BE118" s="194">
        <f t="shared" si="14"/>
        <v>0</v>
      </c>
      <c r="BF118" s="194">
        <f t="shared" si="15"/>
        <v>0</v>
      </c>
      <c r="BG118" s="194">
        <f t="shared" si="16"/>
        <v>0</v>
      </c>
      <c r="BH118" s="194">
        <f t="shared" si="17"/>
        <v>0</v>
      </c>
      <c r="BI118" s="194">
        <f t="shared" si="18"/>
        <v>0</v>
      </c>
      <c r="BJ118" s="25" t="s">
        <v>81</v>
      </c>
      <c r="BK118" s="194">
        <f t="shared" si="19"/>
        <v>0</v>
      </c>
      <c r="BL118" s="25" t="s">
        <v>267</v>
      </c>
      <c r="BM118" s="25" t="s">
        <v>909</v>
      </c>
    </row>
    <row r="119" spans="2:65" s="1" customFormat="1" ht="20.399999999999999" customHeight="1">
      <c r="B119" s="182"/>
      <c r="C119" s="236" t="s">
        <v>10</v>
      </c>
      <c r="D119" s="236" t="s">
        <v>480</v>
      </c>
      <c r="E119" s="237" t="s">
        <v>910</v>
      </c>
      <c r="F119" s="238" t="s">
        <v>911</v>
      </c>
      <c r="G119" s="239" t="s">
        <v>566</v>
      </c>
      <c r="H119" s="240">
        <v>48</v>
      </c>
      <c r="I119" s="241"/>
      <c r="J119" s="242">
        <f t="shared" si="10"/>
        <v>0</v>
      </c>
      <c r="K119" s="238" t="s">
        <v>5</v>
      </c>
      <c r="L119" s="243"/>
      <c r="M119" s="244" t="s">
        <v>5</v>
      </c>
      <c r="N119" s="245" t="s">
        <v>45</v>
      </c>
      <c r="O119" s="43"/>
      <c r="P119" s="192">
        <f t="shared" si="11"/>
        <v>0</v>
      </c>
      <c r="Q119" s="192">
        <v>0</v>
      </c>
      <c r="R119" s="192">
        <f t="shared" si="12"/>
        <v>0</v>
      </c>
      <c r="S119" s="192">
        <v>0</v>
      </c>
      <c r="T119" s="193">
        <f t="shared" si="13"/>
        <v>0</v>
      </c>
      <c r="AR119" s="25" t="s">
        <v>393</v>
      </c>
      <c r="AT119" s="25" t="s">
        <v>480</v>
      </c>
      <c r="AU119" s="25" t="s">
        <v>81</v>
      </c>
      <c r="AY119" s="25" t="s">
        <v>185</v>
      </c>
      <c r="BE119" s="194">
        <f t="shared" si="14"/>
        <v>0</v>
      </c>
      <c r="BF119" s="194">
        <f t="shared" si="15"/>
        <v>0</v>
      </c>
      <c r="BG119" s="194">
        <f t="shared" si="16"/>
        <v>0</v>
      </c>
      <c r="BH119" s="194">
        <f t="shared" si="17"/>
        <v>0</v>
      </c>
      <c r="BI119" s="194">
        <f t="shared" si="18"/>
        <v>0</v>
      </c>
      <c r="BJ119" s="25" t="s">
        <v>81</v>
      </c>
      <c r="BK119" s="194">
        <f t="shared" si="19"/>
        <v>0</v>
      </c>
      <c r="BL119" s="25" t="s">
        <v>267</v>
      </c>
      <c r="BM119" s="25" t="s">
        <v>912</v>
      </c>
    </row>
    <row r="120" spans="2:65" s="1" customFormat="1" ht="20.399999999999999" customHeight="1">
      <c r="B120" s="182"/>
      <c r="C120" s="236" t="s">
        <v>325</v>
      </c>
      <c r="D120" s="236" t="s">
        <v>480</v>
      </c>
      <c r="E120" s="237" t="s">
        <v>913</v>
      </c>
      <c r="F120" s="238" t="s">
        <v>914</v>
      </c>
      <c r="G120" s="239" t="s">
        <v>566</v>
      </c>
      <c r="H120" s="240">
        <v>3</v>
      </c>
      <c r="I120" s="241"/>
      <c r="J120" s="242">
        <f t="shared" si="10"/>
        <v>0</v>
      </c>
      <c r="K120" s="238" t="s">
        <v>5</v>
      </c>
      <c r="L120" s="243"/>
      <c r="M120" s="244" t="s">
        <v>5</v>
      </c>
      <c r="N120" s="245" t="s">
        <v>45</v>
      </c>
      <c r="O120" s="43"/>
      <c r="P120" s="192">
        <f t="shared" si="11"/>
        <v>0</v>
      </c>
      <c r="Q120" s="192">
        <v>0</v>
      </c>
      <c r="R120" s="192">
        <f t="shared" si="12"/>
        <v>0</v>
      </c>
      <c r="S120" s="192">
        <v>0</v>
      </c>
      <c r="T120" s="193">
        <f t="shared" si="13"/>
        <v>0</v>
      </c>
      <c r="AR120" s="25" t="s">
        <v>393</v>
      </c>
      <c r="AT120" s="25" t="s">
        <v>480</v>
      </c>
      <c r="AU120" s="25" t="s">
        <v>81</v>
      </c>
      <c r="AY120" s="25" t="s">
        <v>185</v>
      </c>
      <c r="BE120" s="194">
        <f t="shared" si="14"/>
        <v>0</v>
      </c>
      <c r="BF120" s="194">
        <f t="shared" si="15"/>
        <v>0</v>
      </c>
      <c r="BG120" s="194">
        <f t="shared" si="16"/>
        <v>0</v>
      </c>
      <c r="BH120" s="194">
        <f t="shared" si="17"/>
        <v>0</v>
      </c>
      <c r="BI120" s="194">
        <f t="shared" si="18"/>
        <v>0</v>
      </c>
      <c r="BJ120" s="25" t="s">
        <v>81</v>
      </c>
      <c r="BK120" s="194">
        <f t="shared" si="19"/>
        <v>0</v>
      </c>
      <c r="BL120" s="25" t="s">
        <v>267</v>
      </c>
      <c r="BM120" s="25" t="s">
        <v>915</v>
      </c>
    </row>
    <row r="121" spans="2:65" s="1" customFormat="1" ht="40.200000000000003" customHeight="1">
      <c r="B121" s="182"/>
      <c r="C121" s="183" t="s">
        <v>214</v>
      </c>
      <c r="D121" s="183" t="s">
        <v>187</v>
      </c>
      <c r="E121" s="184" t="s">
        <v>916</v>
      </c>
      <c r="F121" s="185" t="s">
        <v>917</v>
      </c>
      <c r="G121" s="186" t="s">
        <v>863</v>
      </c>
      <c r="H121" s="187">
        <v>892.47500000000002</v>
      </c>
      <c r="I121" s="188"/>
      <c r="J121" s="189">
        <f t="shared" si="10"/>
        <v>0</v>
      </c>
      <c r="K121" s="185" t="s">
        <v>5</v>
      </c>
      <c r="L121" s="42"/>
      <c r="M121" s="190" t="s">
        <v>5</v>
      </c>
      <c r="N121" s="191" t="s">
        <v>45</v>
      </c>
      <c r="O121" s="43"/>
      <c r="P121" s="192">
        <f t="shared" si="11"/>
        <v>0</v>
      </c>
      <c r="Q121" s="192">
        <v>0</v>
      </c>
      <c r="R121" s="192">
        <f t="shared" si="12"/>
        <v>0</v>
      </c>
      <c r="S121" s="192">
        <v>0</v>
      </c>
      <c r="T121" s="193">
        <f t="shared" si="13"/>
        <v>0</v>
      </c>
      <c r="AR121" s="25" t="s">
        <v>267</v>
      </c>
      <c r="AT121" s="25" t="s">
        <v>187</v>
      </c>
      <c r="AU121" s="25" t="s">
        <v>81</v>
      </c>
      <c r="AY121" s="25" t="s">
        <v>185</v>
      </c>
      <c r="BE121" s="194">
        <f t="shared" si="14"/>
        <v>0</v>
      </c>
      <c r="BF121" s="194">
        <f t="shared" si="15"/>
        <v>0</v>
      </c>
      <c r="BG121" s="194">
        <f t="shared" si="16"/>
        <v>0</v>
      </c>
      <c r="BH121" s="194">
        <f t="shared" si="17"/>
        <v>0</v>
      </c>
      <c r="BI121" s="194">
        <f t="shared" si="18"/>
        <v>0</v>
      </c>
      <c r="BJ121" s="25" t="s">
        <v>81</v>
      </c>
      <c r="BK121" s="194">
        <f t="shared" si="19"/>
        <v>0</v>
      </c>
      <c r="BL121" s="25" t="s">
        <v>267</v>
      </c>
      <c r="BM121" s="25" t="s">
        <v>918</v>
      </c>
    </row>
    <row r="122" spans="2:65" s="1" customFormat="1" ht="28.95" customHeight="1">
      <c r="B122" s="182"/>
      <c r="C122" s="236" t="s">
        <v>290</v>
      </c>
      <c r="D122" s="236" t="s">
        <v>480</v>
      </c>
      <c r="E122" s="237" t="s">
        <v>919</v>
      </c>
      <c r="F122" s="238" t="s">
        <v>920</v>
      </c>
      <c r="G122" s="239" t="s">
        <v>863</v>
      </c>
      <c r="H122" s="240">
        <v>892.47500000000002</v>
      </c>
      <c r="I122" s="241"/>
      <c r="J122" s="242">
        <f t="shared" si="10"/>
        <v>0</v>
      </c>
      <c r="K122" s="238" t="s">
        <v>5</v>
      </c>
      <c r="L122" s="243"/>
      <c r="M122" s="244" t="s">
        <v>5</v>
      </c>
      <c r="N122" s="245" t="s">
        <v>45</v>
      </c>
      <c r="O122" s="43"/>
      <c r="P122" s="192">
        <f t="shared" si="11"/>
        <v>0</v>
      </c>
      <c r="Q122" s="192">
        <v>0</v>
      </c>
      <c r="R122" s="192">
        <f t="shared" si="12"/>
        <v>0</v>
      </c>
      <c r="S122" s="192">
        <v>0</v>
      </c>
      <c r="T122" s="193">
        <f t="shared" si="13"/>
        <v>0</v>
      </c>
      <c r="AR122" s="25" t="s">
        <v>393</v>
      </c>
      <c r="AT122" s="25" t="s">
        <v>480</v>
      </c>
      <c r="AU122" s="25" t="s">
        <v>81</v>
      </c>
      <c r="AY122" s="25" t="s">
        <v>185</v>
      </c>
      <c r="BE122" s="194">
        <f t="shared" si="14"/>
        <v>0</v>
      </c>
      <c r="BF122" s="194">
        <f t="shared" si="15"/>
        <v>0</v>
      </c>
      <c r="BG122" s="194">
        <f t="shared" si="16"/>
        <v>0</v>
      </c>
      <c r="BH122" s="194">
        <f t="shared" si="17"/>
        <v>0</v>
      </c>
      <c r="BI122" s="194">
        <f t="shared" si="18"/>
        <v>0</v>
      </c>
      <c r="BJ122" s="25" t="s">
        <v>81</v>
      </c>
      <c r="BK122" s="194">
        <f t="shared" si="19"/>
        <v>0</v>
      </c>
      <c r="BL122" s="25" t="s">
        <v>267</v>
      </c>
      <c r="BM122" s="25" t="s">
        <v>921</v>
      </c>
    </row>
    <row r="123" spans="2:65" s="1" customFormat="1" ht="63" customHeight="1">
      <c r="B123" s="182"/>
      <c r="C123" s="183" t="s">
        <v>348</v>
      </c>
      <c r="D123" s="183" t="s">
        <v>187</v>
      </c>
      <c r="E123" s="184" t="s">
        <v>922</v>
      </c>
      <c r="F123" s="185" t="s">
        <v>923</v>
      </c>
      <c r="G123" s="186" t="s">
        <v>924</v>
      </c>
      <c r="H123" s="252"/>
      <c r="I123" s="188"/>
      <c r="J123" s="189">
        <f t="shared" si="10"/>
        <v>0</v>
      </c>
      <c r="K123" s="185" t="s">
        <v>5</v>
      </c>
      <c r="L123" s="42"/>
      <c r="M123" s="190" t="s">
        <v>5</v>
      </c>
      <c r="N123" s="191" t="s">
        <v>45</v>
      </c>
      <c r="O123" s="43"/>
      <c r="P123" s="192">
        <f t="shared" si="11"/>
        <v>0</v>
      </c>
      <c r="Q123" s="192">
        <v>0</v>
      </c>
      <c r="R123" s="192">
        <f t="shared" si="12"/>
        <v>0</v>
      </c>
      <c r="S123" s="192">
        <v>0</v>
      </c>
      <c r="T123" s="193">
        <f t="shared" si="13"/>
        <v>0</v>
      </c>
      <c r="AR123" s="25" t="s">
        <v>267</v>
      </c>
      <c r="AT123" s="25" t="s">
        <v>187</v>
      </c>
      <c r="AU123" s="25" t="s">
        <v>81</v>
      </c>
      <c r="AY123" s="25" t="s">
        <v>185</v>
      </c>
      <c r="BE123" s="194">
        <f t="shared" si="14"/>
        <v>0</v>
      </c>
      <c r="BF123" s="194">
        <f t="shared" si="15"/>
        <v>0</v>
      </c>
      <c r="BG123" s="194">
        <f t="shared" si="16"/>
        <v>0</v>
      </c>
      <c r="BH123" s="194">
        <f t="shared" si="17"/>
        <v>0</v>
      </c>
      <c r="BI123" s="194">
        <f t="shared" si="18"/>
        <v>0</v>
      </c>
      <c r="BJ123" s="25" t="s">
        <v>81</v>
      </c>
      <c r="BK123" s="194">
        <f t="shared" si="19"/>
        <v>0</v>
      </c>
      <c r="BL123" s="25" t="s">
        <v>267</v>
      </c>
      <c r="BM123" s="25" t="s">
        <v>925</v>
      </c>
    </row>
    <row r="124" spans="2:65" s="1" customFormat="1" ht="63" customHeight="1">
      <c r="B124" s="182"/>
      <c r="C124" s="183" t="s">
        <v>353</v>
      </c>
      <c r="D124" s="183" t="s">
        <v>187</v>
      </c>
      <c r="E124" s="184" t="s">
        <v>926</v>
      </c>
      <c r="F124" s="185" t="s">
        <v>927</v>
      </c>
      <c r="G124" s="186" t="s">
        <v>924</v>
      </c>
      <c r="H124" s="252"/>
      <c r="I124" s="188"/>
      <c r="J124" s="189">
        <f t="shared" si="10"/>
        <v>0</v>
      </c>
      <c r="K124" s="185" t="s">
        <v>5</v>
      </c>
      <c r="L124" s="42"/>
      <c r="M124" s="190" t="s">
        <v>5</v>
      </c>
      <c r="N124" s="191" t="s">
        <v>45</v>
      </c>
      <c r="O124" s="43"/>
      <c r="P124" s="192">
        <f t="shared" si="11"/>
        <v>0</v>
      </c>
      <c r="Q124" s="192">
        <v>0</v>
      </c>
      <c r="R124" s="192">
        <f t="shared" si="12"/>
        <v>0</v>
      </c>
      <c r="S124" s="192">
        <v>0</v>
      </c>
      <c r="T124" s="193">
        <f t="shared" si="13"/>
        <v>0</v>
      </c>
      <c r="AR124" s="25" t="s">
        <v>267</v>
      </c>
      <c r="AT124" s="25" t="s">
        <v>187</v>
      </c>
      <c r="AU124" s="25" t="s">
        <v>81</v>
      </c>
      <c r="AY124" s="25" t="s">
        <v>185</v>
      </c>
      <c r="BE124" s="194">
        <f t="shared" si="14"/>
        <v>0</v>
      </c>
      <c r="BF124" s="194">
        <f t="shared" si="15"/>
        <v>0</v>
      </c>
      <c r="BG124" s="194">
        <f t="shared" si="16"/>
        <v>0</v>
      </c>
      <c r="BH124" s="194">
        <f t="shared" si="17"/>
        <v>0</v>
      </c>
      <c r="BI124" s="194">
        <f t="shared" si="18"/>
        <v>0</v>
      </c>
      <c r="BJ124" s="25" t="s">
        <v>81</v>
      </c>
      <c r="BK124" s="194">
        <f t="shared" si="19"/>
        <v>0</v>
      </c>
      <c r="BL124" s="25" t="s">
        <v>267</v>
      </c>
      <c r="BM124" s="25" t="s">
        <v>928</v>
      </c>
    </row>
    <row r="125" spans="2:65" s="11" customFormat="1" ht="37.35" customHeight="1">
      <c r="B125" s="168"/>
      <c r="D125" s="179" t="s">
        <v>73</v>
      </c>
      <c r="E125" s="250" t="s">
        <v>147</v>
      </c>
      <c r="F125" s="250" t="s">
        <v>929</v>
      </c>
      <c r="I125" s="171"/>
      <c r="J125" s="251">
        <f>BK125</f>
        <v>0</v>
      </c>
      <c r="L125" s="168"/>
      <c r="M125" s="173"/>
      <c r="N125" s="174"/>
      <c r="O125" s="174"/>
      <c r="P125" s="175">
        <f>SUM(P126:P127)</f>
        <v>0</v>
      </c>
      <c r="Q125" s="174"/>
      <c r="R125" s="175">
        <f>SUM(R126:R127)</f>
        <v>0</v>
      </c>
      <c r="S125" s="174"/>
      <c r="T125" s="176">
        <f>SUM(T126:T127)</f>
        <v>0</v>
      </c>
      <c r="AR125" s="169" t="s">
        <v>215</v>
      </c>
      <c r="AT125" s="177" t="s">
        <v>73</v>
      </c>
      <c r="AU125" s="177" t="s">
        <v>74</v>
      </c>
      <c r="AY125" s="169" t="s">
        <v>185</v>
      </c>
      <c r="BK125" s="178">
        <f>SUM(BK126:BK127)</f>
        <v>0</v>
      </c>
    </row>
    <row r="126" spans="2:65" s="1" customFormat="1" ht="20.399999999999999" customHeight="1">
      <c r="B126" s="182"/>
      <c r="C126" s="183" t="s">
        <v>369</v>
      </c>
      <c r="D126" s="183" t="s">
        <v>187</v>
      </c>
      <c r="E126" s="184" t="s">
        <v>930</v>
      </c>
      <c r="F126" s="185" t="s">
        <v>931</v>
      </c>
      <c r="G126" s="186" t="s">
        <v>924</v>
      </c>
      <c r="H126" s="252"/>
      <c r="I126" s="188"/>
      <c r="J126" s="189">
        <f>ROUND(I126*H126,2)</f>
        <v>0</v>
      </c>
      <c r="K126" s="185" t="s">
        <v>5</v>
      </c>
      <c r="L126" s="42"/>
      <c r="M126" s="190" t="s">
        <v>5</v>
      </c>
      <c r="N126" s="191" t="s">
        <v>45</v>
      </c>
      <c r="O126" s="43"/>
      <c r="P126" s="192">
        <f>O126*H126</f>
        <v>0</v>
      </c>
      <c r="Q126" s="192">
        <v>0</v>
      </c>
      <c r="R126" s="192">
        <f>Q126*H126</f>
        <v>0</v>
      </c>
      <c r="S126" s="192">
        <v>0</v>
      </c>
      <c r="T126" s="193">
        <f>S126*H126</f>
        <v>0</v>
      </c>
      <c r="AR126" s="25" t="s">
        <v>191</v>
      </c>
      <c r="AT126" s="25" t="s">
        <v>187</v>
      </c>
      <c r="AU126" s="25" t="s">
        <v>81</v>
      </c>
      <c r="AY126" s="25" t="s">
        <v>185</v>
      </c>
      <c r="BE126" s="194">
        <f>IF(N126="základní",J126,0)</f>
        <v>0</v>
      </c>
      <c r="BF126" s="194">
        <f>IF(N126="snížená",J126,0)</f>
        <v>0</v>
      </c>
      <c r="BG126" s="194">
        <f>IF(N126="zákl. přenesená",J126,0)</f>
        <v>0</v>
      </c>
      <c r="BH126" s="194">
        <f>IF(N126="sníž. přenesená",J126,0)</f>
        <v>0</v>
      </c>
      <c r="BI126" s="194">
        <f>IF(N126="nulová",J126,0)</f>
        <v>0</v>
      </c>
      <c r="BJ126" s="25" t="s">
        <v>81</v>
      </c>
      <c r="BK126" s="194">
        <f>ROUND(I126*H126,2)</f>
        <v>0</v>
      </c>
      <c r="BL126" s="25" t="s">
        <v>191</v>
      </c>
      <c r="BM126" s="25" t="s">
        <v>932</v>
      </c>
    </row>
    <row r="127" spans="2:65" s="1" customFormat="1" ht="20.399999999999999" customHeight="1">
      <c r="B127" s="182"/>
      <c r="C127" s="183" t="s">
        <v>363</v>
      </c>
      <c r="D127" s="183" t="s">
        <v>187</v>
      </c>
      <c r="E127" s="184" t="s">
        <v>933</v>
      </c>
      <c r="F127" s="185" t="s">
        <v>934</v>
      </c>
      <c r="G127" s="186" t="s">
        <v>924</v>
      </c>
      <c r="H127" s="252"/>
      <c r="I127" s="188"/>
      <c r="J127" s="189">
        <f>ROUND(I127*H127,2)</f>
        <v>0</v>
      </c>
      <c r="K127" s="185" t="s">
        <v>5</v>
      </c>
      <c r="L127" s="42"/>
      <c r="M127" s="190" t="s">
        <v>5</v>
      </c>
      <c r="N127" s="246" t="s">
        <v>45</v>
      </c>
      <c r="O127" s="247"/>
      <c r="P127" s="248">
        <f>O127*H127</f>
        <v>0</v>
      </c>
      <c r="Q127" s="248">
        <v>0</v>
      </c>
      <c r="R127" s="248">
        <f>Q127*H127</f>
        <v>0</v>
      </c>
      <c r="S127" s="248">
        <v>0</v>
      </c>
      <c r="T127" s="249">
        <f>S127*H127</f>
        <v>0</v>
      </c>
      <c r="AR127" s="25" t="s">
        <v>191</v>
      </c>
      <c r="AT127" s="25" t="s">
        <v>187</v>
      </c>
      <c r="AU127" s="25" t="s">
        <v>81</v>
      </c>
      <c r="AY127" s="25" t="s">
        <v>185</v>
      </c>
      <c r="BE127" s="194">
        <f>IF(N127="základní",J127,0)</f>
        <v>0</v>
      </c>
      <c r="BF127" s="194">
        <f>IF(N127="snížená",J127,0)</f>
        <v>0</v>
      </c>
      <c r="BG127" s="194">
        <f>IF(N127="zákl. přenesená",J127,0)</f>
        <v>0</v>
      </c>
      <c r="BH127" s="194">
        <f>IF(N127="sníž. přenesená",J127,0)</f>
        <v>0</v>
      </c>
      <c r="BI127" s="194">
        <f>IF(N127="nulová",J127,0)</f>
        <v>0</v>
      </c>
      <c r="BJ127" s="25" t="s">
        <v>81</v>
      </c>
      <c r="BK127" s="194">
        <f>ROUND(I127*H127,2)</f>
        <v>0</v>
      </c>
      <c r="BL127" s="25" t="s">
        <v>191</v>
      </c>
      <c r="BM127" s="25" t="s">
        <v>935</v>
      </c>
    </row>
    <row r="128" spans="2:65" s="1" customFormat="1" ht="6.9" customHeight="1">
      <c r="B128" s="57"/>
      <c r="C128" s="58"/>
      <c r="D128" s="58"/>
      <c r="E128" s="58"/>
      <c r="F128" s="58"/>
      <c r="G128" s="58"/>
      <c r="H128" s="58"/>
      <c r="I128" s="135"/>
      <c r="J128" s="58"/>
      <c r="K128" s="58"/>
      <c r="L128" s="42"/>
    </row>
  </sheetData>
  <autoFilter ref="C87:K127"/>
  <mergeCells count="12">
    <mergeCell ref="G1:H1"/>
    <mergeCell ref="L2:V2"/>
    <mergeCell ref="E49:H49"/>
    <mergeCell ref="E51:H51"/>
    <mergeCell ref="E76:H76"/>
    <mergeCell ref="E78:H78"/>
    <mergeCell ref="E80:H80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64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7.140625" customWidth="1"/>
    <col min="2" max="2" width="1.42578125" customWidth="1"/>
    <col min="3" max="3" width="3.42578125" customWidth="1"/>
    <col min="4" max="4" width="3.7109375" customWidth="1"/>
    <col min="5" max="5" width="14.7109375" customWidth="1"/>
    <col min="6" max="6" width="64.28515625" customWidth="1"/>
    <col min="7" max="7" width="7.42578125" customWidth="1"/>
    <col min="8" max="8" width="9.42578125" customWidth="1"/>
    <col min="9" max="9" width="10.85546875" style="107" customWidth="1"/>
    <col min="10" max="10" width="20.140625" customWidth="1"/>
    <col min="11" max="11" width="13.28515625" customWidth="1"/>
    <col min="13" max="18" width="9.140625" hidden="1"/>
    <col min="19" max="19" width="7" hidden="1" customWidth="1"/>
    <col min="20" max="20" width="25.42578125" hidden="1" customWidth="1"/>
    <col min="21" max="21" width="14" hidden="1" customWidth="1"/>
    <col min="22" max="22" width="10.42578125" customWidth="1"/>
    <col min="23" max="23" width="14" customWidth="1"/>
    <col min="24" max="24" width="10.42578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149</v>
      </c>
      <c r="G1" s="420" t="s">
        <v>150</v>
      </c>
      <c r="H1" s="420"/>
      <c r="I1" s="111"/>
      <c r="J1" s="110" t="s">
        <v>151</v>
      </c>
      <c r="K1" s="109" t="s">
        <v>152</v>
      </c>
      <c r="L1" s="110" t="s">
        <v>153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" customHeight="1">
      <c r="L2" s="412" t="s">
        <v>8</v>
      </c>
      <c r="M2" s="413"/>
      <c r="N2" s="413"/>
      <c r="O2" s="413"/>
      <c r="P2" s="413"/>
      <c r="Q2" s="413"/>
      <c r="R2" s="413"/>
      <c r="S2" s="413"/>
      <c r="T2" s="413"/>
      <c r="U2" s="413"/>
      <c r="V2" s="413"/>
      <c r="AT2" s="25" t="s">
        <v>106</v>
      </c>
    </row>
    <row r="3" spans="1:70" ht="6.9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83</v>
      </c>
    </row>
    <row r="4" spans="1:70" ht="36.9" customHeight="1">
      <c r="B4" s="29"/>
      <c r="C4" s="30"/>
      <c r="D4" s="31" t="s">
        <v>154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3.2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399999999999999" customHeight="1">
      <c r="B7" s="29"/>
      <c r="C7" s="30"/>
      <c r="D7" s="30"/>
      <c r="E7" s="416" t="str">
        <f>'Rekapitulace stavby'!K6</f>
        <v>Regenerace panelového sídliště Prievidzská, Šumperk - 5. etapa, II. část - díl 1</v>
      </c>
      <c r="F7" s="417"/>
      <c r="G7" s="417"/>
      <c r="H7" s="417"/>
      <c r="I7" s="113"/>
      <c r="J7" s="30"/>
      <c r="K7" s="32"/>
    </row>
    <row r="8" spans="1:70" ht="13.2">
      <c r="B8" s="29"/>
      <c r="C8" s="30"/>
      <c r="D8" s="38" t="s">
        <v>155</v>
      </c>
      <c r="E8" s="30"/>
      <c r="F8" s="30"/>
      <c r="G8" s="30"/>
      <c r="H8" s="30"/>
      <c r="I8" s="113"/>
      <c r="J8" s="30"/>
      <c r="K8" s="32"/>
    </row>
    <row r="9" spans="1:70" s="1" customFormat="1" ht="20.399999999999999" customHeight="1">
      <c r="B9" s="42"/>
      <c r="C9" s="43"/>
      <c r="D9" s="43"/>
      <c r="E9" s="416" t="s">
        <v>448</v>
      </c>
      <c r="F9" s="418"/>
      <c r="G9" s="418"/>
      <c r="H9" s="418"/>
      <c r="I9" s="114"/>
      <c r="J9" s="43"/>
      <c r="K9" s="46"/>
    </row>
    <row r="10" spans="1:70" s="1" customFormat="1" ht="13.2">
      <c r="B10" s="42"/>
      <c r="C10" s="43"/>
      <c r="D10" s="38" t="s">
        <v>157</v>
      </c>
      <c r="E10" s="43"/>
      <c r="F10" s="43"/>
      <c r="G10" s="43"/>
      <c r="H10" s="43"/>
      <c r="I10" s="114"/>
      <c r="J10" s="43"/>
      <c r="K10" s="46"/>
    </row>
    <row r="11" spans="1:70" s="1" customFormat="1" ht="36.9" customHeight="1">
      <c r="B11" s="42"/>
      <c r="C11" s="43"/>
      <c r="D11" s="43"/>
      <c r="E11" s="419" t="s">
        <v>936</v>
      </c>
      <c r="F11" s="418"/>
      <c r="G11" s="418"/>
      <c r="H11" s="418"/>
      <c r="I11" s="114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" customHeight="1">
      <c r="B13" s="42"/>
      <c r="C13" s="43"/>
      <c r="D13" s="38" t="s">
        <v>21</v>
      </c>
      <c r="E13" s="43"/>
      <c r="F13" s="36" t="s">
        <v>5</v>
      </c>
      <c r="G13" s="43"/>
      <c r="H13" s="43"/>
      <c r="I13" s="115" t="s">
        <v>22</v>
      </c>
      <c r="J13" s="36" t="s">
        <v>5</v>
      </c>
      <c r="K13" s="46"/>
    </row>
    <row r="14" spans="1:70" s="1" customFormat="1" ht="14.4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15" t="s">
        <v>25</v>
      </c>
      <c r="J14" s="116" t="str">
        <f>'Rekapitulace stavby'!AN8</f>
        <v>24. 3. 2017</v>
      </c>
      <c r="K14" s="46"/>
    </row>
    <row r="15" spans="1:70" s="1" customFormat="1" ht="10.95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" customHeight="1">
      <c r="B16" s="42"/>
      <c r="C16" s="43"/>
      <c r="D16" s="38" t="s">
        <v>27</v>
      </c>
      <c r="E16" s="43"/>
      <c r="F16" s="43"/>
      <c r="G16" s="43"/>
      <c r="H16" s="43"/>
      <c r="I16" s="115" t="s">
        <v>28</v>
      </c>
      <c r="J16" s="36" t="str">
        <f>IF('Rekapitulace stavby'!AN10="","",'Rekapitulace stavby'!AN10)</f>
        <v/>
      </c>
      <c r="K16" s="46"/>
    </row>
    <row r="17" spans="2:11" s="1" customFormat="1" ht="18" customHeight="1">
      <c r="B17" s="42"/>
      <c r="C17" s="43"/>
      <c r="D17" s="43"/>
      <c r="E17" s="36" t="str">
        <f>IF('Rekapitulace stavby'!E11="","",'Rekapitulace stavby'!E11)</f>
        <v xml:space="preserve"> </v>
      </c>
      <c r="F17" s="43"/>
      <c r="G17" s="43"/>
      <c r="H17" s="43"/>
      <c r="I17" s="115" t="s">
        <v>31</v>
      </c>
      <c r="J17" s="36" t="str">
        <f>IF('Rekapitulace stavby'!AN11="","",'Rekapitulace stavby'!AN11)</f>
        <v/>
      </c>
      <c r="K17" s="46"/>
    </row>
    <row r="18" spans="2:11" s="1" customFormat="1" ht="6.9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" customHeight="1">
      <c r="B19" s="42"/>
      <c r="C19" s="43"/>
      <c r="D19" s="38" t="s">
        <v>32</v>
      </c>
      <c r="E19" s="43"/>
      <c r="F19" s="43"/>
      <c r="G19" s="43"/>
      <c r="H19" s="43"/>
      <c r="I19" s="115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31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" customHeight="1">
      <c r="B22" s="42"/>
      <c r="C22" s="43"/>
      <c r="D22" s="38" t="s">
        <v>34</v>
      </c>
      <c r="E22" s="43"/>
      <c r="F22" s="43"/>
      <c r="G22" s="43"/>
      <c r="H22" s="43"/>
      <c r="I22" s="115" t="s">
        <v>28</v>
      </c>
      <c r="J22" s="36" t="s">
        <v>35</v>
      </c>
      <c r="K22" s="46"/>
    </row>
    <row r="23" spans="2:11" s="1" customFormat="1" ht="18" customHeight="1">
      <c r="B23" s="42"/>
      <c r="C23" s="43"/>
      <c r="D23" s="43"/>
      <c r="E23" s="36" t="s">
        <v>36</v>
      </c>
      <c r="F23" s="43"/>
      <c r="G23" s="43"/>
      <c r="H23" s="43"/>
      <c r="I23" s="115" t="s">
        <v>31</v>
      </c>
      <c r="J23" s="36" t="s">
        <v>37</v>
      </c>
      <c r="K23" s="46"/>
    </row>
    <row r="24" spans="2:11" s="1" customFormat="1" ht="6.9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" customHeight="1">
      <c r="B25" s="42"/>
      <c r="C25" s="43"/>
      <c r="D25" s="38" t="s">
        <v>39</v>
      </c>
      <c r="E25" s="43"/>
      <c r="F25" s="43"/>
      <c r="G25" s="43"/>
      <c r="H25" s="43"/>
      <c r="I25" s="114"/>
      <c r="J25" s="43"/>
      <c r="K25" s="46"/>
    </row>
    <row r="26" spans="2:11" s="7" customFormat="1" ht="20.399999999999999" customHeight="1">
      <c r="B26" s="117"/>
      <c r="C26" s="118"/>
      <c r="D26" s="118"/>
      <c r="E26" s="380" t="s">
        <v>5</v>
      </c>
      <c r="F26" s="380"/>
      <c r="G26" s="380"/>
      <c r="H26" s="380"/>
      <c r="I26" s="119"/>
      <c r="J26" s="118"/>
      <c r="K26" s="120"/>
    </row>
    <row r="27" spans="2:11" s="1" customFormat="1" ht="6.9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40</v>
      </c>
      <c r="E29" s="43"/>
      <c r="F29" s="43"/>
      <c r="G29" s="43"/>
      <c r="H29" s="43"/>
      <c r="I29" s="114"/>
      <c r="J29" s="124">
        <f>ROUND(J87,2)</f>
        <v>0</v>
      </c>
      <c r="K29" s="46"/>
    </row>
    <row r="30" spans="2:11" s="1" customFormat="1" ht="6.9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" customHeight="1">
      <c r="B31" s="42"/>
      <c r="C31" s="43"/>
      <c r="D31" s="43"/>
      <c r="E31" s="43"/>
      <c r="F31" s="47" t="s">
        <v>42</v>
      </c>
      <c r="G31" s="43"/>
      <c r="H31" s="43"/>
      <c r="I31" s="125" t="s">
        <v>41</v>
      </c>
      <c r="J31" s="47" t="s">
        <v>43</v>
      </c>
      <c r="K31" s="46"/>
    </row>
    <row r="32" spans="2:11" s="1" customFormat="1" ht="14.4" customHeight="1">
      <c r="B32" s="42"/>
      <c r="C32" s="43"/>
      <c r="D32" s="50" t="s">
        <v>44</v>
      </c>
      <c r="E32" s="50" t="s">
        <v>45</v>
      </c>
      <c r="F32" s="126">
        <f>ROUND(SUM(BE87:BE163), 2)</f>
        <v>0</v>
      </c>
      <c r="G32" s="43"/>
      <c r="H32" s="43"/>
      <c r="I32" s="127">
        <v>0.21</v>
      </c>
      <c r="J32" s="126">
        <f>ROUND(ROUND((SUM(BE87:BE163)), 2)*I32, 2)</f>
        <v>0</v>
      </c>
      <c r="K32" s="46"/>
    </row>
    <row r="33" spans="2:11" s="1" customFormat="1" ht="14.4" customHeight="1">
      <c r="B33" s="42"/>
      <c r="C33" s="43"/>
      <c r="D33" s="43"/>
      <c r="E33" s="50" t="s">
        <v>46</v>
      </c>
      <c r="F33" s="126">
        <f>ROUND(SUM(BF87:BF163), 2)</f>
        <v>0</v>
      </c>
      <c r="G33" s="43"/>
      <c r="H33" s="43"/>
      <c r="I33" s="127">
        <v>0.15</v>
      </c>
      <c r="J33" s="126">
        <f>ROUND(ROUND((SUM(BF87:BF163)), 2)*I33, 2)</f>
        <v>0</v>
      </c>
      <c r="K33" s="46"/>
    </row>
    <row r="34" spans="2:11" s="1" customFormat="1" ht="14.4" hidden="1" customHeight="1">
      <c r="B34" s="42"/>
      <c r="C34" s="43"/>
      <c r="D34" s="43"/>
      <c r="E34" s="50" t="s">
        <v>47</v>
      </c>
      <c r="F34" s="126">
        <f>ROUND(SUM(BG87:BG163),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" hidden="1" customHeight="1">
      <c r="B35" s="42"/>
      <c r="C35" s="43"/>
      <c r="D35" s="43"/>
      <c r="E35" s="50" t="s">
        <v>48</v>
      </c>
      <c r="F35" s="126">
        <f>ROUND(SUM(BH87:BH163),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" hidden="1" customHeight="1">
      <c r="B36" s="42"/>
      <c r="C36" s="43"/>
      <c r="D36" s="43"/>
      <c r="E36" s="50" t="s">
        <v>49</v>
      </c>
      <c r="F36" s="126">
        <f>ROUND(SUM(BI87:BI163),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50</v>
      </c>
      <c r="E38" s="72"/>
      <c r="F38" s="72"/>
      <c r="G38" s="130" t="s">
        <v>51</v>
      </c>
      <c r="H38" s="131" t="s">
        <v>52</v>
      </c>
      <c r="I38" s="132"/>
      <c r="J38" s="133">
        <f>SUM(J29:J36)</f>
        <v>0</v>
      </c>
      <c r="K38" s="134"/>
    </row>
    <row r="39" spans="2:11" s="1" customFormat="1" ht="14.4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" customHeight="1">
      <c r="B44" s="42"/>
      <c r="C44" s="31" t="s">
        <v>159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" customHeight="1">
      <c r="B46" s="42"/>
      <c r="C46" s="38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0.399999999999999" customHeight="1">
      <c r="B47" s="42"/>
      <c r="C47" s="43"/>
      <c r="D47" s="43"/>
      <c r="E47" s="416" t="str">
        <f>E7</f>
        <v>Regenerace panelového sídliště Prievidzská, Šumperk - 5. etapa, II. část - díl 1</v>
      </c>
      <c r="F47" s="417"/>
      <c r="G47" s="417"/>
      <c r="H47" s="417"/>
      <c r="I47" s="114"/>
      <c r="J47" s="43"/>
      <c r="K47" s="46"/>
    </row>
    <row r="48" spans="2:11" ht="13.2">
      <c r="B48" s="29"/>
      <c r="C48" s="38" t="s">
        <v>155</v>
      </c>
      <c r="D48" s="30"/>
      <c r="E48" s="30"/>
      <c r="F48" s="30"/>
      <c r="G48" s="30"/>
      <c r="H48" s="30"/>
      <c r="I48" s="113"/>
      <c r="J48" s="30"/>
      <c r="K48" s="32"/>
    </row>
    <row r="49" spans="2:47" s="1" customFormat="1" ht="20.399999999999999" customHeight="1">
      <c r="B49" s="42"/>
      <c r="C49" s="43"/>
      <c r="D49" s="43"/>
      <c r="E49" s="416" t="s">
        <v>448</v>
      </c>
      <c r="F49" s="418"/>
      <c r="G49" s="418"/>
      <c r="H49" s="418"/>
      <c r="I49" s="114"/>
      <c r="J49" s="43"/>
      <c r="K49" s="46"/>
    </row>
    <row r="50" spans="2:47" s="1" customFormat="1" ht="14.4" customHeight="1">
      <c r="B50" s="42"/>
      <c r="C50" s="38" t="s">
        <v>157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22.2" customHeight="1">
      <c r="B51" s="42"/>
      <c r="C51" s="43"/>
      <c r="D51" s="43"/>
      <c r="E51" s="419" t="str">
        <f>E11</f>
        <v>SO 150 - Odpadové hospodářství</v>
      </c>
      <c r="F51" s="418"/>
      <c r="G51" s="418"/>
      <c r="H51" s="418"/>
      <c r="I51" s="114"/>
      <c r="J51" s="43"/>
      <c r="K51" s="46"/>
    </row>
    <row r="52" spans="2:47" s="1" customFormat="1" ht="6.9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>Šumperk</v>
      </c>
      <c r="G53" s="43"/>
      <c r="H53" s="43"/>
      <c r="I53" s="115" t="s">
        <v>25</v>
      </c>
      <c r="J53" s="116" t="str">
        <f>IF(J14="","",J14)</f>
        <v>24. 3. 2017</v>
      </c>
      <c r="K53" s="46"/>
    </row>
    <row r="54" spans="2:47" s="1" customFormat="1" ht="6.9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 ht="13.2">
      <c r="B55" s="42"/>
      <c r="C55" s="38" t="s">
        <v>27</v>
      </c>
      <c r="D55" s="43"/>
      <c r="E55" s="43"/>
      <c r="F55" s="36" t="str">
        <f>E17</f>
        <v xml:space="preserve"> </v>
      </c>
      <c r="G55" s="43"/>
      <c r="H55" s="43"/>
      <c r="I55" s="115" t="s">
        <v>34</v>
      </c>
      <c r="J55" s="36" t="str">
        <f>E23</f>
        <v>Cekr CZ s.r.o., Mazalova 57/2, Šumperk</v>
      </c>
      <c r="K55" s="46"/>
    </row>
    <row r="56" spans="2:47" s="1" customFormat="1" ht="14.4" customHeight="1">
      <c r="B56" s="42"/>
      <c r="C56" s="38" t="s">
        <v>32</v>
      </c>
      <c r="D56" s="43"/>
      <c r="E56" s="43"/>
      <c r="F56" s="36" t="str">
        <f>IF(E20="","",E20)</f>
        <v/>
      </c>
      <c r="G56" s="43"/>
      <c r="H56" s="43"/>
      <c r="I56" s="114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160</v>
      </c>
      <c r="D58" s="128"/>
      <c r="E58" s="128"/>
      <c r="F58" s="128"/>
      <c r="G58" s="128"/>
      <c r="H58" s="128"/>
      <c r="I58" s="139"/>
      <c r="J58" s="140" t="s">
        <v>161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162</v>
      </c>
      <c r="D60" s="43"/>
      <c r="E60" s="43"/>
      <c r="F60" s="43"/>
      <c r="G60" s="43"/>
      <c r="H60" s="43"/>
      <c r="I60" s="114"/>
      <c r="J60" s="124">
        <f>J87</f>
        <v>0</v>
      </c>
      <c r="K60" s="46"/>
      <c r="AU60" s="25" t="s">
        <v>163</v>
      </c>
    </row>
    <row r="61" spans="2:47" s="8" customFormat="1" ht="24.9" customHeight="1">
      <c r="B61" s="143"/>
      <c r="C61" s="144"/>
      <c r="D61" s="145" t="s">
        <v>164</v>
      </c>
      <c r="E61" s="146"/>
      <c r="F61" s="146"/>
      <c r="G61" s="146"/>
      <c r="H61" s="146"/>
      <c r="I61" s="147"/>
      <c r="J61" s="148">
        <f>J88</f>
        <v>0</v>
      </c>
      <c r="K61" s="149"/>
    </row>
    <row r="62" spans="2:47" s="9" customFormat="1" ht="19.95" customHeight="1">
      <c r="B62" s="150"/>
      <c r="C62" s="151"/>
      <c r="D62" s="152" t="s">
        <v>165</v>
      </c>
      <c r="E62" s="153"/>
      <c r="F62" s="153"/>
      <c r="G62" s="153"/>
      <c r="H62" s="153"/>
      <c r="I62" s="154"/>
      <c r="J62" s="155">
        <f>J89</f>
        <v>0</v>
      </c>
      <c r="K62" s="156"/>
    </row>
    <row r="63" spans="2:47" s="9" customFormat="1" ht="19.95" customHeight="1">
      <c r="B63" s="150"/>
      <c r="C63" s="151"/>
      <c r="D63" s="152" t="s">
        <v>450</v>
      </c>
      <c r="E63" s="153"/>
      <c r="F63" s="153"/>
      <c r="G63" s="153"/>
      <c r="H63" s="153"/>
      <c r="I63" s="154"/>
      <c r="J63" s="155">
        <f>J110</f>
        <v>0</v>
      </c>
      <c r="K63" s="156"/>
    </row>
    <row r="64" spans="2:47" s="9" customFormat="1" ht="19.95" customHeight="1">
      <c r="B64" s="150"/>
      <c r="C64" s="151"/>
      <c r="D64" s="152" t="s">
        <v>452</v>
      </c>
      <c r="E64" s="153"/>
      <c r="F64" s="153"/>
      <c r="G64" s="153"/>
      <c r="H64" s="153"/>
      <c r="I64" s="154"/>
      <c r="J64" s="155">
        <f>J139</f>
        <v>0</v>
      </c>
      <c r="K64" s="156"/>
    </row>
    <row r="65" spans="2:12" s="9" customFormat="1" ht="19.95" customHeight="1">
      <c r="B65" s="150"/>
      <c r="C65" s="151"/>
      <c r="D65" s="152" t="s">
        <v>167</v>
      </c>
      <c r="E65" s="153"/>
      <c r="F65" s="153"/>
      <c r="G65" s="153"/>
      <c r="H65" s="153"/>
      <c r="I65" s="154"/>
      <c r="J65" s="155">
        <f>J153</f>
        <v>0</v>
      </c>
      <c r="K65" s="156"/>
    </row>
    <row r="66" spans="2:12" s="1" customFormat="1" ht="21.75" customHeight="1">
      <c r="B66" s="42"/>
      <c r="C66" s="43"/>
      <c r="D66" s="43"/>
      <c r="E66" s="43"/>
      <c r="F66" s="43"/>
      <c r="G66" s="43"/>
      <c r="H66" s="43"/>
      <c r="I66" s="114"/>
      <c r="J66" s="43"/>
      <c r="K66" s="46"/>
    </row>
    <row r="67" spans="2:12" s="1" customFormat="1" ht="6.9" customHeight="1">
      <c r="B67" s="57"/>
      <c r="C67" s="58"/>
      <c r="D67" s="58"/>
      <c r="E67" s="58"/>
      <c r="F67" s="58"/>
      <c r="G67" s="58"/>
      <c r="H67" s="58"/>
      <c r="I67" s="135"/>
      <c r="J67" s="58"/>
      <c r="K67" s="59"/>
    </row>
    <row r="71" spans="2:12" s="1" customFormat="1" ht="6.9" customHeight="1">
      <c r="B71" s="60"/>
      <c r="C71" s="61"/>
      <c r="D71" s="61"/>
      <c r="E71" s="61"/>
      <c r="F71" s="61"/>
      <c r="G71" s="61"/>
      <c r="H71" s="61"/>
      <c r="I71" s="136"/>
      <c r="J71" s="61"/>
      <c r="K71" s="61"/>
      <c r="L71" s="42"/>
    </row>
    <row r="72" spans="2:12" s="1" customFormat="1" ht="36.9" customHeight="1">
      <c r="B72" s="42"/>
      <c r="C72" s="62" t="s">
        <v>169</v>
      </c>
      <c r="L72" s="42"/>
    </row>
    <row r="73" spans="2:12" s="1" customFormat="1" ht="6.9" customHeight="1">
      <c r="B73" s="42"/>
      <c r="L73" s="42"/>
    </row>
    <row r="74" spans="2:12" s="1" customFormat="1" ht="14.4" customHeight="1">
      <c r="B74" s="42"/>
      <c r="C74" s="64" t="s">
        <v>19</v>
      </c>
      <c r="L74" s="42"/>
    </row>
    <row r="75" spans="2:12" s="1" customFormat="1" ht="20.399999999999999" customHeight="1">
      <c r="B75" s="42"/>
      <c r="E75" s="414" t="str">
        <f>E7</f>
        <v>Regenerace panelového sídliště Prievidzská, Šumperk - 5. etapa, II. část - díl 1</v>
      </c>
      <c r="F75" s="421"/>
      <c r="G75" s="421"/>
      <c r="H75" s="421"/>
      <c r="L75" s="42"/>
    </row>
    <row r="76" spans="2:12" ht="13.2">
      <c r="B76" s="29"/>
      <c r="C76" s="64" t="s">
        <v>155</v>
      </c>
      <c r="L76" s="29"/>
    </row>
    <row r="77" spans="2:12" s="1" customFormat="1" ht="20.399999999999999" customHeight="1">
      <c r="B77" s="42"/>
      <c r="E77" s="414" t="s">
        <v>448</v>
      </c>
      <c r="F77" s="415"/>
      <c r="G77" s="415"/>
      <c r="H77" s="415"/>
      <c r="L77" s="42"/>
    </row>
    <row r="78" spans="2:12" s="1" customFormat="1" ht="14.4" customHeight="1">
      <c r="B78" s="42"/>
      <c r="C78" s="64" t="s">
        <v>157</v>
      </c>
      <c r="L78" s="42"/>
    </row>
    <row r="79" spans="2:12" s="1" customFormat="1" ht="22.2" customHeight="1">
      <c r="B79" s="42"/>
      <c r="E79" s="391" t="str">
        <f>E11</f>
        <v>SO 150 - Odpadové hospodářství</v>
      </c>
      <c r="F79" s="415"/>
      <c r="G79" s="415"/>
      <c r="H79" s="415"/>
      <c r="L79" s="42"/>
    </row>
    <row r="80" spans="2:12" s="1" customFormat="1" ht="6.9" customHeight="1">
      <c r="B80" s="42"/>
      <c r="L80" s="42"/>
    </row>
    <row r="81" spans="2:65" s="1" customFormat="1" ht="18" customHeight="1">
      <c r="B81" s="42"/>
      <c r="C81" s="64" t="s">
        <v>23</v>
      </c>
      <c r="F81" s="157" t="str">
        <f>F14</f>
        <v>Šumperk</v>
      </c>
      <c r="I81" s="158" t="s">
        <v>25</v>
      </c>
      <c r="J81" s="68" t="str">
        <f>IF(J14="","",J14)</f>
        <v>24. 3. 2017</v>
      </c>
      <c r="L81" s="42"/>
    </row>
    <row r="82" spans="2:65" s="1" customFormat="1" ht="6.9" customHeight="1">
      <c r="B82" s="42"/>
      <c r="L82" s="42"/>
    </row>
    <row r="83" spans="2:65" s="1" customFormat="1" ht="13.2">
      <c r="B83" s="42"/>
      <c r="C83" s="64" t="s">
        <v>27</v>
      </c>
      <c r="F83" s="157" t="str">
        <f>E17</f>
        <v xml:space="preserve"> </v>
      </c>
      <c r="I83" s="158" t="s">
        <v>34</v>
      </c>
      <c r="J83" s="157" t="str">
        <f>E23</f>
        <v>Cekr CZ s.r.o., Mazalova 57/2, Šumperk</v>
      </c>
      <c r="L83" s="42"/>
    </row>
    <row r="84" spans="2:65" s="1" customFormat="1" ht="14.4" customHeight="1">
      <c r="B84" s="42"/>
      <c r="C84" s="64" t="s">
        <v>32</v>
      </c>
      <c r="F84" s="157" t="str">
        <f>IF(E20="","",E20)</f>
        <v/>
      </c>
      <c r="L84" s="42"/>
    </row>
    <row r="85" spans="2:65" s="1" customFormat="1" ht="10.35" customHeight="1">
      <c r="B85" s="42"/>
      <c r="L85" s="42"/>
    </row>
    <row r="86" spans="2:65" s="10" customFormat="1" ht="29.25" customHeight="1">
      <c r="B86" s="159"/>
      <c r="C86" s="160" t="s">
        <v>170</v>
      </c>
      <c r="D86" s="161" t="s">
        <v>59</v>
      </c>
      <c r="E86" s="161" t="s">
        <v>55</v>
      </c>
      <c r="F86" s="161" t="s">
        <v>171</v>
      </c>
      <c r="G86" s="161" t="s">
        <v>172</v>
      </c>
      <c r="H86" s="161" t="s">
        <v>173</v>
      </c>
      <c r="I86" s="162" t="s">
        <v>174</v>
      </c>
      <c r="J86" s="161" t="s">
        <v>161</v>
      </c>
      <c r="K86" s="163" t="s">
        <v>175</v>
      </c>
      <c r="L86" s="159"/>
      <c r="M86" s="74" t="s">
        <v>176</v>
      </c>
      <c r="N86" s="75" t="s">
        <v>44</v>
      </c>
      <c r="O86" s="75" t="s">
        <v>177</v>
      </c>
      <c r="P86" s="75" t="s">
        <v>178</v>
      </c>
      <c r="Q86" s="75" t="s">
        <v>179</v>
      </c>
      <c r="R86" s="75" t="s">
        <v>180</v>
      </c>
      <c r="S86" s="75" t="s">
        <v>181</v>
      </c>
      <c r="T86" s="76" t="s">
        <v>182</v>
      </c>
    </row>
    <row r="87" spans="2:65" s="1" customFormat="1" ht="29.25" customHeight="1">
      <c r="B87" s="42"/>
      <c r="C87" s="78" t="s">
        <v>162</v>
      </c>
      <c r="J87" s="164">
        <f>BK87</f>
        <v>0</v>
      </c>
      <c r="L87" s="42"/>
      <c r="M87" s="77"/>
      <c r="N87" s="69"/>
      <c r="O87" s="69"/>
      <c r="P87" s="165">
        <f>P88</f>
        <v>0</v>
      </c>
      <c r="Q87" s="69"/>
      <c r="R87" s="165">
        <f>R88</f>
        <v>29.521780270000001</v>
      </c>
      <c r="S87" s="69"/>
      <c r="T87" s="166">
        <f>T88</f>
        <v>0</v>
      </c>
      <c r="AT87" s="25" t="s">
        <v>73</v>
      </c>
      <c r="AU87" s="25" t="s">
        <v>163</v>
      </c>
      <c r="BK87" s="167">
        <f>BK88</f>
        <v>0</v>
      </c>
    </row>
    <row r="88" spans="2:65" s="11" customFormat="1" ht="37.35" customHeight="1">
      <c r="B88" s="168"/>
      <c r="D88" s="169" t="s">
        <v>73</v>
      </c>
      <c r="E88" s="170" t="s">
        <v>183</v>
      </c>
      <c r="F88" s="170" t="s">
        <v>184</v>
      </c>
      <c r="I88" s="171"/>
      <c r="J88" s="172">
        <f>BK88</f>
        <v>0</v>
      </c>
      <c r="L88" s="168"/>
      <c r="M88" s="173"/>
      <c r="N88" s="174"/>
      <c r="O88" s="174"/>
      <c r="P88" s="175">
        <f>P89+P110+P139+P153</f>
        <v>0</v>
      </c>
      <c r="Q88" s="174"/>
      <c r="R88" s="175">
        <f>R89+R110+R139+R153</f>
        <v>29.521780270000001</v>
      </c>
      <c r="S88" s="174"/>
      <c r="T88" s="176">
        <f>T89+T110+T139+T153</f>
        <v>0</v>
      </c>
      <c r="AR88" s="169" t="s">
        <v>81</v>
      </c>
      <c r="AT88" s="177" t="s">
        <v>73</v>
      </c>
      <c r="AU88" s="177" t="s">
        <v>74</v>
      </c>
      <c r="AY88" s="169" t="s">
        <v>185</v>
      </c>
      <c r="BK88" s="178">
        <f>BK89+BK110+BK139+BK153</f>
        <v>0</v>
      </c>
    </row>
    <row r="89" spans="2:65" s="11" customFormat="1" ht="19.95" customHeight="1">
      <c r="B89" s="168"/>
      <c r="D89" s="179" t="s">
        <v>73</v>
      </c>
      <c r="E89" s="180" t="s">
        <v>81</v>
      </c>
      <c r="F89" s="180" t="s">
        <v>186</v>
      </c>
      <c r="I89" s="171"/>
      <c r="J89" s="181">
        <f>BK89</f>
        <v>0</v>
      </c>
      <c r="L89" s="168"/>
      <c r="M89" s="173"/>
      <c r="N89" s="174"/>
      <c r="O89" s="174"/>
      <c r="P89" s="175">
        <f>SUM(P90:P109)</f>
        <v>0</v>
      </c>
      <c r="Q89" s="174"/>
      <c r="R89" s="175">
        <f>SUM(R90:R109)</f>
        <v>10.692</v>
      </c>
      <c r="S89" s="174"/>
      <c r="T89" s="176">
        <f>SUM(T90:T109)</f>
        <v>0</v>
      </c>
      <c r="AR89" s="169" t="s">
        <v>81</v>
      </c>
      <c r="AT89" s="177" t="s">
        <v>73</v>
      </c>
      <c r="AU89" s="177" t="s">
        <v>81</v>
      </c>
      <c r="AY89" s="169" t="s">
        <v>185</v>
      </c>
      <c r="BK89" s="178">
        <f>SUM(BK90:BK109)</f>
        <v>0</v>
      </c>
    </row>
    <row r="90" spans="2:65" s="1" customFormat="1" ht="20.399999999999999" customHeight="1">
      <c r="B90" s="182"/>
      <c r="C90" s="183" t="s">
        <v>81</v>
      </c>
      <c r="D90" s="183" t="s">
        <v>187</v>
      </c>
      <c r="E90" s="184" t="s">
        <v>475</v>
      </c>
      <c r="F90" s="185" t="s">
        <v>476</v>
      </c>
      <c r="G90" s="186" t="s">
        <v>283</v>
      </c>
      <c r="H90" s="187">
        <v>5.94</v>
      </c>
      <c r="I90" s="188"/>
      <c r="J90" s="189">
        <f>ROUND(I90*H90,2)</f>
        <v>0</v>
      </c>
      <c r="K90" s="185" t="s">
        <v>5</v>
      </c>
      <c r="L90" s="42"/>
      <c r="M90" s="190" t="s">
        <v>5</v>
      </c>
      <c r="N90" s="191" t="s">
        <v>45</v>
      </c>
      <c r="O90" s="43"/>
      <c r="P90" s="192">
        <f>O90*H90</f>
        <v>0</v>
      </c>
      <c r="Q90" s="192">
        <v>0</v>
      </c>
      <c r="R90" s="192">
        <f>Q90*H90</f>
        <v>0</v>
      </c>
      <c r="S90" s="192">
        <v>0</v>
      </c>
      <c r="T90" s="193">
        <f>S90*H90</f>
        <v>0</v>
      </c>
      <c r="AR90" s="25" t="s">
        <v>191</v>
      </c>
      <c r="AT90" s="25" t="s">
        <v>187</v>
      </c>
      <c r="AU90" s="25" t="s">
        <v>83</v>
      </c>
      <c r="AY90" s="25" t="s">
        <v>185</v>
      </c>
      <c r="BE90" s="194">
        <f>IF(N90="základní",J90,0)</f>
        <v>0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25" t="s">
        <v>81</v>
      </c>
      <c r="BK90" s="194">
        <f>ROUND(I90*H90,2)</f>
        <v>0</v>
      </c>
      <c r="BL90" s="25" t="s">
        <v>191</v>
      </c>
      <c r="BM90" s="25" t="s">
        <v>937</v>
      </c>
    </row>
    <row r="91" spans="2:65" s="12" customFormat="1">
      <c r="B91" s="195"/>
      <c r="D91" s="196" t="s">
        <v>193</v>
      </c>
      <c r="E91" s="197" t="s">
        <v>5</v>
      </c>
      <c r="F91" s="198" t="s">
        <v>938</v>
      </c>
      <c r="H91" s="199" t="s">
        <v>5</v>
      </c>
      <c r="I91" s="200"/>
      <c r="L91" s="195"/>
      <c r="M91" s="201"/>
      <c r="N91" s="202"/>
      <c r="O91" s="202"/>
      <c r="P91" s="202"/>
      <c r="Q91" s="202"/>
      <c r="R91" s="202"/>
      <c r="S91" s="202"/>
      <c r="T91" s="203"/>
      <c r="AT91" s="199" t="s">
        <v>193</v>
      </c>
      <c r="AU91" s="199" t="s">
        <v>83</v>
      </c>
      <c r="AV91" s="12" t="s">
        <v>81</v>
      </c>
      <c r="AW91" s="12" t="s">
        <v>38</v>
      </c>
      <c r="AX91" s="12" t="s">
        <v>74</v>
      </c>
      <c r="AY91" s="199" t="s">
        <v>185</v>
      </c>
    </row>
    <row r="92" spans="2:65" s="13" customFormat="1">
      <c r="B92" s="204"/>
      <c r="D92" s="196" t="s">
        <v>193</v>
      </c>
      <c r="E92" s="205" t="s">
        <v>5</v>
      </c>
      <c r="F92" s="206" t="s">
        <v>939</v>
      </c>
      <c r="H92" s="207">
        <v>5.94</v>
      </c>
      <c r="I92" s="208"/>
      <c r="L92" s="204"/>
      <c r="M92" s="209"/>
      <c r="N92" s="210"/>
      <c r="O92" s="210"/>
      <c r="P92" s="210"/>
      <c r="Q92" s="210"/>
      <c r="R92" s="210"/>
      <c r="S92" s="210"/>
      <c r="T92" s="211"/>
      <c r="AT92" s="205" t="s">
        <v>193</v>
      </c>
      <c r="AU92" s="205" t="s">
        <v>83</v>
      </c>
      <c r="AV92" s="13" t="s">
        <v>83</v>
      </c>
      <c r="AW92" s="13" t="s">
        <v>38</v>
      </c>
      <c r="AX92" s="13" t="s">
        <v>74</v>
      </c>
      <c r="AY92" s="205" t="s">
        <v>185</v>
      </c>
    </row>
    <row r="93" spans="2:65" s="14" customFormat="1">
      <c r="B93" s="212"/>
      <c r="D93" s="213" t="s">
        <v>193</v>
      </c>
      <c r="E93" s="214" t="s">
        <v>5</v>
      </c>
      <c r="F93" s="215" t="s">
        <v>196</v>
      </c>
      <c r="H93" s="216">
        <v>5.94</v>
      </c>
      <c r="I93" s="217"/>
      <c r="L93" s="212"/>
      <c r="M93" s="218"/>
      <c r="N93" s="219"/>
      <c r="O93" s="219"/>
      <c r="P93" s="219"/>
      <c r="Q93" s="219"/>
      <c r="R93" s="219"/>
      <c r="S93" s="219"/>
      <c r="T93" s="220"/>
      <c r="AT93" s="221" t="s">
        <v>193</v>
      </c>
      <c r="AU93" s="221" t="s">
        <v>83</v>
      </c>
      <c r="AV93" s="14" t="s">
        <v>191</v>
      </c>
      <c r="AW93" s="14" t="s">
        <v>38</v>
      </c>
      <c r="AX93" s="14" t="s">
        <v>81</v>
      </c>
      <c r="AY93" s="221" t="s">
        <v>185</v>
      </c>
    </row>
    <row r="94" spans="2:65" s="1" customFormat="1" ht="20.399999999999999" customHeight="1">
      <c r="B94" s="182"/>
      <c r="C94" s="236" t="s">
        <v>83</v>
      </c>
      <c r="D94" s="236" t="s">
        <v>480</v>
      </c>
      <c r="E94" s="237" t="s">
        <v>481</v>
      </c>
      <c r="F94" s="238" t="s">
        <v>482</v>
      </c>
      <c r="G94" s="239" t="s">
        <v>356</v>
      </c>
      <c r="H94" s="240">
        <v>10.692</v>
      </c>
      <c r="I94" s="241"/>
      <c r="J94" s="242">
        <f>ROUND(I94*H94,2)</f>
        <v>0</v>
      </c>
      <c r="K94" s="238" t="s">
        <v>483</v>
      </c>
      <c r="L94" s="243"/>
      <c r="M94" s="244" t="s">
        <v>5</v>
      </c>
      <c r="N94" s="245" t="s">
        <v>45</v>
      </c>
      <c r="O94" s="43"/>
      <c r="P94" s="192">
        <f>O94*H94</f>
        <v>0</v>
      </c>
      <c r="Q94" s="192">
        <v>1</v>
      </c>
      <c r="R94" s="192">
        <f>Q94*H94</f>
        <v>10.692</v>
      </c>
      <c r="S94" s="192">
        <v>0</v>
      </c>
      <c r="T94" s="193">
        <f>S94*H94</f>
        <v>0</v>
      </c>
      <c r="AR94" s="25" t="s">
        <v>228</v>
      </c>
      <c r="AT94" s="25" t="s">
        <v>480</v>
      </c>
      <c r="AU94" s="25" t="s">
        <v>83</v>
      </c>
      <c r="AY94" s="25" t="s">
        <v>185</v>
      </c>
      <c r="BE94" s="194">
        <f>IF(N94="základní",J94,0)</f>
        <v>0</v>
      </c>
      <c r="BF94" s="194">
        <f>IF(N94="snížená",J94,0)</f>
        <v>0</v>
      </c>
      <c r="BG94" s="194">
        <f>IF(N94="zákl. přenesená",J94,0)</f>
        <v>0</v>
      </c>
      <c r="BH94" s="194">
        <f>IF(N94="sníž. přenesená",J94,0)</f>
        <v>0</v>
      </c>
      <c r="BI94" s="194">
        <f>IF(N94="nulová",J94,0)</f>
        <v>0</v>
      </c>
      <c r="BJ94" s="25" t="s">
        <v>81</v>
      </c>
      <c r="BK94" s="194">
        <f>ROUND(I94*H94,2)</f>
        <v>0</v>
      </c>
      <c r="BL94" s="25" t="s">
        <v>191</v>
      </c>
      <c r="BM94" s="25" t="s">
        <v>940</v>
      </c>
    </row>
    <row r="95" spans="2:65" s="12" customFormat="1">
      <c r="B95" s="195"/>
      <c r="D95" s="196" t="s">
        <v>193</v>
      </c>
      <c r="E95" s="197" t="s">
        <v>5</v>
      </c>
      <c r="F95" s="198" t="s">
        <v>938</v>
      </c>
      <c r="H95" s="199" t="s">
        <v>5</v>
      </c>
      <c r="I95" s="200"/>
      <c r="L95" s="195"/>
      <c r="M95" s="201"/>
      <c r="N95" s="202"/>
      <c r="O95" s="202"/>
      <c r="P95" s="202"/>
      <c r="Q95" s="202"/>
      <c r="R95" s="202"/>
      <c r="S95" s="202"/>
      <c r="T95" s="203"/>
      <c r="AT95" s="199" t="s">
        <v>193</v>
      </c>
      <c r="AU95" s="199" t="s">
        <v>83</v>
      </c>
      <c r="AV95" s="12" t="s">
        <v>81</v>
      </c>
      <c r="AW95" s="12" t="s">
        <v>38</v>
      </c>
      <c r="AX95" s="12" t="s">
        <v>74</v>
      </c>
      <c r="AY95" s="199" t="s">
        <v>185</v>
      </c>
    </row>
    <row r="96" spans="2:65" s="13" customFormat="1">
      <c r="B96" s="204"/>
      <c r="D96" s="196" t="s">
        <v>193</v>
      </c>
      <c r="E96" s="205" t="s">
        <v>5</v>
      </c>
      <c r="F96" s="206" t="s">
        <v>941</v>
      </c>
      <c r="H96" s="207">
        <v>10.692</v>
      </c>
      <c r="I96" s="208"/>
      <c r="L96" s="204"/>
      <c r="M96" s="209"/>
      <c r="N96" s="210"/>
      <c r="O96" s="210"/>
      <c r="P96" s="210"/>
      <c r="Q96" s="210"/>
      <c r="R96" s="210"/>
      <c r="S96" s="210"/>
      <c r="T96" s="211"/>
      <c r="AT96" s="205" t="s">
        <v>193</v>
      </c>
      <c r="AU96" s="205" t="s">
        <v>83</v>
      </c>
      <c r="AV96" s="13" t="s">
        <v>83</v>
      </c>
      <c r="AW96" s="13" t="s">
        <v>38</v>
      </c>
      <c r="AX96" s="13" t="s">
        <v>74</v>
      </c>
      <c r="AY96" s="205" t="s">
        <v>185</v>
      </c>
    </row>
    <row r="97" spans="2:65" s="14" customFormat="1">
      <c r="B97" s="212"/>
      <c r="D97" s="213" t="s">
        <v>193</v>
      </c>
      <c r="E97" s="214" t="s">
        <v>5</v>
      </c>
      <c r="F97" s="215" t="s">
        <v>196</v>
      </c>
      <c r="H97" s="216">
        <v>10.692</v>
      </c>
      <c r="I97" s="217"/>
      <c r="L97" s="212"/>
      <c r="M97" s="218"/>
      <c r="N97" s="219"/>
      <c r="O97" s="219"/>
      <c r="P97" s="219"/>
      <c r="Q97" s="219"/>
      <c r="R97" s="219"/>
      <c r="S97" s="219"/>
      <c r="T97" s="220"/>
      <c r="AT97" s="221" t="s">
        <v>193</v>
      </c>
      <c r="AU97" s="221" t="s">
        <v>83</v>
      </c>
      <c r="AV97" s="14" t="s">
        <v>191</v>
      </c>
      <c r="AW97" s="14" t="s">
        <v>38</v>
      </c>
      <c r="AX97" s="14" t="s">
        <v>81</v>
      </c>
      <c r="AY97" s="221" t="s">
        <v>185</v>
      </c>
    </row>
    <row r="98" spans="2:65" s="1" customFormat="1" ht="20.399999999999999" customHeight="1">
      <c r="B98" s="182"/>
      <c r="C98" s="183" t="s">
        <v>202</v>
      </c>
      <c r="D98" s="183" t="s">
        <v>187</v>
      </c>
      <c r="E98" s="184" t="s">
        <v>488</v>
      </c>
      <c r="F98" s="185" t="s">
        <v>942</v>
      </c>
      <c r="G98" s="186" t="s">
        <v>283</v>
      </c>
      <c r="H98" s="187">
        <v>46.131999999999998</v>
      </c>
      <c r="I98" s="188"/>
      <c r="J98" s="189">
        <f>ROUND(I98*H98,2)</f>
        <v>0</v>
      </c>
      <c r="K98" s="185" t="s">
        <v>5</v>
      </c>
      <c r="L98" s="42"/>
      <c r="M98" s="190" t="s">
        <v>5</v>
      </c>
      <c r="N98" s="191" t="s">
        <v>45</v>
      </c>
      <c r="O98" s="43"/>
      <c r="P98" s="192">
        <f>O98*H98</f>
        <v>0</v>
      </c>
      <c r="Q98" s="192">
        <v>0</v>
      </c>
      <c r="R98" s="192">
        <f>Q98*H98</f>
        <v>0</v>
      </c>
      <c r="S98" s="192">
        <v>0</v>
      </c>
      <c r="T98" s="193">
        <f>S98*H98</f>
        <v>0</v>
      </c>
      <c r="AR98" s="25" t="s">
        <v>191</v>
      </c>
      <c r="AT98" s="25" t="s">
        <v>187</v>
      </c>
      <c r="AU98" s="25" t="s">
        <v>83</v>
      </c>
      <c r="AY98" s="25" t="s">
        <v>185</v>
      </c>
      <c r="BE98" s="194">
        <f>IF(N98="základní",J98,0)</f>
        <v>0</v>
      </c>
      <c r="BF98" s="194">
        <f>IF(N98="snížená",J98,0)</f>
        <v>0</v>
      </c>
      <c r="BG98" s="194">
        <f>IF(N98="zákl. přenesená",J98,0)</f>
        <v>0</v>
      </c>
      <c r="BH98" s="194">
        <f>IF(N98="sníž. přenesená",J98,0)</f>
        <v>0</v>
      </c>
      <c r="BI98" s="194">
        <f>IF(N98="nulová",J98,0)</f>
        <v>0</v>
      </c>
      <c r="BJ98" s="25" t="s">
        <v>81</v>
      </c>
      <c r="BK98" s="194">
        <f>ROUND(I98*H98,2)</f>
        <v>0</v>
      </c>
      <c r="BL98" s="25" t="s">
        <v>191</v>
      </c>
      <c r="BM98" s="25" t="s">
        <v>943</v>
      </c>
    </row>
    <row r="99" spans="2:65" s="12" customFormat="1">
      <c r="B99" s="195"/>
      <c r="D99" s="196" t="s">
        <v>193</v>
      </c>
      <c r="E99" s="197" t="s">
        <v>5</v>
      </c>
      <c r="F99" s="198" t="s">
        <v>944</v>
      </c>
      <c r="H99" s="199" t="s">
        <v>5</v>
      </c>
      <c r="I99" s="200"/>
      <c r="L99" s="195"/>
      <c r="M99" s="201"/>
      <c r="N99" s="202"/>
      <c r="O99" s="202"/>
      <c r="P99" s="202"/>
      <c r="Q99" s="202"/>
      <c r="R99" s="202"/>
      <c r="S99" s="202"/>
      <c r="T99" s="203"/>
      <c r="AT99" s="199" t="s">
        <v>193</v>
      </c>
      <c r="AU99" s="199" t="s">
        <v>83</v>
      </c>
      <c r="AV99" s="12" t="s">
        <v>81</v>
      </c>
      <c r="AW99" s="12" t="s">
        <v>38</v>
      </c>
      <c r="AX99" s="12" t="s">
        <v>74</v>
      </c>
      <c r="AY99" s="199" t="s">
        <v>185</v>
      </c>
    </row>
    <row r="100" spans="2:65" s="13" customFormat="1">
      <c r="B100" s="204"/>
      <c r="D100" s="196" t="s">
        <v>193</v>
      </c>
      <c r="E100" s="205" t="s">
        <v>5</v>
      </c>
      <c r="F100" s="206" t="s">
        <v>330</v>
      </c>
      <c r="H100" s="207">
        <v>21.248000000000001</v>
      </c>
      <c r="I100" s="208"/>
      <c r="L100" s="204"/>
      <c r="M100" s="209"/>
      <c r="N100" s="210"/>
      <c r="O100" s="210"/>
      <c r="P100" s="210"/>
      <c r="Q100" s="210"/>
      <c r="R100" s="210"/>
      <c r="S100" s="210"/>
      <c r="T100" s="211"/>
      <c r="AT100" s="205" t="s">
        <v>193</v>
      </c>
      <c r="AU100" s="205" t="s">
        <v>83</v>
      </c>
      <c r="AV100" s="13" t="s">
        <v>83</v>
      </c>
      <c r="AW100" s="13" t="s">
        <v>38</v>
      </c>
      <c r="AX100" s="13" t="s">
        <v>74</v>
      </c>
      <c r="AY100" s="205" t="s">
        <v>185</v>
      </c>
    </row>
    <row r="101" spans="2:65" s="13" customFormat="1">
      <c r="B101" s="204"/>
      <c r="D101" s="196" t="s">
        <v>193</v>
      </c>
      <c r="E101" s="205" t="s">
        <v>5</v>
      </c>
      <c r="F101" s="206" t="s">
        <v>945</v>
      </c>
      <c r="H101" s="207">
        <v>-6.0629999999999997</v>
      </c>
      <c r="I101" s="208"/>
      <c r="L101" s="204"/>
      <c r="M101" s="209"/>
      <c r="N101" s="210"/>
      <c r="O101" s="210"/>
      <c r="P101" s="210"/>
      <c r="Q101" s="210"/>
      <c r="R101" s="210"/>
      <c r="S101" s="210"/>
      <c r="T101" s="211"/>
      <c r="AT101" s="205" t="s">
        <v>193</v>
      </c>
      <c r="AU101" s="205" t="s">
        <v>83</v>
      </c>
      <c r="AV101" s="13" t="s">
        <v>83</v>
      </c>
      <c r="AW101" s="13" t="s">
        <v>38</v>
      </c>
      <c r="AX101" s="13" t="s">
        <v>74</v>
      </c>
      <c r="AY101" s="205" t="s">
        <v>185</v>
      </c>
    </row>
    <row r="102" spans="2:65" s="13" customFormat="1">
      <c r="B102" s="204"/>
      <c r="D102" s="196" t="s">
        <v>193</v>
      </c>
      <c r="E102" s="205" t="s">
        <v>5</v>
      </c>
      <c r="F102" s="206" t="s">
        <v>946</v>
      </c>
      <c r="H102" s="207">
        <v>-1.0580000000000001</v>
      </c>
      <c r="I102" s="208"/>
      <c r="L102" s="204"/>
      <c r="M102" s="209"/>
      <c r="N102" s="210"/>
      <c r="O102" s="210"/>
      <c r="P102" s="210"/>
      <c r="Q102" s="210"/>
      <c r="R102" s="210"/>
      <c r="S102" s="210"/>
      <c r="T102" s="211"/>
      <c r="AT102" s="205" t="s">
        <v>193</v>
      </c>
      <c r="AU102" s="205" t="s">
        <v>83</v>
      </c>
      <c r="AV102" s="13" t="s">
        <v>83</v>
      </c>
      <c r="AW102" s="13" t="s">
        <v>38</v>
      </c>
      <c r="AX102" s="13" t="s">
        <v>74</v>
      </c>
      <c r="AY102" s="205" t="s">
        <v>185</v>
      </c>
    </row>
    <row r="103" spans="2:65" s="15" customFormat="1">
      <c r="B103" s="222"/>
      <c r="D103" s="196" t="s">
        <v>193</v>
      </c>
      <c r="E103" s="223" t="s">
        <v>5</v>
      </c>
      <c r="F103" s="224" t="s">
        <v>302</v>
      </c>
      <c r="H103" s="225">
        <v>14.127000000000001</v>
      </c>
      <c r="I103" s="226"/>
      <c r="L103" s="222"/>
      <c r="M103" s="227"/>
      <c r="N103" s="228"/>
      <c r="O103" s="228"/>
      <c r="P103" s="228"/>
      <c r="Q103" s="228"/>
      <c r="R103" s="228"/>
      <c r="S103" s="228"/>
      <c r="T103" s="229"/>
      <c r="AT103" s="223" t="s">
        <v>193</v>
      </c>
      <c r="AU103" s="223" t="s">
        <v>83</v>
      </c>
      <c r="AV103" s="15" t="s">
        <v>202</v>
      </c>
      <c r="AW103" s="15" t="s">
        <v>38</v>
      </c>
      <c r="AX103" s="15" t="s">
        <v>74</v>
      </c>
      <c r="AY103" s="223" t="s">
        <v>185</v>
      </c>
    </row>
    <row r="104" spans="2:65" s="12" customFormat="1">
      <c r="B104" s="195"/>
      <c r="D104" s="196" t="s">
        <v>193</v>
      </c>
      <c r="E104" s="197" t="s">
        <v>5</v>
      </c>
      <c r="F104" s="198" t="s">
        <v>331</v>
      </c>
      <c r="H104" s="199" t="s">
        <v>5</v>
      </c>
      <c r="I104" s="200"/>
      <c r="L104" s="195"/>
      <c r="M104" s="201"/>
      <c r="N104" s="202"/>
      <c r="O104" s="202"/>
      <c r="P104" s="202"/>
      <c r="Q104" s="202"/>
      <c r="R104" s="202"/>
      <c r="S104" s="202"/>
      <c r="T104" s="203"/>
      <c r="AT104" s="199" t="s">
        <v>193</v>
      </c>
      <c r="AU104" s="199" t="s">
        <v>83</v>
      </c>
      <c r="AV104" s="12" t="s">
        <v>81</v>
      </c>
      <c r="AW104" s="12" t="s">
        <v>38</v>
      </c>
      <c r="AX104" s="12" t="s">
        <v>74</v>
      </c>
      <c r="AY104" s="199" t="s">
        <v>185</v>
      </c>
    </row>
    <row r="105" spans="2:65" s="13" customFormat="1">
      <c r="B105" s="204"/>
      <c r="D105" s="196" t="s">
        <v>193</v>
      </c>
      <c r="E105" s="205" t="s">
        <v>5</v>
      </c>
      <c r="F105" s="206" t="s">
        <v>332</v>
      </c>
      <c r="H105" s="207">
        <v>48.384</v>
      </c>
      <c r="I105" s="208"/>
      <c r="L105" s="204"/>
      <c r="M105" s="209"/>
      <c r="N105" s="210"/>
      <c r="O105" s="210"/>
      <c r="P105" s="210"/>
      <c r="Q105" s="210"/>
      <c r="R105" s="210"/>
      <c r="S105" s="210"/>
      <c r="T105" s="211"/>
      <c r="AT105" s="205" t="s">
        <v>193</v>
      </c>
      <c r="AU105" s="205" t="s">
        <v>83</v>
      </c>
      <c r="AV105" s="13" t="s">
        <v>83</v>
      </c>
      <c r="AW105" s="13" t="s">
        <v>38</v>
      </c>
      <c r="AX105" s="13" t="s">
        <v>74</v>
      </c>
      <c r="AY105" s="205" t="s">
        <v>185</v>
      </c>
    </row>
    <row r="106" spans="2:65" s="13" customFormat="1">
      <c r="B106" s="204"/>
      <c r="D106" s="196" t="s">
        <v>193</v>
      </c>
      <c r="E106" s="205" t="s">
        <v>5</v>
      </c>
      <c r="F106" s="206" t="s">
        <v>947</v>
      </c>
      <c r="H106" s="207">
        <v>-13.205</v>
      </c>
      <c r="I106" s="208"/>
      <c r="L106" s="204"/>
      <c r="M106" s="209"/>
      <c r="N106" s="210"/>
      <c r="O106" s="210"/>
      <c r="P106" s="210"/>
      <c r="Q106" s="210"/>
      <c r="R106" s="210"/>
      <c r="S106" s="210"/>
      <c r="T106" s="211"/>
      <c r="AT106" s="205" t="s">
        <v>193</v>
      </c>
      <c r="AU106" s="205" t="s">
        <v>83</v>
      </c>
      <c r="AV106" s="13" t="s">
        <v>83</v>
      </c>
      <c r="AW106" s="13" t="s">
        <v>38</v>
      </c>
      <c r="AX106" s="13" t="s">
        <v>74</v>
      </c>
      <c r="AY106" s="205" t="s">
        <v>185</v>
      </c>
    </row>
    <row r="107" spans="2:65" s="13" customFormat="1">
      <c r="B107" s="204"/>
      <c r="D107" s="196" t="s">
        <v>193</v>
      </c>
      <c r="E107" s="205" t="s">
        <v>5</v>
      </c>
      <c r="F107" s="206" t="s">
        <v>948</v>
      </c>
      <c r="H107" s="207">
        <v>-3.1739999999999999</v>
      </c>
      <c r="I107" s="208"/>
      <c r="L107" s="204"/>
      <c r="M107" s="209"/>
      <c r="N107" s="210"/>
      <c r="O107" s="210"/>
      <c r="P107" s="210"/>
      <c r="Q107" s="210"/>
      <c r="R107" s="210"/>
      <c r="S107" s="210"/>
      <c r="T107" s="211"/>
      <c r="AT107" s="205" t="s">
        <v>193</v>
      </c>
      <c r="AU107" s="205" t="s">
        <v>83</v>
      </c>
      <c r="AV107" s="13" t="s">
        <v>83</v>
      </c>
      <c r="AW107" s="13" t="s">
        <v>38</v>
      </c>
      <c r="AX107" s="13" t="s">
        <v>74</v>
      </c>
      <c r="AY107" s="205" t="s">
        <v>185</v>
      </c>
    </row>
    <row r="108" spans="2:65" s="15" customFormat="1">
      <c r="B108" s="222"/>
      <c r="D108" s="196" t="s">
        <v>193</v>
      </c>
      <c r="E108" s="223" t="s">
        <v>5</v>
      </c>
      <c r="F108" s="224" t="s">
        <v>302</v>
      </c>
      <c r="H108" s="225">
        <v>32.005000000000003</v>
      </c>
      <c r="I108" s="226"/>
      <c r="L108" s="222"/>
      <c r="M108" s="227"/>
      <c r="N108" s="228"/>
      <c r="O108" s="228"/>
      <c r="P108" s="228"/>
      <c r="Q108" s="228"/>
      <c r="R108" s="228"/>
      <c r="S108" s="228"/>
      <c r="T108" s="229"/>
      <c r="AT108" s="223" t="s">
        <v>193</v>
      </c>
      <c r="AU108" s="223" t="s">
        <v>83</v>
      </c>
      <c r="AV108" s="15" t="s">
        <v>202</v>
      </c>
      <c r="AW108" s="15" t="s">
        <v>38</v>
      </c>
      <c r="AX108" s="15" t="s">
        <v>74</v>
      </c>
      <c r="AY108" s="223" t="s">
        <v>185</v>
      </c>
    </row>
    <row r="109" spans="2:65" s="14" customFormat="1">
      <c r="B109" s="212"/>
      <c r="D109" s="196" t="s">
        <v>193</v>
      </c>
      <c r="E109" s="230" t="s">
        <v>5</v>
      </c>
      <c r="F109" s="231" t="s">
        <v>196</v>
      </c>
      <c r="H109" s="232">
        <v>46.131999999999998</v>
      </c>
      <c r="I109" s="217"/>
      <c r="L109" s="212"/>
      <c r="M109" s="218"/>
      <c r="N109" s="219"/>
      <c r="O109" s="219"/>
      <c r="P109" s="219"/>
      <c r="Q109" s="219"/>
      <c r="R109" s="219"/>
      <c r="S109" s="219"/>
      <c r="T109" s="220"/>
      <c r="AT109" s="221" t="s">
        <v>193</v>
      </c>
      <c r="AU109" s="221" t="s">
        <v>83</v>
      </c>
      <c r="AV109" s="14" t="s">
        <v>191</v>
      </c>
      <c r="AW109" s="14" t="s">
        <v>38</v>
      </c>
      <c r="AX109" s="14" t="s">
        <v>81</v>
      </c>
      <c r="AY109" s="221" t="s">
        <v>185</v>
      </c>
    </row>
    <row r="110" spans="2:65" s="11" customFormat="1" ht="29.85" customHeight="1">
      <c r="B110" s="168"/>
      <c r="D110" s="179" t="s">
        <v>73</v>
      </c>
      <c r="E110" s="180" t="s">
        <v>83</v>
      </c>
      <c r="F110" s="180" t="s">
        <v>512</v>
      </c>
      <c r="I110" s="171"/>
      <c r="J110" s="181">
        <f>BK110</f>
        <v>0</v>
      </c>
      <c r="L110" s="168"/>
      <c r="M110" s="173"/>
      <c r="N110" s="174"/>
      <c r="O110" s="174"/>
      <c r="P110" s="175">
        <f>SUM(P111:P138)</f>
        <v>0</v>
      </c>
      <c r="Q110" s="174"/>
      <c r="R110" s="175">
        <f>SUM(R111:R138)</f>
        <v>14.742880270000001</v>
      </c>
      <c r="S110" s="174"/>
      <c r="T110" s="176">
        <f>SUM(T111:T138)</f>
        <v>0</v>
      </c>
      <c r="AR110" s="169" t="s">
        <v>81</v>
      </c>
      <c r="AT110" s="177" t="s">
        <v>73</v>
      </c>
      <c r="AU110" s="177" t="s">
        <v>81</v>
      </c>
      <c r="AY110" s="169" t="s">
        <v>185</v>
      </c>
      <c r="BK110" s="178">
        <f>SUM(BK111:BK138)</f>
        <v>0</v>
      </c>
    </row>
    <row r="111" spans="2:65" s="1" customFormat="1" ht="28.95" customHeight="1">
      <c r="B111" s="182"/>
      <c r="C111" s="183" t="s">
        <v>191</v>
      </c>
      <c r="D111" s="183" t="s">
        <v>187</v>
      </c>
      <c r="E111" s="184" t="s">
        <v>513</v>
      </c>
      <c r="F111" s="185" t="s">
        <v>514</v>
      </c>
      <c r="G111" s="186" t="s">
        <v>190</v>
      </c>
      <c r="H111" s="187">
        <v>40.96</v>
      </c>
      <c r="I111" s="188"/>
      <c r="J111" s="189">
        <f>ROUND(I111*H111,2)</f>
        <v>0</v>
      </c>
      <c r="K111" s="185" t="s">
        <v>5</v>
      </c>
      <c r="L111" s="42"/>
      <c r="M111" s="190" t="s">
        <v>5</v>
      </c>
      <c r="N111" s="191" t="s">
        <v>45</v>
      </c>
      <c r="O111" s="43"/>
      <c r="P111" s="192">
        <f>O111*H111</f>
        <v>0</v>
      </c>
      <c r="Q111" s="192">
        <v>0</v>
      </c>
      <c r="R111" s="192">
        <f>Q111*H111</f>
        <v>0</v>
      </c>
      <c r="S111" s="192">
        <v>0</v>
      </c>
      <c r="T111" s="193">
        <f>S111*H111</f>
        <v>0</v>
      </c>
      <c r="AR111" s="25" t="s">
        <v>191</v>
      </c>
      <c r="AT111" s="25" t="s">
        <v>187</v>
      </c>
      <c r="AU111" s="25" t="s">
        <v>83</v>
      </c>
      <c r="AY111" s="25" t="s">
        <v>185</v>
      </c>
      <c r="BE111" s="194">
        <f>IF(N111="základní",J111,0)</f>
        <v>0</v>
      </c>
      <c r="BF111" s="194">
        <f>IF(N111="snížená",J111,0)</f>
        <v>0</v>
      </c>
      <c r="BG111" s="194">
        <f>IF(N111="zákl. přenesená",J111,0)</f>
        <v>0</v>
      </c>
      <c r="BH111" s="194">
        <f>IF(N111="sníž. přenesená",J111,0)</f>
        <v>0</v>
      </c>
      <c r="BI111" s="194">
        <f>IF(N111="nulová",J111,0)</f>
        <v>0</v>
      </c>
      <c r="BJ111" s="25" t="s">
        <v>81</v>
      </c>
      <c r="BK111" s="194">
        <f>ROUND(I111*H111,2)</f>
        <v>0</v>
      </c>
      <c r="BL111" s="25" t="s">
        <v>191</v>
      </c>
      <c r="BM111" s="25" t="s">
        <v>949</v>
      </c>
    </row>
    <row r="112" spans="2:65" s="12" customFormat="1">
      <c r="B112" s="195"/>
      <c r="D112" s="196" t="s">
        <v>193</v>
      </c>
      <c r="E112" s="197" t="s">
        <v>5</v>
      </c>
      <c r="F112" s="198" t="s">
        <v>950</v>
      </c>
      <c r="H112" s="199" t="s">
        <v>5</v>
      </c>
      <c r="I112" s="200"/>
      <c r="L112" s="195"/>
      <c r="M112" s="201"/>
      <c r="N112" s="202"/>
      <c r="O112" s="202"/>
      <c r="P112" s="202"/>
      <c r="Q112" s="202"/>
      <c r="R112" s="202"/>
      <c r="S112" s="202"/>
      <c r="T112" s="203"/>
      <c r="AT112" s="199" t="s">
        <v>193</v>
      </c>
      <c r="AU112" s="199" t="s">
        <v>83</v>
      </c>
      <c r="AV112" s="12" t="s">
        <v>81</v>
      </c>
      <c r="AW112" s="12" t="s">
        <v>38</v>
      </c>
      <c r="AX112" s="12" t="s">
        <v>74</v>
      </c>
      <c r="AY112" s="199" t="s">
        <v>185</v>
      </c>
    </row>
    <row r="113" spans="2:65" s="13" customFormat="1">
      <c r="B113" s="204"/>
      <c r="D113" s="196" t="s">
        <v>193</v>
      </c>
      <c r="E113" s="205" t="s">
        <v>5</v>
      </c>
      <c r="F113" s="206" t="s">
        <v>951</v>
      </c>
      <c r="H113" s="207">
        <v>19.8</v>
      </c>
      <c r="I113" s="208"/>
      <c r="L113" s="204"/>
      <c r="M113" s="209"/>
      <c r="N113" s="210"/>
      <c r="O113" s="210"/>
      <c r="P113" s="210"/>
      <c r="Q113" s="210"/>
      <c r="R113" s="210"/>
      <c r="S113" s="210"/>
      <c r="T113" s="211"/>
      <c r="AT113" s="205" t="s">
        <v>193</v>
      </c>
      <c r="AU113" s="205" t="s">
        <v>83</v>
      </c>
      <c r="AV113" s="13" t="s">
        <v>83</v>
      </c>
      <c r="AW113" s="13" t="s">
        <v>38</v>
      </c>
      <c r="AX113" s="13" t="s">
        <v>74</v>
      </c>
      <c r="AY113" s="205" t="s">
        <v>185</v>
      </c>
    </row>
    <row r="114" spans="2:65" s="12" customFormat="1">
      <c r="B114" s="195"/>
      <c r="D114" s="196" t="s">
        <v>193</v>
      </c>
      <c r="E114" s="197" t="s">
        <v>5</v>
      </c>
      <c r="F114" s="198" t="s">
        <v>952</v>
      </c>
      <c r="H114" s="199" t="s">
        <v>5</v>
      </c>
      <c r="I114" s="200"/>
      <c r="L114" s="195"/>
      <c r="M114" s="201"/>
      <c r="N114" s="202"/>
      <c r="O114" s="202"/>
      <c r="P114" s="202"/>
      <c r="Q114" s="202"/>
      <c r="R114" s="202"/>
      <c r="S114" s="202"/>
      <c r="T114" s="203"/>
      <c r="AT114" s="199" t="s">
        <v>193</v>
      </c>
      <c r="AU114" s="199" t="s">
        <v>83</v>
      </c>
      <c r="AV114" s="12" t="s">
        <v>81</v>
      </c>
      <c r="AW114" s="12" t="s">
        <v>38</v>
      </c>
      <c r="AX114" s="12" t="s">
        <v>74</v>
      </c>
      <c r="AY114" s="199" t="s">
        <v>185</v>
      </c>
    </row>
    <row r="115" spans="2:65" s="13" customFormat="1">
      <c r="B115" s="204"/>
      <c r="D115" s="196" t="s">
        <v>193</v>
      </c>
      <c r="E115" s="205" t="s">
        <v>5</v>
      </c>
      <c r="F115" s="206" t="s">
        <v>953</v>
      </c>
      <c r="H115" s="207">
        <v>21.16</v>
      </c>
      <c r="I115" s="208"/>
      <c r="L115" s="204"/>
      <c r="M115" s="209"/>
      <c r="N115" s="210"/>
      <c r="O115" s="210"/>
      <c r="P115" s="210"/>
      <c r="Q115" s="210"/>
      <c r="R115" s="210"/>
      <c r="S115" s="210"/>
      <c r="T115" s="211"/>
      <c r="AT115" s="205" t="s">
        <v>193</v>
      </c>
      <c r="AU115" s="205" t="s">
        <v>83</v>
      </c>
      <c r="AV115" s="13" t="s">
        <v>83</v>
      </c>
      <c r="AW115" s="13" t="s">
        <v>38</v>
      </c>
      <c r="AX115" s="13" t="s">
        <v>74</v>
      </c>
      <c r="AY115" s="205" t="s">
        <v>185</v>
      </c>
    </row>
    <row r="116" spans="2:65" s="14" customFormat="1">
      <c r="B116" s="212"/>
      <c r="D116" s="213" t="s">
        <v>193</v>
      </c>
      <c r="E116" s="214" t="s">
        <v>5</v>
      </c>
      <c r="F116" s="215" t="s">
        <v>196</v>
      </c>
      <c r="H116" s="216">
        <v>40.96</v>
      </c>
      <c r="I116" s="217"/>
      <c r="L116" s="212"/>
      <c r="M116" s="218"/>
      <c r="N116" s="219"/>
      <c r="O116" s="219"/>
      <c r="P116" s="219"/>
      <c r="Q116" s="219"/>
      <c r="R116" s="219"/>
      <c r="S116" s="219"/>
      <c r="T116" s="220"/>
      <c r="AT116" s="221" t="s">
        <v>193</v>
      </c>
      <c r="AU116" s="221" t="s">
        <v>83</v>
      </c>
      <c r="AV116" s="14" t="s">
        <v>191</v>
      </c>
      <c r="AW116" s="14" t="s">
        <v>38</v>
      </c>
      <c r="AX116" s="14" t="s">
        <v>81</v>
      </c>
      <c r="AY116" s="221" t="s">
        <v>185</v>
      </c>
    </row>
    <row r="117" spans="2:65" s="1" customFormat="1" ht="20.399999999999999" customHeight="1">
      <c r="B117" s="182"/>
      <c r="C117" s="183" t="s">
        <v>215</v>
      </c>
      <c r="D117" s="183" t="s">
        <v>187</v>
      </c>
      <c r="E117" s="184" t="s">
        <v>954</v>
      </c>
      <c r="F117" s="185" t="s">
        <v>955</v>
      </c>
      <c r="G117" s="186" t="s">
        <v>283</v>
      </c>
      <c r="H117" s="187">
        <v>4.2320000000000002</v>
      </c>
      <c r="I117" s="188"/>
      <c r="J117" s="189">
        <f>ROUND(I117*H117,2)</f>
        <v>0</v>
      </c>
      <c r="K117" s="185" t="s">
        <v>5</v>
      </c>
      <c r="L117" s="42"/>
      <c r="M117" s="190" t="s">
        <v>5</v>
      </c>
      <c r="N117" s="191" t="s">
        <v>45</v>
      </c>
      <c r="O117" s="43"/>
      <c r="P117" s="192">
        <f>O117*H117</f>
        <v>0</v>
      </c>
      <c r="Q117" s="192">
        <v>0</v>
      </c>
      <c r="R117" s="192">
        <f>Q117*H117</f>
        <v>0</v>
      </c>
      <c r="S117" s="192">
        <v>0</v>
      </c>
      <c r="T117" s="193">
        <f>S117*H117</f>
        <v>0</v>
      </c>
      <c r="AR117" s="25" t="s">
        <v>191</v>
      </c>
      <c r="AT117" s="25" t="s">
        <v>187</v>
      </c>
      <c r="AU117" s="25" t="s">
        <v>83</v>
      </c>
      <c r="AY117" s="25" t="s">
        <v>185</v>
      </c>
      <c r="BE117" s="194">
        <f>IF(N117="základní",J117,0)</f>
        <v>0</v>
      </c>
      <c r="BF117" s="194">
        <f>IF(N117="snížená",J117,0)</f>
        <v>0</v>
      </c>
      <c r="BG117" s="194">
        <f>IF(N117="zákl. přenesená",J117,0)</f>
        <v>0</v>
      </c>
      <c r="BH117" s="194">
        <f>IF(N117="sníž. přenesená",J117,0)</f>
        <v>0</v>
      </c>
      <c r="BI117" s="194">
        <f>IF(N117="nulová",J117,0)</f>
        <v>0</v>
      </c>
      <c r="BJ117" s="25" t="s">
        <v>81</v>
      </c>
      <c r="BK117" s="194">
        <f>ROUND(I117*H117,2)</f>
        <v>0</v>
      </c>
      <c r="BL117" s="25" t="s">
        <v>191</v>
      </c>
      <c r="BM117" s="25" t="s">
        <v>956</v>
      </c>
    </row>
    <row r="118" spans="2:65" s="12" customFormat="1">
      <c r="B118" s="195"/>
      <c r="D118" s="196" t="s">
        <v>193</v>
      </c>
      <c r="E118" s="197" t="s">
        <v>5</v>
      </c>
      <c r="F118" s="198" t="s">
        <v>957</v>
      </c>
      <c r="H118" s="199" t="s">
        <v>5</v>
      </c>
      <c r="I118" s="200"/>
      <c r="L118" s="195"/>
      <c r="M118" s="201"/>
      <c r="N118" s="202"/>
      <c r="O118" s="202"/>
      <c r="P118" s="202"/>
      <c r="Q118" s="202"/>
      <c r="R118" s="202"/>
      <c r="S118" s="202"/>
      <c r="T118" s="203"/>
      <c r="AT118" s="199" t="s">
        <v>193</v>
      </c>
      <c r="AU118" s="199" t="s">
        <v>83</v>
      </c>
      <c r="AV118" s="12" t="s">
        <v>81</v>
      </c>
      <c r="AW118" s="12" t="s">
        <v>38</v>
      </c>
      <c r="AX118" s="12" t="s">
        <v>74</v>
      </c>
      <c r="AY118" s="199" t="s">
        <v>185</v>
      </c>
    </row>
    <row r="119" spans="2:65" s="13" customFormat="1">
      <c r="B119" s="204"/>
      <c r="D119" s="196" t="s">
        <v>193</v>
      </c>
      <c r="E119" s="205" t="s">
        <v>5</v>
      </c>
      <c r="F119" s="206" t="s">
        <v>958</v>
      </c>
      <c r="H119" s="207">
        <v>4.2320000000000002</v>
      </c>
      <c r="I119" s="208"/>
      <c r="L119" s="204"/>
      <c r="M119" s="209"/>
      <c r="N119" s="210"/>
      <c r="O119" s="210"/>
      <c r="P119" s="210"/>
      <c r="Q119" s="210"/>
      <c r="R119" s="210"/>
      <c r="S119" s="210"/>
      <c r="T119" s="211"/>
      <c r="AT119" s="205" t="s">
        <v>193</v>
      </c>
      <c r="AU119" s="205" t="s">
        <v>83</v>
      </c>
      <c r="AV119" s="13" t="s">
        <v>83</v>
      </c>
      <c r="AW119" s="13" t="s">
        <v>38</v>
      </c>
      <c r="AX119" s="13" t="s">
        <v>74</v>
      </c>
      <c r="AY119" s="205" t="s">
        <v>185</v>
      </c>
    </row>
    <row r="120" spans="2:65" s="14" customFormat="1">
      <c r="B120" s="212"/>
      <c r="D120" s="213" t="s">
        <v>193</v>
      </c>
      <c r="E120" s="214" t="s">
        <v>5</v>
      </c>
      <c r="F120" s="215" t="s">
        <v>196</v>
      </c>
      <c r="H120" s="216">
        <v>4.2320000000000002</v>
      </c>
      <c r="I120" s="217"/>
      <c r="L120" s="212"/>
      <c r="M120" s="218"/>
      <c r="N120" s="219"/>
      <c r="O120" s="219"/>
      <c r="P120" s="219"/>
      <c r="Q120" s="219"/>
      <c r="R120" s="219"/>
      <c r="S120" s="219"/>
      <c r="T120" s="220"/>
      <c r="AT120" s="221" t="s">
        <v>193</v>
      </c>
      <c r="AU120" s="221" t="s">
        <v>83</v>
      </c>
      <c r="AV120" s="14" t="s">
        <v>191</v>
      </c>
      <c r="AW120" s="14" t="s">
        <v>38</v>
      </c>
      <c r="AX120" s="14" t="s">
        <v>81</v>
      </c>
      <c r="AY120" s="221" t="s">
        <v>185</v>
      </c>
    </row>
    <row r="121" spans="2:65" s="1" customFormat="1" ht="20.399999999999999" customHeight="1">
      <c r="B121" s="182"/>
      <c r="C121" s="183" t="s">
        <v>219</v>
      </c>
      <c r="D121" s="183" t="s">
        <v>187</v>
      </c>
      <c r="E121" s="184" t="s">
        <v>959</v>
      </c>
      <c r="F121" s="185" t="s">
        <v>960</v>
      </c>
      <c r="G121" s="186" t="s">
        <v>190</v>
      </c>
      <c r="H121" s="187">
        <v>7.36</v>
      </c>
      <c r="I121" s="188"/>
      <c r="J121" s="189">
        <f>ROUND(I121*H121,2)</f>
        <v>0</v>
      </c>
      <c r="K121" s="185" t="s">
        <v>198</v>
      </c>
      <c r="L121" s="42"/>
      <c r="M121" s="190" t="s">
        <v>5</v>
      </c>
      <c r="N121" s="191" t="s">
        <v>45</v>
      </c>
      <c r="O121" s="43"/>
      <c r="P121" s="192">
        <f>O121*H121</f>
        <v>0</v>
      </c>
      <c r="Q121" s="192">
        <v>1.4400000000000001E-3</v>
      </c>
      <c r="R121" s="192">
        <f>Q121*H121</f>
        <v>1.0598400000000001E-2</v>
      </c>
      <c r="S121" s="192">
        <v>0</v>
      </c>
      <c r="T121" s="193">
        <f>S121*H121</f>
        <v>0</v>
      </c>
      <c r="AR121" s="25" t="s">
        <v>191</v>
      </c>
      <c r="AT121" s="25" t="s">
        <v>187</v>
      </c>
      <c r="AU121" s="25" t="s">
        <v>83</v>
      </c>
      <c r="AY121" s="25" t="s">
        <v>185</v>
      </c>
      <c r="BE121" s="194">
        <f>IF(N121="základní",J121,0)</f>
        <v>0</v>
      </c>
      <c r="BF121" s="194">
        <f>IF(N121="snížená",J121,0)</f>
        <v>0</v>
      </c>
      <c r="BG121" s="194">
        <f>IF(N121="zákl. přenesená",J121,0)</f>
        <v>0</v>
      </c>
      <c r="BH121" s="194">
        <f>IF(N121="sníž. přenesená",J121,0)</f>
        <v>0</v>
      </c>
      <c r="BI121" s="194">
        <f>IF(N121="nulová",J121,0)</f>
        <v>0</v>
      </c>
      <c r="BJ121" s="25" t="s">
        <v>81</v>
      </c>
      <c r="BK121" s="194">
        <f>ROUND(I121*H121,2)</f>
        <v>0</v>
      </c>
      <c r="BL121" s="25" t="s">
        <v>191</v>
      </c>
      <c r="BM121" s="25" t="s">
        <v>961</v>
      </c>
    </row>
    <row r="122" spans="2:65" s="12" customFormat="1">
      <c r="B122" s="195"/>
      <c r="D122" s="196" t="s">
        <v>193</v>
      </c>
      <c r="E122" s="197" t="s">
        <v>5</v>
      </c>
      <c r="F122" s="198" t="s">
        <v>957</v>
      </c>
      <c r="H122" s="199" t="s">
        <v>5</v>
      </c>
      <c r="I122" s="200"/>
      <c r="L122" s="195"/>
      <c r="M122" s="201"/>
      <c r="N122" s="202"/>
      <c r="O122" s="202"/>
      <c r="P122" s="202"/>
      <c r="Q122" s="202"/>
      <c r="R122" s="202"/>
      <c r="S122" s="202"/>
      <c r="T122" s="203"/>
      <c r="AT122" s="199" t="s">
        <v>193</v>
      </c>
      <c r="AU122" s="199" t="s">
        <v>83</v>
      </c>
      <c r="AV122" s="12" t="s">
        <v>81</v>
      </c>
      <c r="AW122" s="12" t="s">
        <v>38</v>
      </c>
      <c r="AX122" s="12" t="s">
        <v>74</v>
      </c>
      <c r="AY122" s="199" t="s">
        <v>185</v>
      </c>
    </row>
    <row r="123" spans="2:65" s="13" customFormat="1">
      <c r="B123" s="204"/>
      <c r="D123" s="196" t="s">
        <v>193</v>
      </c>
      <c r="E123" s="205" t="s">
        <v>5</v>
      </c>
      <c r="F123" s="206" t="s">
        <v>962</v>
      </c>
      <c r="H123" s="207">
        <v>7.36</v>
      </c>
      <c r="I123" s="208"/>
      <c r="L123" s="204"/>
      <c r="M123" s="209"/>
      <c r="N123" s="210"/>
      <c r="O123" s="210"/>
      <c r="P123" s="210"/>
      <c r="Q123" s="210"/>
      <c r="R123" s="210"/>
      <c r="S123" s="210"/>
      <c r="T123" s="211"/>
      <c r="AT123" s="205" t="s">
        <v>193</v>
      </c>
      <c r="AU123" s="205" t="s">
        <v>83</v>
      </c>
      <c r="AV123" s="13" t="s">
        <v>83</v>
      </c>
      <c r="AW123" s="13" t="s">
        <v>38</v>
      </c>
      <c r="AX123" s="13" t="s">
        <v>74</v>
      </c>
      <c r="AY123" s="205" t="s">
        <v>185</v>
      </c>
    </row>
    <row r="124" spans="2:65" s="14" customFormat="1">
      <c r="B124" s="212"/>
      <c r="D124" s="213" t="s">
        <v>193</v>
      </c>
      <c r="E124" s="214" t="s">
        <v>5</v>
      </c>
      <c r="F124" s="215" t="s">
        <v>196</v>
      </c>
      <c r="H124" s="216">
        <v>7.36</v>
      </c>
      <c r="I124" s="217"/>
      <c r="L124" s="212"/>
      <c r="M124" s="218"/>
      <c r="N124" s="219"/>
      <c r="O124" s="219"/>
      <c r="P124" s="219"/>
      <c r="Q124" s="219"/>
      <c r="R124" s="219"/>
      <c r="S124" s="219"/>
      <c r="T124" s="220"/>
      <c r="AT124" s="221" t="s">
        <v>193</v>
      </c>
      <c r="AU124" s="221" t="s">
        <v>83</v>
      </c>
      <c r="AV124" s="14" t="s">
        <v>191</v>
      </c>
      <c r="AW124" s="14" t="s">
        <v>38</v>
      </c>
      <c r="AX124" s="14" t="s">
        <v>81</v>
      </c>
      <c r="AY124" s="221" t="s">
        <v>185</v>
      </c>
    </row>
    <row r="125" spans="2:65" s="1" customFormat="1" ht="20.399999999999999" customHeight="1">
      <c r="B125" s="182"/>
      <c r="C125" s="183" t="s">
        <v>224</v>
      </c>
      <c r="D125" s="183" t="s">
        <v>187</v>
      </c>
      <c r="E125" s="184" t="s">
        <v>963</v>
      </c>
      <c r="F125" s="185" t="s">
        <v>964</v>
      </c>
      <c r="G125" s="186" t="s">
        <v>190</v>
      </c>
      <c r="H125" s="187">
        <v>7.36</v>
      </c>
      <c r="I125" s="188"/>
      <c r="J125" s="189">
        <f>ROUND(I125*H125,2)</f>
        <v>0</v>
      </c>
      <c r="K125" s="185" t="s">
        <v>198</v>
      </c>
      <c r="L125" s="42"/>
      <c r="M125" s="190" t="s">
        <v>5</v>
      </c>
      <c r="N125" s="191" t="s">
        <v>45</v>
      </c>
      <c r="O125" s="43"/>
      <c r="P125" s="192">
        <f>O125*H125</f>
        <v>0</v>
      </c>
      <c r="Q125" s="192">
        <v>4.0000000000000003E-5</v>
      </c>
      <c r="R125" s="192">
        <f>Q125*H125</f>
        <v>2.9440000000000005E-4</v>
      </c>
      <c r="S125" s="192">
        <v>0</v>
      </c>
      <c r="T125" s="193">
        <f>S125*H125</f>
        <v>0</v>
      </c>
      <c r="AR125" s="25" t="s">
        <v>191</v>
      </c>
      <c r="AT125" s="25" t="s">
        <v>187</v>
      </c>
      <c r="AU125" s="25" t="s">
        <v>83</v>
      </c>
      <c r="AY125" s="25" t="s">
        <v>185</v>
      </c>
      <c r="BE125" s="194">
        <f>IF(N125="základní",J125,0)</f>
        <v>0</v>
      </c>
      <c r="BF125" s="194">
        <f>IF(N125="snížená",J125,0)</f>
        <v>0</v>
      </c>
      <c r="BG125" s="194">
        <f>IF(N125="zákl. přenesená",J125,0)</f>
        <v>0</v>
      </c>
      <c r="BH125" s="194">
        <f>IF(N125="sníž. přenesená",J125,0)</f>
        <v>0</v>
      </c>
      <c r="BI125" s="194">
        <f>IF(N125="nulová",J125,0)</f>
        <v>0</v>
      </c>
      <c r="BJ125" s="25" t="s">
        <v>81</v>
      </c>
      <c r="BK125" s="194">
        <f>ROUND(I125*H125,2)</f>
        <v>0</v>
      </c>
      <c r="BL125" s="25" t="s">
        <v>191</v>
      </c>
      <c r="BM125" s="25" t="s">
        <v>965</v>
      </c>
    </row>
    <row r="126" spans="2:65" s="1" customFormat="1" ht="20.399999999999999" customHeight="1">
      <c r="B126" s="182"/>
      <c r="C126" s="183" t="s">
        <v>228</v>
      </c>
      <c r="D126" s="183" t="s">
        <v>187</v>
      </c>
      <c r="E126" s="184" t="s">
        <v>966</v>
      </c>
      <c r="F126" s="185" t="s">
        <v>967</v>
      </c>
      <c r="G126" s="186" t="s">
        <v>283</v>
      </c>
      <c r="H126" s="187">
        <v>6.5</v>
      </c>
      <c r="I126" s="188"/>
      <c r="J126" s="189">
        <f>ROUND(I126*H126,2)</f>
        <v>0</v>
      </c>
      <c r="K126" s="185" t="s">
        <v>5</v>
      </c>
      <c r="L126" s="42"/>
      <c r="M126" s="190" t="s">
        <v>5</v>
      </c>
      <c r="N126" s="191" t="s">
        <v>45</v>
      </c>
      <c r="O126" s="43"/>
      <c r="P126" s="192">
        <f>O126*H126</f>
        <v>0</v>
      </c>
      <c r="Q126" s="192">
        <v>2.2563399999999998</v>
      </c>
      <c r="R126" s="192">
        <f>Q126*H126</f>
        <v>14.66621</v>
      </c>
      <c r="S126" s="192">
        <v>0</v>
      </c>
      <c r="T126" s="193">
        <f>S126*H126</f>
        <v>0</v>
      </c>
      <c r="AR126" s="25" t="s">
        <v>191</v>
      </c>
      <c r="AT126" s="25" t="s">
        <v>187</v>
      </c>
      <c r="AU126" s="25" t="s">
        <v>83</v>
      </c>
      <c r="AY126" s="25" t="s">
        <v>185</v>
      </c>
      <c r="BE126" s="194">
        <f>IF(N126="základní",J126,0)</f>
        <v>0</v>
      </c>
      <c r="BF126" s="194">
        <f>IF(N126="snížená",J126,0)</f>
        <v>0</v>
      </c>
      <c r="BG126" s="194">
        <f>IF(N126="zákl. přenesená",J126,0)</f>
        <v>0</v>
      </c>
      <c r="BH126" s="194">
        <f>IF(N126="sníž. přenesená",J126,0)</f>
        <v>0</v>
      </c>
      <c r="BI126" s="194">
        <f>IF(N126="nulová",J126,0)</f>
        <v>0</v>
      </c>
      <c r="BJ126" s="25" t="s">
        <v>81</v>
      </c>
      <c r="BK126" s="194">
        <f>ROUND(I126*H126,2)</f>
        <v>0</v>
      </c>
      <c r="BL126" s="25" t="s">
        <v>191</v>
      </c>
      <c r="BM126" s="25" t="s">
        <v>968</v>
      </c>
    </row>
    <row r="127" spans="2:65" s="12" customFormat="1">
      <c r="B127" s="195"/>
      <c r="D127" s="196" t="s">
        <v>193</v>
      </c>
      <c r="E127" s="197" t="s">
        <v>5</v>
      </c>
      <c r="F127" s="198" t="s">
        <v>969</v>
      </c>
      <c r="H127" s="199" t="s">
        <v>5</v>
      </c>
      <c r="I127" s="200"/>
      <c r="L127" s="195"/>
      <c r="M127" s="201"/>
      <c r="N127" s="202"/>
      <c r="O127" s="202"/>
      <c r="P127" s="202"/>
      <c r="Q127" s="202"/>
      <c r="R127" s="202"/>
      <c r="S127" s="202"/>
      <c r="T127" s="203"/>
      <c r="AT127" s="199" t="s">
        <v>193</v>
      </c>
      <c r="AU127" s="199" t="s">
        <v>83</v>
      </c>
      <c r="AV127" s="12" t="s">
        <v>81</v>
      </c>
      <c r="AW127" s="12" t="s">
        <v>38</v>
      </c>
      <c r="AX127" s="12" t="s">
        <v>74</v>
      </c>
      <c r="AY127" s="199" t="s">
        <v>185</v>
      </c>
    </row>
    <row r="128" spans="2:65" s="13" customFormat="1">
      <c r="B128" s="204"/>
      <c r="D128" s="196" t="s">
        <v>193</v>
      </c>
      <c r="E128" s="205" t="s">
        <v>5</v>
      </c>
      <c r="F128" s="206" t="s">
        <v>970</v>
      </c>
      <c r="H128" s="207">
        <v>2.1669999999999998</v>
      </c>
      <c r="I128" s="208"/>
      <c r="L128" s="204"/>
      <c r="M128" s="209"/>
      <c r="N128" s="210"/>
      <c r="O128" s="210"/>
      <c r="P128" s="210"/>
      <c r="Q128" s="210"/>
      <c r="R128" s="210"/>
      <c r="S128" s="210"/>
      <c r="T128" s="211"/>
      <c r="AT128" s="205" t="s">
        <v>193</v>
      </c>
      <c r="AU128" s="205" t="s">
        <v>83</v>
      </c>
      <c r="AV128" s="13" t="s">
        <v>83</v>
      </c>
      <c r="AW128" s="13" t="s">
        <v>38</v>
      </c>
      <c r="AX128" s="13" t="s">
        <v>74</v>
      </c>
      <c r="AY128" s="205" t="s">
        <v>185</v>
      </c>
    </row>
    <row r="129" spans="2:65" s="12" customFormat="1">
      <c r="B129" s="195"/>
      <c r="D129" s="196" t="s">
        <v>193</v>
      </c>
      <c r="E129" s="197" t="s">
        <v>5</v>
      </c>
      <c r="F129" s="198" t="s">
        <v>971</v>
      </c>
      <c r="H129" s="199" t="s">
        <v>5</v>
      </c>
      <c r="I129" s="200"/>
      <c r="L129" s="195"/>
      <c r="M129" s="201"/>
      <c r="N129" s="202"/>
      <c r="O129" s="202"/>
      <c r="P129" s="202"/>
      <c r="Q129" s="202"/>
      <c r="R129" s="202"/>
      <c r="S129" s="202"/>
      <c r="T129" s="203"/>
      <c r="AT129" s="199" t="s">
        <v>193</v>
      </c>
      <c r="AU129" s="199" t="s">
        <v>83</v>
      </c>
      <c r="AV129" s="12" t="s">
        <v>81</v>
      </c>
      <c r="AW129" s="12" t="s">
        <v>38</v>
      </c>
      <c r="AX129" s="12" t="s">
        <v>74</v>
      </c>
      <c r="AY129" s="199" t="s">
        <v>185</v>
      </c>
    </row>
    <row r="130" spans="2:65" s="13" customFormat="1">
      <c r="B130" s="204"/>
      <c r="D130" s="196" t="s">
        <v>193</v>
      </c>
      <c r="E130" s="205" t="s">
        <v>5</v>
      </c>
      <c r="F130" s="206" t="s">
        <v>972</v>
      </c>
      <c r="H130" s="207">
        <v>4.3330000000000002</v>
      </c>
      <c r="I130" s="208"/>
      <c r="L130" s="204"/>
      <c r="M130" s="209"/>
      <c r="N130" s="210"/>
      <c r="O130" s="210"/>
      <c r="P130" s="210"/>
      <c r="Q130" s="210"/>
      <c r="R130" s="210"/>
      <c r="S130" s="210"/>
      <c r="T130" s="211"/>
      <c r="AT130" s="205" t="s">
        <v>193</v>
      </c>
      <c r="AU130" s="205" t="s">
        <v>83</v>
      </c>
      <c r="AV130" s="13" t="s">
        <v>83</v>
      </c>
      <c r="AW130" s="13" t="s">
        <v>38</v>
      </c>
      <c r="AX130" s="13" t="s">
        <v>74</v>
      </c>
      <c r="AY130" s="205" t="s">
        <v>185</v>
      </c>
    </row>
    <row r="131" spans="2:65" s="14" customFormat="1">
      <c r="B131" s="212"/>
      <c r="D131" s="213" t="s">
        <v>193</v>
      </c>
      <c r="E131" s="214" t="s">
        <v>5</v>
      </c>
      <c r="F131" s="215" t="s">
        <v>196</v>
      </c>
      <c r="H131" s="216">
        <v>6.5</v>
      </c>
      <c r="I131" s="217"/>
      <c r="L131" s="212"/>
      <c r="M131" s="218"/>
      <c r="N131" s="219"/>
      <c r="O131" s="219"/>
      <c r="P131" s="219"/>
      <c r="Q131" s="219"/>
      <c r="R131" s="219"/>
      <c r="S131" s="219"/>
      <c r="T131" s="220"/>
      <c r="AT131" s="221" t="s">
        <v>193</v>
      </c>
      <c r="AU131" s="221" t="s">
        <v>83</v>
      </c>
      <c r="AV131" s="14" t="s">
        <v>191</v>
      </c>
      <c r="AW131" s="14" t="s">
        <v>38</v>
      </c>
      <c r="AX131" s="14" t="s">
        <v>81</v>
      </c>
      <c r="AY131" s="221" t="s">
        <v>185</v>
      </c>
    </row>
    <row r="132" spans="2:65" s="1" customFormat="1" ht="20.399999999999999" customHeight="1">
      <c r="B132" s="182"/>
      <c r="C132" s="183" t="s">
        <v>232</v>
      </c>
      <c r="D132" s="183" t="s">
        <v>187</v>
      </c>
      <c r="E132" s="184" t="s">
        <v>973</v>
      </c>
      <c r="F132" s="185" t="s">
        <v>974</v>
      </c>
      <c r="G132" s="186" t="s">
        <v>190</v>
      </c>
      <c r="H132" s="187">
        <v>25.998999999999999</v>
      </c>
      <c r="I132" s="188"/>
      <c r="J132" s="189">
        <f>ROUND(I132*H132,2)</f>
        <v>0</v>
      </c>
      <c r="K132" s="185" t="s">
        <v>5</v>
      </c>
      <c r="L132" s="42"/>
      <c r="M132" s="190" t="s">
        <v>5</v>
      </c>
      <c r="N132" s="191" t="s">
        <v>45</v>
      </c>
      <c r="O132" s="43"/>
      <c r="P132" s="192">
        <f>O132*H132</f>
        <v>0</v>
      </c>
      <c r="Q132" s="192">
        <v>2.5300000000000001E-3</v>
      </c>
      <c r="R132" s="192">
        <f>Q132*H132</f>
        <v>6.5777470000000005E-2</v>
      </c>
      <c r="S132" s="192">
        <v>0</v>
      </c>
      <c r="T132" s="193">
        <f>S132*H132</f>
        <v>0</v>
      </c>
      <c r="AR132" s="25" t="s">
        <v>191</v>
      </c>
      <c r="AT132" s="25" t="s">
        <v>187</v>
      </c>
      <c r="AU132" s="25" t="s">
        <v>83</v>
      </c>
      <c r="AY132" s="25" t="s">
        <v>185</v>
      </c>
      <c r="BE132" s="194">
        <f>IF(N132="základní",J132,0)</f>
        <v>0</v>
      </c>
      <c r="BF132" s="194">
        <f>IF(N132="snížená",J132,0)</f>
        <v>0</v>
      </c>
      <c r="BG132" s="194">
        <f>IF(N132="zákl. přenesená",J132,0)</f>
        <v>0</v>
      </c>
      <c r="BH132" s="194">
        <f>IF(N132="sníž. přenesená",J132,0)</f>
        <v>0</v>
      </c>
      <c r="BI132" s="194">
        <f>IF(N132="nulová",J132,0)</f>
        <v>0</v>
      </c>
      <c r="BJ132" s="25" t="s">
        <v>81</v>
      </c>
      <c r="BK132" s="194">
        <f>ROUND(I132*H132,2)</f>
        <v>0</v>
      </c>
      <c r="BL132" s="25" t="s">
        <v>191</v>
      </c>
      <c r="BM132" s="25" t="s">
        <v>975</v>
      </c>
    </row>
    <row r="133" spans="2:65" s="12" customFormat="1">
      <c r="B133" s="195"/>
      <c r="D133" s="196" t="s">
        <v>193</v>
      </c>
      <c r="E133" s="197" t="s">
        <v>5</v>
      </c>
      <c r="F133" s="198" t="s">
        <v>969</v>
      </c>
      <c r="H133" s="199" t="s">
        <v>5</v>
      </c>
      <c r="I133" s="200"/>
      <c r="L133" s="195"/>
      <c r="M133" s="201"/>
      <c r="N133" s="202"/>
      <c r="O133" s="202"/>
      <c r="P133" s="202"/>
      <c r="Q133" s="202"/>
      <c r="R133" s="202"/>
      <c r="S133" s="202"/>
      <c r="T133" s="203"/>
      <c r="AT133" s="199" t="s">
        <v>193</v>
      </c>
      <c r="AU133" s="199" t="s">
        <v>83</v>
      </c>
      <c r="AV133" s="12" t="s">
        <v>81</v>
      </c>
      <c r="AW133" s="12" t="s">
        <v>38</v>
      </c>
      <c r="AX133" s="12" t="s">
        <v>74</v>
      </c>
      <c r="AY133" s="199" t="s">
        <v>185</v>
      </c>
    </row>
    <row r="134" spans="2:65" s="13" customFormat="1">
      <c r="B134" s="204"/>
      <c r="D134" s="196" t="s">
        <v>193</v>
      </c>
      <c r="E134" s="205" t="s">
        <v>5</v>
      </c>
      <c r="F134" s="206" t="s">
        <v>976</v>
      </c>
      <c r="H134" s="207">
        <v>8.6660000000000004</v>
      </c>
      <c r="I134" s="208"/>
      <c r="L134" s="204"/>
      <c r="M134" s="209"/>
      <c r="N134" s="210"/>
      <c r="O134" s="210"/>
      <c r="P134" s="210"/>
      <c r="Q134" s="210"/>
      <c r="R134" s="210"/>
      <c r="S134" s="210"/>
      <c r="T134" s="211"/>
      <c r="AT134" s="205" t="s">
        <v>193</v>
      </c>
      <c r="AU134" s="205" t="s">
        <v>83</v>
      </c>
      <c r="AV134" s="13" t="s">
        <v>83</v>
      </c>
      <c r="AW134" s="13" t="s">
        <v>38</v>
      </c>
      <c r="AX134" s="13" t="s">
        <v>74</v>
      </c>
      <c r="AY134" s="205" t="s">
        <v>185</v>
      </c>
    </row>
    <row r="135" spans="2:65" s="12" customFormat="1">
      <c r="B135" s="195"/>
      <c r="D135" s="196" t="s">
        <v>193</v>
      </c>
      <c r="E135" s="197" t="s">
        <v>5</v>
      </c>
      <c r="F135" s="198" t="s">
        <v>971</v>
      </c>
      <c r="H135" s="199" t="s">
        <v>5</v>
      </c>
      <c r="I135" s="200"/>
      <c r="L135" s="195"/>
      <c r="M135" s="201"/>
      <c r="N135" s="202"/>
      <c r="O135" s="202"/>
      <c r="P135" s="202"/>
      <c r="Q135" s="202"/>
      <c r="R135" s="202"/>
      <c r="S135" s="202"/>
      <c r="T135" s="203"/>
      <c r="AT135" s="199" t="s">
        <v>193</v>
      </c>
      <c r="AU135" s="199" t="s">
        <v>83</v>
      </c>
      <c r="AV135" s="12" t="s">
        <v>81</v>
      </c>
      <c r="AW135" s="12" t="s">
        <v>38</v>
      </c>
      <c r="AX135" s="12" t="s">
        <v>74</v>
      </c>
      <c r="AY135" s="199" t="s">
        <v>185</v>
      </c>
    </row>
    <row r="136" spans="2:65" s="13" customFormat="1">
      <c r="B136" s="204"/>
      <c r="D136" s="196" t="s">
        <v>193</v>
      </c>
      <c r="E136" s="205" t="s">
        <v>5</v>
      </c>
      <c r="F136" s="206" t="s">
        <v>977</v>
      </c>
      <c r="H136" s="207">
        <v>17.332999999999998</v>
      </c>
      <c r="I136" s="208"/>
      <c r="L136" s="204"/>
      <c r="M136" s="209"/>
      <c r="N136" s="210"/>
      <c r="O136" s="210"/>
      <c r="P136" s="210"/>
      <c r="Q136" s="210"/>
      <c r="R136" s="210"/>
      <c r="S136" s="210"/>
      <c r="T136" s="211"/>
      <c r="AT136" s="205" t="s">
        <v>193</v>
      </c>
      <c r="AU136" s="205" t="s">
        <v>83</v>
      </c>
      <c r="AV136" s="13" t="s">
        <v>83</v>
      </c>
      <c r="AW136" s="13" t="s">
        <v>38</v>
      </c>
      <c r="AX136" s="13" t="s">
        <v>74</v>
      </c>
      <c r="AY136" s="205" t="s">
        <v>185</v>
      </c>
    </row>
    <row r="137" spans="2:65" s="14" customFormat="1">
      <c r="B137" s="212"/>
      <c r="D137" s="213" t="s">
        <v>193</v>
      </c>
      <c r="E137" s="214" t="s">
        <v>5</v>
      </c>
      <c r="F137" s="215" t="s">
        <v>196</v>
      </c>
      <c r="H137" s="216">
        <v>25.998999999999999</v>
      </c>
      <c r="I137" s="217"/>
      <c r="L137" s="212"/>
      <c r="M137" s="218"/>
      <c r="N137" s="219"/>
      <c r="O137" s="219"/>
      <c r="P137" s="219"/>
      <c r="Q137" s="219"/>
      <c r="R137" s="219"/>
      <c r="S137" s="219"/>
      <c r="T137" s="220"/>
      <c r="AT137" s="221" t="s">
        <v>193</v>
      </c>
      <c r="AU137" s="221" t="s">
        <v>83</v>
      </c>
      <c r="AV137" s="14" t="s">
        <v>191</v>
      </c>
      <c r="AW137" s="14" t="s">
        <v>38</v>
      </c>
      <c r="AX137" s="14" t="s">
        <v>81</v>
      </c>
      <c r="AY137" s="221" t="s">
        <v>185</v>
      </c>
    </row>
    <row r="138" spans="2:65" s="1" customFormat="1" ht="20.399999999999999" customHeight="1">
      <c r="B138" s="182"/>
      <c r="C138" s="183" t="s">
        <v>238</v>
      </c>
      <c r="D138" s="183" t="s">
        <v>187</v>
      </c>
      <c r="E138" s="184" t="s">
        <v>978</v>
      </c>
      <c r="F138" s="185" t="s">
        <v>979</v>
      </c>
      <c r="G138" s="186" t="s">
        <v>190</v>
      </c>
      <c r="H138" s="187">
        <v>25.998999999999999</v>
      </c>
      <c r="I138" s="188"/>
      <c r="J138" s="189">
        <f>ROUND(I138*H138,2)</f>
        <v>0</v>
      </c>
      <c r="K138" s="185" t="s">
        <v>5</v>
      </c>
      <c r="L138" s="42"/>
      <c r="M138" s="190" t="s">
        <v>5</v>
      </c>
      <c r="N138" s="191" t="s">
        <v>45</v>
      </c>
      <c r="O138" s="43"/>
      <c r="P138" s="192">
        <f>O138*H138</f>
        <v>0</v>
      </c>
      <c r="Q138" s="192">
        <v>0</v>
      </c>
      <c r="R138" s="192">
        <f>Q138*H138</f>
        <v>0</v>
      </c>
      <c r="S138" s="192">
        <v>0</v>
      </c>
      <c r="T138" s="193">
        <f>S138*H138</f>
        <v>0</v>
      </c>
      <c r="AR138" s="25" t="s">
        <v>191</v>
      </c>
      <c r="AT138" s="25" t="s">
        <v>187</v>
      </c>
      <c r="AU138" s="25" t="s">
        <v>83</v>
      </c>
      <c r="AY138" s="25" t="s">
        <v>185</v>
      </c>
      <c r="BE138" s="194">
        <f>IF(N138="základní",J138,0)</f>
        <v>0</v>
      </c>
      <c r="BF138" s="194">
        <f>IF(N138="snížená",J138,0)</f>
        <v>0</v>
      </c>
      <c r="BG138" s="194">
        <f>IF(N138="zákl. přenesená",J138,0)</f>
        <v>0</v>
      </c>
      <c r="BH138" s="194">
        <f>IF(N138="sníž. přenesená",J138,0)</f>
        <v>0</v>
      </c>
      <c r="BI138" s="194">
        <f>IF(N138="nulová",J138,0)</f>
        <v>0</v>
      </c>
      <c r="BJ138" s="25" t="s">
        <v>81</v>
      </c>
      <c r="BK138" s="194">
        <f>ROUND(I138*H138,2)</f>
        <v>0</v>
      </c>
      <c r="BL138" s="25" t="s">
        <v>191</v>
      </c>
      <c r="BM138" s="25" t="s">
        <v>980</v>
      </c>
    </row>
    <row r="139" spans="2:65" s="11" customFormat="1" ht="29.85" customHeight="1">
      <c r="B139" s="168"/>
      <c r="D139" s="179" t="s">
        <v>73</v>
      </c>
      <c r="E139" s="180" t="s">
        <v>215</v>
      </c>
      <c r="F139" s="180" t="s">
        <v>90</v>
      </c>
      <c r="I139" s="171"/>
      <c r="J139" s="181">
        <f>BK139</f>
        <v>0</v>
      </c>
      <c r="L139" s="168"/>
      <c r="M139" s="173"/>
      <c r="N139" s="174"/>
      <c r="O139" s="174"/>
      <c r="P139" s="175">
        <f>SUM(P140:P152)</f>
        <v>0</v>
      </c>
      <c r="Q139" s="174"/>
      <c r="R139" s="175">
        <f>SUM(R140:R152)</f>
        <v>4.0869</v>
      </c>
      <c r="S139" s="174"/>
      <c r="T139" s="176">
        <f>SUM(T140:T152)</f>
        <v>0</v>
      </c>
      <c r="AR139" s="169" t="s">
        <v>81</v>
      </c>
      <c r="AT139" s="177" t="s">
        <v>73</v>
      </c>
      <c r="AU139" s="177" t="s">
        <v>81</v>
      </c>
      <c r="AY139" s="169" t="s">
        <v>185</v>
      </c>
      <c r="BK139" s="178">
        <f>SUM(BK140:BK152)</f>
        <v>0</v>
      </c>
    </row>
    <row r="140" spans="2:65" s="1" customFormat="1" ht="28.95" customHeight="1">
      <c r="B140" s="182"/>
      <c r="C140" s="183" t="s">
        <v>244</v>
      </c>
      <c r="D140" s="183" t="s">
        <v>187</v>
      </c>
      <c r="E140" s="184" t="s">
        <v>690</v>
      </c>
      <c r="F140" s="185" t="s">
        <v>981</v>
      </c>
      <c r="G140" s="186" t="s">
        <v>190</v>
      </c>
      <c r="H140" s="187">
        <v>18.899999999999999</v>
      </c>
      <c r="I140" s="188"/>
      <c r="J140" s="189">
        <f>ROUND(I140*H140,2)</f>
        <v>0</v>
      </c>
      <c r="K140" s="185" t="s">
        <v>198</v>
      </c>
      <c r="L140" s="42"/>
      <c r="M140" s="190" t="s">
        <v>5</v>
      </c>
      <c r="N140" s="191" t="s">
        <v>45</v>
      </c>
      <c r="O140" s="43"/>
      <c r="P140" s="192">
        <f>O140*H140</f>
        <v>0</v>
      </c>
      <c r="Q140" s="192">
        <v>0</v>
      </c>
      <c r="R140" s="192">
        <f>Q140*H140</f>
        <v>0</v>
      </c>
      <c r="S140" s="192">
        <v>0</v>
      </c>
      <c r="T140" s="193">
        <f>S140*H140</f>
        <v>0</v>
      </c>
      <c r="AR140" s="25" t="s">
        <v>191</v>
      </c>
      <c r="AT140" s="25" t="s">
        <v>187</v>
      </c>
      <c r="AU140" s="25" t="s">
        <v>83</v>
      </c>
      <c r="AY140" s="25" t="s">
        <v>185</v>
      </c>
      <c r="BE140" s="194">
        <f>IF(N140="základní",J140,0)</f>
        <v>0</v>
      </c>
      <c r="BF140" s="194">
        <f>IF(N140="snížená",J140,0)</f>
        <v>0</v>
      </c>
      <c r="BG140" s="194">
        <f>IF(N140="zákl. přenesená",J140,0)</f>
        <v>0</v>
      </c>
      <c r="BH140" s="194">
        <f>IF(N140="sníž. přenesená",J140,0)</f>
        <v>0</v>
      </c>
      <c r="BI140" s="194">
        <f>IF(N140="nulová",J140,0)</f>
        <v>0</v>
      </c>
      <c r="BJ140" s="25" t="s">
        <v>81</v>
      </c>
      <c r="BK140" s="194">
        <f>ROUND(I140*H140,2)</f>
        <v>0</v>
      </c>
      <c r="BL140" s="25" t="s">
        <v>191</v>
      </c>
      <c r="BM140" s="25" t="s">
        <v>982</v>
      </c>
    </row>
    <row r="141" spans="2:65" s="12" customFormat="1">
      <c r="B141" s="195"/>
      <c r="D141" s="196" t="s">
        <v>193</v>
      </c>
      <c r="E141" s="197" t="s">
        <v>5</v>
      </c>
      <c r="F141" s="198" t="s">
        <v>950</v>
      </c>
      <c r="H141" s="199" t="s">
        <v>5</v>
      </c>
      <c r="I141" s="200"/>
      <c r="L141" s="195"/>
      <c r="M141" s="201"/>
      <c r="N141" s="202"/>
      <c r="O141" s="202"/>
      <c r="P141" s="202"/>
      <c r="Q141" s="202"/>
      <c r="R141" s="202"/>
      <c r="S141" s="202"/>
      <c r="T141" s="203"/>
      <c r="AT141" s="199" t="s">
        <v>193</v>
      </c>
      <c r="AU141" s="199" t="s">
        <v>83</v>
      </c>
      <c r="AV141" s="12" t="s">
        <v>81</v>
      </c>
      <c r="AW141" s="12" t="s">
        <v>38</v>
      </c>
      <c r="AX141" s="12" t="s">
        <v>74</v>
      </c>
      <c r="AY141" s="199" t="s">
        <v>185</v>
      </c>
    </row>
    <row r="142" spans="2:65" s="13" customFormat="1">
      <c r="B142" s="204"/>
      <c r="D142" s="196" t="s">
        <v>193</v>
      </c>
      <c r="E142" s="205" t="s">
        <v>5</v>
      </c>
      <c r="F142" s="206" t="s">
        <v>983</v>
      </c>
      <c r="H142" s="207">
        <v>18.899999999999999</v>
      </c>
      <c r="I142" s="208"/>
      <c r="L142" s="204"/>
      <c r="M142" s="209"/>
      <c r="N142" s="210"/>
      <c r="O142" s="210"/>
      <c r="P142" s="210"/>
      <c r="Q142" s="210"/>
      <c r="R142" s="210"/>
      <c r="S142" s="210"/>
      <c r="T142" s="211"/>
      <c r="AT142" s="205" t="s">
        <v>193</v>
      </c>
      <c r="AU142" s="205" t="s">
        <v>83</v>
      </c>
      <c r="AV142" s="13" t="s">
        <v>83</v>
      </c>
      <c r="AW142" s="13" t="s">
        <v>38</v>
      </c>
      <c r="AX142" s="13" t="s">
        <v>74</v>
      </c>
      <c r="AY142" s="205" t="s">
        <v>185</v>
      </c>
    </row>
    <row r="143" spans="2:65" s="14" customFormat="1">
      <c r="B143" s="212"/>
      <c r="D143" s="213" t="s">
        <v>193</v>
      </c>
      <c r="E143" s="214" t="s">
        <v>5</v>
      </c>
      <c r="F143" s="215" t="s">
        <v>196</v>
      </c>
      <c r="H143" s="216">
        <v>18.899999999999999</v>
      </c>
      <c r="I143" s="217"/>
      <c r="L143" s="212"/>
      <c r="M143" s="218"/>
      <c r="N143" s="219"/>
      <c r="O143" s="219"/>
      <c r="P143" s="219"/>
      <c r="Q143" s="219"/>
      <c r="R143" s="219"/>
      <c r="S143" s="219"/>
      <c r="T143" s="220"/>
      <c r="AT143" s="221" t="s">
        <v>193</v>
      </c>
      <c r="AU143" s="221" t="s">
        <v>83</v>
      </c>
      <c r="AV143" s="14" t="s">
        <v>191</v>
      </c>
      <c r="AW143" s="14" t="s">
        <v>38</v>
      </c>
      <c r="AX143" s="14" t="s">
        <v>81</v>
      </c>
      <c r="AY143" s="221" t="s">
        <v>185</v>
      </c>
    </row>
    <row r="144" spans="2:65" s="1" customFormat="1" ht="28.95" customHeight="1">
      <c r="B144" s="182"/>
      <c r="C144" s="183" t="s">
        <v>250</v>
      </c>
      <c r="D144" s="183" t="s">
        <v>187</v>
      </c>
      <c r="E144" s="184" t="s">
        <v>695</v>
      </c>
      <c r="F144" s="185" t="s">
        <v>696</v>
      </c>
      <c r="G144" s="186" t="s">
        <v>190</v>
      </c>
      <c r="H144" s="187">
        <v>18</v>
      </c>
      <c r="I144" s="188"/>
      <c r="J144" s="189">
        <f>ROUND(I144*H144,2)</f>
        <v>0</v>
      </c>
      <c r="K144" s="185" t="s">
        <v>5</v>
      </c>
      <c r="L144" s="42"/>
      <c r="M144" s="190" t="s">
        <v>5</v>
      </c>
      <c r="N144" s="191" t="s">
        <v>45</v>
      </c>
      <c r="O144" s="43"/>
      <c r="P144" s="192">
        <f>O144*H144</f>
        <v>0</v>
      </c>
      <c r="Q144" s="192">
        <v>8.4250000000000005E-2</v>
      </c>
      <c r="R144" s="192">
        <f>Q144*H144</f>
        <v>1.5165000000000002</v>
      </c>
      <c r="S144" s="192">
        <v>0</v>
      </c>
      <c r="T144" s="193">
        <f>S144*H144</f>
        <v>0</v>
      </c>
      <c r="AR144" s="25" t="s">
        <v>191</v>
      </c>
      <c r="AT144" s="25" t="s">
        <v>187</v>
      </c>
      <c r="AU144" s="25" t="s">
        <v>83</v>
      </c>
      <c r="AY144" s="25" t="s">
        <v>185</v>
      </c>
      <c r="BE144" s="194">
        <f>IF(N144="základní",J144,0)</f>
        <v>0</v>
      </c>
      <c r="BF144" s="194">
        <f>IF(N144="snížená",J144,0)</f>
        <v>0</v>
      </c>
      <c r="BG144" s="194">
        <f>IF(N144="zákl. přenesená",J144,0)</f>
        <v>0</v>
      </c>
      <c r="BH144" s="194">
        <f>IF(N144="sníž. přenesená",J144,0)</f>
        <v>0</v>
      </c>
      <c r="BI144" s="194">
        <f>IF(N144="nulová",J144,0)</f>
        <v>0</v>
      </c>
      <c r="BJ144" s="25" t="s">
        <v>81</v>
      </c>
      <c r="BK144" s="194">
        <f>ROUND(I144*H144,2)</f>
        <v>0</v>
      </c>
      <c r="BL144" s="25" t="s">
        <v>191</v>
      </c>
      <c r="BM144" s="25" t="s">
        <v>984</v>
      </c>
    </row>
    <row r="145" spans="2:65" s="12" customFormat="1">
      <c r="B145" s="195"/>
      <c r="D145" s="196" t="s">
        <v>193</v>
      </c>
      <c r="E145" s="197" t="s">
        <v>5</v>
      </c>
      <c r="F145" s="198" t="s">
        <v>950</v>
      </c>
      <c r="H145" s="199" t="s">
        <v>5</v>
      </c>
      <c r="I145" s="200"/>
      <c r="L145" s="195"/>
      <c r="M145" s="201"/>
      <c r="N145" s="202"/>
      <c r="O145" s="202"/>
      <c r="P145" s="202"/>
      <c r="Q145" s="202"/>
      <c r="R145" s="202"/>
      <c r="S145" s="202"/>
      <c r="T145" s="203"/>
      <c r="AT145" s="199" t="s">
        <v>193</v>
      </c>
      <c r="AU145" s="199" t="s">
        <v>83</v>
      </c>
      <c r="AV145" s="12" t="s">
        <v>81</v>
      </c>
      <c r="AW145" s="12" t="s">
        <v>38</v>
      </c>
      <c r="AX145" s="12" t="s">
        <v>74</v>
      </c>
      <c r="AY145" s="199" t="s">
        <v>185</v>
      </c>
    </row>
    <row r="146" spans="2:65" s="13" customFormat="1">
      <c r="B146" s="204"/>
      <c r="D146" s="196" t="s">
        <v>193</v>
      </c>
      <c r="E146" s="205" t="s">
        <v>5</v>
      </c>
      <c r="F146" s="206" t="s">
        <v>214</v>
      </c>
      <c r="H146" s="207">
        <v>18</v>
      </c>
      <c r="I146" s="208"/>
      <c r="L146" s="204"/>
      <c r="M146" s="209"/>
      <c r="N146" s="210"/>
      <c r="O146" s="210"/>
      <c r="P146" s="210"/>
      <c r="Q146" s="210"/>
      <c r="R146" s="210"/>
      <c r="S146" s="210"/>
      <c r="T146" s="211"/>
      <c r="AT146" s="205" t="s">
        <v>193</v>
      </c>
      <c r="AU146" s="205" t="s">
        <v>83</v>
      </c>
      <c r="AV146" s="13" t="s">
        <v>83</v>
      </c>
      <c r="AW146" s="13" t="s">
        <v>38</v>
      </c>
      <c r="AX146" s="13" t="s">
        <v>74</v>
      </c>
      <c r="AY146" s="205" t="s">
        <v>185</v>
      </c>
    </row>
    <row r="147" spans="2:65" s="14" customFormat="1">
      <c r="B147" s="212"/>
      <c r="D147" s="213" t="s">
        <v>193</v>
      </c>
      <c r="E147" s="214" t="s">
        <v>5</v>
      </c>
      <c r="F147" s="215" t="s">
        <v>196</v>
      </c>
      <c r="H147" s="216">
        <v>18</v>
      </c>
      <c r="I147" s="217"/>
      <c r="L147" s="212"/>
      <c r="M147" s="218"/>
      <c r="N147" s="219"/>
      <c r="O147" s="219"/>
      <c r="P147" s="219"/>
      <c r="Q147" s="219"/>
      <c r="R147" s="219"/>
      <c r="S147" s="219"/>
      <c r="T147" s="220"/>
      <c r="AT147" s="221" t="s">
        <v>193</v>
      </c>
      <c r="AU147" s="221" t="s">
        <v>83</v>
      </c>
      <c r="AV147" s="14" t="s">
        <v>191</v>
      </c>
      <c r="AW147" s="14" t="s">
        <v>38</v>
      </c>
      <c r="AX147" s="14" t="s">
        <v>81</v>
      </c>
      <c r="AY147" s="221" t="s">
        <v>185</v>
      </c>
    </row>
    <row r="148" spans="2:65" s="1" customFormat="1" ht="28.95" customHeight="1">
      <c r="B148" s="182"/>
      <c r="C148" s="236" t="s">
        <v>255</v>
      </c>
      <c r="D148" s="236" t="s">
        <v>480</v>
      </c>
      <c r="E148" s="237" t="s">
        <v>707</v>
      </c>
      <c r="F148" s="238" t="s">
        <v>985</v>
      </c>
      <c r="G148" s="239" t="s">
        <v>190</v>
      </c>
      <c r="H148" s="240">
        <v>18.36</v>
      </c>
      <c r="I148" s="241"/>
      <c r="J148" s="242">
        <f>ROUND(I148*H148,2)</f>
        <v>0</v>
      </c>
      <c r="K148" s="238" t="s">
        <v>198</v>
      </c>
      <c r="L148" s="243"/>
      <c r="M148" s="244" t="s">
        <v>5</v>
      </c>
      <c r="N148" s="245" t="s">
        <v>45</v>
      </c>
      <c r="O148" s="43"/>
      <c r="P148" s="192">
        <f>O148*H148</f>
        <v>0</v>
      </c>
      <c r="Q148" s="192">
        <v>0.14000000000000001</v>
      </c>
      <c r="R148" s="192">
        <f>Q148*H148</f>
        <v>2.5704000000000002</v>
      </c>
      <c r="S148" s="192">
        <v>0</v>
      </c>
      <c r="T148" s="193">
        <f>S148*H148</f>
        <v>0</v>
      </c>
      <c r="AR148" s="25" t="s">
        <v>228</v>
      </c>
      <c r="AT148" s="25" t="s">
        <v>480</v>
      </c>
      <c r="AU148" s="25" t="s">
        <v>83</v>
      </c>
      <c r="AY148" s="25" t="s">
        <v>185</v>
      </c>
      <c r="BE148" s="194">
        <f>IF(N148="základní",J148,0)</f>
        <v>0</v>
      </c>
      <c r="BF148" s="194">
        <f>IF(N148="snížená",J148,0)</f>
        <v>0</v>
      </c>
      <c r="BG148" s="194">
        <f>IF(N148="zákl. přenesená",J148,0)</f>
        <v>0</v>
      </c>
      <c r="BH148" s="194">
        <f>IF(N148="sníž. přenesená",J148,0)</f>
        <v>0</v>
      </c>
      <c r="BI148" s="194">
        <f>IF(N148="nulová",J148,0)</f>
        <v>0</v>
      </c>
      <c r="BJ148" s="25" t="s">
        <v>81</v>
      </c>
      <c r="BK148" s="194">
        <f>ROUND(I148*H148,2)</f>
        <v>0</v>
      </c>
      <c r="BL148" s="25" t="s">
        <v>191</v>
      </c>
      <c r="BM148" s="25" t="s">
        <v>986</v>
      </c>
    </row>
    <row r="149" spans="2:65" s="1" customFormat="1" ht="24">
      <c r="B149" s="42"/>
      <c r="D149" s="196" t="s">
        <v>987</v>
      </c>
      <c r="F149" s="253" t="s">
        <v>988</v>
      </c>
      <c r="I149" s="254"/>
      <c r="L149" s="42"/>
      <c r="M149" s="255"/>
      <c r="N149" s="43"/>
      <c r="O149" s="43"/>
      <c r="P149" s="43"/>
      <c r="Q149" s="43"/>
      <c r="R149" s="43"/>
      <c r="S149" s="43"/>
      <c r="T149" s="71"/>
      <c r="AT149" s="25" t="s">
        <v>987</v>
      </c>
      <c r="AU149" s="25" t="s">
        <v>83</v>
      </c>
    </row>
    <row r="150" spans="2:65" s="12" customFormat="1">
      <c r="B150" s="195"/>
      <c r="D150" s="196" t="s">
        <v>193</v>
      </c>
      <c r="E150" s="197" t="s">
        <v>5</v>
      </c>
      <c r="F150" s="198" t="s">
        <v>950</v>
      </c>
      <c r="H150" s="199" t="s">
        <v>5</v>
      </c>
      <c r="I150" s="200"/>
      <c r="L150" s="195"/>
      <c r="M150" s="201"/>
      <c r="N150" s="202"/>
      <c r="O150" s="202"/>
      <c r="P150" s="202"/>
      <c r="Q150" s="202"/>
      <c r="R150" s="202"/>
      <c r="S150" s="202"/>
      <c r="T150" s="203"/>
      <c r="AT150" s="199" t="s">
        <v>193</v>
      </c>
      <c r="AU150" s="199" t="s">
        <v>83</v>
      </c>
      <c r="AV150" s="12" t="s">
        <v>81</v>
      </c>
      <c r="AW150" s="12" t="s">
        <v>38</v>
      </c>
      <c r="AX150" s="12" t="s">
        <v>74</v>
      </c>
      <c r="AY150" s="199" t="s">
        <v>185</v>
      </c>
    </row>
    <row r="151" spans="2:65" s="13" customFormat="1">
      <c r="B151" s="204"/>
      <c r="D151" s="196" t="s">
        <v>193</v>
      </c>
      <c r="E151" s="205" t="s">
        <v>5</v>
      </c>
      <c r="F151" s="206" t="s">
        <v>989</v>
      </c>
      <c r="H151" s="207">
        <v>18.36</v>
      </c>
      <c r="I151" s="208"/>
      <c r="L151" s="204"/>
      <c r="M151" s="209"/>
      <c r="N151" s="210"/>
      <c r="O151" s="210"/>
      <c r="P151" s="210"/>
      <c r="Q151" s="210"/>
      <c r="R151" s="210"/>
      <c r="S151" s="210"/>
      <c r="T151" s="211"/>
      <c r="AT151" s="205" t="s">
        <v>193</v>
      </c>
      <c r="AU151" s="205" t="s">
        <v>83</v>
      </c>
      <c r="AV151" s="13" t="s">
        <v>83</v>
      </c>
      <c r="AW151" s="13" t="s">
        <v>38</v>
      </c>
      <c r="AX151" s="13" t="s">
        <v>74</v>
      </c>
      <c r="AY151" s="205" t="s">
        <v>185</v>
      </c>
    </row>
    <row r="152" spans="2:65" s="14" customFormat="1">
      <c r="B152" s="212"/>
      <c r="D152" s="196" t="s">
        <v>193</v>
      </c>
      <c r="E152" s="230" t="s">
        <v>5</v>
      </c>
      <c r="F152" s="231" t="s">
        <v>196</v>
      </c>
      <c r="H152" s="232">
        <v>18.36</v>
      </c>
      <c r="I152" s="217"/>
      <c r="L152" s="212"/>
      <c r="M152" s="218"/>
      <c r="N152" s="219"/>
      <c r="O152" s="219"/>
      <c r="P152" s="219"/>
      <c r="Q152" s="219"/>
      <c r="R152" s="219"/>
      <c r="S152" s="219"/>
      <c r="T152" s="220"/>
      <c r="AT152" s="221" t="s">
        <v>193</v>
      </c>
      <c r="AU152" s="221" t="s">
        <v>83</v>
      </c>
      <c r="AV152" s="14" t="s">
        <v>191</v>
      </c>
      <c r="AW152" s="14" t="s">
        <v>38</v>
      </c>
      <c r="AX152" s="14" t="s">
        <v>81</v>
      </c>
      <c r="AY152" s="221" t="s">
        <v>185</v>
      </c>
    </row>
    <row r="153" spans="2:65" s="11" customFormat="1" ht="29.85" customHeight="1">
      <c r="B153" s="168"/>
      <c r="D153" s="179" t="s">
        <v>73</v>
      </c>
      <c r="E153" s="180" t="s">
        <v>232</v>
      </c>
      <c r="F153" s="180" t="s">
        <v>368</v>
      </c>
      <c r="I153" s="171"/>
      <c r="J153" s="181">
        <f>BK153</f>
        <v>0</v>
      </c>
      <c r="L153" s="168"/>
      <c r="M153" s="173"/>
      <c r="N153" s="174"/>
      <c r="O153" s="174"/>
      <c r="P153" s="175">
        <f>SUM(P154:P163)</f>
        <v>0</v>
      </c>
      <c r="Q153" s="174"/>
      <c r="R153" s="175">
        <f>SUM(R154:R163)</f>
        <v>0</v>
      </c>
      <c r="S153" s="174"/>
      <c r="T153" s="176">
        <f>SUM(T154:T163)</f>
        <v>0</v>
      </c>
      <c r="AR153" s="169" t="s">
        <v>81</v>
      </c>
      <c r="AT153" s="177" t="s">
        <v>73</v>
      </c>
      <c r="AU153" s="177" t="s">
        <v>81</v>
      </c>
      <c r="AY153" s="169" t="s">
        <v>185</v>
      </c>
      <c r="BK153" s="178">
        <f>SUM(BK154:BK163)</f>
        <v>0</v>
      </c>
    </row>
    <row r="154" spans="2:65" s="1" customFormat="1" ht="20.399999999999999" customHeight="1">
      <c r="B154" s="182"/>
      <c r="C154" s="183" t="s">
        <v>259</v>
      </c>
      <c r="D154" s="183" t="s">
        <v>187</v>
      </c>
      <c r="E154" s="184" t="s">
        <v>990</v>
      </c>
      <c r="F154" s="185" t="s">
        <v>991</v>
      </c>
      <c r="G154" s="186" t="s">
        <v>366</v>
      </c>
      <c r="H154" s="187">
        <v>4</v>
      </c>
      <c r="I154" s="188"/>
      <c r="J154" s="189">
        <f>ROUND(I154*H154,2)</f>
        <v>0</v>
      </c>
      <c r="K154" s="185" t="s">
        <v>5</v>
      </c>
      <c r="L154" s="42"/>
      <c r="M154" s="190" t="s">
        <v>5</v>
      </c>
      <c r="N154" s="191" t="s">
        <v>45</v>
      </c>
      <c r="O154" s="43"/>
      <c r="P154" s="192">
        <f>O154*H154</f>
        <v>0</v>
      </c>
      <c r="Q154" s="192">
        <v>0</v>
      </c>
      <c r="R154" s="192">
        <f>Q154*H154</f>
        <v>0</v>
      </c>
      <c r="S154" s="192">
        <v>0</v>
      </c>
      <c r="T154" s="193">
        <f>S154*H154</f>
        <v>0</v>
      </c>
      <c r="AR154" s="25" t="s">
        <v>191</v>
      </c>
      <c r="AT154" s="25" t="s">
        <v>187</v>
      </c>
      <c r="AU154" s="25" t="s">
        <v>83</v>
      </c>
      <c r="AY154" s="25" t="s">
        <v>185</v>
      </c>
      <c r="BE154" s="194">
        <f>IF(N154="základní",J154,0)</f>
        <v>0</v>
      </c>
      <c r="BF154" s="194">
        <f>IF(N154="snížená",J154,0)</f>
        <v>0</v>
      </c>
      <c r="BG154" s="194">
        <f>IF(N154="zákl. přenesená",J154,0)</f>
        <v>0</v>
      </c>
      <c r="BH154" s="194">
        <f>IF(N154="sníž. přenesená",J154,0)</f>
        <v>0</v>
      </c>
      <c r="BI154" s="194">
        <f>IF(N154="nulová",J154,0)</f>
        <v>0</v>
      </c>
      <c r="BJ154" s="25" t="s">
        <v>81</v>
      </c>
      <c r="BK154" s="194">
        <f>ROUND(I154*H154,2)</f>
        <v>0</v>
      </c>
      <c r="BL154" s="25" t="s">
        <v>191</v>
      </c>
      <c r="BM154" s="25" t="s">
        <v>992</v>
      </c>
    </row>
    <row r="155" spans="2:65" s="13" customFormat="1">
      <c r="B155" s="204"/>
      <c r="D155" s="196" t="s">
        <v>193</v>
      </c>
      <c r="E155" s="205" t="s">
        <v>5</v>
      </c>
      <c r="F155" s="206" t="s">
        <v>191</v>
      </c>
      <c r="H155" s="207">
        <v>4</v>
      </c>
      <c r="I155" s="208"/>
      <c r="L155" s="204"/>
      <c r="M155" s="209"/>
      <c r="N155" s="210"/>
      <c r="O155" s="210"/>
      <c r="P155" s="210"/>
      <c r="Q155" s="210"/>
      <c r="R155" s="210"/>
      <c r="S155" s="210"/>
      <c r="T155" s="211"/>
      <c r="AT155" s="205" t="s">
        <v>193</v>
      </c>
      <c r="AU155" s="205" t="s">
        <v>83</v>
      </c>
      <c r="AV155" s="13" t="s">
        <v>83</v>
      </c>
      <c r="AW155" s="13" t="s">
        <v>38</v>
      </c>
      <c r="AX155" s="13" t="s">
        <v>74</v>
      </c>
      <c r="AY155" s="205" t="s">
        <v>185</v>
      </c>
    </row>
    <row r="156" spans="2:65" s="14" customFormat="1">
      <c r="B156" s="212"/>
      <c r="D156" s="213" t="s">
        <v>193</v>
      </c>
      <c r="E156" s="214" t="s">
        <v>5</v>
      </c>
      <c r="F156" s="215" t="s">
        <v>196</v>
      </c>
      <c r="H156" s="216">
        <v>4</v>
      </c>
      <c r="I156" s="217"/>
      <c r="L156" s="212"/>
      <c r="M156" s="218"/>
      <c r="N156" s="219"/>
      <c r="O156" s="219"/>
      <c r="P156" s="219"/>
      <c r="Q156" s="219"/>
      <c r="R156" s="219"/>
      <c r="S156" s="219"/>
      <c r="T156" s="220"/>
      <c r="AT156" s="221" t="s">
        <v>193</v>
      </c>
      <c r="AU156" s="221" t="s">
        <v>83</v>
      </c>
      <c r="AV156" s="14" t="s">
        <v>191</v>
      </c>
      <c r="AW156" s="14" t="s">
        <v>38</v>
      </c>
      <c r="AX156" s="14" t="s">
        <v>81</v>
      </c>
      <c r="AY156" s="221" t="s">
        <v>185</v>
      </c>
    </row>
    <row r="157" spans="2:65" s="1" customFormat="1" ht="20.399999999999999" customHeight="1">
      <c r="B157" s="182"/>
      <c r="C157" s="236" t="s">
        <v>11</v>
      </c>
      <c r="D157" s="236" t="s">
        <v>480</v>
      </c>
      <c r="E157" s="237" t="s">
        <v>993</v>
      </c>
      <c r="F157" s="238" t="s">
        <v>994</v>
      </c>
      <c r="G157" s="239" t="s">
        <v>600</v>
      </c>
      <c r="H157" s="240">
        <v>1</v>
      </c>
      <c r="I157" s="241"/>
      <c r="J157" s="242">
        <f>ROUND(I157*H157,2)</f>
        <v>0</v>
      </c>
      <c r="K157" s="238" t="s">
        <v>5</v>
      </c>
      <c r="L157" s="243"/>
      <c r="M157" s="244" t="s">
        <v>5</v>
      </c>
      <c r="N157" s="245" t="s">
        <v>45</v>
      </c>
      <c r="O157" s="43"/>
      <c r="P157" s="192">
        <f>O157*H157</f>
        <v>0</v>
      </c>
      <c r="Q157" s="192">
        <v>0</v>
      </c>
      <c r="R157" s="192">
        <f>Q157*H157</f>
        <v>0</v>
      </c>
      <c r="S157" s="192">
        <v>0</v>
      </c>
      <c r="T157" s="193">
        <f>S157*H157</f>
        <v>0</v>
      </c>
      <c r="AR157" s="25" t="s">
        <v>228</v>
      </c>
      <c r="AT157" s="25" t="s">
        <v>480</v>
      </c>
      <c r="AU157" s="25" t="s">
        <v>83</v>
      </c>
      <c r="AY157" s="25" t="s">
        <v>185</v>
      </c>
      <c r="BE157" s="194">
        <f>IF(N157="základní",J157,0)</f>
        <v>0</v>
      </c>
      <c r="BF157" s="194">
        <f>IF(N157="snížená",J157,0)</f>
        <v>0</v>
      </c>
      <c r="BG157" s="194">
        <f>IF(N157="zákl. přenesená",J157,0)</f>
        <v>0</v>
      </c>
      <c r="BH157" s="194">
        <f>IF(N157="sníž. přenesená",J157,0)</f>
        <v>0</v>
      </c>
      <c r="BI157" s="194">
        <f>IF(N157="nulová",J157,0)</f>
        <v>0</v>
      </c>
      <c r="BJ157" s="25" t="s">
        <v>81</v>
      </c>
      <c r="BK157" s="194">
        <f>ROUND(I157*H157,2)</f>
        <v>0</v>
      </c>
      <c r="BL157" s="25" t="s">
        <v>191</v>
      </c>
      <c r="BM157" s="25" t="s">
        <v>995</v>
      </c>
    </row>
    <row r="158" spans="2:65" s="13" customFormat="1">
      <c r="B158" s="204"/>
      <c r="D158" s="196" t="s">
        <v>193</v>
      </c>
      <c r="E158" s="205" t="s">
        <v>5</v>
      </c>
      <c r="F158" s="206" t="s">
        <v>81</v>
      </c>
      <c r="H158" s="207">
        <v>1</v>
      </c>
      <c r="I158" s="208"/>
      <c r="L158" s="204"/>
      <c r="M158" s="209"/>
      <c r="N158" s="210"/>
      <c r="O158" s="210"/>
      <c r="P158" s="210"/>
      <c r="Q158" s="210"/>
      <c r="R158" s="210"/>
      <c r="S158" s="210"/>
      <c r="T158" s="211"/>
      <c r="AT158" s="205" t="s">
        <v>193</v>
      </c>
      <c r="AU158" s="205" t="s">
        <v>83</v>
      </c>
      <c r="AV158" s="13" t="s">
        <v>83</v>
      </c>
      <c r="AW158" s="13" t="s">
        <v>38</v>
      </c>
      <c r="AX158" s="13" t="s">
        <v>74</v>
      </c>
      <c r="AY158" s="205" t="s">
        <v>185</v>
      </c>
    </row>
    <row r="159" spans="2:65" s="14" customFormat="1">
      <c r="B159" s="212"/>
      <c r="D159" s="213" t="s">
        <v>193</v>
      </c>
      <c r="E159" s="214" t="s">
        <v>5</v>
      </c>
      <c r="F159" s="215" t="s">
        <v>196</v>
      </c>
      <c r="H159" s="216">
        <v>1</v>
      </c>
      <c r="I159" s="217"/>
      <c r="L159" s="212"/>
      <c r="M159" s="218"/>
      <c r="N159" s="219"/>
      <c r="O159" s="219"/>
      <c r="P159" s="219"/>
      <c r="Q159" s="219"/>
      <c r="R159" s="219"/>
      <c r="S159" s="219"/>
      <c r="T159" s="220"/>
      <c r="AT159" s="221" t="s">
        <v>193</v>
      </c>
      <c r="AU159" s="221" t="s">
        <v>83</v>
      </c>
      <c r="AV159" s="14" t="s">
        <v>191</v>
      </c>
      <c r="AW159" s="14" t="s">
        <v>38</v>
      </c>
      <c r="AX159" s="14" t="s">
        <v>81</v>
      </c>
      <c r="AY159" s="221" t="s">
        <v>185</v>
      </c>
    </row>
    <row r="160" spans="2:65" s="1" customFormat="1" ht="20.399999999999999" customHeight="1">
      <c r="B160" s="182"/>
      <c r="C160" s="236" t="s">
        <v>267</v>
      </c>
      <c r="D160" s="236" t="s">
        <v>480</v>
      </c>
      <c r="E160" s="237" t="s">
        <v>996</v>
      </c>
      <c r="F160" s="238" t="s">
        <v>994</v>
      </c>
      <c r="G160" s="239" t="s">
        <v>600</v>
      </c>
      <c r="H160" s="240">
        <v>3</v>
      </c>
      <c r="I160" s="241"/>
      <c r="J160" s="242">
        <f>ROUND(I160*H160,2)</f>
        <v>0</v>
      </c>
      <c r="K160" s="238" t="s">
        <v>5</v>
      </c>
      <c r="L160" s="243"/>
      <c r="M160" s="244" t="s">
        <v>5</v>
      </c>
      <c r="N160" s="245" t="s">
        <v>45</v>
      </c>
      <c r="O160" s="43"/>
      <c r="P160" s="192">
        <f>O160*H160</f>
        <v>0</v>
      </c>
      <c r="Q160" s="192">
        <v>0</v>
      </c>
      <c r="R160" s="192">
        <f>Q160*H160</f>
        <v>0</v>
      </c>
      <c r="S160" s="192">
        <v>0</v>
      </c>
      <c r="T160" s="193">
        <f>S160*H160</f>
        <v>0</v>
      </c>
      <c r="AR160" s="25" t="s">
        <v>228</v>
      </c>
      <c r="AT160" s="25" t="s">
        <v>480</v>
      </c>
      <c r="AU160" s="25" t="s">
        <v>83</v>
      </c>
      <c r="AY160" s="25" t="s">
        <v>185</v>
      </c>
      <c r="BE160" s="194">
        <f>IF(N160="základní",J160,0)</f>
        <v>0</v>
      </c>
      <c r="BF160" s="194">
        <f>IF(N160="snížená",J160,0)</f>
        <v>0</v>
      </c>
      <c r="BG160" s="194">
        <f>IF(N160="zákl. přenesená",J160,0)</f>
        <v>0</v>
      </c>
      <c r="BH160" s="194">
        <f>IF(N160="sníž. přenesená",J160,0)</f>
        <v>0</v>
      </c>
      <c r="BI160" s="194">
        <f>IF(N160="nulová",J160,0)</f>
        <v>0</v>
      </c>
      <c r="BJ160" s="25" t="s">
        <v>81</v>
      </c>
      <c r="BK160" s="194">
        <f>ROUND(I160*H160,2)</f>
        <v>0</v>
      </c>
      <c r="BL160" s="25" t="s">
        <v>191</v>
      </c>
      <c r="BM160" s="25" t="s">
        <v>997</v>
      </c>
    </row>
    <row r="161" spans="2:65" s="13" customFormat="1">
      <c r="B161" s="204"/>
      <c r="D161" s="196" t="s">
        <v>193</v>
      </c>
      <c r="E161" s="205" t="s">
        <v>5</v>
      </c>
      <c r="F161" s="206" t="s">
        <v>202</v>
      </c>
      <c r="H161" s="207">
        <v>3</v>
      </c>
      <c r="I161" s="208"/>
      <c r="L161" s="204"/>
      <c r="M161" s="209"/>
      <c r="N161" s="210"/>
      <c r="O161" s="210"/>
      <c r="P161" s="210"/>
      <c r="Q161" s="210"/>
      <c r="R161" s="210"/>
      <c r="S161" s="210"/>
      <c r="T161" s="211"/>
      <c r="AT161" s="205" t="s">
        <v>193</v>
      </c>
      <c r="AU161" s="205" t="s">
        <v>83</v>
      </c>
      <c r="AV161" s="13" t="s">
        <v>83</v>
      </c>
      <c r="AW161" s="13" t="s">
        <v>38</v>
      </c>
      <c r="AX161" s="13" t="s">
        <v>74</v>
      </c>
      <c r="AY161" s="205" t="s">
        <v>185</v>
      </c>
    </row>
    <row r="162" spans="2:65" s="14" customFormat="1">
      <c r="B162" s="212"/>
      <c r="D162" s="213" t="s">
        <v>193</v>
      </c>
      <c r="E162" s="214" t="s">
        <v>5</v>
      </c>
      <c r="F162" s="215" t="s">
        <v>196</v>
      </c>
      <c r="H162" s="216">
        <v>3</v>
      </c>
      <c r="I162" s="217"/>
      <c r="L162" s="212"/>
      <c r="M162" s="218"/>
      <c r="N162" s="219"/>
      <c r="O162" s="219"/>
      <c r="P162" s="219"/>
      <c r="Q162" s="219"/>
      <c r="R162" s="219"/>
      <c r="S162" s="219"/>
      <c r="T162" s="220"/>
      <c r="AT162" s="221" t="s">
        <v>193</v>
      </c>
      <c r="AU162" s="221" t="s">
        <v>83</v>
      </c>
      <c r="AV162" s="14" t="s">
        <v>191</v>
      </c>
      <c r="AW162" s="14" t="s">
        <v>38</v>
      </c>
      <c r="AX162" s="14" t="s">
        <v>81</v>
      </c>
      <c r="AY162" s="221" t="s">
        <v>185</v>
      </c>
    </row>
    <row r="163" spans="2:65" s="1" customFormat="1" ht="20.399999999999999" customHeight="1">
      <c r="B163" s="182"/>
      <c r="C163" s="183" t="s">
        <v>272</v>
      </c>
      <c r="D163" s="183" t="s">
        <v>187</v>
      </c>
      <c r="E163" s="184" t="s">
        <v>725</v>
      </c>
      <c r="F163" s="185" t="s">
        <v>726</v>
      </c>
      <c r="G163" s="186" t="s">
        <v>356</v>
      </c>
      <c r="H163" s="187">
        <v>29.521999999999998</v>
      </c>
      <c r="I163" s="188"/>
      <c r="J163" s="189">
        <f>ROUND(I163*H163,2)</f>
        <v>0</v>
      </c>
      <c r="K163" s="185" t="s">
        <v>5</v>
      </c>
      <c r="L163" s="42"/>
      <c r="M163" s="190" t="s">
        <v>5</v>
      </c>
      <c r="N163" s="246" t="s">
        <v>45</v>
      </c>
      <c r="O163" s="247"/>
      <c r="P163" s="248">
        <f>O163*H163</f>
        <v>0</v>
      </c>
      <c r="Q163" s="248">
        <v>0</v>
      </c>
      <c r="R163" s="248">
        <f>Q163*H163</f>
        <v>0</v>
      </c>
      <c r="S163" s="248">
        <v>0</v>
      </c>
      <c r="T163" s="249">
        <f>S163*H163</f>
        <v>0</v>
      </c>
      <c r="AR163" s="25" t="s">
        <v>191</v>
      </c>
      <c r="AT163" s="25" t="s">
        <v>187</v>
      </c>
      <c r="AU163" s="25" t="s">
        <v>83</v>
      </c>
      <c r="AY163" s="25" t="s">
        <v>185</v>
      </c>
      <c r="BE163" s="194">
        <f>IF(N163="základní",J163,0)</f>
        <v>0</v>
      </c>
      <c r="BF163" s="194">
        <f>IF(N163="snížená",J163,0)</f>
        <v>0</v>
      </c>
      <c r="BG163" s="194">
        <f>IF(N163="zákl. přenesená",J163,0)</f>
        <v>0</v>
      </c>
      <c r="BH163" s="194">
        <f>IF(N163="sníž. přenesená",J163,0)</f>
        <v>0</v>
      </c>
      <c r="BI163" s="194">
        <f>IF(N163="nulová",J163,0)</f>
        <v>0</v>
      </c>
      <c r="BJ163" s="25" t="s">
        <v>81</v>
      </c>
      <c r="BK163" s="194">
        <f>ROUND(I163*H163,2)</f>
        <v>0</v>
      </c>
      <c r="BL163" s="25" t="s">
        <v>191</v>
      </c>
      <c r="BM163" s="25" t="s">
        <v>998</v>
      </c>
    </row>
    <row r="164" spans="2:65" s="1" customFormat="1" ht="6.9" customHeight="1">
      <c r="B164" s="57"/>
      <c r="C164" s="58"/>
      <c r="D164" s="58"/>
      <c r="E164" s="58"/>
      <c r="F164" s="58"/>
      <c r="G164" s="58"/>
      <c r="H164" s="58"/>
      <c r="I164" s="135"/>
      <c r="J164" s="58"/>
      <c r="K164" s="58"/>
      <c r="L164" s="42"/>
    </row>
  </sheetData>
  <autoFilter ref="C86:K163"/>
  <mergeCells count="12">
    <mergeCell ref="G1:H1"/>
    <mergeCell ref="L2:V2"/>
    <mergeCell ref="E49:H49"/>
    <mergeCell ref="E51:H51"/>
    <mergeCell ref="E75:H75"/>
    <mergeCell ref="E77:H77"/>
    <mergeCell ref="E79:H79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66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7.140625" customWidth="1"/>
    <col min="2" max="2" width="1.42578125" customWidth="1"/>
    <col min="3" max="3" width="3.42578125" customWidth="1"/>
    <col min="4" max="4" width="3.7109375" customWidth="1"/>
    <col min="5" max="5" width="14.7109375" customWidth="1"/>
    <col min="6" max="6" width="64.28515625" customWidth="1"/>
    <col min="7" max="7" width="7.42578125" customWidth="1"/>
    <col min="8" max="8" width="9.42578125" customWidth="1"/>
    <col min="9" max="9" width="10.85546875" style="107" customWidth="1"/>
    <col min="10" max="10" width="20.140625" customWidth="1"/>
    <col min="11" max="11" width="13.28515625" customWidth="1"/>
    <col min="13" max="18" width="9.140625" hidden="1"/>
    <col min="19" max="19" width="7" hidden="1" customWidth="1"/>
    <col min="20" max="20" width="25.42578125" hidden="1" customWidth="1"/>
    <col min="21" max="21" width="14" hidden="1" customWidth="1"/>
    <col min="22" max="22" width="10.42578125" customWidth="1"/>
    <col min="23" max="23" width="14" customWidth="1"/>
    <col min="24" max="24" width="10.42578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149</v>
      </c>
      <c r="G1" s="420" t="s">
        <v>150</v>
      </c>
      <c r="H1" s="420"/>
      <c r="I1" s="111"/>
      <c r="J1" s="110" t="s">
        <v>151</v>
      </c>
      <c r="K1" s="109" t="s">
        <v>152</v>
      </c>
      <c r="L1" s="110" t="s">
        <v>153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" customHeight="1">
      <c r="L2" s="412" t="s">
        <v>8</v>
      </c>
      <c r="M2" s="413"/>
      <c r="N2" s="413"/>
      <c r="O2" s="413"/>
      <c r="P2" s="413"/>
      <c r="Q2" s="413"/>
      <c r="R2" s="413"/>
      <c r="S2" s="413"/>
      <c r="T2" s="413"/>
      <c r="U2" s="413"/>
      <c r="V2" s="413"/>
      <c r="AT2" s="25" t="s">
        <v>112</v>
      </c>
    </row>
    <row r="3" spans="1:70" ht="6.9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83</v>
      </c>
    </row>
    <row r="4" spans="1:70" ht="36.9" customHeight="1">
      <c r="B4" s="29"/>
      <c r="C4" s="30"/>
      <c r="D4" s="31" t="s">
        <v>154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3.2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399999999999999" customHeight="1">
      <c r="B7" s="29"/>
      <c r="C7" s="30"/>
      <c r="D7" s="30"/>
      <c r="E7" s="416" t="str">
        <f>'Rekapitulace stavby'!K6</f>
        <v>Regenerace panelového sídliště Prievidzská, Šumperk - 5. etapa, II. část - díl 1</v>
      </c>
      <c r="F7" s="417"/>
      <c r="G7" s="417"/>
      <c r="H7" s="417"/>
      <c r="I7" s="113"/>
      <c r="J7" s="30"/>
      <c r="K7" s="32"/>
    </row>
    <row r="8" spans="1:70" ht="13.2">
      <c r="B8" s="29"/>
      <c r="C8" s="30"/>
      <c r="D8" s="38" t="s">
        <v>155</v>
      </c>
      <c r="E8" s="30"/>
      <c r="F8" s="30"/>
      <c r="G8" s="30"/>
      <c r="H8" s="30"/>
      <c r="I8" s="113"/>
      <c r="J8" s="30"/>
      <c r="K8" s="32"/>
    </row>
    <row r="9" spans="1:70" s="1" customFormat="1" ht="20.399999999999999" customHeight="1">
      <c r="B9" s="42"/>
      <c r="C9" s="43"/>
      <c r="D9" s="43"/>
      <c r="E9" s="416" t="s">
        <v>999</v>
      </c>
      <c r="F9" s="418"/>
      <c r="G9" s="418"/>
      <c r="H9" s="418"/>
      <c r="I9" s="114"/>
      <c r="J9" s="43"/>
      <c r="K9" s="46"/>
    </row>
    <row r="10" spans="1:70" s="1" customFormat="1" ht="13.2">
      <c r="B10" s="42"/>
      <c r="C10" s="43"/>
      <c r="D10" s="38" t="s">
        <v>157</v>
      </c>
      <c r="E10" s="43"/>
      <c r="F10" s="43"/>
      <c r="G10" s="43"/>
      <c r="H10" s="43"/>
      <c r="I10" s="114"/>
      <c r="J10" s="43"/>
      <c r="K10" s="46"/>
    </row>
    <row r="11" spans="1:70" s="1" customFormat="1" ht="36.9" customHeight="1">
      <c r="B11" s="42"/>
      <c r="C11" s="43"/>
      <c r="D11" s="43"/>
      <c r="E11" s="419" t="s">
        <v>1000</v>
      </c>
      <c r="F11" s="418"/>
      <c r="G11" s="418"/>
      <c r="H11" s="418"/>
      <c r="I11" s="114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" customHeight="1">
      <c r="B13" s="42"/>
      <c r="C13" s="43"/>
      <c r="D13" s="38" t="s">
        <v>21</v>
      </c>
      <c r="E13" s="43"/>
      <c r="F13" s="36" t="s">
        <v>5</v>
      </c>
      <c r="G13" s="43"/>
      <c r="H13" s="43"/>
      <c r="I13" s="115" t="s">
        <v>22</v>
      </c>
      <c r="J13" s="36" t="s">
        <v>5</v>
      </c>
      <c r="K13" s="46"/>
    </row>
    <row r="14" spans="1:70" s="1" customFormat="1" ht="14.4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15" t="s">
        <v>25</v>
      </c>
      <c r="J14" s="116" t="str">
        <f>'Rekapitulace stavby'!AN8</f>
        <v>24. 3. 2017</v>
      </c>
      <c r="K14" s="46"/>
    </row>
    <row r="15" spans="1:70" s="1" customFormat="1" ht="10.95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" customHeight="1">
      <c r="B16" s="42"/>
      <c r="C16" s="43"/>
      <c r="D16" s="38" t="s">
        <v>27</v>
      </c>
      <c r="E16" s="43"/>
      <c r="F16" s="43"/>
      <c r="G16" s="43"/>
      <c r="H16" s="43"/>
      <c r="I16" s="115" t="s">
        <v>28</v>
      </c>
      <c r="J16" s="36" t="str">
        <f>IF('Rekapitulace stavby'!AN10="","",'Rekapitulace stavby'!AN10)</f>
        <v/>
      </c>
      <c r="K16" s="46"/>
    </row>
    <row r="17" spans="2:11" s="1" customFormat="1" ht="18" customHeight="1">
      <c r="B17" s="42"/>
      <c r="C17" s="43"/>
      <c r="D17" s="43"/>
      <c r="E17" s="36" t="str">
        <f>IF('Rekapitulace stavby'!E11="","",'Rekapitulace stavby'!E11)</f>
        <v xml:space="preserve"> </v>
      </c>
      <c r="F17" s="43"/>
      <c r="G17" s="43"/>
      <c r="H17" s="43"/>
      <c r="I17" s="115" t="s">
        <v>31</v>
      </c>
      <c r="J17" s="36" t="str">
        <f>IF('Rekapitulace stavby'!AN11="","",'Rekapitulace stavby'!AN11)</f>
        <v/>
      </c>
      <c r="K17" s="46"/>
    </row>
    <row r="18" spans="2:11" s="1" customFormat="1" ht="6.9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" customHeight="1">
      <c r="B19" s="42"/>
      <c r="C19" s="43"/>
      <c r="D19" s="38" t="s">
        <v>32</v>
      </c>
      <c r="E19" s="43"/>
      <c r="F19" s="43"/>
      <c r="G19" s="43"/>
      <c r="H19" s="43"/>
      <c r="I19" s="115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31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" customHeight="1">
      <c r="B22" s="42"/>
      <c r="C22" s="43"/>
      <c r="D22" s="38" t="s">
        <v>34</v>
      </c>
      <c r="E22" s="43"/>
      <c r="F22" s="43"/>
      <c r="G22" s="43"/>
      <c r="H22" s="43"/>
      <c r="I22" s="115" t="s">
        <v>28</v>
      </c>
      <c r="J22" s="36" t="s">
        <v>35</v>
      </c>
      <c r="K22" s="46"/>
    </row>
    <row r="23" spans="2:11" s="1" customFormat="1" ht="18" customHeight="1">
      <c r="B23" s="42"/>
      <c r="C23" s="43"/>
      <c r="D23" s="43"/>
      <c r="E23" s="36" t="s">
        <v>36</v>
      </c>
      <c r="F23" s="43"/>
      <c r="G23" s="43"/>
      <c r="H23" s="43"/>
      <c r="I23" s="115" t="s">
        <v>31</v>
      </c>
      <c r="J23" s="36" t="s">
        <v>37</v>
      </c>
      <c r="K23" s="46"/>
    </row>
    <row r="24" spans="2:11" s="1" customFormat="1" ht="6.9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" customHeight="1">
      <c r="B25" s="42"/>
      <c r="C25" s="43"/>
      <c r="D25" s="38" t="s">
        <v>39</v>
      </c>
      <c r="E25" s="43"/>
      <c r="F25" s="43"/>
      <c r="G25" s="43"/>
      <c r="H25" s="43"/>
      <c r="I25" s="114"/>
      <c r="J25" s="43"/>
      <c r="K25" s="46"/>
    </row>
    <row r="26" spans="2:11" s="7" customFormat="1" ht="20.399999999999999" customHeight="1">
      <c r="B26" s="117"/>
      <c r="C26" s="118"/>
      <c r="D26" s="118"/>
      <c r="E26" s="380" t="s">
        <v>5</v>
      </c>
      <c r="F26" s="380"/>
      <c r="G26" s="380"/>
      <c r="H26" s="380"/>
      <c r="I26" s="119"/>
      <c r="J26" s="118"/>
      <c r="K26" s="120"/>
    </row>
    <row r="27" spans="2:11" s="1" customFormat="1" ht="6.9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40</v>
      </c>
      <c r="E29" s="43"/>
      <c r="F29" s="43"/>
      <c r="G29" s="43"/>
      <c r="H29" s="43"/>
      <c r="I29" s="114"/>
      <c r="J29" s="124">
        <f>ROUND(J86,2)</f>
        <v>0</v>
      </c>
      <c r="K29" s="46"/>
    </row>
    <row r="30" spans="2:11" s="1" customFormat="1" ht="6.9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" customHeight="1">
      <c r="B31" s="42"/>
      <c r="C31" s="43"/>
      <c r="D31" s="43"/>
      <c r="E31" s="43"/>
      <c r="F31" s="47" t="s">
        <v>42</v>
      </c>
      <c r="G31" s="43"/>
      <c r="H31" s="43"/>
      <c r="I31" s="125" t="s">
        <v>41</v>
      </c>
      <c r="J31" s="47" t="s">
        <v>43</v>
      </c>
      <c r="K31" s="46"/>
    </row>
    <row r="32" spans="2:11" s="1" customFormat="1" ht="14.4" customHeight="1">
      <c r="B32" s="42"/>
      <c r="C32" s="43"/>
      <c r="D32" s="50" t="s">
        <v>44</v>
      </c>
      <c r="E32" s="50" t="s">
        <v>45</v>
      </c>
      <c r="F32" s="126">
        <f>ROUND(SUM(BE86:BE165), 2)</f>
        <v>0</v>
      </c>
      <c r="G32" s="43"/>
      <c r="H32" s="43"/>
      <c r="I32" s="127">
        <v>0.21</v>
      </c>
      <c r="J32" s="126">
        <f>ROUND(ROUND((SUM(BE86:BE165)), 2)*I32, 2)</f>
        <v>0</v>
      </c>
      <c r="K32" s="46"/>
    </row>
    <row r="33" spans="2:11" s="1" customFormat="1" ht="14.4" customHeight="1">
      <c r="B33" s="42"/>
      <c r="C33" s="43"/>
      <c r="D33" s="43"/>
      <c r="E33" s="50" t="s">
        <v>46</v>
      </c>
      <c r="F33" s="126">
        <f>ROUND(SUM(BF86:BF165), 2)</f>
        <v>0</v>
      </c>
      <c r="G33" s="43"/>
      <c r="H33" s="43"/>
      <c r="I33" s="127">
        <v>0.15</v>
      </c>
      <c r="J33" s="126">
        <f>ROUND(ROUND((SUM(BF86:BF165)), 2)*I33, 2)</f>
        <v>0</v>
      </c>
      <c r="K33" s="46"/>
    </row>
    <row r="34" spans="2:11" s="1" customFormat="1" ht="14.4" hidden="1" customHeight="1">
      <c r="B34" s="42"/>
      <c r="C34" s="43"/>
      <c r="D34" s="43"/>
      <c r="E34" s="50" t="s">
        <v>47</v>
      </c>
      <c r="F34" s="126">
        <f>ROUND(SUM(BG86:BG165),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" hidden="1" customHeight="1">
      <c r="B35" s="42"/>
      <c r="C35" s="43"/>
      <c r="D35" s="43"/>
      <c r="E35" s="50" t="s">
        <v>48</v>
      </c>
      <c r="F35" s="126">
        <f>ROUND(SUM(BH86:BH165),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" hidden="1" customHeight="1">
      <c r="B36" s="42"/>
      <c r="C36" s="43"/>
      <c r="D36" s="43"/>
      <c r="E36" s="50" t="s">
        <v>49</v>
      </c>
      <c r="F36" s="126">
        <f>ROUND(SUM(BI86:BI165),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50</v>
      </c>
      <c r="E38" s="72"/>
      <c r="F38" s="72"/>
      <c r="G38" s="130" t="s">
        <v>51</v>
      </c>
      <c r="H38" s="131" t="s">
        <v>52</v>
      </c>
      <c r="I38" s="132"/>
      <c r="J38" s="133">
        <f>SUM(J29:J36)</f>
        <v>0</v>
      </c>
      <c r="K38" s="134"/>
    </row>
    <row r="39" spans="2:11" s="1" customFormat="1" ht="14.4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" customHeight="1">
      <c r="B44" s="42"/>
      <c r="C44" s="31" t="s">
        <v>159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" customHeight="1">
      <c r="B46" s="42"/>
      <c r="C46" s="38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0.399999999999999" customHeight="1">
      <c r="B47" s="42"/>
      <c r="C47" s="43"/>
      <c r="D47" s="43"/>
      <c r="E47" s="416" t="str">
        <f>E7</f>
        <v>Regenerace panelového sídliště Prievidzská, Šumperk - 5. etapa, II. část - díl 1</v>
      </c>
      <c r="F47" s="417"/>
      <c r="G47" s="417"/>
      <c r="H47" s="417"/>
      <c r="I47" s="114"/>
      <c r="J47" s="43"/>
      <c r="K47" s="46"/>
    </row>
    <row r="48" spans="2:11" ht="13.2">
      <c r="B48" s="29"/>
      <c r="C48" s="38" t="s">
        <v>155</v>
      </c>
      <c r="D48" s="30"/>
      <c r="E48" s="30"/>
      <c r="F48" s="30"/>
      <c r="G48" s="30"/>
      <c r="H48" s="30"/>
      <c r="I48" s="113"/>
      <c r="J48" s="30"/>
      <c r="K48" s="32"/>
    </row>
    <row r="49" spans="2:47" s="1" customFormat="1" ht="20.399999999999999" customHeight="1">
      <c r="B49" s="42"/>
      <c r="C49" s="43"/>
      <c r="D49" s="43"/>
      <c r="E49" s="416" t="s">
        <v>999</v>
      </c>
      <c r="F49" s="418"/>
      <c r="G49" s="418"/>
      <c r="H49" s="418"/>
      <c r="I49" s="114"/>
      <c r="J49" s="43"/>
      <c r="K49" s="46"/>
    </row>
    <row r="50" spans="2:47" s="1" customFormat="1" ht="14.4" customHeight="1">
      <c r="B50" s="42"/>
      <c r="C50" s="38" t="s">
        <v>157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22.2" customHeight="1">
      <c r="B51" s="42"/>
      <c r="C51" s="43"/>
      <c r="D51" s="43"/>
      <c r="E51" s="419" t="str">
        <f>E11</f>
        <v>SO 191 - Dopravní značení konečné</v>
      </c>
      <c r="F51" s="418"/>
      <c r="G51" s="418"/>
      <c r="H51" s="418"/>
      <c r="I51" s="114"/>
      <c r="J51" s="43"/>
      <c r="K51" s="46"/>
    </row>
    <row r="52" spans="2:47" s="1" customFormat="1" ht="6.9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>Šumperk</v>
      </c>
      <c r="G53" s="43"/>
      <c r="H53" s="43"/>
      <c r="I53" s="115" t="s">
        <v>25</v>
      </c>
      <c r="J53" s="116" t="str">
        <f>IF(J14="","",J14)</f>
        <v>24. 3. 2017</v>
      </c>
      <c r="K53" s="46"/>
    </row>
    <row r="54" spans="2:47" s="1" customFormat="1" ht="6.9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 ht="13.2">
      <c r="B55" s="42"/>
      <c r="C55" s="38" t="s">
        <v>27</v>
      </c>
      <c r="D55" s="43"/>
      <c r="E55" s="43"/>
      <c r="F55" s="36" t="str">
        <f>E17</f>
        <v xml:space="preserve"> </v>
      </c>
      <c r="G55" s="43"/>
      <c r="H55" s="43"/>
      <c r="I55" s="115" t="s">
        <v>34</v>
      </c>
      <c r="J55" s="36" t="str">
        <f>E23</f>
        <v>Cekr CZ s.r.o., Mazalova 57/2, Šumperk</v>
      </c>
      <c r="K55" s="46"/>
    </row>
    <row r="56" spans="2:47" s="1" customFormat="1" ht="14.4" customHeight="1">
      <c r="B56" s="42"/>
      <c r="C56" s="38" t="s">
        <v>32</v>
      </c>
      <c r="D56" s="43"/>
      <c r="E56" s="43"/>
      <c r="F56" s="36" t="str">
        <f>IF(E20="","",E20)</f>
        <v/>
      </c>
      <c r="G56" s="43"/>
      <c r="H56" s="43"/>
      <c r="I56" s="114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160</v>
      </c>
      <c r="D58" s="128"/>
      <c r="E58" s="128"/>
      <c r="F58" s="128"/>
      <c r="G58" s="128"/>
      <c r="H58" s="128"/>
      <c r="I58" s="139"/>
      <c r="J58" s="140" t="s">
        <v>161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162</v>
      </c>
      <c r="D60" s="43"/>
      <c r="E60" s="43"/>
      <c r="F60" s="43"/>
      <c r="G60" s="43"/>
      <c r="H60" s="43"/>
      <c r="I60" s="114"/>
      <c r="J60" s="124">
        <f>J86</f>
        <v>0</v>
      </c>
      <c r="K60" s="46"/>
      <c r="AU60" s="25" t="s">
        <v>163</v>
      </c>
    </row>
    <row r="61" spans="2:47" s="8" customFormat="1" ht="24.9" customHeight="1">
      <c r="B61" s="143"/>
      <c r="C61" s="144"/>
      <c r="D61" s="145" t="s">
        <v>164</v>
      </c>
      <c r="E61" s="146"/>
      <c r="F61" s="146"/>
      <c r="G61" s="146"/>
      <c r="H61" s="146"/>
      <c r="I61" s="147"/>
      <c r="J61" s="148">
        <f>J87</f>
        <v>0</v>
      </c>
      <c r="K61" s="149"/>
    </row>
    <row r="62" spans="2:47" s="9" customFormat="1" ht="19.95" customHeight="1">
      <c r="B62" s="150"/>
      <c r="C62" s="151"/>
      <c r="D62" s="152" t="s">
        <v>167</v>
      </c>
      <c r="E62" s="153"/>
      <c r="F62" s="153"/>
      <c r="G62" s="153"/>
      <c r="H62" s="153"/>
      <c r="I62" s="154"/>
      <c r="J62" s="155">
        <f>J88</f>
        <v>0</v>
      </c>
      <c r="K62" s="156"/>
    </row>
    <row r="63" spans="2:47" s="9" customFormat="1" ht="19.95" customHeight="1">
      <c r="B63" s="150"/>
      <c r="C63" s="151"/>
      <c r="D63" s="152" t="s">
        <v>1001</v>
      </c>
      <c r="E63" s="153"/>
      <c r="F63" s="153"/>
      <c r="G63" s="153"/>
      <c r="H63" s="153"/>
      <c r="I63" s="154"/>
      <c r="J63" s="155">
        <f>J159</f>
        <v>0</v>
      </c>
      <c r="K63" s="156"/>
    </row>
    <row r="64" spans="2:47" s="9" customFormat="1" ht="19.95" customHeight="1">
      <c r="B64" s="150"/>
      <c r="C64" s="151"/>
      <c r="D64" s="152" t="s">
        <v>453</v>
      </c>
      <c r="E64" s="153"/>
      <c r="F64" s="153"/>
      <c r="G64" s="153"/>
      <c r="H64" s="153"/>
      <c r="I64" s="154"/>
      <c r="J64" s="155">
        <f>J164</f>
        <v>0</v>
      </c>
      <c r="K64" s="156"/>
    </row>
    <row r="65" spans="2:12" s="1" customFormat="1" ht="21.75" customHeight="1">
      <c r="B65" s="42"/>
      <c r="C65" s="43"/>
      <c r="D65" s="43"/>
      <c r="E65" s="43"/>
      <c r="F65" s="43"/>
      <c r="G65" s="43"/>
      <c r="H65" s="43"/>
      <c r="I65" s="114"/>
      <c r="J65" s="43"/>
      <c r="K65" s="46"/>
    </row>
    <row r="66" spans="2:12" s="1" customFormat="1" ht="6.9" customHeight="1">
      <c r="B66" s="57"/>
      <c r="C66" s="58"/>
      <c r="D66" s="58"/>
      <c r="E66" s="58"/>
      <c r="F66" s="58"/>
      <c r="G66" s="58"/>
      <c r="H66" s="58"/>
      <c r="I66" s="135"/>
      <c r="J66" s="58"/>
      <c r="K66" s="59"/>
    </row>
    <row r="70" spans="2:12" s="1" customFormat="1" ht="6.9" customHeight="1">
      <c r="B70" s="60"/>
      <c r="C70" s="61"/>
      <c r="D70" s="61"/>
      <c r="E70" s="61"/>
      <c r="F70" s="61"/>
      <c r="G70" s="61"/>
      <c r="H70" s="61"/>
      <c r="I70" s="136"/>
      <c r="J70" s="61"/>
      <c r="K70" s="61"/>
      <c r="L70" s="42"/>
    </row>
    <row r="71" spans="2:12" s="1" customFormat="1" ht="36.9" customHeight="1">
      <c r="B71" s="42"/>
      <c r="C71" s="62" t="s">
        <v>169</v>
      </c>
      <c r="L71" s="42"/>
    </row>
    <row r="72" spans="2:12" s="1" customFormat="1" ht="6.9" customHeight="1">
      <c r="B72" s="42"/>
      <c r="L72" s="42"/>
    </row>
    <row r="73" spans="2:12" s="1" customFormat="1" ht="14.4" customHeight="1">
      <c r="B73" s="42"/>
      <c r="C73" s="64" t="s">
        <v>19</v>
      </c>
      <c r="L73" s="42"/>
    </row>
    <row r="74" spans="2:12" s="1" customFormat="1" ht="20.399999999999999" customHeight="1">
      <c r="B74" s="42"/>
      <c r="E74" s="414" t="str">
        <f>E7</f>
        <v>Regenerace panelového sídliště Prievidzská, Šumperk - 5. etapa, II. část - díl 1</v>
      </c>
      <c r="F74" s="421"/>
      <c r="G74" s="421"/>
      <c r="H74" s="421"/>
      <c r="L74" s="42"/>
    </row>
    <row r="75" spans="2:12" ht="13.2">
      <c r="B75" s="29"/>
      <c r="C75" s="64" t="s">
        <v>155</v>
      </c>
      <c r="L75" s="29"/>
    </row>
    <row r="76" spans="2:12" s="1" customFormat="1" ht="20.399999999999999" customHeight="1">
      <c r="B76" s="42"/>
      <c r="E76" s="414" t="s">
        <v>999</v>
      </c>
      <c r="F76" s="415"/>
      <c r="G76" s="415"/>
      <c r="H76" s="415"/>
      <c r="L76" s="42"/>
    </row>
    <row r="77" spans="2:12" s="1" customFormat="1" ht="14.4" customHeight="1">
      <c r="B77" s="42"/>
      <c r="C77" s="64" t="s">
        <v>157</v>
      </c>
      <c r="L77" s="42"/>
    </row>
    <row r="78" spans="2:12" s="1" customFormat="1" ht="22.2" customHeight="1">
      <c r="B78" s="42"/>
      <c r="E78" s="391" t="str">
        <f>E11</f>
        <v>SO 191 - Dopravní značení konečné</v>
      </c>
      <c r="F78" s="415"/>
      <c r="G78" s="415"/>
      <c r="H78" s="415"/>
      <c r="L78" s="42"/>
    </row>
    <row r="79" spans="2:12" s="1" customFormat="1" ht="6.9" customHeight="1">
      <c r="B79" s="42"/>
      <c r="L79" s="42"/>
    </row>
    <row r="80" spans="2:12" s="1" customFormat="1" ht="18" customHeight="1">
      <c r="B80" s="42"/>
      <c r="C80" s="64" t="s">
        <v>23</v>
      </c>
      <c r="F80" s="157" t="str">
        <f>F14</f>
        <v>Šumperk</v>
      </c>
      <c r="I80" s="158" t="s">
        <v>25</v>
      </c>
      <c r="J80" s="68" t="str">
        <f>IF(J14="","",J14)</f>
        <v>24. 3. 2017</v>
      </c>
      <c r="L80" s="42"/>
    </row>
    <row r="81" spans="2:65" s="1" customFormat="1" ht="6.9" customHeight="1">
      <c r="B81" s="42"/>
      <c r="L81" s="42"/>
    </row>
    <row r="82" spans="2:65" s="1" customFormat="1" ht="13.2">
      <c r="B82" s="42"/>
      <c r="C82" s="64" t="s">
        <v>27</v>
      </c>
      <c r="F82" s="157" t="str">
        <f>E17</f>
        <v xml:space="preserve"> </v>
      </c>
      <c r="I82" s="158" t="s">
        <v>34</v>
      </c>
      <c r="J82" s="157" t="str">
        <f>E23</f>
        <v>Cekr CZ s.r.o., Mazalova 57/2, Šumperk</v>
      </c>
      <c r="L82" s="42"/>
    </row>
    <row r="83" spans="2:65" s="1" customFormat="1" ht="14.4" customHeight="1">
      <c r="B83" s="42"/>
      <c r="C83" s="64" t="s">
        <v>32</v>
      </c>
      <c r="F83" s="157" t="str">
        <f>IF(E20="","",E20)</f>
        <v/>
      </c>
      <c r="L83" s="42"/>
    </row>
    <row r="84" spans="2:65" s="1" customFormat="1" ht="10.35" customHeight="1">
      <c r="B84" s="42"/>
      <c r="L84" s="42"/>
    </row>
    <row r="85" spans="2:65" s="10" customFormat="1" ht="29.25" customHeight="1">
      <c r="B85" s="159"/>
      <c r="C85" s="160" t="s">
        <v>170</v>
      </c>
      <c r="D85" s="161" t="s">
        <v>59</v>
      </c>
      <c r="E85" s="161" t="s">
        <v>55</v>
      </c>
      <c r="F85" s="161" t="s">
        <v>171</v>
      </c>
      <c r="G85" s="161" t="s">
        <v>172</v>
      </c>
      <c r="H85" s="161" t="s">
        <v>173</v>
      </c>
      <c r="I85" s="162" t="s">
        <v>174</v>
      </c>
      <c r="J85" s="161" t="s">
        <v>161</v>
      </c>
      <c r="K85" s="163" t="s">
        <v>175</v>
      </c>
      <c r="L85" s="159"/>
      <c r="M85" s="74" t="s">
        <v>176</v>
      </c>
      <c r="N85" s="75" t="s">
        <v>44</v>
      </c>
      <c r="O85" s="75" t="s">
        <v>177</v>
      </c>
      <c r="P85" s="75" t="s">
        <v>178</v>
      </c>
      <c r="Q85" s="75" t="s">
        <v>179</v>
      </c>
      <c r="R85" s="75" t="s">
        <v>180</v>
      </c>
      <c r="S85" s="75" t="s">
        <v>181</v>
      </c>
      <c r="T85" s="76" t="s">
        <v>182</v>
      </c>
    </row>
    <row r="86" spans="2:65" s="1" customFormat="1" ht="29.25" customHeight="1">
      <c r="B86" s="42"/>
      <c r="C86" s="78" t="s">
        <v>162</v>
      </c>
      <c r="J86" s="164">
        <f>BK86</f>
        <v>0</v>
      </c>
      <c r="L86" s="42"/>
      <c r="M86" s="77"/>
      <c r="N86" s="69"/>
      <c r="O86" s="69"/>
      <c r="P86" s="165">
        <f>P87</f>
        <v>0</v>
      </c>
      <c r="Q86" s="69"/>
      <c r="R86" s="165">
        <f>R87</f>
        <v>5.0783700000000014</v>
      </c>
      <c r="S86" s="69"/>
      <c r="T86" s="166">
        <f>T87</f>
        <v>0.33200000000000002</v>
      </c>
      <c r="AT86" s="25" t="s">
        <v>73</v>
      </c>
      <c r="AU86" s="25" t="s">
        <v>163</v>
      </c>
      <c r="BK86" s="167">
        <f>BK87</f>
        <v>0</v>
      </c>
    </row>
    <row r="87" spans="2:65" s="11" customFormat="1" ht="37.35" customHeight="1">
      <c r="B87" s="168"/>
      <c r="D87" s="169" t="s">
        <v>73</v>
      </c>
      <c r="E87" s="170" t="s">
        <v>183</v>
      </c>
      <c r="F87" s="170" t="s">
        <v>184</v>
      </c>
      <c r="I87" s="171"/>
      <c r="J87" s="172">
        <f>BK87</f>
        <v>0</v>
      </c>
      <c r="L87" s="168"/>
      <c r="M87" s="173"/>
      <c r="N87" s="174"/>
      <c r="O87" s="174"/>
      <c r="P87" s="175">
        <f>P88+P159+P164</f>
        <v>0</v>
      </c>
      <c r="Q87" s="174"/>
      <c r="R87" s="175">
        <f>R88+R159+R164</f>
        <v>5.0783700000000014</v>
      </c>
      <c r="S87" s="174"/>
      <c r="T87" s="176">
        <f>T88+T159+T164</f>
        <v>0.33200000000000002</v>
      </c>
      <c r="AR87" s="169" t="s">
        <v>81</v>
      </c>
      <c r="AT87" s="177" t="s">
        <v>73</v>
      </c>
      <c r="AU87" s="177" t="s">
        <v>74</v>
      </c>
      <c r="AY87" s="169" t="s">
        <v>185</v>
      </c>
      <c r="BK87" s="178">
        <f>BK88+BK159+BK164</f>
        <v>0</v>
      </c>
    </row>
    <row r="88" spans="2:65" s="11" customFormat="1" ht="19.95" customHeight="1">
      <c r="B88" s="168"/>
      <c r="D88" s="179" t="s">
        <v>73</v>
      </c>
      <c r="E88" s="180" t="s">
        <v>232</v>
      </c>
      <c r="F88" s="180" t="s">
        <v>368</v>
      </c>
      <c r="I88" s="171"/>
      <c r="J88" s="181">
        <f>BK88</f>
        <v>0</v>
      </c>
      <c r="L88" s="168"/>
      <c r="M88" s="173"/>
      <c r="N88" s="174"/>
      <c r="O88" s="174"/>
      <c r="P88" s="175">
        <f>SUM(P89:P158)</f>
        <v>0</v>
      </c>
      <c r="Q88" s="174"/>
      <c r="R88" s="175">
        <f>SUM(R89:R158)</f>
        <v>5.0783700000000014</v>
      </c>
      <c r="S88" s="174"/>
      <c r="T88" s="176">
        <f>SUM(T89:T158)</f>
        <v>0.33200000000000002</v>
      </c>
      <c r="AR88" s="169" t="s">
        <v>81</v>
      </c>
      <c r="AT88" s="177" t="s">
        <v>73</v>
      </c>
      <c r="AU88" s="177" t="s">
        <v>81</v>
      </c>
      <c r="AY88" s="169" t="s">
        <v>185</v>
      </c>
      <c r="BK88" s="178">
        <f>SUM(BK89:BK158)</f>
        <v>0</v>
      </c>
    </row>
    <row r="89" spans="2:65" s="1" customFormat="1" ht="28.95" customHeight="1">
      <c r="B89" s="182"/>
      <c r="C89" s="183" t="s">
        <v>81</v>
      </c>
      <c r="D89" s="183" t="s">
        <v>187</v>
      </c>
      <c r="E89" s="184" t="s">
        <v>1002</v>
      </c>
      <c r="F89" s="185" t="s">
        <v>1003</v>
      </c>
      <c r="G89" s="186" t="s">
        <v>566</v>
      </c>
      <c r="H89" s="187">
        <v>16</v>
      </c>
      <c r="I89" s="188"/>
      <c r="J89" s="189">
        <f>ROUND(I89*H89,2)</f>
        <v>0</v>
      </c>
      <c r="K89" s="185" t="s">
        <v>5</v>
      </c>
      <c r="L89" s="42"/>
      <c r="M89" s="190" t="s">
        <v>5</v>
      </c>
      <c r="N89" s="191" t="s">
        <v>45</v>
      </c>
      <c r="O89" s="43"/>
      <c r="P89" s="192">
        <f>O89*H89</f>
        <v>0</v>
      </c>
      <c r="Q89" s="192">
        <v>6.9999999999999999E-4</v>
      </c>
      <c r="R89" s="192">
        <f>Q89*H89</f>
        <v>1.12E-2</v>
      </c>
      <c r="S89" s="192">
        <v>0</v>
      </c>
      <c r="T89" s="193">
        <f>S89*H89</f>
        <v>0</v>
      </c>
      <c r="AR89" s="25" t="s">
        <v>191</v>
      </c>
      <c r="AT89" s="25" t="s">
        <v>187</v>
      </c>
      <c r="AU89" s="25" t="s">
        <v>83</v>
      </c>
      <c r="AY89" s="25" t="s">
        <v>185</v>
      </c>
      <c r="BE89" s="194">
        <f>IF(N89="základní",J89,0)</f>
        <v>0</v>
      </c>
      <c r="BF89" s="194">
        <f>IF(N89="snížená",J89,0)</f>
        <v>0</v>
      </c>
      <c r="BG89" s="194">
        <f>IF(N89="zákl. přenesená",J89,0)</f>
        <v>0</v>
      </c>
      <c r="BH89" s="194">
        <f>IF(N89="sníž. přenesená",J89,0)</f>
        <v>0</v>
      </c>
      <c r="BI89" s="194">
        <f>IF(N89="nulová",J89,0)</f>
        <v>0</v>
      </c>
      <c r="BJ89" s="25" t="s">
        <v>81</v>
      </c>
      <c r="BK89" s="194">
        <f>ROUND(I89*H89,2)</f>
        <v>0</v>
      </c>
      <c r="BL89" s="25" t="s">
        <v>191</v>
      </c>
      <c r="BM89" s="25" t="s">
        <v>1004</v>
      </c>
    </row>
    <row r="90" spans="2:65" s="12" customFormat="1">
      <c r="B90" s="195"/>
      <c r="D90" s="196" t="s">
        <v>193</v>
      </c>
      <c r="E90" s="197" t="s">
        <v>5</v>
      </c>
      <c r="F90" s="198" t="s">
        <v>1005</v>
      </c>
      <c r="H90" s="199" t="s">
        <v>5</v>
      </c>
      <c r="I90" s="200"/>
      <c r="L90" s="195"/>
      <c r="M90" s="201"/>
      <c r="N90" s="202"/>
      <c r="O90" s="202"/>
      <c r="P90" s="202"/>
      <c r="Q90" s="202"/>
      <c r="R90" s="202"/>
      <c r="S90" s="202"/>
      <c r="T90" s="203"/>
      <c r="AT90" s="199" t="s">
        <v>193</v>
      </c>
      <c r="AU90" s="199" t="s">
        <v>83</v>
      </c>
      <c r="AV90" s="12" t="s">
        <v>81</v>
      </c>
      <c r="AW90" s="12" t="s">
        <v>38</v>
      </c>
      <c r="AX90" s="12" t="s">
        <v>74</v>
      </c>
      <c r="AY90" s="199" t="s">
        <v>185</v>
      </c>
    </row>
    <row r="91" spans="2:65" s="13" customFormat="1">
      <c r="B91" s="204"/>
      <c r="D91" s="196" t="s">
        <v>193</v>
      </c>
      <c r="E91" s="205" t="s">
        <v>5</v>
      </c>
      <c r="F91" s="206" t="s">
        <v>83</v>
      </c>
      <c r="H91" s="207">
        <v>2</v>
      </c>
      <c r="I91" s="208"/>
      <c r="L91" s="204"/>
      <c r="M91" s="209"/>
      <c r="N91" s="210"/>
      <c r="O91" s="210"/>
      <c r="P91" s="210"/>
      <c r="Q91" s="210"/>
      <c r="R91" s="210"/>
      <c r="S91" s="210"/>
      <c r="T91" s="211"/>
      <c r="AT91" s="205" t="s">
        <v>193</v>
      </c>
      <c r="AU91" s="205" t="s">
        <v>83</v>
      </c>
      <c r="AV91" s="13" t="s">
        <v>83</v>
      </c>
      <c r="AW91" s="13" t="s">
        <v>38</v>
      </c>
      <c r="AX91" s="13" t="s">
        <v>74</v>
      </c>
      <c r="AY91" s="205" t="s">
        <v>185</v>
      </c>
    </row>
    <row r="92" spans="2:65" s="12" customFormat="1">
      <c r="B92" s="195"/>
      <c r="D92" s="196" t="s">
        <v>193</v>
      </c>
      <c r="E92" s="197" t="s">
        <v>5</v>
      </c>
      <c r="F92" s="198" t="s">
        <v>1006</v>
      </c>
      <c r="H92" s="199" t="s">
        <v>5</v>
      </c>
      <c r="I92" s="200"/>
      <c r="L92" s="195"/>
      <c r="M92" s="201"/>
      <c r="N92" s="202"/>
      <c r="O92" s="202"/>
      <c r="P92" s="202"/>
      <c r="Q92" s="202"/>
      <c r="R92" s="202"/>
      <c r="S92" s="202"/>
      <c r="T92" s="203"/>
      <c r="AT92" s="199" t="s">
        <v>193</v>
      </c>
      <c r="AU92" s="199" t="s">
        <v>83</v>
      </c>
      <c r="AV92" s="12" t="s">
        <v>81</v>
      </c>
      <c r="AW92" s="12" t="s">
        <v>38</v>
      </c>
      <c r="AX92" s="12" t="s">
        <v>74</v>
      </c>
      <c r="AY92" s="199" t="s">
        <v>185</v>
      </c>
    </row>
    <row r="93" spans="2:65" s="13" customFormat="1">
      <c r="B93" s="204"/>
      <c r="D93" s="196" t="s">
        <v>193</v>
      </c>
      <c r="E93" s="205" t="s">
        <v>5</v>
      </c>
      <c r="F93" s="206" t="s">
        <v>83</v>
      </c>
      <c r="H93" s="207">
        <v>2</v>
      </c>
      <c r="I93" s="208"/>
      <c r="L93" s="204"/>
      <c r="M93" s="209"/>
      <c r="N93" s="210"/>
      <c r="O93" s="210"/>
      <c r="P93" s="210"/>
      <c r="Q93" s="210"/>
      <c r="R93" s="210"/>
      <c r="S93" s="210"/>
      <c r="T93" s="211"/>
      <c r="AT93" s="205" t="s">
        <v>193</v>
      </c>
      <c r="AU93" s="205" t="s">
        <v>83</v>
      </c>
      <c r="AV93" s="13" t="s">
        <v>83</v>
      </c>
      <c r="AW93" s="13" t="s">
        <v>38</v>
      </c>
      <c r="AX93" s="13" t="s">
        <v>74</v>
      </c>
      <c r="AY93" s="205" t="s">
        <v>185</v>
      </c>
    </row>
    <row r="94" spans="2:65" s="12" customFormat="1">
      <c r="B94" s="195"/>
      <c r="D94" s="196" t="s">
        <v>193</v>
      </c>
      <c r="E94" s="197" t="s">
        <v>5</v>
      </c>
      <c r="F94" s="198" t="s">
        <v>1007</v>
      </c>
      <c r="H94" s="199" t="s">
        <v>5</v>
      </c>
      <c r="I94" s="200"/>
      <c r="L94" s="195"/>
      <c r="M94" s="201"/>
      <c r="N94" s="202"/>
      <c r="O94" s="202"/>
      <c r="P94" s="202"/>
      <c r="Q94" s="202"/>
      <c r="R94" s="202"/>
      <c r="S94" s="202"/>
      <c r="T94" s="203"/>
      <c r="AT94" s="199" t="s">
        <v>193</v>
      </c>
      <c r="AU94" s="199" t="s">
        <v>83</v>
      </c>
      <c r="AV94" s="12" t="s">
        <v>81</v>
      </c>
      <c r="AW94" s="12" t="s">
        <v>38</v>
      </c>
      <c r="AX94" s="12" t="s">
        <v>74</v>
      </c>
      <c r="AY94" s="199" t="s">
        <v>185</v>
      </c>
    </row>
    <row r="95" spans="2:65" s="13" customFormat="1">
      <c r="B95" s="204"/>
      <c r="D95" s="196" t="s">
        <v>193</v>
      </c>
      <c r="E95" s="205" t="s">
        <v>5</v>
      </c>
      <c r="F95" s="206" t="s">
        <v>1008</v>
      </c>
      <c r="H95" s="207">
        <v>8</v>
      </c>
      <c r="I95" s="208"/>
      <c r="L95" s="204"/>
      <c r="M95" s="209"/>
      <c r="N95" s="210"/>
      <c r="O95" s="210"/>
      <c r="P95" s="210"/>
      <c r="Q95" s="210"/>
      <c r="R95" s="210"/>
      <c r="S95" s="210"/>
      <c r="T95" s="211"/>
      <c r="AT95" s="205" t="s">
        <v>193</v>
      </c>
      <c r="AU95" s="205" t="s">
        <v>83</v>
      </c>
      <c r="AV95" s="13" t="s">
        <v>83</v>
      </c>
      <c r="AW95" s="13" t="s">
        <v>38</v>
      </c>
      <c r="AX95" s="13" t="s">
        <v>74</v>
      </c>
      <c r="AY95" s="205" t="s">
        <v>185</v>
      </c>
    </row>
    <row r="96" spans="2:65" s="12" customFormat="1">
      <c r="B96" s="195"/>
      <c r="D96" s="196" t="s">
        <v>193</v>
      </c>
      <c r="E96" s="197" t="s">
        <v>5</v>
      </c>
      <c r="F96" s="198" t="s">
        <v>1009</v>
      </c>
      <c r="H96" s="199" t="s">
        <v>5</v>
      </c>
      <c r="I96" s="200"/>
      <c r="L96" s="195"/>
      <c r="M96" s="201"/>
      <c r="N96" s="202"/>
      <c r="O96" s="202"/>
      <c r="P96" s="202"/>
      <c r="Q96" s="202"/>
      <c r="R96" s="202"/>
      <c r="S96" s="202"/>
      <c r="T96" s="203"/>
      <c r="AT96" s="199" t="s">
        <v>193</v>
      </c>
      <c r="AU96" s="199" t="s">
        <v>83</v>
      </c>
      <c r="AV96" s="12" t="s">
        <v>81</v>
      </c>
      <c r="AW96" s="12" t="s">
        <v>38</v>
      </c>
      <c r="AX96" s="12" t="s">
        <v>74</v>
      </c>
      <c r="AY96" s="199" t="s">
        <v>185</v>
      </c>
    </row>
    <row r="97" spans="2:65" s="13" customFormat="1">
      <c r="B97" s="204"/>
      <c r="D97" s="196" t="s">
        <v>193</v>
      </c>
      <c r="E97" s="205" t="s">
        <v>5</v>
      </c>
      <c r="F97" s="206" t="s">
        <v>1010</v>
      </c>
      <c r="H97" s="207">
        <v>4</v>
      </c>
      <c r="I97" s="208"/>
      <c r="L97" s="204"/>
      <c r="M97" s="209"/>
      <c r="N97" s="210"/>
      <c r="O97" s="210"/>
      <c r="P97" s="210"/>
      <c r="Q97" s="210"/>
      <c r="R97" s="210"/>
      <c r="S97" s="210"/>
      <c r="T97" s="211"/>
      <c r="AT97" s="205" t="s">
        <v>193</v>
      </c>
      <c r="AU97" s="205" t="s">
        <v>83</v>
      </c>
      <c r="AV97" s="13" t="s">
        <v>83</v>
      </c>
      <c r="AW97" s="13" t="s">
        <v>38</v>
      </c>
      <c r="AX97" s="13" t="s">
        <v>74</v>
      </c>
      <c r="AY97" s="205" t="s">
        <v>185</v>
      </c>
    </row>
    <row r="98" spans="2:65" s="14" customFormat="1">
      <c r="B98" s="212"/>
      <c r="D98" s="213" t="s">
        <v>193</v>
      </c>
      <c r="E98" s="214" t="s">
        <v>5</v>
      </c>
      <c r="F98" s="215" t="s">
        <v>196</v>
      </c>
      <c r="H98" s="216">
        <v>16</v>
      </c>
      <c r="I98" s="217"/>
      <c r="L98" s="212"/>
      <c r="M98" s="218"/>
      <c r="N98" s="219"/>
      <c r="O98" s="219"/>
      <c r="P98" s="219"/>
      <c r="Q98" s="219"/>
      <c r="R98" s="219"/>
      <c r="S98" s="219"/>
      <c r="T98" s="220"/>
      <c r="AT98" s="221" t="s">
        <v>193</v>
      </c>
      <c r="AU98" s="221" t="s">
        <v>83</v>
      </c>
      <c r="AV98" s="14" t="s">
        <v>191</v>
      </c>
      <c r="AW98" s="14" t="s">
        <v>38</v>
      </c>
      <c r="AX98" s="14" t="s">
        <v>81</v>
      </c>
      <c r="AY98" s="221" t="s">
        <v>185</v>
      </c>
    </row>
    <row r="99" spans="2:65" s="1" customFormat="1" ht="20.399999999999999" customHeight="1">
      <c r="B99" s="182"/>
      <c r="C99" s="236" t="s">
        <v>83</v>
      </c>
      <c r="D99" s="236" t="s">
        <v>480</v>
      </c>
      <c r="E99" s="237" t="s">
        <v>1011</v>
      </c>
      <c r="F99" s="238" t="s">
        <v>1012</v>
      </c>
      <c r="G99" s="239" t="s">
        <v>566</v>
      </c>
      <c r="H99" s="240">
        <v>16</v>
      </c>
      <c r="I99" s="241"/>
      <c r="J99" s="242">
        <f>ROUND(I99*H99,2)</f>
        <v>0</v>
      </c>
      <c r="K99" s="238" t="s">
        <v>5</v>
      </c>
      <c r="L99" s="243"/>
      <c r="M99" s="244" t="s">
        <v>5</v>
      </c>
      <c r="N99" s="245" t="s">
        <v>45</v>
      </c>
      <c r="O99" s="43"/>
      <c r="P99" s="192">
        <f>O99*H99</f>
        <v>0</v>
      </c>
      <c r="Q99" s="192">
        <v>4.0000000000000001E-3</v>
      </c>
      <c r="R99" s="192">
        <f>Q99*H99</f>
        <v>6.4000000000000001E-2</v>
      </c>
      <c r="S99" s="192">
        <v>0</v>
      </c>
      <c r="T99" s="193">
        <f>S99*H99</f>
        <v>0</v>
      </c>
      <c r="AR99" s="25" t="s">
        <v>228</v>
      </c>
      <c r="AT99" s="25" t="s">
        <v>480</v>
      </c>
      <c r="AU99" s="25" t="s">
        <v>83</v>
      </c>
      <c r="AY99" s="25" t="s">
        <v>185</v>
      </c>
      <c r="BE99" s="194">
        <f>IF(N99="základní",J99,0)</f>
        <v>0</v>
      </c>
      <c r="BF99" s="194">
        <f>IF(N99="snížená",J99,0)</f>
        <v>0</v>
      </c>
      <c r="BG99" s="194">
        <f>IF(N99="zákl. přenesená",J99,0)</f>
        <v>0</v>
      </c>
      <c r="BH99" s="194">
        <f>IF(N99="sníž. přenesená",J99,0)</f>
        <v>0</v>
      </c>
      <c r="BI99" s="194">
        <f>IF(N99="nulová",J99,0)</f>
        <v>0</v>
      </c>
      <c r="BJ99" s="25" t="s">
        <v>81</v>
      </c>
      <c r="BK99" s="194">
        <f>ROUND(I99*H99,2)</f>
        <v>0</v>
      </c>
      <c r="BL99" s="25" t="s">
        <v>191</v>
      </c>
      <c r="BM99" s="25" t="s">
        <v>1013</v>
      </c>
    </row>
    <row r="100" spans="2:65" s="12" customFormat="1">
      <c r="B100" s="195"/>
      <c r="D100" s="196" t="s">
        <v>193</v>
      </c>
      <c r="E100" s="197" t="s">
        <v>5</v>
      </c>
      <c r="F100" s="198" t="s">
        <v>1005</v>
      </c>
      <c r="H100" s="199" t="s">
        <v>5</v>
      </c>
      <c r="I100" s="200"/>
      <c r="L100" s="195"/>
      <c r="M100" s="201"/>
      <c r="N100" s="202"/>
      <c r="O100" s="202"/>
      <c r="P100" s="202"/>
      <c r="Q100" s="202"/>
      <c r="R100" s="202"/>
      <c r="S100" s="202"/>
      <c r="T100" s="203"/>
      <c r="AT100" s="199" t="s">
        <v>193</v>
      </c>
      <c r="AU100" s="199" t="s">
        <v>83</v>
      </c>
      <c r="AV100" s="12" t="s">
        <v>81</v>
      </c>
      <c r="AW100" s="12" t="s">
        <v>38</v>
      </c>
      <c r="AX100" s="12" t="s">
        <v>74</v>
      </c>
      <c r="AY100" s="199" t="s">
        <v>185</v>
      </c>
    </row>
    <row r="101" spans="2:65" s="13" customFormat="1">
      <c r="B101" s="204"/>
      <c r="D101" s="196" t="s">
        <v>193</v>
      </c>
      <c r="E101" s="205" t="s">
        <v>5</v>
      </c>
      <c r="F101" s="206" t="s">
        <v>83</v>
      </c>
      <c r="H101" s="207">
        <v>2</v>
      </c>
      <c r="I101" s="208"/>
      <c r="L101" s="204"/>
      <c r="M101" s="209"/>
      <c r="N101" s="210"/>
      <c r="O101" s="210"/>
      <c r="P101" s="210"/>
      <c r="Q101" s="210"/>
      <c r="R101" s="210"/>
      <c r="S101" s="210"/>
      <c r="T101" s="211"/>
      <c r="AT101" s="205" t="s">
        <v>193</v>
      </c>
      <c r="AU101" s="205" t="s">
        <v>83</v>
      </c>
      <c r="AV101" s="13" t="s">
        <v>83</v>
      </c>
      <c r="AW101" s="13" t="s">
        <v>38</v>
      </c>
      <c r="AX101" s="13" t="s">
        <v>74</v>
      </c>
      <c r="AY101" s="205" t="s">
        <v>185</v>
      </c>
    </row>
    <row r="102" spans="2:65" s="12" customFormat="1">
      <c r="B102" s="195"/>
      <c r="D102" s="196" t="s">
        <v>193</v>
      </c>
      <c r="E102" s="197" t="s">
        <v>5</v>
      </c>
      <c r="F102" s="198" t="s">
        <v>1006</v>
      </c>
      <c r="H102" s="199" t="s">
        <v>5</v>
      </c>
      <c r="I102" s="200"/>
      <c r="L102" s="195"/>
      <c r="M102" s="201"/>
      <c r="N102" s="202"/>
      <c r="O102" s="202"/>
      <c r="P102" s="202"/>
      <c r="Q102" s="202"/>
      <c r="R102" s="202"/>
      <c r="S102" s="202"/>
      <c r="T102" s="203"/>
      <c r="AT102" s="199" t="s">
        <v>193</v>
      </c>
      <c r="AU102" s="199" t="s">
        <v>83</v>
      </c>
      <c r="AV102" s="12" t="s">
        <v>81</v>
      </c>
      <c r="AW102" s="12" t="s">
        <v>38</v>
      </c>
      <c r="AX102" s="12" t="s">
        <v>74</v>
      </c>
      <c r="AY102" s="199" t="s">
        <v>185</v>
      </c>
    </row>
    <row r="103" spans="2:65" s="13" customFormat="1">
      <c r="B103" s="204"/>
      <c r="D103" s="196" t="s">
        <v>193</v>
      </c>
      <c r="E103" s="205" t="s">
        <v>5</v>
      </c>
      <c r="F103" s="206" t="s">
        <v>83</v>
      </c>
      <c r="H103" s="207">
        <v>2</v>
      </c>
      <c r="I103" s="208"/>
      <c r="L103" s="204"/>
      <c r="M103" s="209"/>
      <c r="N103" s="210"/>
      <c r="O103" s="210"/>
      <c r="P103" s="210"/>
      <c r="Q103" s="210"/>
      <c r="R103" s="210"/>
      <c r="S103" s="210"/>
      <c r="T103" s="211"/>
      <c r="AT103" s="205" t="s">
        <v>193</v>
      </c>
      <c r="AU103" s="205" t="s">
        <v>83</v>
      </c>
      <c r="AV103" s="13" t="s">
        <v>83</v>
      </c>
      <c r="AW103" s="13" t="s">
        <v>38</v>
      </c>
      <c r="AX103" s="13" t="s">
        <v>74</v>
      </c>
      <c r="AY103" s="205" t="s">
        <v>185</v>
      </c>
    </row>
    <row r="104" spans="2:65" s="12" customFormat="1">
      <c r="B104" s="195"/>
      <c r="D104" s="196" t="s">
        <v>193</v>
      </c>
      <c r="E104" s="197" t="s">
        <v>5</v>
      </c>
      <c r="F104" s="198" t="s">
        <v>1007</v>
      </c>
      <c r="H104" s="199" t="s">
        <v>5</v>
      </c>
      <c r="I104" s="200"/>
      <c r="L104" s="195"/>
      <c r="M104" s="201"/>
      <c r="N104" s="202"/>
      <c r="O104" s="202"/>
      <c r="P104" s="202"/>
      <c r="Q104" s="202"/>
      <c r="R104" s="202"/>
      <c r="S104" s="202"/>
      <c r="T104" s="203"/>
      <c r="AT104" s="199" t="s">
        <v>193</v>
      </c>
      <c r="AU104" s="199" t="s">
        <v>83</v>
      </c>
      <c r="AV104" s="12" t="s">
        <v>81</v>
      </c>
      <c r="AW104" s="12" t="s">
        <v>38</v>
      </c>
      <c r="AX104" s="12" t="s">
        <v>74</v>
      </c>
      <c r="AY104" s="199" t="s">
        <v>185</v>
      </c>
    </row>
    <row r="105" spans="2:65" s="13" customFormat="1">
      <c r="B105" s="204"/>
      <c r="D105" s="196" t="s">
        <v>193</v>
      </c>
      <c r="E105" s="205" t="s">
        <v>5</v>
      </c>
      <c r="F105" s="206" t="s">
        <v>1008</v>
      </c>
      <c r="H105" s="207">
        <v>8</v>
      </c>
      <c r="I105" s="208"/>
      <c r="L105" s="204"/>
      <c r="M105" s="209"/>
      <c r="N105" s="210"/>
      <c r="O105" s="210"/>
      <c r="P105" s="210"/>
      <c r="Q105" s="210"/>
      <c r="R105" s="210"/>
      <c r="S105" s="210"/>
      <c r="T105" s="211"/>
      <c r="AT105" s="205" t="s">
        <v>193</v>
      </c>
      <c r="AU105" s="205" t="s">
        <v>83</v>
      </c>
      <c r="AV105" s="13" t="s">
        <v>83</v>
      </c>
      <c r="AW105" s="13" t="s">
        <v>38</v>
      </c>
      <c r="AX105" s="13" t="s">
        <v>74</v>
      </c>
      <c r="AY105" s="205" t="s">
        <v>185</v>
      </c>
    </row>
    <row r="106" spans="2:65" s="12" customFormat="1">
      <c r="B106" s="195"/>
      <c r="D106" s="196" t="s">
        <v>193</v>
      </c>
      <c r="E106" s="197" t="s">
        <v>5</v>
      </c>
      <c r="F106" s="198" t="s">
        <v>1009</v>
      </c>
      <c r="H106" s="199" t="s">
        <v>5</v>
      </c>
      <c r="I106" s="200"/>
      <c r="L106" s="195"/>
      <c r="M106" s="201"/>
      <c r="N106" s="202"/>
      <c r="O106" s="202"/>
      <c r="P106" s="202"/>
      <c r="Q106" s="202"/>
      <c r="R106" s="202"/>
      <c r="S106" s="202"/>
      <c r="T106" s="203"/>
      <c r="AT106" s="199" t="s">
        <v>193</v>
      </c>
      <c r="AU106" s="199" t="s">
        <v>83</v>
      </c>
      <c r="AV106" s="12" t="s">
        <v>81</v>
      </c>
      <c r="AW106" s="12" t="s">
        <v>38</v>
      </c>
      <c r="AX106" s="12" t="s">
        <v>74</v>
      </c>
      <c r="AY106" s="199" t="s">
        <v>185</v>
      </c>
    </row>
    <row r="107" spans="2:65" s="13" customFormat="1">
      <c r="B107" s="204"/>
      <c r="D107" s="196" t="s">
        <v>193</v>
      </c>
      <c r="E107" s="205" t="s">
        <v>5</v>
      </c>
      <c r="F107" s="206" t="s">
        <v>1010</v>
      </c>
      <c r="H107" s="207">
        <v>4</v>
      </c>
      <c r="I107" s="208"/>
      <c r="L107" s="204"/>
      <c r="M107" s="209"/>
      <c r="N107" s="210"/>
      <c r="O107" s="210"/>
      <c r="P107" s="210"/>
      <c r="Q107" s="210"/>
      <c r="R107" s="210"/>
      <c r="S107" s="210"/>
      <c r="T107" s="211"/>
      <c r="AT107" s="205" t="s">
        <v>193</v>
      </c>
      <c r="AU107" s="205" t="s">
        <v>83</v>
      </c>
      <c r="AV107" s="13" t="s">
        <v>83</v>
      </c>
      <c r="AW107" s="13" t="s">
        <v>38</v>
      </c>
      <c r="AX107" s="13" t="s">
        <v>74</v>
      </c>
      <c r="AY107" s="205" t="s">
        <v>185</v>
      </c>
    </row>
    <row r="108" spans="2:65" s="14" customFormat="1">
      <c r="B108" s="212"/>
      <c r="D108" s="213" t="s">
        <v>193</v>
      </c>
      <c r="E108" s="214" t="s">
        <v>5</v>
      </c>
      <c r="F108" s="215" t="s">
        <v>196</v>
      </c>
      <c r="H108" s="216">
        <v>16</v>
      </c>
      <c r="I108" s="217"/>
      <c r="L108" s="212"/>
      <c r="M108" s="218"/>
      <c r="N108" s="219"/>
      <c r="O108" s="219"/>
      <c r="P108" s="219"/>
      <c r="Q108" s="219"/>
      <c r="R108" s="219"/>
      <c r="S108" s="219"/>
      <c r="T108" s="220"/>
      <c r="AT108" s="221" t="s">
        <v>193</v>
      </c>
      <c r="AU108" s="221" t="s">
        <v>83</v>
      </c>
      <c r="AV108" s="14" t="s">
        <v>191</v>
      </c>
      <c r="AW108" s="14" t="s">
        <v>38</v>
      </c>
      <c r="AX108" s="14" t="s">
        <v>81</v>
      </c>
      <c r="AY108" s="221" t="s">
        <v>185</v>
      </c>
    </row>
    <row r="109" spans="2:65" s="1" customFormat="1" ht="28.95" customHeight="1">
      <c r="B109" s="182"/>
      <c r="C109" s="183" t="s">
        <v>202</v>
      </c>
      <c r="D109" s="183" t="s">
        <v>187</v>
      </c>
      <c r="E109" s="184" t="s">
        <v>1014</v>
      </c>
      <c r="F109" s="185" t="s">
        <v>1015</v>
      </c>
      <c r="G109" s="186" t="s">
        <v>566</v>
      </c>
      <c r="H109" s="187">
        <v>1</v>
      </c>
      <c r="I109" s="188"/>
      <c r="J109" s="189">
        <f>ROUND(I109*H109,2)</f>
        <v>0</v>
      </c>
      <c r="K109" s="185" t="s">
        <v>5</v>
      </c>
      <c r="L109" s="42"/>
      <c r="M109" s="190" t="s">
        <v>5</v>
      </c>
      <c r="N109" s="191" t="s">
        <v>45</v>
      </c>
      <c r="O109" s="43"/>
      <c r="P109" s="192">
        <f>O109*H109</f>
        <v>0</v>
      </c>
      <c r="Q109" s="192">
        <v>3.75475</v>
      </c>
      <c r="R109" s="192">
        <f>Q109*H109</f>
        <v>3.75475</v>
      </c>
      <c r="S109" s="192">
        <v>0</v>
      </c>
      <c r="T109" s="193">
        <f>S109*H109</f>
        <v>0</v>
      </c>
      <c r="AR109" s="25" t="s">
        <v>191</v>
      </c>
      <c r="AT109" s="25" t="s">
        <v>187</v>
      </c>
      <c r="AU109" s="25" t="s">
        <v>83</v>
      </c>
      <c r="AY109" s="25" t="s">
        <v>185</v>
      </c>
      <c r="BE109" s="194">
        <f>IF(N109="základní",J109,0)</f>
        <v>0</v>
      </c>
      <c r="BF109" s="194">
        <f>IF(N109="snížená",J109,0)</f>
        <v>0</v>
      </c>
      <c r="BG109" s="194">
        <f>IF(N109="zákl. přenesená",J109,0)</f>
        <v>0</v>
      </c>
      <c r="BH109" s="194">
        <f>IF(N109="sníž. přenesená",J109,0)</f>
        <v>0</v>
      </c>
      <c r="BI109" s="194">
        <f>IF(N109="nulová",J109,0)</f>
        <v>0</v>
      </c>
      <c r="BJ109" s="25" t="s">
        <v>81</v>
      </c>
      <c r="BK109" s="194">
        <f>ROUND(I109*H109,2)</f>
        <v>0</v>
      </c>
      <c r="BL109" s="25" t="s">
        <v>191</v>
      </c>
      <c r="BM109" s="25" t="s">
        <v>1016</v>
      </c>
    </row>
    <row r="110" spans="2:65" s="12" customFormat="1">
      <c r="B110" s="195"/>
      <c r="D110" s="196" t="s">
        <v>193</v>
      </c>
      <c r="E110" s="197" t="s">
        <v>5</v>
      </c>
      <c r="F110" s="198" t="s">
        <v>1017</v>
      </c>
      <c r="H110" s="199" t="s">
        <v>5</v>
      </c>
      <c r="I110" s="200"/>
      <c r="L110" s="195"/>
      <c r="M110" s="201"/>
      <c r="N110" s="202"/>
      <c r="O110" s="202"/>
      <c r="P110" s="202"/>
      <c r="Q110" s="202"/>
      <c r="R110" s="202"/>
      <c r="S110" s="202"/>
      <c r="T110" s="203"/>
      <c r="AT110" s="199" t="s">
        <v>193</v>
      </c>
      <c r="AU110" s="199" t="s">
        <v>83</v>
      </c>
      <c r="AV110" s="12" t="s">
        <v>81</v>
      </c>
      <c r="AW110" s="12" t="s">
        <v>38</v>
      </c>
      <c r="AX110" s="12" t="s">
        <v>74</v>
      </c>
      <c r="AY110" s="199" t="s">
        <v>185</v>
      </c>
    </row>
    <row r="111" spans="2:65" s="13" customFormat="1">
      <c r="B111" s="204"/>
      <c r="D111" s="196" t="s">
        <v>193</v>
      </c>
      <c r="E111" s="205" t="s">
        <v>5</v>
      </c>
      <c r="F111" s="206" t="s">
        <v>81</v>
      </c>
      <c r="H111" s="207">
        <v>1</v>
      </c>
      <c r="I111" s="208"/>
      <c r="L111" s="204"/>
      <c r="M111" s="209"/>
      <c r="N111" s="210"/>
      <c r="O111" s="210"/>
      <c r="P111" s="210"/>
      <c r="Q111" s="210"/>
      <c r="R111" s="210"/>
      <c r="S111" s="210"/>
      <c r="T111" s="211"/>
      <c r="AT111" s="205" t="s">
        <v>193</v>
      </c>
      <c r="AU111" s="205" t="s">
        <v>83</v>
      </c>
      <c r="AV111" s="13" t="s">
        <v>83</v>
      </c>
      <c r="AW111" s="13" t="s">
        <v>38</v>
      </c>
      <c r="AX111" s="13" t="s">
        <v>74</v>
      </c>
      <c r="AY111" s="205" t="s">
        <v>185</v>
      </c>
    </row>
    <row r="112" spans="2:65" s="14" customFormat="1">
      <c r="B112" s="212"/>
      <c r="D112" s="213" t="s">
        <v>193</v>
      </c>
      <c r="E112" s="214" t="s">
        <v>5</v>
      </c>
      <c r="F112" s="215" t="s">
        <v>196</v>
      </c>
      <c r="H112" s="216">
        <v>1</v>
      </c>
      <c r="I112" s="217"/>
      <c r="L112" s="212"/>
      <c r="M112" s="218"/>
      <c r="N112" s="219"/>
      <c r="O112" s="219"/>
      <c r="P112" s="219"/>
      <c r="Q112" s="219"/>
      <c r="R112" s="219"/>
      <c r="S112" s="219"/>
      <c r="T112" s="220"/>
      <c r="AT112" s="221" t="s">
        <v>193</v>
      </c>
      <c r="AU112" s="221" t="s">
        <v>83</v>
      </c>
      <c r="AV112" s="14" t="s">
        <v>191</v>
      </c>
      <c r="AW112" s="14" t="s">
        <v>38</v>
      </c>
      <c r="AX112" s="14" t="s">
        <v>81</v>
      </c>
      <c r="AY112" s="221" t="s">
        <v>185</v>
      </c>
    </row>
    <row r="113" spans="2:65" s="1" customFormat="1" ht="28.95" customHeight="1">
      <c r="B113" s="182"/>
      <c r="C113" s="183" t="s">
        <v>191</v>
      </c>
      <c r="D113" s="183" t="s">
        <v>187</v>
      </c>
      <c r="E113" s="184" t="s">
        <v>1018</v>
      </c>
      <c r="F113" s="185" t="s">
        <v>1019</v>
      </c>
      <c r="G113" s="186" t="s">
        <v>566</v>
      </c>
      <c r="H113" s="187">
        <v>10</v>
      </c>
      <c r="I113" s="188"/>
      <c r="J113" s="189">
        <f>ROUND(I113*H113,2)</f>
        <v>0</v>
      </c>
      <c r="K113" s="185" t="s">
        <v>5</v>
      </c>
      <c r="L113" s="42"/>
      <c r="M113" s="190" t="s">
        <v>5</v>
      </c>
      <c r="N113" s="191" t="s">
        <v>45</v>
      </c>
      <c r="O113" s="43"/>
      <c r="P113" s="192">
        <f>O113*H113</f>
        <v>0</v>
      </c>
      <c r="Q113" s="192">
        <v>0.11241</v>
      </c>
      <c r="R113" s="192">
        <f>Q113*H113</f>
        <v>1.1240999999999999</v>
      </c>
      <c r="S113" s="192">
        <v>0</v>
      </c>
      <c r="T113" s="193">
        <f>S113*H113</f>
        <v>0</v>
      </c>
      <c r="AR113" s="25" t="s">
        <v>191</v>
      </c>
      <c r="AT113" s="25" t="s">
        <v>187</v>
      </c>
      <c r="AU113" s="25" t="s">
        <v>83</v>
      </c>
      <c r="AY113" s="25" t="s">
        <v>185</v>
      </c>
      <c r="BE113" s="194">
        <f>IF(N113="základní",J113,0)</f>
        <v>0</v>
      </c>
      <c r="BF113" s="194">
        <f>IF(N113="snížená",J113,0)</f>
        <v>0</v>
      </c>
      <c r="BG113" s="194">
        <f>IF(N113="zákl. přenesená",J113,0)</f>
        <v>0</v>
      </c>
      <c r="BH113" s="194">
        <f>IF(N113="sníž. přenesená",J113,0)</f>
        <v>0</v>
      </c>
      <c r="BI113" s="194">
        <f>IF(N113="nulová",J113,0)</f>
        <v>0</v>
      </c>
      <c r="BJ113" s="25" t="s">
        <v>81</v>
      </c>
      <c r="BK113" s="194">
        <f>ROUND(I113*H113,2)</f>
        <v>0</v>
      </c>
      <c r="BL113" s="25" t="s">
        <v>191</v>
      </c>
      <c r="BM113" s="25" t="s">
        <v>1020</v>
      </c>
    </row>
    <row r="114" spans="2:65" s="12" customFormat="1">
      <c r="B114" s="195"/>
      <c r="D114" s="196" t="s">
        <v>193</v>
      </c>
      <c r="E114" s="197" t="s">
        <v>5</v>
      </c>
      <c r="F114" s="198" t="s">
        <v>1005</v>
      </c>
      <c r="H114" s="199" t="s">
        <v>5</v>
      </c>
      <c r="I114" s="200"/>
      <c r="L114" s="195"/>
      <c r="M114" s="201"/>
      <c r="N114" s="202"/>
      <c r="O114" s="202"/>
      <c r="P114" s="202"/>
      <c r="Q114" s="202"/>
      <c r="R114" s="202"/>
      <c r="S114" s="202"/>
      <c r="T114" s="203"/>
      <c r="AT114" s="199" t="s">
        <v>193</v>
      </c>
      <c r="AU114" s="199" t="s">
        <v>83</v>
      </c>
      <c r="AV114" s="12" t="s">
        <v>81</v>
      </c>
      <c r="AW114" s="12" t="s">
        <v>38</v>
      </c>
      <c r="AX114" s="12" t="s">
        <v>74</v>
      </c>
      <c r="AY114" s="199" t="s">
        <v>185</v>
      </c>
    </row>
    <row r="115" spans="2:65" s="13" customFormat="1">
      <c r="B115" s="204"/>
      <c r="D115" s="196" t="s">
        <v>193</v>
      </c>
      <c r="E115" s="205" t="s">
        <v>5</v>
      </c>
      <c r="F115" s="206" t="s">
        <v>83</v>
      </c>
      <c r="H115" s="207">
        <v>2</v>
      </c>
      <c r="I115" s="208"/>
      <c r="L115" s="204"/>
      <c r="M115" s="209"/>
      <c r="N115" s="210"/>
      <c r="O115" s="210"/>
      <c r="P115" s="210"/>
      <c r="Q115" s="210"/>
      <c r="R115" s="210"/>
      <c r="S115" s="210"/>
      <c r="T115" s="211"/>
      <c r="AT115" s="205" t="s">
        <v>193</v>
      </c>
      <c r="AU115" s="205" t="s">
        <v>83</v>
      </c>
      <c r="AV115" s="13" t="s">
        <v>83</v>
      </c>
      <c r="AW115" s="13" t="s">
        <v>38</v>
      </c>
      <c r="AX115" s="13" t="s">
        <v>74</v>
      </c>
      <c r="AY115" s="205" t="s">
        <v>185</v>
      </c>
    </row>
    <row r="116" spans="2:65" s="12" customFormat="1">
      <c r="B116" s="195"/>
      <c r="D116" s="196" t="s">
        <v>193</v>
      </c>
      <c r="E116" s="197" t="s">
        <v>5</v>
      </c>
      <c r="F116" s="198" t="s">
        <v>1006</v>
      </c>
      <c r="H116" s="199" t="s">
        <v>5</v>
      </c>
      <c r="I116" s="200"/>
      <c r="L116" s="195"/>
      <c r="M116" s="201"/>
      <c r="N116" s="202"/>
      <c r="O116" s="202"/>
      <c r="P116" s="202"/>
      <c r="Q116" s="202"/>
      <c r="R116" s="202"/>
      <c r="S116" s="202"/>
      <c r="T116" s="203"/>
      <c r="AT116" s="199" t="s">
        <v>193</v>
      </c>
      <c r="AU116" s="199" t="s">
        <v>83</v>
      </c>
      <c r="AV116" s="12" t="s">
        <v>81</v>
      </c>
      <c r="AW116" s="12" t="s">
        <v>38</v>
      </c>
      <c r="AX116" s="12" t="s">
        <v>74</v>
      </c>
      <c r="AY116" s="199" t="s">
        <v>185</v>
      </c>
    </row>
    <row r="117" spans="2:65" s="13" customFormat="1">
      <c r="B117" s="204"/>
      <c r="D117" s="196" t="s">
        <v>193</v>
      </c>
      <c r="E117" s="205" t="s">
        <v>5</v>
      </c>
      <c r="F117" s="206" t="s">
        <v>83</v>
      </c>
      <c r="H117" s="207">
        <v>2</v>
      </c>
      <c r="I117" s="208"/>
      <c r="L117" s="204"/>
      <c r="M117" s="209"/>
      <c r="N117" s="210"/>
      <c r="O117" s="210"/>
      <c r="P117" s="210"/>
      <c r="Q117" s="210"/>
      <c r="R117" s="210"/>
      <c r="S117" s="210"/>
      <c r="T117" s="211"/>
      <c r="AT117" s="205" t="s">
        <v>193</v>
      </c>
      <c r="AU117" s="205" t="s">
        <v>83</v>
      </c>
      <c r="AV117" s="13" t="s">
        <v>83</v>
      </c>
      <c r="AW117" s="13" t="s">
        <v>38</v>
      </c>
      <c r="AX117" s="13" t="s">
        <v>74</v>
      </c>
      <c r="AY117" s="205" t="s">
        <v>185</v>
      </c>
    </row>
    <row r="118" spans="2:65" s="12" customFormat="1">
      <c r="B118" s="195"/>
      <c r="D118" s="196" t="s">
        <v>193</v>
      </c>
      <c r="E118" s="197" t="s">
        <v>5</v>
      </c>
      <c r="F118" s="198" t="s">
        <v>1007</v>
      </c>
      <c r="H118" s="199" t="s">
        <v>5</v>
      </c>
      <c r="I118" s="200"/>
      <c r="L118" s="195"/>
      <c r="M118" s="201"/>
      <c r="N118" s="202"/>
      <c r="O118" s="202"/>
      <c r="P118" s="202"/>
      <c r="Q118" s="202"/>
      <c r="R118" s="202"/>
      <c r="S118" s="202"/>
      <c r="T118" s="203"/>
      <c r="AT118" s="199" t="s">
        <v>193</v>
      </c>
      <c r="AU118" s="199" t="s">
        <v>83</v>
      </c>
      <c r="AV118" s="12" t="s">
        <v>81</v>
      </c>
      <c r="AW118" s="12" t="s">
        <v>38</v>
      </c>
      <c r="AX118" s="12" t="s">
        <v>74</v>
      </c>
      <c r="AY118" s="199" t="s">
        <v>185</v>
      </c>
    </row>
    <row r="119" spans="2:65" s="13" customFormat="1">
      <c r="B119" s="204"/>
      <c r="D119" s="196" t="s">
        <v>193</v>
      </c>
      <c r="E119" s="205" t="s">
        <v>5</v>
      </c>
      <c r="F119" s="206" t="s">
        <v>191</v>
      </c>
      <c r="H119" s="207">
        <v>4</v>
      </c>
      <c r="I119" s="208"/>
      <c r="L119" s="204"/>
      <c r="M119" s="209"/>
      <c r="N119" s="210"/>
      <c r="O119" s="210"/>
      <c r="P119" s="210"/>
      <c r="Q119" s="210"/>
      <c r="R119" s="210"/>
      <c r="S119" s="210"/>
      <c r="T119" s="211"/>
      <c r="AT119" s="205" t="s">
        <v>193</v>
      </c>
      <c r="AU119" s="205" t="s">
        <v>83</v>
      </c>
      <c r="AV119" s="13" t="s">
        <v>83</v>
      </c>
      <c r="AW119" s="13" t="s">
        <v>38</v>
      </c>
      <c r="AX119" s="13" t="s">
        <v>74</v>
      </c>
      <c r="AY119" s="205" t="s">
        <v>185</v>
      </c>
    </row>
    <row r="120" spans="2:65" s="12" customFormat="1">
      <c r="B120" s="195"/>
      <c r="D120" s="196" t="s">
        <v>193</v>
      </c>
      <c r="E120" s="197" t="s">
        <v>5</v>
      </c>
      <c r="F120" s="198" t="s">
        <v>1009</v>
      </c>
      <c r="H120" s="199" t="s">
        <v>5</v>
      </c>
      <c r="I120" s="200"/>
      <c r="L120" s="195"/>
      <c r="M120" s="201"/>
      <c r="N120" s="202"/>
      <c r="O120" s="202"/>
      <c r="P120" s="202"/>
      <c r="Q120" s="202"/>
      <c r="R120" s="202"/>
      <c r="S120" s="202"/>
      <c r="T120" s="203"/>
      <c r="AT120" s="199" t="s">
        <v>193</v>
      </c>
      <c r="AU120" s="199" t="s">
        <v>83</v>
      </c>
      <c r="AV120" s="12" t="s">
        <v>81</v>
      </c>
      <c r="AW120" s="12" t="s">
        <v>38</v>
      </c>
      <c r="AX120" s="12" t="s">
        <v>74</v>
      </c>
      <c r="AY120" s="199" t="s">
        <v>185</v>
      </c>
    </row>
    <row r="121" spans="2:65" s="13" customFormat="1">
      <c r="B121" s="204"/>
      <c r="D121" s="196" t="s">
        <v>193</v>
      </c>
      <c r="E121" s="205" t="s">
        <v>5</v>
      </c>
      <c r="F121" s="206" t="s">
        <v>83</v>
      </c>
      <c r="H121" s="207">
        <v>2</v>
      </c>
      <c r="I121" s="208"/>
      <c r="L121" s="204"/>
      <c r="M121" s="209"/>
      <c r="N121" s="210"/>
      <c r="O121" s="210"/>
      <c r="P121" s="210"/>
      <c r="Q121" s="210"/>
      <c r="R121" s="210"/>
      <c r="S121" s="210"/>
      <c r="T121" s="211"/>
      <c r="AT121" s="205" t="s">
        <v>193</v>
      </c>
      <c r="AU121" s="205" t="s">
        <v>83</v>
      </c>
      <c r="AV121" s="13" t="s">
        <v>83</v>
      </c>
      <c r="AW121" s="13" t="s">
        <v>38</v>
      </c>
      <c r="AX121" s="13" t="s">
        <v>74</v>
      </c>
      <c r="AY121" s="205" t="s">
        <v>185</v>
      </c>
    </row>
    <row r="122" spans="2:65" s="14" customFormat="1">
      <c r="B122" s="212"/>
      <c r="D122" s="213" t="s">
        <v>193</v>
      </c>
      <c r="E122" s="214" t="s">
        <v>5</v>
      </c>
      <c r="F122" s="215" t="s">
        <v>196</v>
      </c>
      <c r="H122" s="216">
        <v>10</v>
      </c>
      <c r="I122" s="217"/>
      <c r="L122" s="212"/>
      <c r="M122" s="218"/>
      <c r="N122" s="219"/>
      <c r="O122" s="219"/>
      <c r="P122" s="219"/>
      <c r="Q122" s="219"/>
      <c r="R122" s="219"/>
      <c r="S122" s="219"/>
      <c r="T122" s="220"/>
      <c r="AT122" s="221" t="s">
        <v>193</v>
      </c>
      <c r="AU122" s="221" t="s">
        <v>83</v>
      </c>
      <c r="AV122" s="14" t="s">
        <v>191</v>
      </c>
      <c r="AW122" s="14" t="s">
        <v>38</v>
      </c>
      <c r="AX122" s="14" t="s">
        <v>81</v>
      </c>
      <c r="AY122" s="221" t="s">
        <v>185</v>
      </c>
    </row>
    <row r="123" spans="2:65" s="1" customFormat="1" ht="20.399999999999999" customHeight="1">
      <c r="B123" s="182"/>
      <c r="C123" s="236" t="s">
        <v>215</v>
      </c>
      <c r="D123" s="236" t="s">
        <v>480</v>
      </c>
      <c r="E123" s="237" t="s">
        <v>1021</v>
      </c>
      <c r="F123" s="238" t="s">
        <v>1022</v>
      </c>
      <c r="G123" s="239" t="s">
        <v>566</v>
      </c>
      <c r="H123" s="240">
        <v>10</v>
      </c>
      <c r="I123" s="241"/>
      <c r="J123" s="242">
        <f>ROUND(I123*H123,2)</f>
        <v>0</v>
      </c>
      <c r="K123" s="238" t="s">
        <v>5</v>
      </c>
      <c r="L123" s="243"/>
      <c r="M123" s="244" t="s">
        <v>5</v>
      </c>
      <c r="N123" s="245" t="s">
        <v>45</v>
      </c>
      <c r="O123" s="43"/>
      <c r="P123" s="192">
        <f>O123*H123</f>
        <v>0</v>
      </c>
      <c r="Q123" s="192">
        <v>6.4999999999999997E-3</v>
      </c>
      <c r="R123" s="192">
        <f>Q123*H123</f>
        <v>6.5000000000000002E-2</v>
      </c>
      <c r="S123" s="192">
        <v>0</v>
      </c>
      <c r="T123" s="193">
        <f>S123*H123</f>
        <v>0</v>
      </c>
      <c r="AR123" s="25" t="s">
        <v>228</v>
      </c>
      <c r="AT123" s="25" t="s">
        <v>480</v>
      </c>
      <c r="AU123" s="25" t="s">
        <v>83</v>
      </c>
      <c r="AY123" s="25" t="s">
        <v>185</v>
      </c>
      <c r="BE123" s="194">
        <f>IF(N123="základní",J123,0)</f>
        <v>0</v>
      </c>
      <c r="BF123" s="194">
        <f>IF(N123="snížená",J123,0)</f>
        <v>0</v>
      </c>
      <c r="BG123" s="194">
        <f>IF(N123="zákl. přenesená",J123,0)</f>
        <v>0</v>
      </c>
      <c r="BH123" s="194">
        <f>IF(N123="sníž. přenesená",J123,0)</f>
        <v>0</v>
      </c>
      <c r="BI123" s="194">
        <f>IF(N123="nulová",J123,0)</f>
        <v>0</v>
      </c>
      <c r="BJ123" s="25" t="s">
        <v>81</v>
      </c>
      <c r="BK123" s="194">
        <f>ROUND(I123*H123,2)</f>
        <v>0</v>
      </c>
      <c r="BL123" s="25" t="s">
        <v>191</v>
      </c>
      <c r="BM123" s="25" t="s">
        <v>1023</v>
      </c>
    </row>
    <row r="124" spans="2:65" s="1" customFormat="1" ht="20.399999999999999" customHeight="1">
      <c r="B124" s="182"/>
      <c r="C124" s="236" t="s">
        <v>219</v>
      </c>
      <c r="D124" s="236" t="s">
        <v>480</v>
      </c>
      <c r="E124" s="237" t="s">
        <v>1024</v>
      </c>
      <c r="F124" s="238" t="s">
        <v>1025</v>
      </c>
      <c r="G124" s="239" t="s">
        <v>566</v>
      </c>
      <c r="H124" s="240">
        <v>10</v>
      </c>
      <c r="I124" s="241"/>
      <c r="J124" s="242">
        <f>ROUND(I124*H124,2)</f>
        <v>0</v>
      </c>
      <c r="K124" s="238" t="s">
        <v>5</v>
      </c>
      <c r="L124" s="243"/>
      <c r="M124" s="244" t="s">
        <v>5</v>
      </c>
      <c r="N124" s="245" t="s">
        <v>45</v>
      </c>
      <c r="O124" s="43"/>
      <c r="P124" s="192">
        <f>O124*H124</f>
        <v>0</v>
      </c>
      <c r="Q124" s="192">
        <v>3.3E-3</v>
      </c>
      <c r="R124" s="192">
        <f>Q124*H124</f>
        <v>3.3000000000000002E-2</v>
      </c>
      <c r="S124" s="192">
        <v>0</v>
      </c>
      <c r="T124" s="193">
        <f>S124*H124</f>
        <v>0</v>
      </c>
      <c r="AR124" s="25" t="s">
        <v>228</v>
      </c>
      <c r="AT124" s="25" t="s">
        <v>480</v>
      </c>
      <c r="AU124" s="25" t="s">
        <v>83</v>
      </c>
      <c r="AY124" s="25" t="s">
        <v>185</v>
      </c>
      <c r="BE124" s="194">
        <f>IF(N124="základní",J124,0)</f>
        <v>0</v>
      </c>
      <c r="BF124" s="194">
        <f>IF(N124="snížená",J124,0)</f>
        <v>0</v>
      </c>
      <c r="BG124" s="194">
        <f>IF(N124="zákl. přenesená",J124,0)</f>
        <v>0</v>
      </c>
      <c r="BH124" s="194">
        <f>IF(N124="sníž. přenesená",J124,0)</f>
        <v>0</v>
      </c>
      <c r="BI124" s="194">
        <f>IF(N124="nulová",J124,0)</f>
        <v>0</v>
      </c>
      <c r="BJ124" s="25" t="s">
        <v>81</v>
      </c>
      <c r="BK124" s="194">
        <f>ROUND(I124*H124,2)</f>
        <v>0</v>
      </c>
      <c r="BL124" s="25" t="s">
        <v>191</v>
      </c>
      <c r="BM124" s="25" t="s">
        <v>1026</v>
      </c>
    </row>
    <row r="125" spans="2:65" s="1" customFormat="1" ht="20.399999999999999" customHeight="1">
      <c r="B125" s="182"/>
      <c r="C125" s="236" t="s">
        <v>224</v>
      </c>
      <c r="D125" s="236" t="s">
        <v>480</v>
      </c>
      <c r="E125" s="237" t="s">
        <v>1027</v>
      </c>
      <c r="F125" s="238" t="s">
        <v>1028</v>
      </c>
      <c r="G125" s="239" t="s">
        <v>566</v>
      </c>
      <c r="H125" s="240">
        <v>10</v>
      </c>
      <c r="I125" s="241"/>
      <c r="J125" s="242">
        <f>ROUND(I125*H125,2)</f>
        <v>0</v>
      </c>
      <c r="K125" s="238" t="s">
        <v>5</v>
      </c>
      <c r="L125" s="243"/>
      <c r="M125" s="244" t="s">
        <v>5</v>
      </c>
      <c r="N125" s="245" t="s">
        <v>45</v>
      </c>
      <c r="O125" s="43"/>
      <c r="P125" s="192">
        <f>O125*H125</f>
        <v>0</v>
      </c>
      <c r="Q125" s="192">
        <v>1.4999999999999999E-4</v>
      </c>
      <c r="R125" s="192">
        <f>Q125*H125</f>
        <v>1.4999999999999998E-3</v>
      </c>
      <c r="S125" s="192">
        <v>0</v>
      </c>
      <c r="T125" s="193">
        <f>S125*H125</f>
        <v>0</v>
      </c>
      <c r="AR125" s="25" t="s">
        <v>228</v>
      </c>
      <c r="AT125" s="25" t="s">
        <v>480</v>
      </c>
      <c r="AU125" s="25" t="s">
        <v>83</v>
      </c>
      <c r="AY125" s="25" t="s">
        <v>185</v>
      </c>
      <c r="BE125" s="194">
        <f>IF(N125="základní",J125,0)</f>
        <v>0</v>
      </c>
      <c r="BF125" s="194">
        <f>IF(N125="snížená",J125,0)</f>
        <v>0</v>
      </c>
      <c r="BG125" s="194">
        <f>IF(N125="zákl. přenesená",J125,0)</f>
        <v>0</v>
      </c>
      <c r="BH125" s="194">
        <f>IF(N125="sníž. přenesená",J125,0)</f>
        <v>0</v>
      </c>
      <c r="BI125" s="194">
        <f>IF(N125="nulová",J125,0)</f>
        <v>0</v>
      </c>
      <c r="BJ125" s="25" t="s">
        <v>81</v>
      </c>
      <c r="BK125" s="194">
        <f>ROUND(I125*H125,2)</f>
        <v>0</v>
      </c>
      <c r="BL125" s="25" t="s">
        <v>191</v>
      </c>
      <c r="BM125" s="25" t="s">
        <v>1029</v>
      </c>
    </row>
    <row r="126" spans="2:65" s="1" customFormat="1" ht="20.399999999999999" customHeight="1">
      <c r="B126" s="182"/>
      <c r="C126" s="236" t="s">
        <v>228</v>
      </c>
      <c r="D126" s="236" t="s">
        <v>480</v>
      </c>
      <c r="E126" s="237" t="s">
        <v>1030</v>
      </c>
      <c r="F126" s="238" t="s">
        <v>1031</v>
      </c>
      <c r="G126" s="239" t="s">
        <v>566</v>
      </c>
      <c r="H126" s="240">
        <v>32</v>
      </c>
      <c r="I126" s="241"/>
      <c r="J126" s="242">
        <f>ROUND(I126*H126,2)</f>
        <v>0</v>
      </c>
      <c r="K126" s="238" t="s">
        <v>5</v>
      </c>
      <c r="L126" s="243"/>
      <c r="M126" s="244" t="s">
        <v>5</v>
      </c>
      <c r="N126" s="245" t="s">
        <v>45</v>
      </c>
      <c r="O126" s="43"/>
      <c r="P126" s="192">
        <f>O126*H126</f>
        <v>0</v>
      </c>
      <c r="Q126" s="192">
        <v>4.0000000000000002E-4</v>
      </c>
      <c r="R126" s="192">
        <f>Q126*H126</f>
        <v>1.2800000000000001E-2</v>
      </c>
      <c r="S126" s="192">
        <v>0</v>
      </c>
      <c r="T126" s="193">
        <f>S126*H126</f>
        <v>0</v>
      </c>
      <c r="AR126" s="25" t="s">
        <v>228</v>
      </c>
      <c r="AT126" s="25" t="s">
        <v>480</v>
      </c>
      <c r="AU126" s="25" t="s">
        <v>83</v>
      </c>
      <c r="AY126" s="25" t="s">
        <v>185</v>
      </c>
      <c r="BE126" s="194">
        <f>IF(N126="základní",J126,0)</f>
        <v>0</v>
      </c>
      <c r="BF126" s="194">
        <f>IF(N126="snížená",J126,0)</f>
        <v>0</v>
      </c>
      <c r="BG126" s="194">
        <f>IF(N126="zákl. přenesená",J126,0)</f>
        <v>0</v>
      </c>
      <c r="BH126" s="194">
        <f>IF(N126="sníž. přenesená",J126,0)</f>
        <v>0</v>
      </c>
      <c r="BI126" s="194">
        <f>IF(N126="nulová",J126,0)</f>
        <v>0</v>
      </c>
      <c r="BJ126" s="25" t="s">
        <v>81</v>
      </c>
      <c r="BK126" s="194">
        <f>ROUND(I126*H126,2)</f>
        <v>0</v>
      </c>
      <c r="BL126" s="25" t="s">
        <v>191</v>
      </c>
      <c r="BM126" s="25" t="s">
        <v>1032</v>
      </c>
    </row>
    <row r="127" spans="2:65" s="13" customFormat="1">
      <c r="B127" s="204"/>
      <c r="D127" s="196" t="s">
        <v>193</v>
      </c>
      <c r="E127" s="205" t="s">
        <v>5</v>
      </c>
      <c r="F127" s="206" t="s">
        <v>1033</v>
      </c>
      <c r="H127" s="207">
        <v>32</v>
      </c>
      <c r="I127" s="208"/>
      <c r="L127" s="204"/>
      <c r="M127" s="209"/>
      <c r="N127" s="210"/>
      <c r="O127" s="210"/>
      <c r="P127" s="210"/>
      <c r="Q127" s="210"/>
      <c r="R127" s="210"/>
      <c r="S127" s="210"/>
      <c r="T127" s="211"/>
      <c r="AT127" s="205" t="s">
        <v>193</v>
      </c>
      <c r="AU127" s="205" t="s">
        <v>83</v>
      </c>
      <c r="AV127" s="13" t="s">
        <v>83</v>
      </c>
      <c r="AW127" s="13" t="s">
        <v>38</v>
      </c>
      <c r="AX127" s="13" t="s">
        <v>74</v>
      </c>
      <c r="AY127" s="205" t="s">
        <v>185</v>
      </c>
    </row>
    <row r="128" spans="2:65" s="14" customFormat="1">
      <c r="B128" s="212"/>
      <c r="D128" s="213" t="s">
        <v>193</v>
      </c>
      <c r="E128" s="214" t="s">
        <v>5</v>
      </c>
      <c r="F128" s="215" t="s">
        <v>196</v>
      </c>
      <c r="H128" s="216">
        <v>32</v>
      </c>
      <c r="I128" s="217"/>
      <c r="L128" s="212"/>
      <c r="M128" s="218"/>
      <c r="N128" s="219"/>
      <c r="O128" s="219"/>
      <c r="P128" s="219"/>
      <c r="Q128" s="219"/>
      <c r="R128" s="219"/>
      <c r="S128" s="219"/>
      <c r="T128" s="220"/>
      <c r="AT128" s="221" t="s">
        <v>193</v>
      </c>
      <c r="AU128" s="221" t="s">
        <v>83</v>
      </c>
      <c r="AV128" s="14" t="s">
        <v>191</v>
      </c>
      <c r="AW128" s="14" t="s">
        <v>38</v>
      </c>
      <c r="AX128" s="14" t="s">
        <v>81</v>
      </c>
      <c r="AY128" s="221" t="s">
        <v>185</v>
      </c>
    </row>
    <row r="129" spans="2:65" s="1" customFormat="1" ht="20.399999999999999" customHeight="1">
      <c r="B129" s="182"/>
      <c r="C129" s="183" t="s">
        <v>232</v>
      </c>
      <c r="D129" s="183" t="s">
        <v>187</v>
      </c>
      <c r="E129" s="184" t="s">
        <v>1034</v>
      </c>
      <c r="F129" s="185" t="s">
        <v>1035</v>
      </c>
      <c r="G129" s="186" t="s">
        <v>275</v>
      </c>
      <c r="H129" s="187">
        <v>135</v>
      </c>
      <c r="I129" s="188"/>
      <c r="J129" s="189">
        <f>ROUND(I129*H129,2)</f>
        <v>0</v>
      </c>
      <c r="K129" s="185" t="s">
        <v>205</v>
      </c>
      <c r="L129" s="42"/>
      <c r="M129" s="190" t="s">
        <v>5</v>
      </c>
      <c r="N129" s="191" t="s">
        <v>45</v>
      </c>
      <c r="O129" s="43"/>
      <c r="P129" s="192">
        <f>O129*H129</f>
        <v>0</v>
      </c>
      <c r="Q129" s="192">
        <v>8.0000000000000007E-5</v>
      </c>
      <c r="R129" s="192">
        <f>Q129*H129</f>
        <v>1.0800000000000001E-2</v>
      </c>
      <c r="S129" s="192">
        <v>0</v>
      </c>
      <c r="T129" s="193">
        <f>S129*H129</f>
        <v>0</v>
      </c>
      <c r="AR129" s="25" t="s">
        <v>191</v>
      </c>
      <c r="AT129" s="25" t="s">
        <v>187</v>
      </c>
      <c r="AU129" s="25" t="s">
        <v>83</v>
      </c>
      <c r="AY129" s="25" t="s">
        <v>185</v>
      </c>
      <c r="BE129" s="194">
        <f>IF(N129="základní",J129,0)</f>
        <v>0</v>
      </c>
      <c r="BF129" s="194">
        <f>IF(N129="snížená",J129,0)</f>
        <v>0</v>
      </c>
      <c r="BG129" s="194">
        <f>IF(N129="zákl. přenesená",J129,0)</f>
        <v>0</v>
      </c>
      <c r="BH129" s="194">
        <f>IF(N129="sníž. přenesená",J129,0)</f>
        <v>0</v>
      </c>
      <c r="BI129" s="194">
        <f>IF(N129="nulová",J129,0)</f>
        <v>0</v>
      </c>
      <c r="BJ129" s="25" t="s">
        <v>81</v>
      </c>
      <c r="BK129" s="194">
        <f>ROUND(I129*H129,2)</f>
        <v>0</v>
      </c>
      <c r="BL129" s="25" t="s">
        <v>191</v>
      </c>
      <c r="BM129" s="25" t="s">
        <v>1036</v>
      </c>
    </row>
    <row r="130" spans="2:65" s="12" customFormat="1">
      <c r="B130" s="195"/>
      <c r="D130" s="196" t="s">
        <v>193</v>
      </c>
      <c r="E130" s="197" t="s">
        <v>5</v>
      </c>
      <c r="F130" s="198" t="s">
        <v>1037</v>
      </c>
      <c r="H130" s="199" t="s">
        <v>5</v>
      </c>
      <c r="I130" s="200"/>
      <c r="L130" s="195"/>
      <c r="M130" s="201"/>
      <c r="N130" s="202"/>
      <c r="O130" s="202"/>
      <c r="P130" s="202"/>
      <c r="Q130" s="202"/>
      <c r="R130" s="202"/>
      <c r="S130" s="202"/>
      <c r="T130" s="203"/>
      <c r="AT130" s="199" t="s">
        <v>193</v>
      </c>
      <c r="AU130" s="199" t="s">
        <v>83</v>
      </c>
      <c r="AV130" s="12" t="s">
        <v>81</v>
      </c>
      <c r="AW130" s="12" t="s">
        <v>38</v>
      </c>
      <c r="AX130" s="12" t="s">
        <v>74</v>
      </c>
      <c r="AY130" s="199" t="s">
        <v>185</v>
      </c>
    </row>
    <row r="131" spans="2:65" s="13" customFormat="1">
      <c r="B131" s="204"/>
      <c r="D131" s="196" t="s">
        <v>193</v>
      </c>
      <c r="E131" s="205" t="s">
        <v>5</v>
      </c>
      <c r="F131" s="206" t="s">
        <v>1038</v>
      </c>
      <c r="H131" s="207">
        <v>135</v>
      </c>
      <c r="I131" s="208"/>
      <c r="L131" s="204"/>
      <c r="M131" s="209"/>
      <c r="N131" s="210"/>
      <c r="O131" s="210"/>
      <c r="P131" s="210"/>
      <c r="Q131" s="210"/>
      <c r="R131" s="210"/>
      <c r="S131" s="210"/>
      <c r="T131" s="211"/>
      <c r="AT131" s="205" t="s">
        <v>193</v>
      </c>
      <c r="AU131" s="205" t="s">
        <v>83</v>
      </c>
      <c r="AV131" s="13" t="s">
        <v>83</v>
      </c>
      <c r="AW131" s="13" t="s">
        <v>38</v>
      </c>
      <c r="AX131" s="13" t="s">
        <v>74</v>
      </c>
      <c r="AY131" s="205" t="s">
        <v>185</v>
      </c>
    </row>
    <row r="132" spans="2:65" s="14" customFormat="1">
      <c r="B132" s="212"/>
      <c r="D132" s="213" t="s">
        <v>193</v>
      </c>
      <c r="E132" s="214" t="s">
        <v>5</v>
      </c>
      <c r="F132" s="215" t="s">
        <v>196</v>
      </c>
      <c r="H132" s="216">
        <v>135</v>
      </c>
      <c r="I132" s="217"/>
      <c r="L132" s="212"/>
      <c r="M132" s="218"/>
      <c r="N132" s="219"/>
      <c r="O132" s="219"/>
      <c r="P132" s="219"/>
      <c r="Q132" s="219"/>
      <c r="R132" s="219"/>
      <c r="S132" s="219"/>
      <c r="T132" s="220"/>
      <c r="AT132" s="221" t="s">
        <v>193</v>
      </c>
      <c r="AU132" s="221" t="s">
        <v>83</v>
      </c>
      <c r="AV132" s="14" t="s">
        <v>191</v>
      </c>
      <c r="AW132" s="14" t="s">
        <v>38</v>
      </c>
      <c r="AX132" s="14" t="s">
        <v>81</v>
      </c>
      <c r="AY132" s="221" t="s">
        <v>185</v>
      </c>
    </row>
    <row r="133" spans="2:65" s="1" customFormat="1" ht="28.95" customHeight="1">
      <c r="B133" s="182"/>
      <c r="C133" s="183" t="s">
        <v>238</v>
      </c>
      <c r="D133" s="183" t="s">
        <v>187</v>
      </c>
      <c r="E133" s="184" t="s">
        <v>1039</v>
      </c>
      <c r="F133" s="185" t="s">
        <v>1040</v>
      </c>
      <c r="G133" s="186" t="s">
        <v>190</v>
      </c>
      <c r="H133" s="187">
        <v>2</v>
      </c>
      <c r="I133" s="188"/>
      <c r="J133" s="189">
        <f>ROUND(I133*H133,2)</f>
        <v>0</v>
      </c>
      <c r="K133" s="185" t="s">
        <v>205</v>
      </c>
      <c r="L133" s="42"/>
      <c r="M133" s="190" t="s">
        <v>5</v>
      </c>
      <c r="N133" s="191" t="s">
        <v>45</v>
      </c>
      <c r="O133" s="43"/>
      <c r="P133" s="192">
        <f>O133*H133</f>
        <v>0</v>
      </c>
      <c r="Q133" s="192">
        <v>5.9999999999999995E-4</v>
      </c>
      <c r="R133" s="192">
        <f>Q133*H133</f>
        <v>1.1999999999999999E-3</v>
      </c>
      <c r="S133" s="192">
        <v>0</v>
      </c>
      <c r="T133" s="193">
        <f>S133*H133</f>
        <v>0</v>
      </c>
      <c r="AR133" s="25" t="s">
        <v>191</v>
      </c>
      <c r="AT133" s="25" t="s">
        <v>187</v>
      </c>
      <c r="AU133" s="25" t="s">
        <v>83</v>
      </c>
      <c r="AY133" s="25" t="s">
        <v>185</v>
      </c>
      <c r="BE133" s="194">
        <f>IF(N133="základní",J133,0)</f>
        <v>0</v>
      </c>
      <c r="BF133" s="194">
        <f>IF(N133="snížená",J133,0)</f>
        <v>0</v>
      </c>
      <c r="BG133" s="194">
        <f>IF(N133="zákl. přenesená",J133,0)</f>
        <v>0</v>
      </c>
      <c r="BH133" s="194">
        <f>IF(N133="sníž. přenesená",J133,0)</f>
        <v>0</v>
      </c>
      <c r="BI133" s="194">
        <f>IF(N133="nulová",J133,0)</f>
        <v>0</v>
      </c>
      <c r="BJ133" s="25" t="s">
        <v>81</v>
      </c>
      <c r="BK133" s="194">
        <f>ROUND(I133*H133,2)</f>
        <v>0</v>
      </c>
      <c r="BL133" s="25" t="s">
        <v>191</v>
      </c>
      <c r="BM133" s="25" t="s">
        <v>1041</v>
      </c>
    </row>
    <row r="134" spans="2:65" s="12" customFormat="1">
      <c r="B134" s="195"/>
      <c r="D134" s="196" t="s">
        <v>193</v>
      </c>
      <c r="E134" s="197" t="s">
        <v>5</v>
      </c>
      <c r="F134" s="198" t="s">
        <v>1042</v>
      </c>
      <c r="H134" s="199" t="s">
        <v>5</v>
      </c>
      <c r="I134" s="200"/>
      <c r="L134" s="195"/>
      <c r="M134" s="201"/>
      <c r="N134" s="202"/>
      <c r="O134" s="202"/>
      <c r="P134" s="202"/>
      <c r="Q134" s="202"/>
      <c r="R134" s="202"/>
      <c r="S134" s="202"/>
      <c r="T134" s="203"/>
      <c r="AT134" s="199" t="s">
        <v>193</v>
      </c>
      <c r="AU134" s="199" t="s">
        <v>83</v>
      </c>
      <c r="AV134" s="12" t="s">
        <v>81</v>
      </c>
      <c r="AW134" s="12" t="s">
        <v>38</v>
      </c>
      <c r="AX134" s="12" t="s">
        <v>74</v>
      </c>
      <c r="AY134" s="199" t="s">
        <v>185</v>
      </c>
    </row>
    <row r="135" spans="2:65" s="13" customFormat="1">
      <c r="B135" s="204"/>
      <c r="D135" s="196" t="s">
        <v>193</v>
      </c>
      <c r="E135" s="205" t="s">
        <v>5</v>
      </c>
      <c r="F135" s="206" t="s">
        <v>1043</v>
      </c>
      <c r="H135" s="207">
        <v>2</v>
      </c>
      <c r="I135" s="208"/>
      <c r="L135" s="204"/>
      <c r="M135" s="209"/>
      <c r="N135" s="210"/>
      <c r="O135" s="210"/>
      <c r="P135" s="210"/>
      <c r="Q135" s="210"/>
      <c r="R135" s="210"/>
      <c r="S135" s="210"/>
      <c r="T135" s="211"/>
      <c r="AT135" s="205" t="s">
        <v>193</v>
      </c>
      <c r="AU135" s="205" t="s">
        <v>83</v>
      </c>
      <c r="AV135" s="13" t="s">
        <v>83</v>
      </c>
      <c r="AW135" s="13" t="s">
        <v>38</v>
      </c>
      <c r="AX135" s="13" t="s">
        <v>74</v>
      </c>
      <c r="AY135" s="205" t="s">
        <v>185</v>
      </c>
    </row>
    <row r="136" spans="2:65" s="14" customFormat="1">
      <c r="B136" s="212"/>
      <c r="D136" s="213" t="s">
        <v>193</v>
      </c>
      <c r="E136" s="214" t="s">
        <v>5</v>
      </c>
      <c r="F136" s="215" t="s">
        <v>196</v>
      </c>
      <c r="H136" s="216">
        <v>2</v>
      </c>
      <c r="I136" s="217"/>
      <c r="L136" s="212"/>
      <c r="M136" s="218"/>
      <c r="N136" s="219"/>
      <c r="O136" s="219"/>
      <c r="P136" s="219"/>
      <c r="Q136" s="219"/>
      <c r="R136" s="219"/>
      <c r="S136" s="219"/>
      <c r="T136" s="220"/>
      <c r="AT136" s="221" t="s">
        <v>193</v>
      </c>
      <c r="AU136" s="221" t="s">
        <v>83</v>
      </c>
      <c r="AV136" s="14" t="s">
        <v>191</v>
      </c>
      <c r="AW136" s="14" t="s">
        <v>38</v>
      </c>
      <c r="AX136" s="14" t="s">
        <v>81</v>
      </c>
      <c r="AY136" s="221" t="s">
        <v>185</v>
      </c>
    </row>
    <row r="137" spans="2:65" s="1" customFormat="1" ht="20.399999999999999" customHeight="1">
      <c r="B137" s="182"/>
      <c r="C137" s="183" t="s">
        <v>244</v>
      </c>
      <c r="D137" s="183" t="s">
        <v>187</v>
      </c>
      <c r="E137" s="184" t="s">
        <v>1044</v>
      </c>
      <c r="F137" s="185" t="s">
        <v>1045</v>
      </c>
      <c r="G137" s="186" t="s">
        <v>275</v>
      </c>
      <c r="H137" s="187">
        <v>135</v>
      </c>
      <c r="I137" s="188"/>
      <c r="J137" s="189">
        <f>ROUND(I137*H137,2)</f>
        <v>0</v>
      </c>
      <c r="K137" s="185" t="s">
        <v>205</v>
      </c>
      <c r="L137" s="42"/>
      <c r="M137" s="190" t="s">
        <v>5</v>
      </c>
      <c r="N137" s="191" t="s">
        <v>45</v>
      </c>
      <c r="O137" s="43"/>
      <c r="P137" s="192">
        <f>O137*H137</f>
        <v>0</v>
      </c>
      <c r="Q137" s="192">
        <v>0</v>
      </c>
      <c r="R137" s="192">
        <f>Q137*H137</f>
        <v>0</v>
      </c>
      <c r="S137" s="192">
        <v>0</v>
      </c>
      <c r="T137" s="193">
        <f>S137*H137</f>
        <v>0</v>
      </c>
      <c r="AR137" s="25" t="s">
        <v>191</v>
      </c>
      <c r="AT137" s="25" t="s">
        <v>187</v>
      </c>
      <c r="AU137" s="25" t="s">
        <v>83</v>
      </c>
      <c r="AY137" s="25" t="s">
        <v>185</v>
      </c>
      <c r="BE137" s="194">
        <f>IF(N137="základní",J137,0)</f>
        <v>0</v>
      </c>
      <c r="BF137" s="194">
        <f>IF(N137="snížená",J137,0)</f>
        <v>0</v>
      </c>
      <c r="BG137" s="194">
        <f>IF(N137="zákl. přenesená",J137,0)</f>
        <v>0</v>
      </c>
      <c r="BH137" s="194">
        <f>IF(N137="sníž. přenesená",J137,0)</f>
        <v>0</v>
      </c>
      <c r="BI137" s="194">
        <f>IF(N137="nulová",J137,0)</f>
        <v>0</v>
      </c>
      <c r="BJ137" s="25" t="s">
        <v>81</v>
      </c>
      <c r="BK137" s="194">
        <f>ROUND(I137*H137,2)</f>
        <v>0</v>
      </c>
      <c r="BL137" s="25" t="s">
        <v>191</v>
      </c>
      <c r="BM137" s="25" t="s">
        <v>1046</v>
      </c>
    </row>
    <row r="138" spans="2:65" s="12" customFormat="1">
      <c r="B138" s="195"/>
      <c r="D138" s="196" t="s">
        <v>193</v>
      </c>
      <c r="E138" s="197" t="s">
        <v>5</v>
      </c>
      <c r="F138" s="198" t="s">
        <v>1037</v>
      </c>
      <c r="H138" s="199" t="s">
        <v>5</v>
      </c>
      <c r="I138" s="200"/>
      <c r="L138" s="195"/>
      <c r="M138" s="201"/>
      <c r="N138" s="202"/>
      <c r="O138" s="202"/>
      <c r="P138" s="202"/>
      <c r="Q138" s="202"/>
      <c r="R138" s="202"/>
      <c r="S138" s="202"/>
      <c r="T138" s="203"/>
      <c r="AT138" s="199" t="s">
        <v>193</v>
      </c>
      <c r="AU138" s="199" t="s">
        <v>83</v>
      </c>
      <c r="AV138" s="12" t="s">
        <v>81</v>
      </c>
      <c r="AW138" s="12" t="s">
        <v>38</v>
      </c>
      <c r="AX138" s="12" t="s">
        <v>74</v>
      </c>
      <c r="AY138" s="199" t="s">
        <v>185</v>
      </c>
    </row>
    <row r="139" spans="2:65" s="13" customFormat="1">
      <c r="B139" s="204"/>
      <c r="D139" s="196" t="s">
        <v>193</v>
      </c>
      <c r="E139" s="205" t="s">
        <v>5</v>
      </c>
      <c r="F139" s="206" t="s">
        <v>1038</v>
      </c>
      <c r="H139" s="207">
        <v>135</v>
      </c>
      <c r="I139" s="208"/>
      <c r="L139" s="204"/>
      <c r="M139" s="209"/>
      <c r="N139" s="210"/>
      <c r="O139" s="210"/>
      <c r="P139" s="210"/>
      <c r="Q139" s="210"/>
      <c r="R139" s="210"/>
      <c r="S139" s="210"/>
      <c r="T139" s="211"/>
      <c r="AT139" s="205" t="s">
        <v>193</v>
      </c>
      <c r="AU139" s="205" t="s">
        <v>83</v>
      </c>
      <c r="AV139" s="13" t="s">
        <v>83</v>
      </c>
      <c r="AW139" s="13" t="s">
        <v>38</v>
      </c>
      <c r="AX139" s="13" t="s">
        <v>74</v>
      </c>
      <c r="AY139" s="205" t="s">
        <v>185</v>
      </c>
    </row>
    <row r="140" spans="2:65" s="14" customFormat="1">
      <c r="B140" s="212"/>
      <c r="D140" s="213" t="s">
        <v>193</v>
      </c>
      <c r="E140" s="214" t="s">
        <v>5</v>
      </c>
      <c r="F140" s="215" t="s">
        <v>196</v>
      </c>
      <c r="H140" s="216">
        <v>135</v>
      </c>
      <c r="I140" s="217"/>
      <c r="L140" s="212"/>
      <c r="M140" s="218"/>
      <c r="N140" s="219"/>
      <c r="O140" s="219"/>
      <c r="P140" s="219"/>
      <c r="Q140" s="219"/>
      <c r="R140" s="219"/>
      <c r="S140" s="219"/>
      <c r="T140" s="220"/>
      <c r="AT140" s="221" t="s">
        <v>193</v>
      </c>
      <c r="AU140" s="221" t="s">
        <v>83</v>
      </c>
      <c r="AV140" s="14" t="s">
        <v>191</v>
      </c>
      <c r="AW140" s="14" t="s">
        <v>38</v>
      </c>
      <c r="AX140" s="14" t="s">
        <v>81</v>
      </c>
      <c r="AY140" s="221" t="s">
        <v>185</v>
      </c>
    </row>
    <row r="141" spans="2:65" s="1" customFormat="1" ht="20.399999999999999" customHeight="1">
      <c r="B141" s="182"/>
      <c r="C141" s="183" t="s">
        <v>250</v>
      </c>
      <c r="D141" s="183" t="s">
        <v>187</v>
      </c>
      <c r="E141" s="184" t="s">
        <v>1047</v>
      </c>
      <c r="F141" s="185" t="s">
        <v>1048</v>
      </c>
      <c r="G141" s="186" t="s">
        <v>190</v>
      </c>
      <c r="H141" s="187">
        <v>2</v>
      </c>
      <c r="I141" s="188"/>
      <c r="J141" s="189">
        <f>ROUND(I141*H141,2)</f>
        <v>0</v>
      </c>
      <c r="K141" s="185" t="s">
        <v>205</v>
      </c>
      <c r="L141" s="42"/>
      <c r="M141" s="190" t="s">
        <v>5</v>
      </c>
      <c r="N141" s="191" t="s">
        <v>45</v>
      </c>
      <c r="O141" s="43"/>
      <c r="P141" s="192">
        <f>O141*H141</f>
        <v>0</v>
      </c>
      <c r="Q141" s="192">
        <v>1.0000000000000001E-5</v>
      </c>
      <c r="R141" s="192">
        <f>Q141*H141</f>
        <v>2.0000000000000002E-5</v>
      </c>
      <c r="S141" s="192">
        <v>0</v>
      </c>
      <c r="T141" s="193">
        <f>S141*H141</f>
        <v>0</v>
      </c>
      <c r="AR141" s="25" t="s">
        <v>191</v>
      </c>
      <c r="AT141" s="25" t="s">
        <v>187</v>
      </c>
      <c r="AU141" s="25" t="s">
        <v>83</v>
      </c>
      <c r="AY141" s="25" t="s">
        <v>185</v>
      </c>
      <c r="BE141" s="194">
        <f>IF(N141="základní",J141,0)</f>
        <v>0</v>
      </c>
      <c r="BF141" s="194">
        <f>IF(N141="snížená",J141,0)</f>
        <v>0</v>
      </c>
      <c r="BG141" s="194">
        <f>IF(N141="zákl. přenesená",J141,0)</f>
        <v>0</v>
      </c>
      <c r="BH141" s="194">
        <f>IF(N141="sníž. přenesená",J141,0)</f>
        <v>0</v>
      </c>
      <c r="BI141" s="194">
        <f>IF(N141="nulová",J141,0)</f>
        <v>0</v>
      </c>
      <c r="BJ141" s="25" t="s">
        <v>81</v>
      </c>
      <c r="BK141" s="194">
        <f>ROUND(I141*H141,2)</f>
        <v>0</v>
      </c>
      <c r="BL141" s="25" t="s">
        <v>191</v>
      </c>
      <c r="BM141" s="25" t="s">
        <v>1049</v>
      </c>
    </row>
    <row r="142" spans="2:65" s="12" customFormat="1">
      <c r="B142" s="195"/>
      <c r="D142" s="196" t="s">
        <v>193</v>
      </c>
      <c r="E142" s="197" t="s">
        <v>5</v>
      </c>
      <c r="F142" s="198" t="s">
        <v>1042</v>
      </c>
      <c r="H142" s="199" t="s">
        <v>5</v>
      </c>
      <c r="I142" s="200"/>
      <c r="L142" s="195"/>
      <c r="M142" s="201"/>
      <c r="N142" s="202"/>
      <c r="O142" s="202"/>
      <c r="P142" s="202"/>
      <c r="Q142" s="202"/>
      <c r="R142" s="202"/>
      <c r="S142" s="202"/>
      <c r="T142" s="203"/>
      <c r="AT142" s="199" t="s">
        <v>193</v>
      </c>
      <c r="AU142" s="199" t="s">
        <v>83</v>
      </c>
      <c r="AV142" s="12" t="s">
        <v>81</v>
      </c>
      <c r="AW142" s="12" t="s">
        <v>38</v>
      </c>
      <c r="AX142" s="12" t="s">
        <v>74</v>
      </c>
      <c r="AY142" s="199" t="s">
        <v>185</v>
      </c>
    </row>
    <row r="143" spans="2:65" s="13" customFormat="1">
      <c r="B143" s="204"/>
      <c r="D143" s="196" t="s">
        <v>193</v>
      </c>
      <c r="E143" s="205" t="s">
        <v>5</v>
      </c>
      <c r="F143" s="206" t="s">
        <v>1043</v>
      </c>
      <c r="H143" s="207">
        <v>2</v>
      </c>
      <c r="I143" s="208"/>
      <c r="L143" s="204"/>
      <c r="M143" s="209"/>
      <c r="N143" s="210"/>
      <c r="O143" s="210"/>
      <c r="P143" s="210"/>
      <c r="Q143" s="210"/>
      <c r="R143" s="210"/>
      <c r="S143" s="210"/>
      <c r="T143" s="211"/>
      <c r="AT143" s="205" t="s">
        <v>193</v>
      </c>
      <c r="AU143" s="205" t="s">
        <v>83</v>
      </c>
      <c r="AV143" s="13" t="s">
        <v>83</v>
      </c>
      <c r="AW143" s="13" t="s">
        <v>38</v>
      </c>
      <c r="AX143" s="13" t="s">
        <v>74</v>
      </c>
      <c r="AY143" s="205" t="s">
        <v>185</v>
      </c>
    </row>
    <row r="144" spans="2:65" s="14" customFormat="1">
      <c r="B144" s="212"/>
      <c r="D144" s="213" t="s">
        <v>193</v>
      </c>
      <c r="E144" s="214" t="s">
        <v>5</v>
      </c>
      <c r="F144" s="215" t="s">
        <v>196</v>
      </c>
      <c r="H144" s="216">
        <v>2</v>
      </c>
      <c r="I144" s="217"/>
      <c r="L144" s="212"/>
      <c r="M144" s="218"/>
      <c r="N144" s="219"/>
      <c r="O144" s="219"/>
      <c r="P144" s="219"/>
      <c r="Q144" s="219"/>
      <c r="R144" s="219"/>
      <c r="S144" s="219"/>
      <c r="T144" s="220"/>
      <c r="AT144" s="221" t="s">
        <v>193</v>
      </c>
      <c r="AU144" s="221" t="s">
        <v>83</v>
      </c>
      <c r="AV144" s="14" t="s">
        <v>191</v>
      </c>
      <c r="AW144" s="14" t="s">
        <v>38</v>
      </c>
      <c r="AX144" s="14" t="s">
        <v>81</v>
      </c>
      <c r="AY144" s="221" t="s">
        <v>185</v>
      </c>
    </row>
    <row r="145" spans="2:65" s="1" customFormat="1" ht="28.95" customHeight="1">
      <c r="B145" s="182"/>
      <c r="C145" s="183" t="s">
        <v>255</v>
      </c>
      <c r="D145" s="183" t="s">
        <v>187</v>
      </c>
      <c r="E145" s="184" t="s">
        <v>1050</v>
      </c>
      <c r="F145" s="185" t="s">
        <v>1051</v>
      </c>
      <c r="G145" s="186" t="s">
        <v>566</v>
      </c>
      <c r="H145" s="187">
        <v>4</v>
      </c>
      <c r="I145" s="188"/>
      <c r="J145" s="189">
        <f>ROUND(I145*H145,2)</f>
        <v>0</v>
      </c>
      <c r="K145" s="185" t="s">
        <v>1052</v>
      </c>
      <c r="L145" s="42"/>
      <c r="M145" s="190" t="s">
        <v>5</v>
      </c>
      <c r="N145" s="191" t="s">
        <v>45</v>
      </c>
      <c r="O145" s="43"/>
      <c r="P145" s="192">
        <f>O145*H145</f>
        <v>0</v>
      </c>
      <c r="Q145" s="192">
        <v>0</v>
      </c>
      <c r="R145" s="192">
        <f>Q145*H145</f>
        <v>0</v>
      </c>
      <c r="S145" s="192">
        <v>8.2000000000000003E-2</v>
      </c>
      <c r="T145" s="193">
        <f>S145*H145</f>
        <v>0.32800000000000001</v>
      </c>
      <c r="AR145" s="25" t="s">
        <v>191</v>
      </c>
      <c r="AT145" s="25" t="s">
        <v>187</v>
      </c>
      <c r="AU145" s="25" t="s">
        <v>83</v>
      </c>
      <c r="AY145" s="25" t="s">
        <v>185</v>
      </c>
      <c r="BE145" s="194">
        <f>IF(N145="základní",J145,0)</f>
        <v>0</v>
      </c>
      <c r="BF145" s="194">
        <f>IF(N145="snížená",J145,0)</f>
        <v>0</v>
      </c>
      <c r="BG145" s="194">
        <f>IF(N145="zákl. přenesená",J145,0)</f>
        <v>0</v>
      </c>
      <c r="BH145" s="194">
        <f>IF(N145="sníž. přenesená",J145,0)</f>
        <v>0</v>
      </c>
      <c r="BI145" s="194">
        <f>IF(N145="nulová",J145,0)</f>
        <v>0</v>
      </c>
      <c r="BJ145" s="25" t="s">
        <v>81</v>
      </c>
      <c r="BK145" s="194">
        <f>ROUND(I145*H145,2)</f>
        <v>0</v>
      </c>
      <c r="BL145" s="25" t="s">
        <v>191</v>
      </c>
      <c r="BM145" s="25" t="s">
        <v>1053</v>
      </c>
    </row>
    <row r="146" spans="2:65" s="12" customFormat="1">
      <c r="B146" s="195"/>
      <c r="D146" s="196" t="s">
        <v>193</v>
      </c>
      <c r="E146" s="197" t="s">
        <v>5</v>
      </c>
      <c r="F146" s="198" t="s">
        <v>1007</v>
      </c>
      <c r="H146" s="199" t="s">
        <v>5</v>
      </c>
      <c r="I146" s="200"/>
      <c r="L146" s="195"/>
      <c r="M146" s="201"/>
      <c r="N146" s="202"/>
      <c r="O146" s="202"/>
      <c r="P146" s="202"/>
      <c r="Q146" s="202"/>
      <c r="R146" s="202"/>
      <c r="S146" s="202"/>
      <c r="T146" s="203"/>
      <c r="AT146" s="199" t="s">
        <v>193</v>
      </c>
      <c r="AU146" s="199" t="s">
        <v>83</v>
      </c>
      <c r="AV146" s="12" t="s">
        <v>81</v>
      </c>
      <c r="AW146" s="12" t="s">
        <v>38</v>
      </c>
      <c r="AX146" s="12" t="s">
        <v>74</v>
      </c>
      <c r="AY146" s="199" t="s">
        <v>185</v>
      </c>
    </row>
    <row r="147" spans="2:65" s="13" customFormat="1">
      <c r="B147" s="204"/>
      <c r="D147" s="196" t="s">
        <v>193</v>
      </c>
      <c r="E147" s="205" t="s">
        <v>5</v>
      </c>
      <c r="F147" s="206" t="s">
        <v>81</v>
      </c>
      <c r="H147" s="207">
        <v>1</v>
      </c>
      <c r="I147" s="208"/>
      <c r="L147" s="204"/>
      <c r="M147" s="209"/>
      <c r="N147" s="210"/>
      <c r="O147" s="210"/>
      <c r="P147" s="210"/>
      <c r="Q147" s="210"/>
      <c r="R147" s="210"/>
      <c r="S147" s="210"/>
      <c r="T147" s="211"/>
      <c r="AT147" s="205" t="s">
        <v>193</v>
      </c>
      <c r="AU147" s="205" t="s">
        <v>83</v>
      </c>
      <c r="AV147" s="13" t="s">
        <v>83</v>
      </c>
      <c r="AW147" s="13" t="s">
        <v>38</v>
      </c>
      <c r="AX147" s="13" t="s">
        <v>74</v>
      </c>
      <c r="AY147" s="205" t="s">
        <v>185</v>
      </c>
    </row>
    <row r="148" spans="2:65" s="12" customFormat="1">
      <c r="B148" s="195"/>
      <c r="D148" s="196" t="s">
        <v>193</v>
      </c>
      <c r="E148" s="197" t="s">
        <v>5</v>
      </c>
      <c r="F148" s="198" t="s">
        <v>1009</v>
      </c>
      <c r="H148" s="199" t="s">
        <v>5</v>
      </c>
      <c r="I148" s="200"/>
      <c r="L148" s="195"/>
      <c r="M148" s="201"/>
      <c r="N148" s="202"/>
      <c r="O148" s="202"/>
      <c r="P148" s="202"/>
      <c r="Q148" s="202"/>
      <c r="R148" s="202"/>
      <c r="S148" s="202"/>
      <c r="T148" s="203"/>
      <c r="AT148" s="199" t="s">
        <v>193</v>
      </c>
      <c r="AU148" s="199" t="s">
        <v>83</v>
      </c>
      <c r="AV148" s="12" t="s">
        <v>81</v>
      </c>
      <c r="AW148" s="12" t="s">
        <v>38</v>
      </c>
      <c r="AX148" s="12" t="s">
        <v>74</v>
      </c>
      <c r="AY148" s="199" t="s">
        <v>185</v>
      </c>
    </row>
    <row r="149" spans="2:65" s="13" customFormat="1">
      <c r="B149" s="204"/>
      <c r="D149" s="196" t="s">
        <v>193</v>
      </c>
      <c r="E149" s="205" t="s">
        <v>5</v>
      </c>
      <c r="F149" s="206" t="s">
        <v>81</v>
      </c>
      <c r="H149" s="207">
        <v>1</v>
      </c>
      <c r="I149" s="208"/>
      <c r="L149" s="204"/>
      <c r="M149" s="209"/>
      <c r="N149" s="210"/>
      <c r="O149" s="210"/>
      <c r="P149" s="210"/>
      <c r="Q149" s="210"/>
      <c r="R149" s="210"/>
      <c r="S149" s="210"/>
      <c r="T149" s="211"/>
      <c r="AT149" s="205" t="s">
        <v>193</v>
      </c>
      <c r="AU149" s="205" t="s">
        <v>83</v>
      </c>
      <c r="AV149" s="13" t="s">
        <v>83</v>
      </c>
      <c r="AW149" s="13" t="s">
        <v>38</v>
      </c>
      <c r="AX149" s="13" t="s">
        <v>74</v>
      </c>
      <c r="AY149" s="205" t="s">
        <v>185</v>
      </c>
    </row>
    <row r="150" spans="2:65" s="12" customFormat="1">
      <c r="B150" s="195"/>
      <c r="D150" s="196" t="s">
        <v>193</v>
      </c>
      <c r="E150" s="197" t="s">
        <v>5</v>
      </c>
      <c r="F150" s="198" t="s">
        <v>1054</v>
      </c>
      <c r="H150" s="199" t="s">
        <v>5</v>
      </c>
      <c r="I150" s="200"/>
      <c r="L150" s="195"/>
      <c r="M150" s="201"/>
      <c r="N150" s="202"/>
      <c r="O150" s="202"/>
      <c r="P150" s="202"/>
      <c r="Q150" s="202"/>
      <c r="R150" s="202"/>
      <c r="S150" s="202"/>
      <c r="T150" s="203"/>
      <c r="AT150" s="199" t="s">
        <v>193</v>
      </c>
      <c r="AU150" s="199" t="s">
        <v>83</v>
      </c>
      <c r="AV150" s="12" t="s">
        <v>81</v>
      </c>
      <c r="AW150" s="12" t="s">
        <v>38</v>
      </c>
      <c r="AX150" s="12" t="s">
        <v>74</v>
      </c>
      <c r="AY150" s="199" t="s">
        <v>185</v>
      </c>
    </row>
    <row r="151" spans="2:65" s="13" customFormat="1">
      <c r="B151" s="204"/>
      <c r="D151" s="196" t="s">
        <v>193</v>
      </c>
      <c r="E151" s="205" t="s">
        <v>5</v>
      </c>
      <c r="F151" s="206" t="s">
        <v>81</v>
      </c>
      <c r="H151" s="207">
        <v>1</v>
      </c>
      <c r="I151" s="208"/>
      <c r="L151" s="204"/>
      <c r="M151" s="209"/>
      <c r="N151" s="210"/>
      <c r="O151" s="210"/>
      <c r="P151" s="210"/>
      <c r="Q151" s="210"/>
      <c r="R151" s="210"/>
      <c r="S151" s="210"/>
      <c r="T151" s="211"/>
      <c r="AT151" s="205" t="s">
        <v>193</v>
      </c>
      <c r="AU151" s="205" t="s">
        <v>83</v>
      </c>
      <c r="AV151" s="13" t="s">
        <v>83</v>
      </c>
      <c r="AW151" s="13" t="s">
        <v>38</v>
      </c>
      <c r="AX151" s="13" t="s">
        <v>74</v>
      </c>
      <c r="AY151" s="205" t="s">
        <v>185</v>
      </c>
    </row>
    <row r="152" spans="2:65" s="12" customFormat="1">
      <c r="B152" s="195"/>
      <c r="D152" s="196" t="s">
        <v>193</v>
      </c>
      <c r="E152" s="197" t="s">
        <v>5</v>
      </c>
      <c r="F152" s="198" t="s">
        <v>1055</v>
      </c>
      <c r="H152" s="199" t="s">
        <v>5</v>
      </c>
      <c r="I152" s="200"/>
      <c r="L152" s="195"/>
      <c r="M152" s="201"/>
      <c r="N152" s="202"/>
      <c r="O152" s="202"/>
      <c r="P152" s="202"/>
      <c r="Q152" s="202"/>
      <c r="R152" s="202"/>
      <c r="S152" s="202"/>
      <c r="T152" s="203"/>
      <c r="AT152" s="199" t="s">
        <v>193</v>
      </c>
      <c r="AU152" s="199" t="s">
        <v>83</v>
      </c>
      <c r="AV152" s="12" t="s">
        <v>81</v>
      </c>
      <c r="AW152" s="12" t="s">
        <v>38</v>
      </c>
      <c r="AX152" s="12" t="s">
        <v>74</v>
      </c>
      <c r="AY152" s="199" t="s">
        <v>185</v>
      </c>
    </row>
    <row r="153" spans="2:65" s="13" customFormat="1">
      <c r="B153" s="204"/>
      <c r="D153" s="196" t="s">
        <v>193</v>
      </c>
      <c r="E153" s="205" t="s">
        <v>5</v>
      </c>
      <c r="F153" s="206" t="s">
        <v>81</v>
      </c>
      <c r="H153" s="207">
        <v>1</v>
      </c>
      <c r="I153" s="208"/>
      <c r="L153" s="204"/>
      <c r="M153" s="209"/>
      <c r="N153" s="210"/>
      <c r="O153" s="210"/>
      <c r="P153" s="210"/>
      <c r="Q153" s="210"/>
      <c r="R153" s="210"/>
      <c r="S153" s="210"/>
      <c r="T153" s="211"/>
      <c r="AT153" s="205" t="s">
        <v>193</v>
      </c>
      <c r="AU153" s="205" t="s">
        <v>83</v>
      </c>
      <c r="AV153" s="13" t="s">
        <v>83</v>
      </c>
      <c r="AW153" s="13" t="s">
        <v>38</v>
      </c>
      <c r="AX153" s="13" t="s">
        <v>74</v>
      </c>
      <c r="AY153" s="205" t="s">
        <v>185</v>
      </c>
    </row>
    <row r="154" spans="2:65" s="14" customFormat="1">
      <c r="B154" s="212"/>
      <c r="D154" s="213" t="s">
        <v>193</v>
      </c>
      <c r="E154" s="214" t="s">
        <v>5</v>
      </c>
      <c r="F154" s="215" t="s">
        <v>196</v>
      </c>
      <c r="H154" s="216">
        <v>4</v>
      </c>
      <c r="I154" s="217"/>
      <c r="L154" s="212"/>
      <c r="M154" s="218"/>
      <c r="N154" s="219"/>
      <c r="O154" s="219"/>
      <c r="P154" s="219"/>
      <c r="Q154" s="219"/>
      <c r="R154" s="219"/>
      <c r="S154" s="219"/>
      <c r="T154" s="220"/>
      <c r="AT154" s="221" t="s">
        <v>193</v>
      </c>
      <c r="AU154" s="221" t="s">
        <v>83</v>
      </c>
      <c r="AV154" s="14" t="s">
        <v>191</v>
      </c>
      <c r="AW154" s="14" t="s">
        <v>38</v>
      </c>
      <c r="AX154" s="14" t="s">
        <v>81</v>
      </c>
      <c r="AY154" s="221" t="s">
        <v>185</v>
      </c>
    </row>
    <row r="155" spans="2:65" s="1" customFormat="1" ht="40.200000000000003" customHeight="1">
      <c r="B155" s="182"/>
      <c r="C155" s="183" t="s">
        <v>259</v>
      </c>
      <c r="D155" s="183" t="s">
        <v>187</v>
      </c>
      <c r="E155" s="184" t="s">
        <v>1056</v>
      </c>
      <c r="F155" s="185" t="s">
        <v>1057</v>
      </c>
      <c r="G155" s="186" t="s">
        <v>566</v>
      </c>
      <c r="H155" s="187">
        <v>1</v>
      </c>
      <c r="I155" s="188"/>
      <c r="J155" s="189">
        <f>ROUND(I155*H155,2)</f>
        <v>0</v>
      </c>
      <c r="K155" s="185" t="s">
        <v>198</v>
      </c>
      <c r="L155" s="42"/>
      <c r="M155" s="190" t="s">
        <v>5</v>
      </c>
      <c r="N155" s="191" t="s">
        <v>45</v>
      </c>
      <c r="O155" s="43"/>
      <c r="P155" s="192">
        <f>O155*H155</f>
        <v>0</v>
      </c>
      <c r="Q155" s="192">
        <v>0</v>
      </c>
      <c r="R155" s="192">
        <f>Q155*H155</f>
        <v>0</v>
      </c>
      <c r="S155" s="192">
        <v>4.0000000000000001E-3</v>
      </c>
      <c r="T155" s="193">
        <f>S155*H155</f>
        <v>4.0000000000000001E-3</v>
      </c>
      <c r="AR155" s="25" t="s">
        <v>191</v>
      </c>
      <c r="AT155" s="25" t="s">
        <v>187</v>
      </c>
      <c r="AU155" s="25" t="s">
        <v>83</v>
      </c>
      <c r="AY155" s="25" t="s">
        <v>185</v>
      </c>
      <c r="BE155" s="194">
        <f>IF(N155="základní",J155,0)</f>
        <v>0</v>
      </c>
      <c r="BF155" s="194">
        <f>IF(N155="snížená",J155,0)</f>
        <v>0</v>
      </c>
      <c r="BG155" s="194">
        <f>IF(N155="zákl. přenesená",J155,0)</f>
        <v>0</v>
      </c>
      <c r="BH155" s="194">
        <f>IF(N155="sníž. přenesená",J155,0)</f>
        <v>0</v>
      </c>
      <c r="BI155" s="194">
        <f>IF(N155="nulová",J155,0)</f>
        <v>0</v>
      </c>
      <c r="BJ155" s="25" t="s">
        <v>81</v>
      </c>
      <c r="BK155" s="194">
        <f>ROUND(I155*H155,2)</f>
        <v>0</v>
      </c>
      <c r="BL155" s="25" t="s">
        <v>191</v>
      </c>
      <c r="BM155" s="25" t="s">
        <v>1058</v>
      </c>
    </row>
    <row r="156" spans="2:65" s="12" customFormat="1">
      <c r="B156" s="195"/>
      <c r="D156" s="196" t="s">
        <v>193</v>
      </c>
      <c r="E156" s="197" t="s">
        <v>5</v>
      </c>
      <c r="F156" s="198" t="s">
        <v>1007</v>
      </c>
      <c r="H156" s="199" t="s">
        <v>5</v>
      </c>
      <c r="I156" s="200"/>
      <c r="L156" s="195"/>
      <c r="M156" s="201"/>
      <c r="N156" s="202"/>
      <c r="O156" s="202"/>
      <c r="P156" s="202"/>
      <c r="Q156" s="202"/>
      <c r="R156" s="202"/>
      <c r="S156" s="202"/>
      <c r="T156" s="203"/>
      <c r="AT156" s="199" t="s">
        <v>193</v>
      </c>
      <c r="AU156" s="199" t="s">
        <v>83</v>
      </c>
      <c r="AV156" s="12" t="s">
        <v>81</v>
      </c>
      <c r="AW156" s="12" t="s">
        <v>38</v>
      </c>
      <c r="AX156" s="12" t="s">
        <v>74</v>
      </c>
      <c r="AY156" s="199" t="s">
        <v>185</v>
      </c>
    </row>
    <row r="157" spans="2:65" s="13" customFormat="1">
      <c r="B157" s="204"/>
      <c r="D157" s="196" t="s">
        <v>193</v>
      </c>
      <c r="E157" s="205" t="s">
        <v>5</v>
      </c>
      <c r="F157" s="206" t="s">
        <v>81</v>
      </c>
      <c r="H157" s="207">
        <v>1</v>
      </c>
      <c r="I157" s="208"/>
      <c r="L157" s="204"/>
      <c r="M157" s="209"/>
      <c r="N157" s="210"/>
      <c r="O157" s="210"/>
      <c r="P157" s="210"/>
      <c r="Q157" s="210"/>
      <c r="R157" s="210"/>
      <c r="S157" s="210"/>
      <c r="T157" s="211"/>
      <c r="AT157" s="205" t="s">
        <v>193</v>
      </c>
      <c r="AU157" s="205" t="s">
        <v>83</v>
      </c>
      <c r="AV157" s="13" t="s">
        <v>83</v>
      </c>
      <c r="AW157" s="13" t="s">
        <v>38</v>
      </c>
      <c r="AX157" s="13" t="s">
        <v>74</v>
      </c>
      <c r="AY157" s="205" t="s">
        <v>185</v>
      </c>
    </row>
    <row r="158" spans="2:65" s="14" customFormat="1">
      <c r="B158" s="212"/>
      <c r="D158" s="196" t="s">
        <v>193</v>
      </c>
      <c r="E158" s="230" t="s">
        <v>5</v>
      </c>
      <c r="F158" s="231" t="s">
        <v>196</v>
      </c>
      <c r="H158" s="232">
        <v>1</v>
      </c>
      <c r="I158" s="217"/>
      <c r="L158" s="212"/>
      <c r="M158" s="218"/>
      <c r="N158" s="219"/>
      <c r="O158" s="219"/>
      <c r="P158" s="219"/>
      <c r="Q158" s="219"/>
      <c r="R158" s="219"/>
      <c r="S158" s="219"/>
      <c r="T158" s="220"/>
      <c r="AT158" s="221" t="s">
        <v>193</v>
      </c>
      <c r="AU158" s="221" t="s">
        <v>83</v>
      </c>
      <c r="AV158" s="14" t="s">
        <v>191</v>
      </c>
      <c r="AW158" s="14" t="s">
        <v>38</v>
      </c>
      <c r="AX158" s="14" t="s">
        <v>81</v>
      </c>
      <c r="AY158" s="221" t="s">
        <v>185</v>
      </c>
    </row>
    <row r="159" spans="2:65" s="11" customFormat="1" ht="29.85" customHeight="1">
      <c r="B159" s="168"/>
      <c r="D159" s="179" t="s">
        <v>73</v>
      </c>
      <c r="E159" s="180" t="s">
        <v>1059</v>
      </c>
      <c r="F159" s="180" t="s">
        <v>666</v>
      </c>
      <c r="I159" s="171"/>
      <c r="J159" s="181">
        <f>BK159</f>
        <v>0</v>
      </c>
      <c r="L159" s="168"/>
      <c r="M159" s="173"/>
      <c r="N159" s="174"/>
      <c r="O159" s="174"/>
      <c r="P159" s="175">
        <f>SUM(P160:P163)</f>
        <v>0</v>
      </c>
      <c r="Q159" s="174"/>
      <c r="R159" s="175">
        <f>SUM(R160:R163)</f>
        <v>0</v>
      </c>
      <c r="S159" s="174"/>
      <c r="T159" s="176">
        <f>SUM(T160:T163)</f>
        <v>0</v>
      </c>
      <c r="AR159" s="169" t="s">
        <v>81</v>
      </c>
      <c r="AT159" s="177" t="s">
        <v>73</v>
      </c>
      <c r="AU159" s="177" t="s">
        <v>81</v>
      </c>
      <c r="AY159" s="169" t="s">
        <v>185</v>
      </c>
      <c r="BK159" s="178">
        <f>SUM(BK160:BK163)</f>
        <v>0</v>
      </c>
    </row>
    <row r="160" spans="2:65" s="1" customFormat="1" ht="20.399999999999999" customHeight="1">
      <c r="B160" s="182"/>
      <c r="C160" s="183" t="s">
        <v>11</v>
      </c>
      <c r="D160" s="183" t="s">
        <v>187</v>
      </c>
      <c r="E160" s="184" t="s">
        <v>1060</v>
      </c>
      <c r="F160" s="185" t="s">
        <v>1061</v>
      </c>
      <c r="G160" s="186" t="s">
        <v>356</v>
      </c>
      <c r="H160" s="187">
        <v>0.33200000000000002</v>
      </c>
      <c r="I160" s="188"/>
      <c r="J160" s="189">
        <f>ROUND(I160*H160,2)</f>
        <v>0</v>
      </c>
      <c r="K160" s="185" t="s">
        <v>5</v>
      </c>
      <c r="L160" s="42"/>
      <c r="M160" s="190" t="s">
        <v>5</v>
      </c>
      <c r="N160" s="191" t="s">
        <v>45</v>
      </c>
      <c r="O160" s="43"/>
      <c r="P160" s="192">
        <f>O160*H160</f>
        <v>0</v>
      </c>
      <c r="Q160" s="192">
        <v>0</v>
      </c>
      <c r="R160" s="192">
        <f>Q160*H160</f>
        <v>0</v>
      </c>
      <c r="S160" s="192">
        <v>0</v>
      </c>
      <c r="T160" s="193">
        <f>S160*H160</f>
        <v>0</v>
      </c>
      <c r="AR160" s="25" t="s">
        <v>191</v>
      </c>
      <c r="AT160" s="25" t="s">
        <v>187</v>
      </c>
      <c r="AU160" s="25" t="s">
        <v>83</v>
      </c>
      <c r="AY160" s="25" t="s">
        <v>185</v>
      </c>
      <c r="BE160" s="194">
        <f>IF(N160="základní",J160,0)</f>
        <v>0</v>
      </c>
      <c r="BF160" s="194">
        <f>IF(N160="snížená",J160,0)</f>
        <v>0</v>
      </c>
      <c r="BG160" s="194">
        <f>IF(N160="zákl. přenesená",J160,0)</f>
        <v>0</v>
      </c>
      <c r="BH160" s="194">
        <f>IF(N160="sníž. přenesená",J160,0)</f>
        <v>0</v>
      </c>
      <c r="BI160" s="194">
        <f>IF(N160="nulová",J160,0)</f>
        <v>0</v>
      </c>
      <c r="BJ160" s="25" t="s">
        <v>81</v>
      </c>
      <c r="BK160" s="194">
        <f>ROUND(I160*H160,2)</f>
        <v>0</v>
      </c>
      <c r="BL160" s="25" t="s">
        <v>191</v>
      </c>
      <c r="BM160" s="25" t="s">
        <v>1062</v>
      </c>
    </row>
    <row r="161" spans="2:65" s="1" customFormat="1" ht="20.399999999999999" customHeight="1">
      <c r="B161" s="182"/>
      <c r="C161" s="183" t="s">
        <v>267</v>
      </c>
      <c r="D161" s="183" t="s">
        <v>187</v>
      </c>
      <c r="E161" s="184" t="s">
        <v>1063</v>
      </c>
      <c r="F161" s="185" t="s">
        <v>1064</v>
      </c>
      <c r="G161" s="186" t="s">
        <v>356</v>
      </c>
      <c r="H161" s="187">
        <v>0.996</v>
      </c>
      <c r="I161" s="188"/>
      <c r="J161" s="189">
        <f>ROUND(I161*H161,2)</f>
        <v>0</v>
      </c>
      <c r="K161" s="185" t="s">
        <v>5</v>
      </c>
      <c r="L161" s="42"/>
      <c r="M161" s="190" t="s">
        <v>5</v>
      </c>
      <c r="N161" s="191" t="s">
        <v>45</v>
      </c>
      <c r="O161" s="43"/>
      <c r="P161" s="192">
        <f>O161*H161</f>
        <v>0</v>
      </c>
      <c r="Q161" s="192">
        <v>0</v>
      </c>
      <c r="R161" s="192">
        <f>Q161*H161</f>
        <v>0</v>
      </c>
      <c r="S161" s="192">
        <v>0</v>
      </c>
      <c r="T161" s="193">
        <f>S161*H161</f>
        <v>0</v>
      </c>
      <c r="AR161" s="25" t="s">
        <v>191</v>
      </c>
      <c r="AT161" s="25" t="s">
        <v>187</v>
      </c>
      <c r="AU161" s="25" t="s">
        <v>83</v>
      </c>
      <c r="AY161" s="25" t="s">
        <v>185</v>
      </c>
      <c r="BE161" s="194">
        <f>IF(N161="základní",J161,0)</f>
        <v>0</v>
      </c>
      <c r="BF161" s="194">
        <f>IF(N161="snížená",J161,0)</f>
        <v>0</v>
      </c>
      <c r="BG161" s="194">
        <f>IF(N161="zákl. přenesená",J161,0)</f>
        <v>0</v>
      </c>
      <c r="BH161" s="194">
        <f>IF(N161="sníž. přenesená",J161,0)</f>
        <v>0</v>
      </c>
      <c r="BI161" s="194">
        <f>IF(N161="nulová",J161,0)</f>
        <v>0</v>
      </c>
      <c r="BJ161" s="25" t="s">
        <v>81</v>
      </c>
      <c r="BK161" s="194">
        <f>ROUND(I161*H161,2)</f>
        <v>0</v>
      </c>
      <c r="BL161" s="25" t="s">
        <v>191</v>
      </c>
      <c r="BM161" s="25" t="s">
        <v>1065</v>
      </c>
    </row>
    <row r="162" spans="2:65" s="13" customFormat="1">
      <c r="B162" s="204"/>
      <c r="D162" s="213" t="s">
        <v>193</v>
      </c>
      <c r="F162" s="256" t="s">
        <v>1066</v>
      </c>
      <c r="H162" s="257">
        <v>0.996</v>
      </c>
      <c r="I162" s="208"/>
      <c r="L162" s="204"/>
      <c r="M162" s="209"/>
      <c r="N162" s="210"/>
      <c r="O162" s="210"/>
      <c r="P162" s="210"/>
      <c r="Q162" s="210"/>
      <c r="R162" s="210"/>
      <c r="S162" s="210"/>
      <c r="T162" s="211"/>
      <c r="AT162" s="205" t="s">
        <v>193</v>
      </c>
      <c r="AU162" s="205" t="s">
        <v>83</v>
      </c>
      <c r="AV162" s="13" t="s">
        <v>83</v>
      </c>
      <c r="AW162" s="13" t="s">
        <v>6</v>
      </c>
      <c r="AX162" s="13" t="s">
        <v>81</v>
      </c>
      <c r="AY162" s="205" t="s">
        <v>185</v>
      </c>
    </row>
    <row r="163" spans="2:65" s="1" customFormat="1" ht="20.399999999999999" customHeight="1">
      <c r="B163" s="182"/>
      <c r="C163" s="183" t="s">
        <v>272</v>
      </c>
      <c r="D163" s="183" t="s">
        <v>187</v>
      </c>
      <c r="E163" s="184" t="s">
        <v>1067</v>
      </c>
      <c r="F163" s="185" t="s">
        <v>426</v>
      </c>
      <c r="G163" s="186" t="s">
        <v>356</v>
      </c>
      <c r="H163" s="187">
        <v>0.33200000000000002</v>
      </c>
      <c r="I163" s="188"/>
      <c r="J163" s="189">
        <f>ROUND(I163*H163,2)</f>
        <v>0</v>
      </c>
      <c r="K163" s="185" t="s">
        <v>5</v>
      </c>
      <c r="L163" s="42"/>
      <c r="M163" s="190" t="s">
        <v>5</v>
      </c>
      <c r="N163" s="191" t="s">
        <v>45</v>
      </c>
      <c r="O163" s="43"/>
      <c r="P163" s="192">
        <f>O163*H163</f>
        <v>0</v>
      </c>
      <c r="Q163" s="192">
        <v>0</v>
      </c>
      <c r="R163" s="192">
        <f>Q163*H163</f>
        <v>0</v>
      </c>
      <c r="S163" s="192">
        <v>0</v>
      </c>
      <c r="T163" s="193">
        <f>S163*H163</f>
        <v>0</v>
      </c>
      <c r="AR163" s="25" t="s">
        <v>191</v>
      </c>
      <c r="AT163" s="25" t="s">
        <v>187</v>
      </c>
      <c r="AU163" s="25" t="s">
        <v>83</v>
      </c>
      <c r="AY163" s="25" t="s">
        <v>185</v>
      </c>
      <c r="BE163" s="194">
        <f>IF(N163="základní",J163,0)</f>
        <v>0</v>
      </c>
      <c r="BF163" s="194">
        <f>IF(N163="snížená",J163,0)</f>
        <v>0</v>
      </c>
      <c r="BG163" s="194">
        <f>IF(N163="zákl. přenesená",J163,0)</f>
        <v>0</v>
      </c>
      <c r="BH163" s="194">
        <f>IF(N163="sníž. přenesená",J163,0)</f>
        <v>0</v>
      </c>
      <c r="BI163" s="194">
        <f>IF(N163="nulová",J163,0)</f>
        <v>0</v>
      </c>
      <c r="BJ163" s="25" t="s">
        <v>81</v>
      </c>
      <c r="BK163" s="194">
        <f>ROUND(I163*H163,2)</f>
        <v>0</v>
      </c>
      <c r="BL163" s="25" t="s">
        <v>191</v>
      </c>
      <c r="BM163" s="25" t="s">
        <v>1068</v>
      </c>
    </row>
    <row r="164" spans="2:65" s="11" customFormat="1" ht="29.85" customHeight="1">
      <c r="B164" s="168"/>
      <c r="D164" s="179" t="s">
        <v>73</v>
      </c>
      <c r="E164" s="180" t="s">
        <v>665</v>
      </c>
      <c r="F164" s="180" t="s">
        <v>666</v>
      </c>
      <c r="I164" s="171"/>
      <c r="J164" s="181">
        <f>BK164</f>
        <v>0</v>
      </c>
      <c r="L164" s="168"/>
      <c r="M164" s="173"/>
      <c r="N164" s="174"/>
      <c r="O164" s="174"/>
      <c r="P164" s="175">
        <f>P165</f>
        <v>0</v>
      </c>
      <c r="Q164" s="174"/>
      <c r="R164" s="175">
        <f>R165</f>
        <v>0</v>
      </c>
      <c r="S164" s="174"/>
      <c r="T164" s="176">
        <f>T165</f>
        <v>0</v>
      </c>
      <c r="AR164" s="169" t="s">
        <v>81</v>
      </c>
      <c r="AT164" s="177" t="s">
        <v>73</v>
      </c>
      <c r="AU164" s="177" t="s">
        <v>81</v>
      </c>
      <c r="AY164" s="169" t="s">
        <v>185</v>
      </c>
      <c r="BK164" s="178">
        <f>BK165</f>
        <v>0</v>
      </c>
    </row>
    <row r="165" spans="2:65" s="1" customFormat="1" ht="28.95" customHeight="1">
      <c r="B165" s="182"/>
      <c r="C165" s="183" t="s">
        <v>214</v>
      </c>
      <c r="D165" s="183" t="s">
        <v>187</v>
      </c>
      <c r="E165" s="184" t="s">
        <v>1069</v>
      </c>
      <c r="F165" s="185" t="s">
        <v>1070</v>
      </c>
      <c r="G165" s="186" t="s">
        <v>356</v>
      </c>
      <c r="H165" s="187">
        <v>5.0780000000000003</v>
      </c>
      <c r="I165" s="188"/>
      <c r="J165" s="189">
        <f>ROUND(I165*H165,2)</f>
        <v>0</v>
      </c>
      <c r="K165" s="185" t="s">
        <v>198</v>
      </c>
      <c r="L165" s="42"/>
      <c r="M165" s="190" t="s">
        <v>5</v>
      </c>
      <c r="N165" s="246" t="s">
        <v>45</v>
      </c>
      <c r="O165" s="247"/>
      <c r="P165" s="248">
        <f>O165*H165</f>
        <v>0</v>
      </c>
      <c r="Q165" s="248">
        <v>0</v>
      </c>
      <c r="R165" s="248">
        <f>Q165*H165</f>
        <v>0</v>
      </c>
      <c r="S165" s="248">
        <v>0</v>
      </c>
      <c r="T165" s="249">
        <f>S165*H165</f>
        <v>0</v>
      </c>
      <c r="AR165" s="25" t="s">
        <v>191</v>
      </c>
      <c r="AT165" s="25" t="s">
        <v>187</v>
      </c>
      <c r="AU165" s="25" t="s">
        <v>83</v>
      </c>
      <c r="AY165" s="25" t="s">
        <v>185</v>
      </c>
      <c r="BE165" s="194">
        <f>IF(N165="základní",J165,0)</f>
        <v>0</v>
      </c>
      <c r="BF165" s="194">
        <f>IF(N165="snížená",J165,0)</f>
        <v>0</v>
      </c>
      <c r="BG165" s="194">
        <f>IF(N165="zákl. přenesená",J165,0)</f>
        <v>0</v>
      </c>
      <c r="BH165" s="194">
        <f>IF(N165="sníž. přenesená",J165,0)</f>
        <v>0</v>
      </c>
      <c r="BI165" s="194">
        <f>IF(N165="nulová",J165,0)</f>
        <v>0</v>
      </c>
      <c r="BJ165" s="25" t="s">
        <v>81</v>
      </c>
      <c r="BK165" s="194">
        <f>ROUND(I165*H165,2)</f>
        <v>0</v>
      </c>
      <c r="BL165" s="25" t="s">
        <v>191</v>
      </c>
      <c r="BM165" s="25" t="s">
        <v>1071</v>
      </c>
    </row>
    <row r="166" spans="2:65" s="1" customFormat="1" ht="6.9" customHeight="1">
      <c r="B166" s="57"/>
      <c r="C166" s="58"/>
      <c r="D166" s="58"/>
      <c r="E166" s="58"/>
      <c r="F166" s="58"/>
      <c r="G166" s="58"/>
      <c r="H166" s="58"/>
      <c r="I166" s="135"/>
      <c r="J166" s="58"/>
      <c r="K166" s="58"/>
      <c r="L166" s="42"/>
    </row>
  </sheetData>
  <autoFilter ref="C85:K165"/>
  <mergeCells count="12">
    <mergeCell ref="G1:H1"/>
    <mergeCell ref="L2:V2"/>
    <mergeCell ref="E49:H49"/>
    <mergeCell ref="E51:H51"/>
    <mergeCell ref="E74:H74"/>
    <mergeCell ref="E76:H76"/>
    <mergeCell ref="E78:H78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9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7.140625" customWidth="1"/>
    <col min="2" max="2" width="1.42578125" customWidth="1"/>
    <col min="3" max="3" width="3.42578125" customWidth="1"/>
    <col min="4" max="4" width="3.7109375" customWidth="1"/>
    <col min="5" max="5" width="14.7109375" customWidth="1"/>
    <col min="6" max="6" width="64.28515625" customWidth="1"/>
    <col min="7" max="7" width="7.42578125" customWidth="1"/>
    <col min="8" max="8" width="9.42578125" customWidth="1"/>
    <col min="9" max="9" width="10.85546875" style="107" customWidth="1"/>
    <col min="10" max="10" width="20.140625" customWidth="1"/>
    <col min="11" max="11" width="13.28515625" customWidth="1"/>
    <col min="13" max="18" width="9.140625" hidden="1"/>
    <col min="19" max="19" width="7" hidden="1" customWidth="1"/>
    <col min="20" max="20" width="25.42578125" hidden="1" customWidth="1"/>
    <col min="21" max="21" width="14" hidden="1" customWidth="1"/>
    <col min="22" max="22" width="10.42578125" customWidth="1"/>
    <col min="23" max="23" width="14" customWidth="1"/>
    <col min="24" max="24" width="10.42578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149</v>
      </c>
      <c r="G1" s="420" t="s">
        <v>150</v>
      </c>
      <c r="H1" s="420"/>
      <c r="I1" s="111"/>
      <c r="J1" s="110" t="s">
        <v>151</v>
      </c>
      <c r="K1" s="109" t="s">
        <v>152</v>
      </c>
      <c r="L1" s="110" t="s">
        <v>153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" customHeight="1">
      <c r="L2" s="412" t="s">
        <v>8</v>
      </c>
      <c r="M2" s="413"/>
      <c r="N2" s="413"/>
      <c r="O2" s="413"/>
      <c r="P2" s="413"/>
      <c r="Q2" s="413"/>
      <c r="R2" s="413"/>
      <c r="S2" s="413"/>
      <c r="T2" s="413"/>
      <c r="U2" s="413"/>
      <c r="V2" s="413"/>
      <c r="AT2" s="25" t="s">
        <v>115</v>
      </c>
    </row>
    <row r="3" spans="1:70" ht="6.9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83</v>
      </c>
    </row>
    <row r="4" spans="1:70" ht="36.9" customHeight="1">
      <c r="B4" s="29"/>
      <c r="C4" s="30"/>
      <c r="D4" s="31" t="s">
        <v>154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3.2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399999999999999" customHeight="1">
      <c r="B7" s="29"/>
      <c r="C7" s="30"/>
      <c r="D7" s="30"/>
      <c r="E7" s="416" t="str">
        <f>'Rekapitulace stavby'!K6</f>
        <v>Regenerace panelového sídliště Prievidzská, Šumperk - 5. etapa, II. část - díl 1</v>
      </c>
      <c r="F7" s="417"/>
      <c r="G7" s="417"/>
      <c r="H7" s="417"/>
      <c r="I7" s="113"/>
      <c r="J7" s="30"/>
      <c r="K7" s="32"/>
    </row>
    <row r="8" spans="1:70" ht="13.2">
      <c r="B8" s="29"/>
      <c r="C8" s="30"/>
      <c r="D8" s="38" t="s">
        <v>155</v>
      </c>
      <c r="E8" s="30"/>
      <c r="F8" s="30"/>
      <c r="G8" s="30"/>
      <c r="H8" s="30"/>
      <c r="I8" s="113"/>
      <c r="J8" s="30"/>
      <c r="K8" s="32"/>
    </row>
    <row r="9" spans="1:70" s="1" customFormat="1" ht="20.399999999999999" customHeight="1">
      <c r="B9" s="42"/>
      <c r="C9" s="43"/>
      <c r="D9" s="43"/>
      <c r="E9" s="416" t="s">
        <v>999</v>
      </c>
      <c r="F9" s="418"/>
      <c r="G9" s="418"/>
      <c r="H9" s="418"/>
      <c r="I9" s="114"/>
      <c r="J9" s="43"/>
      <c r="K9" s="46"/>
    </row>
    <row r="10" spans="1:70" s="1" customFormat="1" ht="13.2">
      <c r="B10" s="42"/>
      <c r="C10" s="43"/>
      <c r="D10" s="38" t="s">
        <v>157</v>
      </c>
      <c r="E10" s="43"/>
      <c r="F10" s="43"/>
      <c r="G10" s="43"/>
      <c r="H10" s="43"/>
      <c r="I10" s="114"/>
      <c r="J10" s="43"/>
      <c r="K10" s="46"/>
    </row>
    <row r="11" spans="1:70" s="1" customFormat="1" ht="36.9" customHeight="1">
      <c r="B11" s="42"/>
      <c r="C11" s="43"/>
      <c r="D11" s="43"/>
      <c r="E11" s="419" t="s">
        <v>1072</v>
      </c>
      <c r="F11" s="418"/>
      <c r="G11" s="418"/>
      <c r="H11" s="418"/>
      <c r="I11" s="114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" customHeight="1">
      <c r="B13" s="42"/>
      <c r="C13" s="43"/>
      <c r="D13" s="38" t="s">
        <v>21</v>
      </c>
      <c r="E13" s="43"/>
      <c r="F13" s="36" t="s">
        <v>5</v>
      </c>
      <c r="G13" s="43"/>
      <c r="H13" s="43"/>
      <c r="I13" s="115" t="s">
        <v>22</v>
      </c>
      <c r="J13" s="36" t="s">
        <v>5</v>
      </c>
      <c r="K13" s="46"/>
    </row>
    <row r="14" spans="1:70" s="1" customFormat="1" ht="14.4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15" t="s">
        <v>25</v>
      </c>
      <c r="J14" s="116" t="str">
        <f>'Rekapitulace stavby'!AN8</f>
        <v>24. 3. 2017</v>
      </c>
      <c r="K14" s="46"/>
    </row>
    <row r="15" spans="1:70" s="1" customFormat="1" ht="10.95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" customHeight="1">
      <c r="B16" s="42"/>
      <c r="C16" s="43"/>
      <c r="D16" s="38" t="s">
        <v>27</v>
      </c>
      <c r="E16" s="43"/>
      <c r="F16" s="43"/>
      <c r="G16" s="43"/>
      <c r="H16" s="43"/>
      <c r="I16" s="115" t="s">
        <v>28</v>
      </c>
      <c r="J16" s="36" t="str">
        <f>IF('Rekapitulace stavby'!AN10="","",'Rekapitulace stavby'!AN10)</f>
        <v/>
      </c>
      <c r="K16" s="46"/>
    </row>
    <row r="17" spans="2:11" s="1" customFormat="1" ht="18" customHeight="1">
      <c r="B17" s="42"/>
      <c r="C17" s="43"/>
      <c r="D17" s="43"/>
      <c r="E17" s="36" t="str">
        <f>IF('Rekapitulace stavby'!E11="","",'Rekapitulace stavby'!E11)</f>
        <v xml:space="preserve"> </v>
      </c>
      <c r="F17" s="43"/>
      <c r="G17" s="43"/>
      <c r="H17" s="43"/>
      <c r="I17" s="115" t="s">
        <v>31</v>
      </c>
      <c r="J17" s="36" t="str">
        <f>IF('Rekapitulace stavby'!AN11="","",'Rekapitulace stavby'!AN11)</f>
        <v/>
      </c>
      <c r="K17" s="46"/>
    </row>
    <row r="18" spans="2:11" s="1" customFormat="1" ht="6.9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" customHeight="1">
      <c r="B19" s="42"/>
      <c r="C19" s="43"/>
      <c r="D19" s="38" t="s">
        <v>32</v>
      </c>
      <c r="E19" s="43"/>
      <c r="F19" s="43"/>
      <c r="G19" s="43"/>
      <c r="H19" s="43"/>
      <c r="I19" s="115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31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" customHeight="1">
      <c r="B22" s="42"/>
      <c r="C22" s="43"/>
      <c r="D22" s="38" t="s">
        <v>34</v>
      </c>
      <c r="E22" s="43"/>
      <c r="F22" s="43"/>
      <c r="G22" s="43"/>
      <c r="H22" s="43"/>
      <c r="I22" s="115" t="s">
        <v>28</v>
      </c>
      <c r="J22" s="36" t="s">
        <v>35</v>
      </c>
      <c r="K22" s="46"/>
    </row>
    <row r="23" spans="2:11" s="1" customFormat="1" ht="18" customHeight="1">
      <c r="B23" s="42"/>
      <c r="C23" s="43"/>
      <c r="D23" s="43"/>
      <c r="E23" s="36" t="s">
        <v>36</v>
      </c>
      <c r="F23" s="43"/>
      <c r="G23" s="43"/>
      <c r="H23" s="43"/>
      <c r="I23" s="115" t="s">
        <v>31</v>
      </c>
      <c r="J23" s="36" t="s">
        <v>37</v>
      </c>
      <c r="K23" s="46"/>
    </row>
    <row r="24" spans="2:11" s="1" customFormat="1" ht="6.9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" customHeight="1">
      <c r="B25" s="42"/>
      <c r="C25" s="43"/>
      <c r="D25" s="38" t="s">
        <v>39</v>
      </c>
      <c r="E25" s="43"/>
      <c r="F25" s="43"/>
      <c r="G25" s="43"/>
      <c r="H25" s="43"/>
      <c r="I25" s="114"/>
      <c r="J25" s="43"/>
      <c r="K25" s="46"/>
    </row>
    <row r="26" spans="2:11" s="7" customFormat="1" ht="20.399999999999999" customHeight="1">
      <c r="B26" s="117"/>
      <c r="C26" s="118"/>
      <c r="D26" s="118"/>
      <c r="E26" s="380" t="s">
        <v>5</v>
      </c>
      <c r="F26" s="380"/>
      <c r="G26" s="380"/>
      <c r="H26" s="380"/>
      <c r="I26" s="119"/>
      <c r="J26" s="118"/>
      <c r="K26" s="120"/>
    </row>
    <row r="27" spans="2:11" s="1" customFormat="1" ht="6.9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40</v>
      </c>
      <c r="E29" s="43"/>
      <c r="F29" s="43"/>
      <c r="G29" s="43"/>
      <c r="H29" s="43"/>
      <c r="I29" s="114"/>
      <c r="J29" s="124">
        <f>ROUND(J84,2)</f>
        <v>0</v>
      </c>
      <c r="K29" s="46"/>
    </row>
    <row r="30" spans="2:11" s="1" customFormat="1" ht="6.9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" customHeight="1">
      <c r="B31" s="42"/>
      <c r="C31" s="43"/>
      <c r="D31" s="43"/>
      <c r="E31" s="43"/>
      <c r="F31" s="47" t="s">
        <v>42</v>
      </c>
      <c r="G31" s="43"/>
      <c r="H31" s="43"/>
      <c r="I31" s="125" t="s">
        <v>41</v>
      </c>
      <c r="J31" s="47" t="s">
        <v>43</v>
      </c>
      <c r="K31" s="46"/>
    </row>
    <row r="32" spans="2:11" s="1" customFormat="1" ht="14.4" customHeight="1">
      <c r="B32" s="42"/>
      <c r="C32" s="43"/>
      <c r="D32" s="50" t="s">
        <v>44</v>
      </c>
      <c r="E32" s="50" t="s">
        <v>45</v>
      </c>
      <c r="F32" s="126">
        <f>ROUND(SUM(BE84:BE98), 2)</f>
        <v>0</v>
      </c>
      <c r="G32" s="43"/>
      <c r="H32" s="43"/>
      <c r="I32" s="127">
        <v>0.21</v>
      </c>
      <c r="J32" s="126">
        <f>ROUND(ROUND((SUM(BE84:BE98)), 2)*I32, 2)</f>
        <v>0</v>
      </c>
      <c r="K32" s="46"/>
    </row>
    <row r="33" spans="2:11" s="1" customFormat="1" ht="14.4" customHeight="1">
      <c r="B33" s="42"/>
      <c r="C33" s="43"/>
      <c r="D33" s="43"/>
      <c r="E33" s="50" t="s">
        <v>46</v>
      </c>
      <c r="F33" s="126">
        <f>ROUND(SUM(BF84:BF98), 2)</f>
        <v>0</v>
      </c>
      <c r="G33" s="43"/>
      <c r="H33" s="43"/>
      <c r="I33" s="127">
        <v>0.15</v>
      </c>
      <c r="J33" s="126">
        <f>ROUND(ROUND((SUM(BF84:BF98)), 2)*I33, 2)</f>
        <v>0</v>
      </c>
      <c r="K33" s="46"/>
    </row>
    <row r="34" spans="2:11" s="1" customFormat="1" ht="14.4" hidden="1" customHeight="1">
      <c r="B34" s="42"/>
      <c r="C34" s="43"/>
      <c r="D34" s="43"/>
      <c r="E34" s="50" t="s">
        <v>47</v>
      </c>
      <c r="F34" s="126">
        <f>ROUND(SUM(BG84:BG98),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" hidden="1" customHeight="1">
      <c r="B35" s="42"/>
      <c r="C35" s="43"/>
      <c r="D35" s="43"/>
      <c r="E35" s="50" t="s">
        <v>48</v>
      </c>
      <c r="F35" s="126">
        <f>ROUND(SUM(BH84:BH98),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" hidden="1" customHeight="1">
      <c r="B36" s="42"/>
      <c r="C36" s="43"/>
      <c r="D36" s="43"/>
      <c r="E36" s="50" t="s">
        <v>49</v>
      </c>
      <c r="F36" s="126">
        <f>ROUND(SUM(BI84:BI98),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50</v>
      </c>
      <c r="E38" s="72"/>
      <c r="F38" s="72"/>
      <c r="G38" s="130" t="s">
        <v>51</v>
      </c>
      <c r="H38" s="131" t="s">
        <v>52</v>
      </c>
      <c r="I38" s="132"/>
      <c r="J38" s="133">
        <f>SUM(J29:J36)</f>
        <v>0</v>
      </c>
      <c r="K38" s="134"/>
    </row>
    <row r="39" spans="2:11" s="1" customFormat="1" ht="14.4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" customHeight="1">
      <c r="B44" s="42"/>
      <c r="C44" s="31" t="s">
        <v>159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" customHeight="1">
      <c r="B46" s="42"/>
      <c r="C46" s="38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0.399999999999999" customHeight="1">
      <c r="B47" s="42"/>
      <c r="C47" s="43"/>
      <c r="D47" s="43"/>
      <c r="E47" s="416" t="str">
        <f>E7</f>
        <v>Regenerace panelového sídliště Prievidzská, Šumperk - 5. etapa, II. část - díl 1</v>
      </c>
      <c r="F47" s="417"/>
      <c r="G47" s="417"/>
      <c r="H47" s="417"/>
      <c r="I47" s="114"/>
      <c r="J47" s="43"/>
      <c r="K47" s="46"/>
    </row>
    <row r="48" spans="2:11" ht="13.2">
      <c r="B48" s="29"/>
      <c r="C48" s="38" t="s">
        <v>155</v>
      </c>
      <c r="D48" s="30"/>
      <c r="E48" s="30"/>
      <c r="F48" s="30"/>
      <c r="G48" s="30"/>
      <c r="H48" s="30"/>
      <c r="I48" s="113"/>
      <c r="J48" s="30"/>
      <c r="K48" s="32"/>
    </row>
    <row r="49" spans="2:47" s="1" customFormat="1" ht="20.399999999999999" customHeight="1">
      <c r="B49" s="42"/>
      <c r="C49" s="43"/>
      <c r="D49" s="43"/>
      <c r="E49" s="416" t="s">
        <v>999</v>
      </c>
      <c r="F49" s="418"/>
      <c r="G49" s="418"/>
      <c r="H49" s="418"/>
      <c r="I49" s="114"/>
      <c r="J49" s="43"/>
      <c r="K49" s="46"/>
    </row>
    <row r="50" spans="2:47" s="1" customFormat="1" ht="14.4" customHeight="1">
      <c r="B50" s="42"/>
      <c r="C50" s="38" t="s">
        <v>157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22.2" customHeight="1">
      <c r="B51" s="42"/>
      <c r="C51" s="43"/>
      <c r="D51" s="43"/>
      <c r="E51" s="419" t="str">
        <f>E11</f>
        <v>SO 192 - Dopravní značení dočasné - DIO</v>
      </c>
      <c r="F51" s="418"/>
      <c r="G51" s="418"/>
      <c r="H51" s="418"/>
      <c r="I51" s="114"/>
      <c r="J51" s="43"/>
      <c r="K51" s="46"/>
    </row>
    <row r="52" spans="2:47" s="1" customFormat="1" ht="6.9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>Šumperk</v>
      </c>
      <c r="G53" s="43"/>
      <c r="H53" s="43"/>
      <c r="I53" s="115" t="s">
        <v>25</v>
      </c>
      <c r="J53" s="116" t="str">
        <f>IF(J14="","",J14)</f>
        <v>24. 3. 2017</v>
      </c>
      <c r="K53" s="46"/>
    </row>
    <row r="54" spans="2:47" s="1" customFormat="1" ht="6.9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 ht="13.2">
      <c r="B55" s="42"/>
      <c r="C55" s="38" t="s">
        <v>27</v>
      </c>
      <c r="D55" s="43"/>
      <c r="E55" s="43"/>
      <c r="F55" s="36" t="str">
        <f>E17</f>
        <v xml:space="preserve"> </v>
      </c>
      <c r="G55" s="43"/>
      <c r="H55" s="43"/>
      <c r="I55" s="115" t="s">
        <v>34</v>
      </c>
      <c r="J55" s="36" t="str">
        <f>E23</f>
        <v>Cekr CZ s.r.o., Mazalova 57/2, Šumperk</v>
      </c>
      <c r="K55" s="46"/>
    </row>
    <row r="56" spans="2:47" s="1" customFormat="1" ht="14.4" customHeight="1">
      <c r="B56" s="42"/>
      <c r="C56" s="38" t="s">
        <v>32</v>
      </c>
      <c r="D56" s="43"/>
      <c r="E56" s="43"/>
      <c r="F56" s="36" t="str">
        <f>IF(E20="","",E20)</f>
        <v/>
      </c>
      <c r="G56" s="43"/>
      <c r="H56" s="43"/>
      <c r="I56" s="114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160</v>
      </c>
      <c r="D58" s="128"/>
      <c r="E58" s="128"/>
      <c r="F58" s="128"/>
      <c r="G58" s="128"/>
      <c r="H58" s="128"/>
      <c r="I58" s="139"/>
      <c r="J58" s="140" t="s">
        <v>161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162</v>
      </c>
      <c r="D60" s="43"/>
      <c r="E60" s="43"/>
      <c r="F60" s="43"/>
      <c r="G60" s="43"/>
      <c r="H60" s="43"/>
      <c r="I60" s="114"/>
      <c r="J60" s="124">
        <f>J84</f>
        <v>0</v>
      </c>
      <c r="K60" s="46"/>
      <c r="AU60" s="25" t="s">
        <v>163</v>
      </c>
    </row>
    <row r="61" spans="2:47" s="8" customFormat="1" ht="24.9" customHeight="1">
      <c r="B61" s="143"/>
      <c r="C61" s="144"/>
      <c r="D61" s="145" t="s">
        <v>164</v>
      </c>
      <c r="E61" s="146"/>
      <c r="F61" s="146"/>
      <c r="G61" s="146"/>
      <c r="H61" s="146"/>
      <c r="I61" s="147"/>
      <c r="J61" s="148">
        <f>J85</f>
        <v>0</v>
      </c>
      <c r="K61" s="149"/>
    </row>
    <row r="62" spans="2:47" s="9" customFormat="1" ht="19.95" customHeight="1">
      <c r="B62" s="150"/>
      <c r="C62" s="151"/>
      <c r="D62" s="152" t="s">
        <v>167</v>
      </c>
      <c r="E62" s="153"/>
      <c r="F62" s="153"/>
      <c r="G62" s="153"/>
      <c r="H62" s="153"/>
      <c r="I62" s="154"/>
      <c r="J62" s="155">
        <f>J86</f>
        <v>0</v>
      </c>
      <c r="K62" s="156"/>
    </row>
    <row r="63" spans="2:47" s="1" customFormat="1" ht="21.75" customHeight="1">
      <c r="B63" s="42"/>
      <c r="C63" s="43"/>
      <c r="D63" s="43"/>
      <c r="E63" s="43"/>
      <c r="F63" s="43"/>
      <c r="G63" s="43"/>
      <c r="H63" s="43"/>
      <c r="I63" s="114"/>
      <c r="J63" s="43"/>
      <c r="K63" s="46"/>
    </row>
    <row r="64" spans="2:47" s="1" customFormat="1" ht="6.9" customHeight="1">
      <c r="B64" s="57"/>
      <c r="C64" s="58"/>
      <c r="D64" s="58"/>
      <c r="E64" s="58"/>
      <c r="F64" s="58"/>
      <c r="G64" s="58"/>
      <c r="H64" s="58"/>
      <c r="I64" s="135"/>
      <c r="J64" s="58"/>
      <c r="K64" s="59"/>
    </row>
    <row r="68" spans="2:12" s="1" customFormat="1" ht="6.9" customHeight="1">
      <c r="B68" s="60"/>
      <c r="C68" s="61"/>
      <c r="D68" s="61"/>
      <c r="E68" s="61"/>
      <c r="F68" s="61"/>
      <c r="G68" s="61"/>
      <c r="H68" s="61"/>
      <c r="I68" s="136"/>
      <c r="J68" s="61"/>
      <c r="K68" s="61"/>
      <c r="L68" s="42"/>
    </row>
    <row r="69" spans="2:12" s="1" customFormat="1" ht="36.9" customHeight="1">
      <c r="B69" s="42"/>
      <c r="C69" s="62" t="s">
        <v>169</v>
      </c>
      <c r="L69" s="42"/>
    </row>
    <row r="70" spans="2:12" s="1" customFormat="1" ht="6.9" customHeight="1">
      <c r="B70" s="42"/>
      <c r="L70" s="42"/>
    </row>
    <row r="71" spans="2:12" s="1" customFormat="1" ht="14.4" customHeight="1">
      <c r="B71" s="42"/>
      <c r="C71" s="64" t="s">
        <v>19</v>
      </c>
      <c r="L71" s="42"/>
    </row>
    <row r="72" spans="2:12" s="1" customFormat="1" ht="20.399999999999999" customHeight="1">
      <c r="B72" s="42"/>
      <c r="E72" s="414" t="str">
        <f>E7</f>
        <v>Regenerace panelového sídliště Prievidzská, Šumperk - 5. etapa, II. část - díl 1</v>
      </c>
      <c r="F72" s="421"/>
      <c r="G72" s="421"/>
      <c r="H72" s="421"/>
      <c r="L72" s="42"/>
    </row>
    <row r="73" spans="2:12" ht="13.2">
      <c r="B73" s="29"/>
      <c r="C73" s="64" t="s">
        <v>155</v>
      </c>
      <c r="L73" s="29"/>
    </row>
    <row r="74" spans="2:12" s="1" customFormat="1" ht="20.399999999999999" customHeight="1">
      <c r="B74" s="42"/>
      <c r="E74" s="414" t="s">
        <v>999</v>
      </c>
      <c r="F74" s="415"/>
      <c r="G74" s="415"/>
      <c r="H74" s="415"/>
      <c r="L74" s="42"/>
    </row>
    <row r="75" spans="2:12" s="1" customFormat="1" ht="14.4" customHeight="1">
      <c r="B75" s="42"/>
      <c r="C75" s="64" t="s">
        <v>157</v>
      </c>
      <c r="L75" s="42"/>
    </row>
    <row r="76" spans="2:12" s="1" customFormat="1" ht="22.2" customHeight="1">
      <c r="B76" s="42"/>
      <c r="E76" s="391" t="str">
        <f>E11</f>
        <v>SO 192 - Dopravní značení dočasné - DIO</v>
      </c>
      <c r="F76" s="415"/>
      <c r="G76" s="415"/>
      <c r="H76" s="415"/>
      <c r="L76" s="42"/>
    </row>
    <row r="77" spans="2:12" s="1" customFormat="1" ht="6.9" customHeight="1">
      <c r="B77" s="42"/>
      <c r="L77" s="42"/>
    </row>
    <row r="78" spans="2:12" s="1" customFormat="1" ht="18" customHeight="1">
      <c r="B78" s="42"/>
      <c r="C78" s="64" t="s">
        <v>23</v>
      </c>
      <c r="F78" s="157" t="str">
        <f>F14</f>
        <v>Šumperk</v>
      </c>
      <c r="I78" s="158" t="s">
        <v>25</v>
      </c>
      <c r="J78" s="68" t="str">
        <f>IF(J14="","",J14)</f>
        <v>24. 3. 2017</v>
      </c>
      <c r="L78" s="42"/>
    </row>
    <row r="79" spans="2:12" s="1" customFormat="1" ht="6.9" customHeight="1">
      <c r="B79" s="42"/>
      <c r="L79" s="42"/>
    </row>
    <row r="80" spans="2:12" s="1" customFormat="1" ht="13.2">
      <c r="B80" s="42"/>
      <c r="C80" s="64" t="s">
        <v>27</v>
      </c>
      <c r="F80" s="157" t="str">
        <f>E17</f>
        <v xml:space="preserve"> </v>
      </c>
      <c r="I80" s="158" t="s">
        <v>34</v>
      </c>
      <c r="J80" s="157" t="str">
        <f>E23</f>
        <v>Cekr CZ s.r.o., Mazalova 57/2, Šumperk</v>
      </c>
      <c r="L80" s="42"/>
    </row>
    <row r="81" spans="2:65" s="1" customFormat="1" ht="14.4" customHeight="1">
      <c r="B81" s="42"/>
      <c r="C81" s="64" t="s">
        <v>32</v>
      </c>
      <c r="F81" s="157" t="str">
        <f>IF(E20="","",E20)</f>
        <v/>
      </c>
      <c r="L81" s="42"/>
    </row>
    <row r="82" spans="2:65" s="1" customFormat="1" ht="10.35" customHeight="1">
      <c r="B82" s="42"/>
      <c r="L82" s="42"/>
    </row>
    <row r="83" spans="2:65" s="10" customFormat="1" ht="29.25" customHeight="1">
      <c r="B83" s="159"/>
      <c r="C83" s="160" t="s">
        <v>170</v>
      </c>
      <c r="D83" s="161" t="s">
        <v>59</v>
      </c>
      <c r="E83" s="161" t="s">
        <v>55</v>
      </c>
      <c r="F83" s="161" t="s">
        <v>171</v>
      </c>
      <c r="G83" s="161" t="s">
        <v>172</v>
      </c>
      <c r="H83" s="161" t="s">
        <v>173</v>
      </c>
      <c r="I83" s="162" t="s">
        <v>174</v>
      </c>
      <c r="J83" s="161" t="s">
        <v>161</v>
      </c>
      <c r="K83" s="163" t="s">
        <v>175</v>
      </c>
      <c r="L83" s="159"/>
      <c r="M83" s="74" t="s">
        <v>176</v>
      </c>
      <c r="N83" s="75" t="s">
        <v>44</v>
      </c>
      <c r="O83" s="75" t="s">
        <v>177</v>
      </c>
      <c r="P83" s="75" t="s">
        <v>178</v>
      </c>
      <c r="Q83" s="75" t="s">
        <v>179</v>
      </c>
      <c r="R83" s="75" t="s">
        <v>180</v>
      </c>
      <c r="S83" s="75" t="s">
        <v>181</v>
      </c>
      <c r="T83" s="76" t="s">
        <v>182</v>
      </c>
    </row>
    <row r="84" spans="2:65" s="1" customFormat="1" ht="29.25" customHeight="1">
      <c r="B84" s="42"/>
      <c r="C84" s="78" t="s">
        <v>162</v>
      </c>
      <c r="J84" s="164">
        <f>BK84</f>
        <v>0</v>
      </c>
      <c r="L84" s="42"/>
      <c r="M84" s="77"/>
      <c r="N84" s="69"/>
      <c r="O84" s="69"/>
      <c r="P84" s="165">
        <f>P85</f>
        <v>0</v>
      </c>
      <c r="Q84" s="69"/>
      <c r="R84" s="165">
        <f>R85</f>
        <v>0</v>
      </c>
      <c r="S84" s="69"/>
      <c r="T84" s="166">
        <f>T85</f>
        <v>0</v>
      </c>
      <c r="AT84" s="25" t="s">
        <v>73</v>
      </c>
      <c r="AU84" s="25" t="s">
        <v>163</v>
      </c>
      <c r="BK84" s="167">
        <f>BK85</f>
        <v>0</v>
      </c>
    </row>
    <row r="85" spans="2:65" s="11" customFormat="1" ht="37.35" customHeight="1">
      <c r="B85" s="168"/>
      <c r="D85" s="169" t="s">
        <v>73</v>
      </c>
      <c r="E85" s="170" t="s">
        <v>183</v>
      </c>
      <c r="F85" s="170" t="s">
        <v>184</v>
      </c>
      <c r="I85" s="171"/>
      <c r="J85" s="172">
        <f>BK85</f>
        <v>0</v>
      </c>
      <c r="L85" s="168"/>
      <c r="M85" s="173"/>
      <c r="N85" s="174"/>
      <c r="O85" s="174"/>
      <c r="P85" s="175">
        <f>P86</f>
        <v>0</v>
      </c>
      <c r="Q85" s="174"/>
      <c r="R85" s="175">
        <f>R86</f>
        <v>0</v>
      </c>
      <c r="S85" s="174"/>
      <c r="T85" s="176">
        <f>T86</f>
        <v>0</v>
      </c>
      <c r="AR85" s="169" t="s">
        <v>81</v>
      </c>
      <c r="AT85" s="177" t="s">
        <v>73</v>
      </c>
      <c r="AU85" s="177" t="s">
        <v>74</v>
      </c>
      <c r="AY85" s="169" t="s">
        <v>185</v>
      </c>
      <c r="BK85" s="178">
        <f>BK86</f>
        <v>0</v>
      </c>
    </row>
    <row r="86" spans="2:65" s="11" customFormat="1" ht="19.95" customHeight="1">
      <c r="B86" s="168"/>
      <c r="D86" s="179" t="s">
        <v>73</v>
      </c>
      <c r="E86" s="180" t="s">
        <v>232</v>
      </c>
      <c r="F86" s="180" t="s">
        <v>368</v>
      </c>
      <c r="I86" s="171"/>
      <c r="J86" s="181">
        <f>BK86</f>
        <v>0</v>
      </c>
      <c r="L86" s="168"/>
      <c r="M86" s="173"/>
      <c r="N86" s="174"/>
      <c r="O86" s="174"/>
      <c r="P86" s="175">
        <f>SUM(P87:P98)</f>
        <v>0</v>
      </c>
      <c r="Q86" s="174"/>
      <c r="R86" s="175">
        <f>SUM(R87:R98)</f>
        <v>0</v>
      </c>
      <c r="S86" s="174"/>
      <c r="T86" s="176">
        <f>SUM(T87:T98)</f>
        <v>0</v>
      </c>
      <c r="AR86" s="169" t="s">
        <v>81</v>
      </c>
      <c r="AT86" s="177" t="s">
        <v>73</v>
      </c>
      <c r="AU86" s="177" t="s">
        <v>81</v>
      </c>
      <c r="AY86" s="169" t="s">
        <v>185</v>
      </c>
      <c r="BK86" s="178">
        <f>SUM(BK87:BK98)</f>
        <v>0</v>
      </c>
    </row>
    <row r="87" spans="2:65" s="1" customFormat="1" ht="20.399999999999999" customHeight="1">
      <c r="B87" s="182"/>
      <c r="C87" s="183" t="s">
        <v>83</v>
      </c>
      <c r="D87" s="183" t="s">
        <v>187</v>
      </c>
      <c r="E87" s="184" t="s">
        <v>1073</v>
      </c>
      <c r="F87" s="185" t="s">
        <v>1074</v>
      </c>
      <c r="G87" s="186" t="s">
        <v>566</v>
      </c>
      <c r="H87" s="187">
        <v>45</v>
      </c>
      <c r="I87" s="188"/>
      <c r="J87" s="189">
        <f>ROUND(I87*H87,2)</f>
        <v>0</v>
      </c>
      <c r="K87" s="185" t="s">
        <v>5</v>
      </c>
      <c r="L87" s="42"/>
      <c r="M87" s="190" t="s">
        <v>5</v>
      </c>
      <c r="N87" s="191" t="s">
        <v>45</v>
      </c>
      <c r="O87" s="43"/>
      <c r="P87" s="192">
        <f>O87*H87</f>
        <v>0</v>
      </c>
      <c r="Q87" s="192">
        <v>0</v>
      </c>
      <c r="R87" s="192">
        <f>Q87*H87</f>
        <v>0</v>
      </c>
      <c r="S87" s="192">
        <v>0</v>
      </c>
      <c r="T87" s="193">
        <f>S87*H87</f>
        <v>0</v>
      </c>
      <c r="AR87" s="25" t="s">
        <v>191</v>
      </c>
      <c r="AT87" s="25" t="s">
        <v>187</v>
      </c>
      <c r="AU87" s="25" t="s">
        <v>83</v>
      </c>
      <c r="AY87" s="25" t="s">
        <v>185</v>
      </c>
      <c r="BE87" s="194">
        <f>IF(N87="základní",J87,0)</f>
        <v>0</v>
      </c>
      <c r="BF87" s="194">
        <f>IF(N87="snížená",J87,0)</f>
        <v>0</v>
      </c>
      <c r="BG87" s="194">
        <f>IF(N87="zákl. přenesená",J87,0)</f>
        <v>0</v>
      </c>
      <c r="BH87" s="194">
        <f>IF(N87="sníž. přenesená",J87,0)</f>
        <v>0</v>
      </c>
      <c r="BI87" s="194">
        <f>IF(N87="nulová",J87,0)</f>
        <v>0</v>
      </c>
      <c r="BJ87" s="25" t="s">
        <v>81</v>
      </c>
      <c r="BK87" s="194">
        <f>ROUND(I87*H87,2)</f>
        <v>0</v>
      </c>
      <c r="BL87" s="25" t="s">
        <v>191</v>
      </c>
      <c r="BM87" s="25" t="s">
        <v>1075</v>
      </c>
    </row>
    <row r="88" spans="2:65" s="12" customFormat="1">
      <c r="B88" s="195"/>
      <c r="D88" s="196" t="s">
        <v>193</v>
      </c>
      <c r="E88" s="197" t="s">
        <v>5</v>
      </c>
      <c r="F88" s="198" t="s">
        <v>1076</v>
      </c>
      <c r="H88" s="199" t="s">
        <v>5</v>
      </c>
      <c r="I88" s="200"/>
      <c r="L88" s="195"/>
      <c r="M88" s="201"/>
      <c r="N88" s="202"/>
      <c r="O88" s="202"/>
      <c r="P88" s="202"/>
      <c r="Q88" s="202"/>
      <c r="R88" s="202"/>
      <c r="S88" s="202"/>
      <c r="T88" s="203"/>
      <c r="AT88" s="199" t="s">
        <v>193</v>
      </c>
      <c r="AU88" s="199" t="s">
        <v>83</v>
      </c>
      <c r="AV88" s="12" t="s">
        <v>81</v>
      </c>
      <c r="AW88" s="12" t="s">
        <v>38</v>
      </c>
      <c r="AX88" s="12" t="s">
        <v>74</v>
      </c>
      <c r="AY88" s="199" t="s">
        <v>185</v>
      </c>
    </row>
    <row r="89" spans="2:65" s="13" customFormat="1">
      <c r="B89" s="204"/>
      <c r="D89" s="196" t="s">
        <v>193</v>
      </c>
      <c r="E89" s="205" t="s">
        <v>5</v>
      </c>
      <c r="F89" s="206" t="s">
        <v>191</v>
      </c>
      <c r="H89" s="207">
        <v>4</v>
      </c>
      <c r="I89" s="208"/>
      <c r="L89" s="204"/>
      <c r="M89" s="209"/>
      <c r="N89" s="210"/>
      <c r="O89" s="210"/>
      <c r="P89" s="210"/>
      <c r="Q89" s="210"/>
      <c r="R89" s="210"/>
      <c r="S89" s="210"/>
      <c r="T89" s="211"/>
      <c r="AT89" s="205" t="s">
        <v>193</v>
      </c>
      <c r="AU89" s="205" t="s">
        <v>83</v>
      </c>
      <c r="AV89" s="13" t="s">
        <v>83</v>
      </c>
      <c r="AW89" s="13" t="s">
        <v>38</v>
      </c>
      <c r="AX89" s="13" t="s">
        <v>74</v>
      </c>
      <c r="AY89" s="205" t="s">
        <v>185</v>
      </c>
    </row>
    <row r="90" spans="2:65" s="12" customFormat="1">
      <c r="B90" s="195"/>
      <c r="D90" s="196" t="s">
        <v>193</v>
      </c>
      <c r="E90" s="197" t="s">
        <v>5</v>
      </c>
      <c r="F90" s="198" t="s">
        <v>1077</v>
      </c>
      <c r="H90" s="199" t="s">
        <v>5</v>
      </c>
      <c r="I90" s="200"/>
      <c r="L90" s="195"/>
      <c r="M90" s="201"/>
      <c r="N90" s="202"/>
      <c r="O90" s="202"/>
      <c r="P90" s="202"/>
      <c r="Q90" s="202"/>
      <c r="R90" s="202"/>
      <c r="S90" s="202"/>
      <c r="T90" s="203"/>
      <c r="AT90" s="199" t="s">
        <v>193</v>
      </c>
      <c r="AU90" s="199" t="s">
        <v>83</v>
      </c>
      <c r="AV90" s="12" t="s">
        <v>81</v>
      </c>
      <c r="AW90" s="12" t="s">
        <v>38</v>
      </c>
      <c r="AX90" s="12" t="s">
        <v>74</v>
      </c>
      <c r="AY90" s="199" t="s">
        <v>185</v>
      </c>
    </row>
    <row r="91" spans="2:65" s="13" customFormat="1">
      <c r="B91" s="204"/>
      <c r="D91" s="196" t="s">
        <v>193</v>
      </c>
      <c r="E91" s="205" t="s">
        <v>5</v>
      </c>
      <c r="F91" s="206" t="s">
        <v>81</v>
      </c>
      <c r="H91" s="207">
        <v>1</v>
      </c>
      <c r="I91" s="208"/>
      <c r="L91" s="204"/>
      <c r="M91" s="209"/>
      <c r="N91" s="210"/>
      <c r="O91" s="210"/>
      <c r="P91" s="210"/>
      <c r="Q91" s="210"/>
      <c r="R91" s="210"/>
      <c r="S91" s="210"/>
      <c r="T91" s="211"/>
      <c r="AT91" s="205" t="s">
        <v>193</v>
      </c>
      <c r="AU91" s="205" t="s">
        <v>83</v>
      </c>
      <c r="AV91" s="13" t="s">
        <v>83</v>
      </c>
      <c r="AW91" s="13" t="s">
        <v>38</v>
      </c>
      <c r="AX91" s="13" t="s">
        <v>74</v>
      </c>
      <c r="AY91" s="205" t="s">
        <v>185</v>
      </c>
    </row>
    <row r="92" spans="2:65" s="12" customFormat="1">
      <c r="B92" s="195"/>
      <c r="D92" s="196" t="s">
        <v>193</v>
      </c>
      <c r="E92" s="197" t="s">
        <v>5</v>
      </c>
      <c r="F92" s="198" t="s">
        <v>1078</v>
      </c>
      <c r="H92" s="199" t="s">
        <v>5</v>
      </c>
      <c r="I92" s="200"/>
      <c r="L92" s="195"/>
      <c r="M92" s="201"/>
      <c r="N92" s="202"/>
      <c r="O92" s="202"/>
      <c r="P92" s="202"/>
      <c r="Q92" s="202"/>
      <c r="R92" s="202"/>
      <c r="S92" s="202"/>
      <c r="T92" s="203"/>
      <c r="AT92" s="199" t="s">
        <v>193</v>
      </c>
      <c r="AU92" s="199" t="s">
        <v>83</v>
      </c>
      <c r="AV92" s="12" t="s">
        <v>81</v>
      </c>
      <c r="AW92" s="12" t="s">
        <v>38</v>
      </c>
      <c r="AX92" s="12" t="s">
        <v>74</v>
      </c>
      <c r="AY92" s="199" t="s">
        <v>185</v>
      </c>
    </row>
    <row r="93" spans="2:65" s="13" customFormat="1">
      <c r="B93" s="204"/>
      <c r="D93" s="196" t="s">
        <v>193</v>
      </c>
      <c r="E93" s="205" t="s">
        <v>5</v>
      </c>
      <c r="F93" s="206" t="s">
        <v>219</v>
      </c>
      <c r="H93" s="207">
        <v>6</v>
      </c>
      <c r="I93" s="208"/>
      <c r="L93" s="204"/>
      <c r="M93" s="209"/>
      <c r="N93" s="210"/>
      <c r="O93" s="210"/>
      <c r="P93" s="210"/>
      <c r="Q93" s="210"/>
      <c r="R93" s="210"/>
      <c r="S93" s="210"/>
      <c r="T93" s="211"/>
      <c r="AT93" s="205" t="s">
        <v>193</v>
      </c>
      <c r="AU93" s="205" t="s">
        <v>83</v>
      </c>
      <c r="AV93" s="13" t="s">
        <v>83</v>
      </c>
      <c r="AW93" s="13" t="s">
        <v>38</v>
      </c>
      <c r="AX93" s="13" t="s">
        <v>74</v>
      </c>
      <c r="AY93" s="205" t="s">
        <v>185</v>
      </c>
    </row>
    <row r="94" spans="2:65" s="12" customFormat="1">
      <c r="B94" s="195"/>
      <c r="D94" s="196" t="s">
        <v>193</v>
      </c>
      <c r="E94" s="197" t="s">
        <v>5</v>
      </c>
      <c r="F94" s="198" t="s">
        <v>1079</v>
      </c>
      <c r="H94" s="199" t="s">
        <v>5</v>
      </c>
      <c r="I94" s="200"/>
      <c r="L94" s="195"/>
      <c r="M94" s="201"/>
      <c r="N94" s="202"/>
      <c r="O94" s="202"/>
      <c r="P94" s="202"/>
      <c r="Q94" s="202"/>
      <c r="R94" s="202"/>
      <c r="S94" s="202"/>
      <c r="T94" s="203"/>
      <c r="AT94" s="199" t="s">
        <v>193</v>
      </c>
      <c r="AU94" s="199" t="s">
        <v>83</v>
      </c>
      <c r="AV94" s="12" t="s">
        <v>81</v>
      </c>
      <c r="AW94" s="12" t="s">
        <v>38</v>
      </c>
      <c r="AX94" s="12" t="s">
        <v>74</v>
      </c>
      <c r="AY94" s="199" t="s">
        <v>185</v>
      </c>
    </row>
    <row r="95" spans="2:65" s="13" customFormat="1">
      <c r="B95" s="204"/>
      <c r="D95" s="196" t="s">
        <v>193</v>
      </c>
      <c r="E95" s="205" t="s">
        <v>5</v>
      </c>
      <c r="F95" s="206" t="s">
        <v>209</v>
      </c>
      <c r="H95" s="207">
        <v>30</v>
      </c>
      <c r="I95" s="208"/>
      <c r="L95" s="204"/>
      <c r="M95" s="209"/>
      <c r="N95" s="210"/>
      <c r="O95" s="210"/>
      <c r="P95" s="210"/>
      <c r="Q95" s="210"/>
      <c r="R95" s="210"/>
      <c r="S95" s="210"/>
      <c r="T95" s="211"/>
      <c r="AT95" s="205" t="s">
        <v>193</v>
      </c>
      <c r="AU95" s="205" t="s">
        <v>83</v>
      </c>
      <c r="AV95" s="13" t="s">
        <v>83</v>
      </c>
      <c r="AW95" s="13" t="s">
        <v>38</v>
      </c>
      <c r="AX95" s="13" t="s">
        <v>74</v>
      </c>
      <c r="AY95" s="205" t="s">
        <v>185</v>
      </c>
    </row>
    <row r="96" spans="2:65" s="12" customFormat="1">
      <c r="B96" s="195"/>
      <c r="D96" s="196" t="s">
        <v>193</v>
      </c>
      <c r="E96" s="197" t="s">
        <v>5</v>
      </c>
      <c r="F96" s="198" t="s">
        <v>1080</v>
      </c>
      <c r="H96" s="199" t="s">
        <v>5</v>
      </c>
      <c r="I96" s="200"/>
      <c r="L96" s="195"/>
      <c r="M96" s="201"/>
      <c r="N96" s="202"/>
      <c r="O96" s="202"/>
      <c r="P96" s="202"/>
      <c r="Q96" s="202"/>
      <c r="R96" s="202"/>
      <c r="S96" s="202"/>
      <c r="T96" s="203"/>
      <c r="AT96" s="199" t="s">
        <v>193</v>
      </c>
      <c r="AU96" s="199" t="s">
        <v>83</v>
      </c>
      <c r="AV96" s="12" t="s">
        <v>81</v>
      </c>
      <c r="AW96" s="12" t="s">
        <v>38</v>
      </c>
      <c r="AX96" s="12" t="s">
        <v>74</v>
      </c>
      <c r="AY96" s="199" t="s">
        <v>185</v>
      </c>
    </row>
    <row r="97" spans="2:51" s="13" customFormat="1">
      <c r="B97" s="204"/>
      <c r="D97" s="196" t="s">
        <v>193</v>
      </c>
      <c r="E97" s="205" t="s">
        <v>5</v>
      </c>
      <c r="F97" s="206" t="s">
        <v>191</v>
      </c>
      <c r="H97" s="207">
        <v>4</v>
      </c>
      <c r="I97" s="208"/>
      <c r="L97" s="204"/>
      <c r="M97" s="209"/>
      <c r="N97" s="210"/>
      <c r="O97" s="210"/>
      <c r="P97" s="210"/>
      <c r="Q97" s="210"/>
      <c r="R97" s="210"/>
      <c r="S97" s="210"/>
      <c r="T97" s="211"/>
      <c r="AT97" s="205" t="s">
        <v>193</v>
      </c>
      <c r="AU97" s="205" t="s">
        <v>83</v>
      </c>
      <c r="AV97" s="13" t="s">
        <v>83</v>
      </c>
      <c r="AW97" s="13" t="s">
        <v>38</v>
      </c>
      <c r="AX97" s="13" t="s">
        <v>74</v>
      </c>
      <c r="AY97" s="205" t="s">
        <v>185</v>
      </c>
    </row>
    <row r="98" spans="2:51" s="14" customFormat="1">
      <c r="B98" s="212"/>
      <c r="D98" s="196" t="s">
        <v>193</v>
      </c>
      <c r="E98" s="230" t="s">
        <v>5</v>
      </c>
      <c r="F98" s="231" t="s">
        <v>196</v>
      </c>
      <c r="H98" s="232">
        <v>45</v>
      </c>
      <c r="I98" s="217"/>
      <c r="L98" s="212"/>
      <c r="M98" s="233"/>
      <c r="N98" s="234"/>
      <c r="O98" s="234"/>
      <c r="P98" s="234"/>
      <c r="Q98" s="234"/>
      <c r="R98" s="234"/>
      <c r="S98" s="234"/>
      <c r="T98" s="235"/>
      <c r="AT98" s="221" t="s">
        <v>193</v>
      </c>
      <c r="AU98" s="221" t="s">
        <v>83</v>
      </c>
      <c r="AV98" s="14" t="s">
        <v>191</v>
      </c>
      <c r="AW98" s="14" t="s">
        <v>38</v>
      </c>
      <c r="AX98" s="14" t="s">
        <v>81</v>
      </c>
      <c r="AY98" s="221" t="s">
        <v>185</v>
      </c>
    </row>
    <row r="99" spans="2:51" s="1" customFormat="1" ht="6.9" customHeight="1">
      <c r="B99" s="57"/>
      <c r="C99" s="58"/>
      <c r="D99" s="58"/>
      <c r="E99" s="58"/>
      <c r="F99" s="58"/>
      <c r="G99" s="58"/>
      <c r="H99" s="58"/>
      <c r="I99" s="135"/>
      <c r="J99" s="58"/>
      <c r="K99" s="58"/>
      <c r="L99" s="42"/>
    </row>
  </sheetData>
  <autoFilter ref="C83:K98"/>
  <mergeCells count="12">
    <mergeCell ref="G1:H1"/>
    <mergeCell ref="L2:V2"/>
    <mergeCell ref="E49:H49"/>
    <mergeCell ref="E51:H51"/>
    <mergeCell ref="E72:H72"/>
    <mergeCell ref="E74:H74"/>
    <mergeCell ref="E76:H76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18</vt:i4>
      </vt:variant>
      <vt:variant>
        <vt:lpstr>Pojmenované oblasti</vt:lpstr>
      </vt:variant>
      <vt:variant>
        <vt:i4>35</vt:i4>
      </vt:variant>
    </vt:vector>
  </HeadingPairs>
  <TitlesOfParts>
    <vt:vector size="53" baseType="lpstr">
      <vt:lpstr>Rekapitulace stavby</vt:lpstr>
      <vt:lpstr>SO 001 - Příprava území, ...</vt:lpstr>
      <vt:lpstr>SO 101 - Místní komunikace</vt:lpstr>
      <vt:lpstr>SO 110 - Chodníky</vt:lpstr>
      <vt:lpstr>SO 120 - Parkoviště</vt:lpstr>
      <vt:lpstr>SO 130 - Schody</vt:lpstr>
      <vt:lpstr>SO 150 - Odpadové hospodá...</vt:lpstr>
      <vt:lpstr>SO 191 - Dopravní značení...</vt:lpstr>
      <vt:lpstr>SO 192 - Dopravní značení...</vt:lpstr>
      <vt:lpstr>SO 401a - Rozvody VO</vt:lpstr>
      <vt:lpstr>SO 701 - Relaxační zóna, ...</vt:lpstr>
      <vt:lpstr>SO 702 - Hřiště - rekonst...</vt:lpstr>
      <vt:lpstr>SO 703 - Mobiliář - lavič...</vt:lpstr>
      <vt:lpstr>801-2 - Výsadby zeleně</vt:lpstr>
      <vt:lpstr>802 - Kácení zeleně</vt:lpstr>
      <vt:lpstr>1000 - Ostatní náklady</vt:lpstr>
      <vt:lpstr>1020 - VRN</vt:lpstr>
      <vt:lpstr>Pokyny pro vyplnění</vt:lpstr>
      <vt:lpstr>'1000 - Ostatní náklady'!Názvy_tisku</vt:lpstr>
      <vt:lpstr>'1020 - VRN'!Názvy_tisku</vt:lpstr>
      <vt:lpstr>'801-2 - Výsadby zeleně'!Názvy_tisku</vt:lpstr>
      <vt:lpstr>'802 - Kácení zeleně'!Názvy_tisku</vt:lpstr>
      <vt:lpstr>'Rekapitulace stavby'!Názvy_tisku</vt:lpstr>
      <vt:lpstr>'SO 001 - Příprava území, ...'!Názvy_tisku</vt:lpstr>
      <vt:lpstr>'SO 101 - Místní komunikace'!Názvy_tisku</vt:lpstr>
      <vt:lpstr>'SO 110 - Chodníky'!Názvy_tisku</vt:lpstr>
      <vt:lpstr>'SO 120 - Parkoviště'!Názvy_tisku</vt:lpstr>
      <vt:lpstr>'SO 130 - Schody'!Názvy_tisku</vt:lpstr>
      <vt:lpstr>'SO 150 - Odpadové hospodá...'!Názvy_tisku</vt:lpstr>
      <vt:lpstr>'SO 191 - Dopravní značení...'!Názvy_tisku</vt:lpstr>
      <vt:lpstr>'SO 192 - Dopravní značení...'!Názvy_tisku</vt:lpstr>
      <vt:lpstr>'SO 401a - Rozvody VO'!Názvy_tisku</vt:lpstr>
      <vt:lpstr>'SO 701 - Relaxační zóna, ...'!Názvy_tisku</vt:lpstr>
      <vt:lpstr>'SO 702 - Hřiště - rekonst...'!Názvy_tisku</vt:lpstr>
      <vt:lpstr>'SO 703 - Mobiliář - lavič...'!Názvy_tisku</vt:lpstr>
      <vt:lpstr>'1000 - Ostatní náklady'!Oblast_tisku</vt:lpstr>
      <vt:lpstr>'1020 - VRN'!Oblast_tisku</vt:lpstr>
      <vt:lpstr>'801-2 - Výsadby zeleně'!Oblast_tisku</vt:lpstr>
      <vt:lpstr>'802 - Kácení zeleně'!Oblast_tisku</vt:lpstr>
      <vt:lpstr>'Pokyny pro vyplnění'!Oblast_tisku</vt:lpstr>
      <vt:lpstr>'Rekapitulace stavby'!Oblast_tisku</vt:lpstr>
      <vt:lpstr>'SO 001 - Příprava území, ...'!Oblast_tisku</vt:lpstr>
      <vt:lpstr>'SO 101 - Místní komunikace'!Oblast_tisku</vt:lpstr>
      <vt:lpstr>'SO 110 - Chodníky'!Oblast_tisku</vt:lpstr>
      <vt:lpstr>'SO 120 - Parkoviště'!Oblast_tisku</vt:lpstr>
      <vt:lpstr>'SO 130 - Schody'!Oblast_tisku</vt:lpstr>
      <vt:lpstr>'SO 150 - Odpadové hospodá...'!Oblast_tisku</vt:lpstr>
      <vt:lpstr>'SO 191 - Dopravní značení...'!Oblast_tisku</vt:lpstr>
      <vt:lpstr>'SO 192 - Dopravní značení...'!Oblast_tisku</vt:lpstr>
      <vt:lpstr>'SO 401a - Rozvody VO'!Oblast_tisku</vt:lpstr>
      <vt:lpstr>'SO 701 - Relaxační zóna, ...'!Oblast_tisku</vt:lpstr>
      <vt:lpstr>'SO 702 - Hřiště - rekonst...'!Oblast_tisku</vt:lpstr>
      <vt:lpstr>'SO 703 - Mobiliář - lavič...'!Oblast_tisku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G-PC\Svatopluk</dc:creator>
  <cp:lastModifiedBy>Zatloukalová Eva, Ing.</cp:lastModifiedBy>
  <dcterms:created xsi:type="dcterms:W3CDTF">2017-04-26T14:25:58Z</dcterms:created>
  <dcterms:modified xsi:type="dcterms:W3CDTF">2017-04-27T07:28:03Z</dcterms:modified>
</cp:coreProperties>
</file>