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bookViews>
    <workbookView xWindow="0" yWindow="0" windowWidth="17256" windowHeight="8028" activeTab="0"/>
  </bookViews>
  <sheets>
    <sheet name="Rekapitulace stavby" sheetId="1" r:id="rId1"/>
    <sheet name="SO 103b - Parkoviště" sheetId="2" r:id="rId2"/>
    <sheet name="SO 191 - Dopravní značení..." sheetId="3" r:id="rId3"/>
    <sheet name="SO 192 - Dopravní značení..." sheetId="4" r:id="rId4"/>
    <sheet name="SO 301 - Dešťová kanalizace" sheetId="5" r:id="rId5"/>
    <sheet name="SO 403 - Mechanická ochra..." sheetId="6" r:id="rId6"/>
    <sheet name="1000 - Ostatní náklady" sheetId="7" r:id="rId7"/>
    <sheet name="1020 - VRN" sheetId="8" r:id="rId8"/>
    <sheet name="Pokyny pro vyplnění" sheetId="9" r:id="rId9"/>
  </sheets>
  <definedNames>
    <definedName name="_xlnm._FilterDatabase" localSheetId="6" hidden="1">'1000 - Ostatní náklady'!$C$77:$K$109</definedName>
    <definedName name="_xlnm._FilterDatabase" localSheetId="7" hidden="1">'1020 - VRN'!$C$77:$K$82</definedName>
    <definedName name="_xlnm._FilterDatabase" localSheetId="1" hidden="1">'SO 103b - Parkoviště'!$C$93:$K$357</definedName>
    <definedName name="_xlnm._FilterDatabase" localSheetId="2" hidden="1">'SO 191 - Dopravní značení...'!$C$84:$K$121</definedName>
    <definedName name="_xlnm._FilterDatabase" localSheetId="3" hidden="1">'SO 192 - Dopravní značení...'!$C$83:$K$96</definedName>
    <definedName name="_xlnm._FilterDatabase" localSheetId="4" hidden="1">'SO 301 - Dešťová kanalizace'!$C$87:$K$189</definedName>
    <definedName name="_xlnm._FilterDatabase" localSheetId="5" hidden="1">'SO 403 - Mechanická ochra...'!$C$83:$K$144</definedName>
    <definedName name="_xlnm.Print_Area" localSheetId="6">'1000 - Ostatní náklady'!$C$4:$J$36,'1000 - Ostatní náklady'!$C$42:$J$59,'1000 - Ostatní náklady'!$C$65:$K$109</definedName>
    <definedName name="_xlnm.Print_Area" localSheetId="7">'1020 - VRN'!$C$4:$J$36,'1020 - VRN'!$C$42:$J$59,'1020 - VRN'!$C$65:$K$82</definedName>
    <definedName name="_xlnm.Print_Area" localSheetId="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stavby'!$C$39:$AQ$62</definedName>
    <definedName name="_xlnm.Print_Area" localSheetId="1">'SO 103b - Parkoviště'!$C$4:$J$38,'SO 103b - Parkoviště'!$C$44:$J$73,'SO 103b - Parkoviště'!$C$79:$K$357</definedName>
    <definedName name="_xlnm.Print_Area" localSheetId="2">'SO 191 - Dopravní značení...'!$C$4:$J$38,'SO 191 - Dopravní značení...'!$C$44:$J$64,'SO 191 - Dopravní značení...'!$C$70:$K$121</definedName>
    <definedName name="_xlnm.Print_Area" localSheetId="3">'SO 192 - Dopravní značení...'!$C$4:$J$38,'SO 192 - Dopravní značení...'!$C$44:$J$63,'SO 192 - Dopravní značení...'!$C$69:$K$96</definedName>
    <definedName name="_xlnm.Print_Area" localSheetId="4">'SO 301 - Dešťová kanalizace'!$C$4:$J$38,'SO 301 - Dešťová kanalizace'!$C$44:$J$67,'SO 301 - Dešťová kanalizace'!$C$73:$K$189</definedName>
    <definedName name="_xlnm.Print_Area" localSheetId="5">'SO 403 - Mechanická ochra...'!$C$4:$J$38,'SO 403 - Mechanická ochra...'!$C$44:$J$63,'SO 403 - Mechanická ochra...'!$C$69:$K$144</definedName>
    <definedName name="_xlnm.Print_Titles" localSheetId="0">'Rekapitulace stavby'!$49:$49</definedName>
    <definedName name="_xlnm.Print_Titles" localSheetId="1">'SO 103b - Parkoviště'!$93:$93</definedName>
    <definedName name="_xlnm.Print_Titles" localSheetId="2">'SO 191 - Dopravní značení...'!$84:$84</definedName>
    <definedName name="_xlnm.Print_Titles" localSheetId="3">'SO 192 - Dopravní značení...'!$83:$83</definedName>
    <definedName name="_xlnm.Print_Titles" localSheetId="4">'SO 301 - Dešťová kanalizace'!$87:$87</definedName>
    <definedName name="_xlnm.Print_Titles" localSheetId="5">'SO 403 - Mechanická ochra...'!$83:$83</definedName>
    <definedName name="_xlnm.Print_Titles" localSheetId="6">'1000 - Ostatní náklady'!$77:$77</definedName>
    <definedName name="_xlnm.Print_Titles" localSheetId="7">'1020 - VRN'!$77:$77</definedName>
  </definedNames>
  <calcPr calcId="171027"/>
</workbook>
</file>

<file path=xl/sharedStrings.xml><?xml version="1.0" encoding="utf-8"?>
<sst xmlns="http://schemas.openxmlformats.org/spreadsheetml/2006/main" count="6797" uniqueCount="978">
  <si>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</si>
  <si>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</si>
  <si>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</si>
  <si>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</si>
  <si>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</si>
  <si>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</si>
  <si>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</si>
  <si>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{a5f7377e-5baf-4c4f-bcd2-c5ca1be5b03f}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</si>
  <si>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</si>
  <si>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</si>
  <si>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</si>
  <si>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</si>
  <si>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</si>
  <si>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</si>
  <si>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</si>
  <si>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</si>
  <si>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</si>
  <si>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</si>
  <si>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</si>
  <si>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</si>
  <si>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ulic Okružní a Ztracená v Šumperku - parkoviště, etapa 2016</t>
  </si>
  <si>
    <t>KSO:</t>
  </si>
  <si>
    <t>CC-CZ:</t>
  </si>
  <si>
    <t>Místo:</t>
  </si>
  <si>
    <t>Šumperk</t>
  </si>
  <si>
    <t>Datum:</t>
  </si>
  <si>
    <t>25. 2. 2017</t>
  </si>
  <si>
    <t>Zadavatel:</t>
  </si>
  <si>
    <t>IČ:</t>
  </si>
  <si>
    <t>00303461</t>
  </si>
  <si>
    <t>Město Šumperk, Nám. Míru 1,Šumperk</t>
  </si>
  <si>
    <t>DIČ:</t>
  </si>
  <si>
    <t>CZ00303461</t>
  </si>
  <si>
    <t>Uchazeč:</t>
  </si>
  <si>
    <t>Vyplň údaj</t>
  </si>
  <si>
    <t>Projektant:</t>
  </si>
  <si>
    <t>27821251</t>
  </si>
  <si>
    <t>Cekr CZ s.r.o., Mazalova57/2, Šumperk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</si>
  <si>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</si>
  <si>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</si>
  <si>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</si>
  <si>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</si>
  <si>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</si>
  <si>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</si>
  <si>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</si>
  <si>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</si>
  <si>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</si>
  <si>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</si>
  <si>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</si>
  <si>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</si>
  <si>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</si>
  <si>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</si>
  <si>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</si>
  <si>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</si>
  <si>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</si>
  <si>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</si>
  <si>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</si>
  <si>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</si>
  <si>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</si>
  <si>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</si>
  <si>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</si>
  <si>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</si>
  <si>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</si>
  <si>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</si>
  <si>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</si>
  <si>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</si>
  <si>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</si>
  <si>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</si>
  <si>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</si>
  <si>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</si>
  <si>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</si>
  <si>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</si>
  <si>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</si>
  <si>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</si>
  <si>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</si>
  <si>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</si>
  <si>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</si>
  <si>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</si>
  <si>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100</t>
  </si>
  <si>
    <t>Komunikace</t>
  </si>
  <si>
    <t>STA</t>
  </si>
  <si>
    <t>1</t>
  </si>
  <si>
    <t>{d3e8d400-e4c4-4ce6-84a3-ae19b665b46b}</t>
  </si>
  <si>
    <t>2</t>
  </si>
  <si>
    <t>/</t>
  </si>
  <si>
    <t>SO 103b</t>
  </si>
  <si>
    <t>Parkoviště</t>
  </si>
  <si>
    <t>Soupis</t>
  </si>
  <si>
    <t>{6ab01ee4-2abd-4693-a19b-e053010eeeb0}</t>
  </si>
  <si>
    <t>SO 191</t>
  </si>
  <si>
    <t>Dopravní značení trvalé</t>
  </si>
  <si>
    <t>{40acf887-5408-4075-8ede-25c99bb037a8}</t>
  </si>
  <si>
    <t>SO 192</t>
  </si>
  <si>
    <t>Dopravní značení dočasné - DIO</t>
  </si>
  <si>
    <t>{80ca759e-58fa-46fc-8380-55d6cbb7f7f0}</t>
  </si>
  <si>
    <t>300</t>
  </si>
  <si>
    <t>Kanalizace</t>
  </si>
  <si>
    <t>{a8a77011-9af5-4b83-b83b-716a0474e0f8}</t>
  </si>
  <si>
    <t>SO 301</t>
  </si>
  <si>
    <t>Dešťová kanalizace</t>
  </si>
  <si>
    <t>{3821cbed-465d-4875-86ca-d46f00b7eea6}</t>
  </si>
  <si>
    <t>400</t>
  </si>
  <si>
    <t>Elektro a sdělovací objekty</t>
  </si>
  <si>
    <t>{0a0016a8-9abd-46e6-aca7-c3e38849498f}</t>
  </si>
  <si>
    <t>SO 403</t>
  </si>
  <si>
    <t>Mechanická ochrana kabelů</t>
  </si>
  <si>
    <t>{67acee37-0134-488e-a869-f2635d51b02c}</t>
  </si>
  <si>
    <t>1000</t>
  </si>
  <si>
    <t>Ostatní náklady</t>
  </si>
  <si>
    <t>{d4e6b714-4d1e-410b-811f-b0a5d52a770a}</t>
  </si>
  <si>
    <t>1020</t>
  </si>
  <si>
    <t>VRN</t>
  </si>
  <si>
    <t>{0a8b7ccc-5ad6-49d7-9f62-ab90e46dec8f}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</si>
  <si>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</si>
  <si>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</si>
  <si>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</si>
  <si>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</si>
  <si>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</si>
  <si>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</si>
  <si>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</si>
  <si>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100 - Komunikace</t>
  </si>
  <si>
    <t>Soupis:</t>
  </si>
  <si>
    <t>SO 103b - Parkoviště</t>
  </si>
  <si>
    <t>Město Šumperk, Ním. Míru 1,Šumperk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</si>
  <si>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</si>
  <si>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</si>
  <si>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</si>
  <si>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</si>
  <si>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</si>
  <si>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</si>
  <si>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</si>
  <si>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18 - Zemní práce - povrchové úpravy terénu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</si>
  <si>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</si>
  <si>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</si>
  <si>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</si>
  <si>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</si>
  <si>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</si>
  <si>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</si>
  <si>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</si>
  <si>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</si>
  <si>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723 - Zdravotechnika - vnitřní plynovod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</si>
  <si>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</si>
  <si>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</si>
  <si>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</si>
  <si>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</si>
  <si>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</si>
  <si>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</si>
  <si>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</si>
  <si>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</si>
  <si>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</si>
  <si>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</si>
  <si>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</si>
  <si>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</si>
  <si>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</si>
  <si>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</si>
  <si>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</si>
  <si>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</si>
  <si>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</si>
  <si>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</si>
  <si>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</si>
  <si>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111201106</t>
  </si>
  <si>
    <t>Nákup podorniční vrstvy zeminy</t>
  </si>
  <si>
    <t>m3</t>
  </si>
  <si>
    <t>4</t>
  </si>
  <si>
    <t>-125345409</t>
  </si>
  <si>
    <t>VV</t>
  </si>
  <si>
    <t>"  podorniční vrstvy"</t>
  </si>
  <si>
    <t>(268*0,1)</t>
  </si>
  <si>
    <t>Součet</t>
  </si>
  <si>
    <t>113107222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</si>
  <si>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</si>
  <si>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m2</t>
  </si>
  <si>
    <t>CS ÚRS 2017 01</t>
  </si>
  <si>
    <t>-1161376141</t>
  </si>
  <si>
    <t>" původní nezpevněná plocha pod novou skladbu komunikace"</t>
  </si>
  <si>
    <t>638*1,15</t>
  </si>
  <si>
    <t>" původní nezpevněná plocha pod novou  zeleň"</t>
  </si>
  <si>
    <t>268</t>
  </si>
  <si>
    <t>3</t>
  </si>
  <si>
    <t>122201102</t>
  </si>
  <si>
    <t>Odkopávky a prokopávky nezapažené s přehozením výkopku na vzdálenost do 3 m nebo s naložením na dopravní prostředek v hornině tř. 3 přes 100 do 1 000 m3</t>
  </si>
  <si>
    <t>1950748284</t>
  </si>
  <si>
    <t>" pro novou zelenou plochu"</t>
  </si>
  <si>
    <t>268*0,1</t>
  </si>
  <si>
    <t>Mezisoučet</t>
  </si>
  <si>
    <t>" odkop pro novou skladbu komunikace"</t>
  </si>
  <si>
    <t>638*0,24*1,15</t>
  </si>
  <si>
    <t>" pro aktivní zónu skladby nové komunikace"</t>
  </si>
  <si>
    <t>638*0,5*1,15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</si>
  <si>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</si>
  <si>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</si>
  <si>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CS ÚRS 2016 01</t>
  </si>
  <si>
    <t>-1264947862</t>
  </si>
  <si>
    <t>569,738*0,5</t>
  </si>
  <si>
    <t>5</t>
  </si>
  <si>
    <t>132201101</t>
  </si>
  <si>
    <t>Hloubení rýh š do 600 mm v hornině tř. 3 objemu do 100 m3</t>
  </si>
  <si>
    <t>-316808189</t>
  </si>
  <si>
    <t>"hloubení rýh pro kanalizační přípojky DN 150"</t>
  </si>
  <si>
    <t>(3*0,6)*1,2</t>
  </si>
  <si>
    <t>(9*0,6)*0,3</t>
  </si>
  <si>
    <t>" přípojka k uličním vpustím- napojení do stávající deštové kanalizace"</t>
  </si>
  <si>
    <t>(1*0,6)*1,2</t>
  </si>
  <si>
    <t>6</t>
  </si>
  <si>
    <t>132201109</t>
  </si>
  <si>
    <t>Hloubení zapažených i nezapažených rýh šířky do 600 mm s urovnáním dna do předepsaného profilu a spádu v hornině tř. 3 Příplatek k cenám za lepivost horniny tř. 3</t>
  </si>
  <si>
    <t>621165312</t>
  </si>
  <si>
    <t>4,5*0,5</t>
  </si>
  <si>
    <t>7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</si>
  <si>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</si>
  <si>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</si>
  <si>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1040246867</t>
  </si>
  <si>
    <t>" dovoz výkopku na podsyp pod vrchní vrsvu podorniční zeminy - ozelenění"</t>
  </si>
  <si>
    <t>268*0,2</t>
  </si>
  <si>
    <t>8</t>
  </si>
  <si>
    <t>162701101</t>
  </si>
  <si>
    <t>Vodorovné přemístění výkopku nebo sypaniny po suchu na obvyklém dopravním prostředku, bez naložení výkopku, avšak se složením bez rozhrnutí z horniny tř. 1 až 4 na vzdálenost přes 5 000 do 6 000 m</t>
  </si>
  <si>
    <t>-1075102556</t>
  </si>
  <si>
    <t>" dovoz podorniční vrstvy"</t>
  </si>
  <si>
    <t>9</t>
  </si>
  <si>
    <t>162701103</t>
  </si>
  <si>
    <t>Vodorovné přemístění výkopku nebo sypaniny po suchu na obvyklém dopravním prostředku, bez naložení výkopku, avšak se složením bez rozhrnutí z horniny tř. 1 až 4 na vzdálenost přes 7 000 do 8 000 m</t>
  </si>
  <si>
    <t>1903523890</t>
  </si>
  <si>
    <t>" odvoz přebytečného výkopku na skládku"</t>
  </si>
  <si>
    <t>(569,738+4,5)</t>
  </si>
  <si>
    <t>" odpočet výkopku - podsyp pod ornici"</t>
  </si>
  <si>
    <t>-53,6</t>
  </si>
  <si>
    <t>10</t>
  </si>
  <si>
    <t>171101101</t>
  </si>
  <si>
    <t>Uložení sypaniny z hornin soudržných do násypů zhutněných na 95 % PS</t>
  </si>
  <si>
    <t>-432816824</t>
  </si>
  <si>
    <t>" aktivní zóna pro skladbu komunikace "</t>
  </si>
  <si>
    <t>11</t>
  </si>
  <si>
    <t>M</t>
  </si>
  <si>
    <t>583312010</t>
  </si>
  <si>
    <t>kamenivo těžené stabilizační zemina</t>
  </si>
  <si>
    <t>t</t>
  </si>
  <si>
    <t>CS ÚRS 2013 01</t>
  </si>
  <si>
    <t>-257687187</t>
  </si>
  <si>
    <t>638*0,5*1,8*1,15</t>
  </si>
  <si>
    <t>12</t>
  </si>
  <si>
    <t>171201211</t>
  </si>
  <si>
    <t>Uložení sypaniny poplatek za uložení sypaniny na skládce (skládkovné)</t>
  </si>
  <si>
    <t>755142849</t>
  </si>
  <si>
    <t>(569,738+4,5)*1,8</t>
  </si>
  <si>
    <t>-53,6*1,8</t>
  </si>
  <si>
    <t>13</t>
  </si>
  <si>
    <t>174101101</t>
  </si>
  <si>
    <t>Zásyp jam, šachet rýh nebo kolem objektů sypaninou se zhutněním</t>
  </si>
  <si>
    <t>41837028</t>
  </si>
  <si>
    <t>" zásyp kanalizačních přípojek kamenivem"</t>
  </si>
  <si>
    <t>(3*0,6)*0,65</t>
  </si>
  <si>
    <t>(1*0,6)*0,65</t>
  </si>
  <si>
    <t>14</t>
  </si>
  <si>
    <t>583439590</t>
  </si>
  <si>
    <t>kamenivo drcené hrubé frakce 32-63</t>
  </si>
  <si>
    <t>CS ÚRS 2014 01</t>
  </si>
  <si>
    <t>1392150184</t>
  </si>
  <si>
    <t>(3*0,6)*0,65*1,96</t>
  </si>
  <si>
    <t>(1*0,6)*0,65*1,96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</si>
  <si>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</si>
  <si>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</si>
  <si>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919397136</t>
  </si>
  <si>
    <t>" obsyp a zásyp kanalizačních přípojek štěrkopískem"</t>
  </si>
  <si>
    <t>(3*0,6)*0,45</t>
  </si>
  <si>
    <t>-(3,14*0,075*0,075)*12</t>
  </si>
  <si>
    <t>(1*0,6)*0,45</t>
  </si>
  <si>
    <t>-(3,14*0,075*0,075)*1</t>
  </si>
  <si>
    <t>16</t>
  </si>
  <si>
    <t>583373690</t>
  </si>
  <si>
    <t>štěrkopísek frakce 0-63 třída B</t>
  </si>
  <si>
    <t>-1373401215</t>
  </si>
  <si>
    <t>(3*0,6)*0,45*2,02</t>
  </si>
  <si>
    <t>(9*0,6)*0,3*2,02</t>
  </si>
  <si>
    <t>-(3,14*0,075*0,075)*12*2,02</t>
  </si>
  <si>
    <t>(1*0,6)*0,45*2,02</t>
  </si>
  <si>
    <t>-(3,14*0,075*0,075)*1*2,02</t>
  </si>
  <si>
    <t>17</t>
  </si>
  <si>
    <t>181301102</t>
  </si>
  <si>
    <t>Rozprostření a urovnání ornice v rovině nebo ve svahu sklonu do 1:5 při souvislé ploše do 500 m2, tl. vrstvy přes 100 do 150 mm</t>
  </si>
  <si>
    <t>1482903802</t>
  </si>
  <si>
    <t>" plocha zeleně tl. 10cm"</t>
  </si>
  <si>
    <t>18</t>
  </si>
  <si>
    <t>Zemní práce - povrchové úpravy terénu</t>
  </si>
  <si>
    <t>167103101</t>
  </si>
  <si>
    <t>Nakládání výkopku ze zemin schopných zúrodnění</t>
  </si>
  <si>
    <t>33851060</t>
  </si>
  <si>
    <t>" ornice ohumusování"</t>
  </si>
  <si>
    <t>" výkopek na podsyp pod podorniční vrstvu"</t>
  </si>
  <si>
    <t>19</t>
  </si>
  <si>
    <t>181411131</t>
  </si>
  <si>
    <t>Založení parkového trávníku výsevem plochy do 1000 m2 v rovině a ve svahu do 1:5</t>
  </si>
  <si>
    <t>933299476</t>
  </si>
  <si>
    <t>" plochy pro ozelenění  "</t>
  </si>
  <si>
    <t>20</t>
  </si>
  <si>
    <t>005724100</t>
  </si>
  <si>
    <t>osivo směs travní parková</t>
  </si>
  <si>
    <t>kg</t>
  </si>
  <si>
    <t>197453426</t>
  </si>
  <si>
    <t>268*0,05</t>
  </si>
  <si>
    <t>Zakládání</t>
  </si>
  <si>
    <t>215901101</t>
  </si>
  <si>
    <t>Zhutnění podloží pod násypy z rostlé horniny tř. 1 až 4 z hornin soudružných do 92 % PS a nesoudržných sypkých relativní ulehlosti I(d) do 0,8</t>
  </si>
  <si>
    <t>-877874988</t>
  </si>
  <si>
    <t>" pod novou skladbu komunikace"</t>
  </si>
  <si>
    <t>"přípojky k uličním vpustím"</t>
  </si>
  <si>
    <t>(9+3+1)*0,6</t>
  </si>
  <si>
    <t>Vodorovné konstrukce</t>
  </si>
  <si>
    <t>22</t>
  </si>
  <si>
    <t>451573111</t>
  </si>
  <si>
    <t>Lože pod potrubí otevřený výkop ze štěrkopísku</t>
  </si>
  <si>
    <t>1253258280</t>
  </si>
  <si>
    <t>(9+3+1)*0,6*0,1</t>
  </si>
  <si>
    <t>23</t>
  </si>
  <si>
    <t>564851111</t>
  </si>
  <si>
    <t>Podklad ze štěrkodrtě ŠD tl 150 mm</t>
  </si>
  <si>
    <t>-562530884</t>
  </si>
  <si>
    <t>" skladba nové komunikace"</t>
  </si>
  <si>
    <t>24</t>
  </si>
  <si>
    <t>564851114</t>
  </si>
  <si>
    <t>Podklad ze štěrkodrti ŠD s rozprostřením a zhutněním, po zhutnění tl. 180 mm</t>
  </si>
  <si>
    <t>405217421</t>
  </si>
  <si>
    <t>" skladba zpevněné komunikace"</t>
  </si>
  <si>
    <t>638*1,1</t>
  </si>
  <si>
    <t>25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</si>
  <si>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</si>
  <si>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</si>
  <si>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-915818050</t>
  </si>
  <si>
    <t>638</t>
  </si>
  <si>
    <t>26</t>
  </si>
  <si>
    <t>592449995</t>
  </si>
  <si>
    <t>dlažba zámková  24x16x8 cm přírodní</t>
  </si>
  <si>
    <t>2037225374</t>
  </si>
  <si>
    <t>P</t>
  </si>
  <si>
    <t>Poznámka k položce:
spotřeba: 36 kus/m2</t>
  </si>
  <si>
    <t>638*1,02</t>
  </si>
  <si>
    <t>Trubní vedení</t>
  </si>
  <si>
    <t>27</t>
  </si>
  <si>
    <t>871313121</t>
  </si>
  <si>
    <t>Montáž kanalizačního potrubí z plastů z tvrdého PVC těsněných gumovým kroužkem v otevřeném výkopu ve sklonu do 20 % DN 160</t>
  </si>
  <si>
    <t>m</t>
  </si>
  <si>
    <t>2066573572</t>
  </si>
  <si>
    <t>(9+3+1)</t>
  </si>
  <si>
    <t>28</t>
  </si>
  <si>
    <t>286113120</t>
  </si>
  <si>
    <t>trubka kanalizační plastová KG - DN 160x1000 mm SN4</t>
  </si>
  <si>
    <t>kus</t>
  </si>
  <si>
    <t>1074269624</t>
  </si>
  <si>
    <t>29</t>
  </si>
  <si>
    <t>286113140</t>
  </si>
  <si>
    <t>trubka kanalizační plastová KG - DN 160x3000 mm SN4</t>
  </si>
  <si>
    <t>1455057303</t>
  </si>
  <si>
    <t>(3+1)</t>
  </si>
  <si>
    <t>30</t>
  </si>
  <si>
    <t>890102500</t>
  </si>
  <si>
    <t>Provedení napojení kanalizační přípojky na stávající kanalizační řad- vyvrtání otvoru do beton. potrubí+dod. a mont. manžety</t>
  </si>
  <si>
    <t>soubor</t>
  </si>
  <si>
    <t>-1397930345</t>
  </si>
  <si>
    <t>31</t>
  </si>
  <si>
    <t>895941311</t>
  </si>
  <si>
    <t>Zřízení vpusti kanalizační uliční z betonových dílců typ UVB-50</t>
  </si>
  <si>
    <t>308608295</t>
  </si>
  <si>
    <t>32</t>
  </si>
  <si>
    <t>552423120</t>
  </si>
  <si>
    <t>vpusť uliční s rámem 560 x 560 x 30 mm</t>
  </si>
  <si>
    <t>1073602926</t>
  </si>
  <si>
    <t>33</t>
  </si>
  <si>
    <t>592238510</t>
  </si>
  <si>
    <t>dno betonové pro uliční vpusť s výtokovým otvorem  45x33x5 cm</t>
  </si>
  <si>
    <t>-255944879</t>
  </si>
  <si>
    <t>3*1,01</t>
  </si>
  <si>
    <t>34</t>
  </si>
  <si>
    <t>592238570</t>
  </si>
  <si>
    <t>skruž betonová pro uliční vpusť horní  45x30x5 cm</t>
  </si>
  <si>
    <t>-1298760698</t>
  </si>
  <si>
    <t>35</t>
  </si>
  <si>
    <t>592238620</t>
  </si>
  <si>
    <t>skruž betonová pro uliční vpusť středová  45x30x5 cm</t>
  </si>
  <si>
    <t>-454100462</t>
  </si>
  <si>
    <t>36</t>
  </si>
  <si>
    <t>592238640</t>
  </si>
  <si>
    <t>Prefabrikáty pro uliční vpusti dílce betonové pro uliční vpusti prstenec vyrovnávací TBV-Q 390/60/10a       39 x 6 x 5</t>
  </si>
  <si>
    <t>-1844922238</t>
  </si>
  <si>
    <t>37</t>
  </si>
  <si>
    <t>592238750</t>
  </si>
  <si>
    <t>Prefabrikáty pro uliční vpusti dílce betonové pro uliční vpusti vpusť dešťová uliční s rámem koš pozink. D1 DIN 4052,nízký, rám 500/300</t>
  </si>
  <si>
    <t>783633113</t>
  </si>
  <si>
    <t>38</t>
  </si>
  <si>
    <t>899331111</t>
  </si>
  <si>
    <t>Výšková úprava uličního vstupu nebo vpusti do 200 mm zvýšením poklopu</t>
  </si>
  <si>
    <t>-1623592159</t>
  </si>
  <si>
    <t>Ostatní konstrukce a práce-bourání</t>
  </si>
  <si>
    <t>39</t>
  </si>
  <si>
    <t>113451240</t>
  </si>
  <si>
    <t>Příplatek za řezání betonových obrubníků</t>
  </si>
  <si>
    <t>ks</t>
  </si>
  <si>
    <t>-2027719968</t>
  </si>
  <si>
    <t>" obrubník silniční "</t>
  </si>
  <si>
    <t>40</t>
  </si>
  <si>
    <t>915491211</t>
  </si>
  <si>
    <t>Osazení vodicího proužku z betonových prefabrikovaných desek tl. do 120 mm do lože z cementové malty tl. 20 mm, s vyplněním a zatřením spár cementovou maltou s podkladní vrstvou z betonu prostého tř. C 12/15 tl. 50 až 100 mm šířka proužku 250 mm</t>
  </si>
  <si>
    <t>-638942236</t>
  </si>
  <si>
    <t>" betonová přídlažba "</t>
  </si>
  <si>
    <t>64</t>
  </si>
  <si>
    <t>41</t>
  </si>
  <si>
    <t>592185630</t>
  </si>
  <si>
    <t>Krajníky a dílce pro horizontální značky betonové a železobetonové krajník silniční 50 x 25 x 10  ABK  50/25/10</t>
  </si>
  <si>
    <t>-1669892426</t>
  </si>
  <si>
    <t>64*2*1,01</t>
  </si>
  <si>
    <t>42</t>
  </si>
  <si>
    <t>916131213</t>
  </si>
  <si>
    <t>Osazení silničního obrubníku betonového stojatého s boční opěrou do lože z betonu prostého</t>
  </si>
  <si>
    <t>-91694957</t>
  </si>
  <si>
    <t>" silniční betonový obrubník"</t>
  </si>
  <si>
    <t>160</t>
  </si>
  <si>
    <t>" přechodový silniční betonový obrubník L"</t>
  </si>
  <si>
    <t>" přechodový silniční betonový obrubník P"</t>
  </si>
  <si>
    <t>" silniční bet. obrubník R0,5 vnější"</t>
  </si>
  <si>
    <t>0,78*4</t>
  </si>
  <si>
    <t>" silniční bet. obruby rohové vnitřní 90 stupň.</t>
  </si>
  <si>
    <t>43</t>
  </si>
  <si>
    <t>592174650</t>
  </si>
  <si>
    <t>obrubník betonový silniční  100x15x25 cm</t>
  </si>
  <si>
    <t>-2063348386</t>
  </si>
  <si>
    <t>" silniční obrubník"</t>
  </si>
  <si>
    <t>160*1,01</t>
  </si>
  <si>
    <t>44</t>
  </si>
  <si>
    <t>592175111</t>
  </si>
  <si>
    <t>Obrubníky betonové a železobetonové obrubník silniční přechodový levý, pravý    100 x 15 x 15/25</t>
  </si>
  <si>
    <t>-736234980</t>
  </si>
  <si>
    <t>45</t>
  </si>
  <si>
    <t>592175110</t>
  </si>
  <si>
    <t>-1170171243</t>
  </si>
  <si>
    <t>46</t>
  </si>
  <si>
    <t>592175060</t>
  </si>
  <si>
    <t xml:space="preserve">obrubník betonový obloukový vnější r=50 cm, délka vnějšího oblouku 78 cm 78x15/12x25 cm </t>
  </si>
  <si>
    <t>-68798995</t>
  </si>
  <si>
    <t>4*1,01</t>
  </si>
  <si>
    <t>47</t>
  </si>
  <si>
    <t>592175065</t>
  </si>
  <si>
    <t>obrubník silniční rohový vnitřní 90 stupň. přírodní</t>
  </si>
  <si>
    <t>-881017930</t>
  </si>
  <si>
    <t>48</t>
  </si>
  <si>
    <t>916991121</t>
  </si>
  <si>
    <t>Lože pod obrubníky, krajníky nebo obruby z dlažebních kostek z betonu prostého</t>
  </si>
  <si>
    <t>465217629</t>
  </si>
  <si>
    <t>160*0,01</t>
  </si>
  <si>
    <t>3*0,01</t>
  </si>
  <si>
    <t>0,78*4*0,01</t>
  </si>
  <si>
    <t>9*0,01</t>
  </si>
  <si>
    <t>997</t>
  </si>
  <si>
    <t>Přesun sutě</t>
  </si>
  <si>
    <t>49</t>
  </si>
  <si>
    <t>997221551</t>
  </si>
  <si>
    <t>Vodorovná doprava suti ze sypkých materiálů do 1 km</t>
  </si>
  <si>
    <t>-348955399</t>
  </si>
  <si>
    <t>50</t>
  </si>
  <si>
    <t>997221559</t>
  </si>
  <si>
    <t>Příplatek ZKD 1 km u vodorovné dopravy suti ze sypkých materiálů</t>
  </si>
  <si>
    <t>-1028186468</t>
  </si>
  <si>
    <t>290,493*7 'Přepočtené koeficientem množství</t>
  </si>
  <si>
    <t>51</t>
  </si>
  <si>
    <t>997221611</t>
  </si>
  <si>
    <t>Nakládání suti na dopravní prostředky pro vodorovnou dopravu</t>
  </si>
  <si>
    <t>-2052294893</t>
  </si>
  <si>
    <t>52</t>
  </si>
  <si>
    <t>997221855</t>
  </si>
  <si>
    <t>Poplatek za uložení odpadu z kameniva na skládce (skládkovné)</t>
  </si>
  <si>
    <t>-972313064</t>
  </si>
  <si>
    <t>998</t>
  </si>
  <si>
    <t>Přesun hmot</t>
  </si>
  <si>
    <t>53</t>
  </si>
  <si>
    <t>998223011</t>
  </si>
  <si>
    <t>Přesun hmot pro pozemní komunikace s krytem dlážděným dopravní vzdálenost do 200 m jakékoliv délky objektu</t>
  </si>
  <si>
    <t>1093324027</t>
  </si>
  <si>
    <t>PSV</t>
  </si>
  <si>
    <t>Práce a dodávky PSV</t>
  </si>
  <si>
    <t>723</t>
  </si>
  <si>
    <t>Zdravotechnika - vnitřní plynovod</t>
  </si>
  <si>
    <t>54</t>
  </si>
  <si>
    <t>723190200</t>
  </si>
  <si>
    <t>Posunutí sloupku plynu</t>
  </si>
  <si>
    <t>-1061965927</t>
  </si>
  <si>
    <t>SO 191 - Dopravní značení trvalé</t>
  </si>
  <si>
    <t>914111111</t>
  </si>
  <si>
    <t>Montáž svislé dopravní značky do velikosti 1 m2 objímkami na sloupek nebo konzolu</t>
  </si>
  <si>
    <t>-779457106</t>
  </si>
  <si>
    <t>" IP11+E7b"</t>
  </si>
  <si>
    <t>" IP11"</t>
  </si>
  <si>
    <t>404443065</t>
  </si>
  <si>
    <t>značka svislá reflexní AL- NK</t>
  </si>
  <si>
    <t>479695595</t>
  </si>
  <si>
    <t>914511112</t>
  </si>
  <si>
    <t>Montáž sloupku dopravních značek délky do 3,5 m s betonovým základem a patkou</t>
  </si>
  <si>
    <t>1541105826</t>
  </si>
  <si>
    <t>404452300</t>
  </si>
  <si>
    <t>sloupek Zn 70 - 350</t>
  </si>
  <si>
    <t>780968462</t>
  </si>
  <si>
    <t>404452410</t>
  </si>
  <si>
    <t>patka hliníková HP 70</t>
  </si>
  <si>
    <t>2045221192</t>
  </si>
  <si>
    <t>404452540</t>
  </si>
  <si>
    <t>víčko plastové na sloupek 70</t>
  </si>
  <si>
    <t>1556112427</t>
  </si>
  <si>
    <t>404452570</t>
  </si>
  <si>
    <t>upínací svorka na sloupek US 70</t>
  </si>
  <si>
    <t>-334530423</t>
  </si>
  <si>
    <t>3*2</t>
  </si>
  <si>
    <t>915111111</t>
  </si>
  <si>
    <t>Vodorovné dopravní značení stříkané barvou dělící čára šířky 125 mm souvislá bílá základní</t>
  </si>
  <si>
    <t>308298765</t>
  </si>
  <si>
    <t>" V10b"</t>
  </si>
  <si>
    <t>125,5</t>
  </si>
  <si>
    <t>915611111</t>
  </si>
  <si>
    <t>Předznačení pro vodorovné značení stříkané barvou nebo prováděné z nátěrových hmot liniové dělicí čáry, vodicí proužky</t>
  </si>
  <si>
    <t>673775183</t>
  </si>
  <si>
    <t>998229111</t>
  </si>
  <si>
    <t>Přesun hmot ruční pro pozemní komunikace s naložením a složením na vzdálenost do 50 m, s krytem z kameniva, monolitickým betonovým nebo živičným</t>
  </si>
  <si>
    <t>-1926586153</t>
  </si>
  <si>
    <t>SO 192 - Dopravní značení dočasné - DIO</t>
  </si>
  <si>
    <t>913911122v</t>
  </si>
  <si>
    <t>Montáž a demontáž  dočasného dopravního značení</t>
  </si>
  <si>
    <t>-668564461</t>
  </si>
  <si>
    <t>" A15"</t>
  </si>
  <si>
    <t>" B20-30"</t>
  </si>
  <si>
    <t>" Z4a"</t>
  </si>
  <si>
    <t>" Z4b"</t>
  </si>
  <si>
    <t>300 - Kanalizace</t>
  </si>
  <si>
    <t>SO 301 - Dešťová kanalizace</t>
  </si>
  <si>
    <t>HSV -  Práce a dodávky HSV</t>
  </si>
  <si>
    <t xml:space="preserve">    2 -  Zakládání</t>
  </si>
  <si>
    <t xml:space="preserve">    998 -  Přesun hmot</t>
  </si>
  <si>
    <t xml:space="preserve"> Práce a dodávky HSV</t>
  </si>
  <si>
    <t>Hloubení zapažených i nezapažených rýh šířky do 600 mm s urovnáním dna do předepsaného profilu a spádu v hornině tř. 3 do 100 m3</t>
  </si>
  <si>
    <t>-1527935024</t>
  </si>
  <si>
    <t>" výkop pro kanalizacI"</t>
  </si>
  <si>
    <t>(11*0,6)*0,3</t>
  </si>
  <si>
    <t>-909791971</t>
  </si>
  <si>
    <t>1,98*0,5</t>
  </si>
  <si>
    <t>132201201</t>
  </si>
  <si>
    <t>Hloubení zapažených i nezapažených rýh šířky přes 600 do 2 000 mm s urovnáním dna do předepsaného profilu a spádu v hornině tř. 3 do 100 m3</t>
  </si>
  <si>
    <t>-1006266242</t>
  </si>
  <si>
    <t>(28*0,8)*1,3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</si>
  <si>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</si>
  <si>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</si>
  <si>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-1088030879</t>
  </si>
  <si>
    <t>29,12*0,5</t>
  </si>
  <si>
    <t>151101101</t>
  </si>
  <si>
    <t>Zřízení pažení a rozepření stěn rýh pro podzemní vedení pro všechny šířky rýhy příložné pro jakoukoliv mezerovitost, hloubky do 2 m</t>
  </si>
  <si>
    <t>-1278440878</t>
  </si>
  <si>
    <t>" výkop pro dešťovou kanalizaci"</t>
  </si>
  <si>
    <t>(28*1,5)*2</t>
  </si>
  <si>
    <t>151101111</t>
  </si>
  <si>
    <t>Odstranění pažení a rozepření stěn rýh pro podzemní vedení s uložením materiálu na vzdálenost do 3 m od kraje výkopu příložné, hloubky do 2 m</t>
  </si>
  <si>
    <t>1027294878</t>
  </si>
  <si>
    <t>2109100921</t>
  </si>
  <si>
    <t>(1,98+29,12)</t>
  </si>
  <si>
    <t>-630988385</t>
  </si>
  <si>
    <t>(1,98+29,12)*1,8</t>
  </si>
  <si>
    <t>2146783560</t>
  </si>
  <si>
    <t>" zásyp výkopu pro dešťovou kanalizaci kamenivem"</t>
  </si>
  <si>
    <t>(28*0,8)*0,7</t>
  </si>
  <si>
    <t>" odpočet šachty"</t>
  </si>
  <si>
    <t>(3,14*0,3*0,3)*0,7*2</t>
  </si>
  <si>
    <t>kamenivo drcené hrubé frakce 32-63 třída B</t>
  </si>
  <si>
    <t>-1605881070</t>
  </si>
  <si>
    <t>(28*0,8)*0,7*1,97</t>
  </si>
  <si>
    <t>" odpočed šachty"</t>
  </si>
  <si>
    <t>(3,14*0,3*0,3)*0,7*2*1,97</t>
  </si>
  <si>
    <t>-1205064757</t>
  </si>
  <si>
    <t>" nová dešťová kanalizace"</t>
  </si>
  <si>
    <t>(28*0,8)*0,5</t>
  </si>
  <si>
    <t>-(3,14*0,1*0,1)*28</t>
  </si>
  <si>
    <t>-(3,14*0,1*0,1)*11</t>
  </si>
  <si>
    <t>583373020</t>
  </si>
  <si>
    <t>Kamenivo přírodní těžené pro stavební účely  PTK  (drobné, hrubé, štěrkopísky) štěrkopísky frakce   0-16 pískovna Bratčice</t>
  </si>
  <si>
    <t>-330326084</t>
  </si>
  <si>
    <t>(28*0,8)*0,5*2,02</t>
  </si>
  <si>
    <t>-(3,14*0,1*0,1)*28*2,02</t>
  </si>
  <si>
    <t>(11*0,6)*0,3*2,02</t>
  </si>
  <si>
    <t>-(3,14*0,1*0,1)*11*2,02</t>
  </si>
  <si>
    <t xml:space="preserve"> Zakládání</t>
  </si>
  <si>
    <t>Zhutnění podloží z hornin soudržných do 92% PS nebo nesoudržných sypkých I(d) do 0,8</t>
  </si>
  <si>
    <t>725688859</t>
  </si>
  <si>
    <t>" dno výkopu pro dešťovou kanalizaci"</t>
  </si>
  <si>
    <t>(28*0,8)</t>
  </si>
  <si>
    <t>(11*0,6)</t>
  </si>
  <si>
    <t>-632394673</t>
  </si>
  <si>
    <t>(28*0,8)*0,1</t>
  </si>
  <si>
    <t>(11*0,6)*0,1</t>
  </si>
  <si>
    <t>452311121</t>
  </si>
  <si>
    <t>Podkladní desky z betonu prostého tř. C 8/10 otevřený výkop</t>
  </si>
  <si>
    <t>-844254670</t>
  </si>
  <si>
    <t>" pod kanalizační šachty plastové"</t>
  </si>
  <si>
    <t>(0,5*0,5)*0,1*2</t>
  </si>
  <si>
    <t>452351101</t>
  </si>
  <si>
    <t>Bednění podkladních desek nebo bloků nebo sedlového lože otevřený výkop</t>
  </si>
  <si>
    <t>-424990226</t>
  </si>
  <si>
    <t>(0,5+0,5)*2*0,1*2</t>
  </si>
  <si>
    <t>871355221</t>
  </si>
  <si>
    <t>Kanalizační potrubí z tvrdého PVC v otevřeném výkopu ve sklonu do 20 %, hladkého plnostěnného jednovrstvého, tuhost třídy SN 8 DN 200</t>
  </si>
  <si>
    <t>1188421511</t>
  </si>
  <si>
    <t>" dešťová kanalizace"</t>
  </si>
  <si>
    <t>(28+11)</t>
  </si>
  <si>
    <t>877360420</t>
  </si>
  <si>
    <t>Montáž tvarovek na kanalizačním plastovém potrubí z polypropylenu PP korugovaného odboček DN 250</t>
  </si>
  <si>
    <t>2074293645</t>
  </si>
  <si>
    <t>286173600</t>
  </si>
  <si>
    <t>odbočka kanalizace PP korugované DN 200/160, pro KG 45°</t>
  </si>
  <si>
    <t>1425175104</t>
  </si>
  <si>
    <t>892381000</t>
  </si>
  <si>
    <t>Kontrola kanalizačního potrubí videokamerou vč. digitálního záznamu na CD a tištěného protokolu</t>
  </si>
  <si>
    <t>1428762065</t>
  </si>
  <si>
    <t>28+11</t>
  </si>
  <si>
    <t>894812316</t>
  </si>
  <si>
    <t>Revizní a čistící šachta z polypropylenu PP pro hladké trouby [např. systém KG] DN 600 šachtové dno (DN šachty / DN trubního vedení) DN 600/200 průtočné 30 st.,60 st.,90 st.</t>
  </si>
  <si>
    <t>1510667696</t>
  </si>
  <si>
    <t>" dešťové kanalizační šachty"</t>
  </si>
  <si>
    <t>894812331</t>
  </si>
  <si>
    <t>Revizní a čistící šachta z polypropylenu PP pro hladké trouby [např. systém KG] DN 600 roura šachtová korugovaná, světlé hloubky 1 000 mm</t>
  </si>
  <si>
    <t>971162221</t>
  </si>
  <si>
    <t>894812339</t>
  </si>
  <si>
    <t>Revizní a čistící šachta z polypropylenu PP pro hladké trouby [např. systém KG] DN 600 Příplatek k cenám 2331 - 2334 za uříznutí šachtové roury</t>
  </si>
  <si>
    <t>1188446003</t>
  </si>
  <si>
    <t>894812376</t>
  </si>
  <si>
    <t>Revizní a čistící šachta z polypropylenu PP pro hladké trouby [např. systém KG] DN 600 poklop (mříž) litinový pro zatížení od 25 t do 40 t s betonovým prstencem</t>
  </si>
  <si>
    <t>1183031847</t>
  </si>
  <si>
    <t>896145451</t>
  </si>
  <si>
    <t>Napojení nové kanalizační šachty Š1 na stávající kanalizaci</t>
  </si>
  <si>
    <t>2080522689</t>
  </si>
  <si>
    <t>896145452</t>
  </si>
  <si>
    <t>26034992</t>
  </si>
  <si>
    <t xml:space="preserve"> Přesun hmot</t>
  </si>
  <si>
    <t>998276101</t>
  </si>
  <si>
    <t>Přesun hmot pro trubní vedení hloubené z trub z plastických hmot nebo sklolaminátových pro vodovody nebo kanalizace v otevřeném výkopu dopravní vzdálenost do 15 m</t>
  </si>
  <si>
    <t>1511172049</t>
  </si>
  <si>
    <t>400 - Elektro a sdělovací objekty</t>
  </si>
  <si>
    <t>SO 403 - Mechanická ochrana kabelů</t>
  </si>
  <si>
    <t>D1 - Silnoproud - materiál nosný</t>
  </si>
  <si>
    <t>D2 - Zemní práce pro montážní práce</t>
  </si>
  <si>
    <t>D1</t>
  </si>
  <si>
    <t>Silnoproud - materiál nosný</t>
  </si>
  <si>
    <t>3415879666,00000</t>
  </si>
  <si>
    <t>Folie výstražná š 33 červená</t>
  </si>
  <si>
    <t>-1292491917</t>
  </si>
  <si>
    <t>20*1,05</t>
  </si>
  <si>
    <t>3416669</t>
  </si>
  <si>
    <t>Chránička kabelová dělená pr. 110 HDPE</t>
  </si>
  <si>
    <t>-406040898</t>
  </si>
  <si>
    <t>2*20</t>
  </si>
  <si>
    <t>341x770000</t>
  </si>
  <si>
    <t>Kanalizační pěna 750 ml kartuš k utěsnění chrániček</t>
  </si>
  <si>
    <t>435606386</t>
  </si>
  <si>
    <t>999 99-9910</t>
  </si>
  <si>
    <t>Přirážka na podružný materiál 3%</t>
  </si>
  <si>
    <t>%</t>
  </si>
  <si>
    <t>1626170632</t>
  </si>
  <si>
    <t>999 99-9911</t>
  </si>
  <si>
    <t>Prořez materiálu 5%</t>
  </si>
  <si>
    <t>1215033949</t>
  </si>
  <si>
    <t>999 99-9912</t>
  </si>
  <si>
    <t>Dopravné 3,6%</t>
  </si>
  <si>
    <t>81652873</t>
  </si>
  <si>
    <t>999 99-9913</t>
  </si>
  <si>
    <t>Přesun hmot 1%</t>
  </si>
  <si>
    <t>1383340357</t>
  </si>
  <si>
    <t>D2</t>
  </si>
  <si>
    <t>Zemní práce pro montážní práce</t>
  </si>
  <si>
    <t>21x744444</t>
  </si>
  <si>
    <t>Poplatek za uložení na skládku</t>
  </si>
  <si>
    <t>T</t>
  </si>
  <si>
    <t>1621591245</t>
  </si>
  <si>
    <t>460 01-0024</t>
  </si>
  <si>
    <t>Vytyčení trasy vedení kabelového podzemního v zastavěném prostoru</t>
  </si>
  <si>
    <t>km</t>
  </si>
  <si>
    <t>-30611191</t>
  </si>
  <si>
    <t>460 03-0143</t>
  </si>
  <si>
    <t>Odstranění podkladu nebo krytu komunikace z kameniva těženého tloušťky do 30 cm</t>
  </si>
  <si>
    <t>1139947469</t>
  </si>
  <si>
    <t>460 08-0012</t>
  </si>
  <si>
    <t>Základové konstrukce z monolitického betonu C 8/10 bez bednění</t>
  </si>
  <si>
    <t>1402918409</t>
  </si>
  <si>
    <t>20*0,8*0,25</t>
  </si>
  <si>
    <t>460 12-0019</t>
  </si>
  <si>
    <t>Naložení výkopku strojně z hornin třídy 1až4</t>
  </si>
  <si>
    <t>-304963639</t>
  </si>
  <si>
    <t>460 12-0082</t>
  </si>
  <si>
    <t>Uložení sypaniny do násypů zhutněných z hornin třídy 3až4</t>
  </si>
  <si>
    <t>2078576254</t>
  </si>
  <si>
    <t>460 20-0883</t>
  </si>
  <si>
    <t>Hloubení kabelových nezapažených rýh ručně š 80 cm, hl 120 cm, v hornině tř 3</t>
  </si>
  <si>
    <t>1056453050</t>
  </si>
  <si>
    <t>460 30-0002</t>
  </si>
  <si>
    <t>Zásyp jam nebo rýh strojně včetně zhutnění ve volném terénu</t>
  </si>
  <si>
    <t>-96320302</t>
  </si>
  <si>
    <t>20*0,8*1,2</t>
  </si>
  <si>
    <t>460 42-1101</t>
  </si>
  <si>
    <t>Lože kabelů z písku nebo štěrkopísku tl 10 cm nad kabel, bez zakrytí, šířky lože do 65 cm</t>
  </si>
  <si>
    <t>187490942</t>
  </si>
  <si>
    <t>460 47-0012</t>
  </si>
  <si>
    <t>Provizorní zajištění kabelů ve výkopech při jejich souběhu</t>
  </si>
  <si>
    <t>-1904943378</t>
  </si>
  <si>
    <t>460 49-0014</t>
  </si>
  <si>
    <t>Krytí kabelů výstražnou fólií do  šířky 40 cm</t>
  </si>
  <si>
    <t>1961172876</t>
  </si>
  <si>
    <t>460 51-0074</t>
  </si>
  <si>
    <t>Kabelové prostupy z trub plastových do rýhy s obetonováním, průměru do 10 cm</t>
  </si>
  <si>
    <t>50485356</t>
  </si>
  <si>
    <t>2*(0,5+8+0,5)</t>
  </si>
  <si>
    <t>460 52-0201</t>
  </si>
  <si>
    <t>Zajištění chrániček proti vodě kanalizační pěnou</t>
  </si>
  <si>
    <t>856888171</t>
  </si>
  <si>
    <t>460 60-0022</t>
  </si>
  <si>
    <t>Vodorovné přemístění horniny jakékoliv třídy do 500 m</t>
  </si>
  <si>
    <t>-1417225265</t>
  </si>
  <si>
    <t>460 60-0031</t>
  </si>
  <si>
    <t>Příplatek k vodorovnému přemístění horniny za každých dalších 1000 m</t>
  </si>
  <si>
    <t>804953016</t>
  </si>
  <si>
    <t>19,2*7,5</t>
  </si>
  <si>
    <t>460 65-0045</t>
  </si>
  <si>
    <t>Zřízení podkladní vrstvy vozovky a chodníku ze štěrkopísku se zhutněním tloušťky do 25 cm</t>
  </si>
  <si>
    <t>-166856857</t>
  </si>
  <si>
    <t>(20)*0,8;  komunikace</t>
  </si>
  <si>
    <t>(20*0,8)</t>
  </si>
  <si>
    <t>460 65-0055</t>
  </si>
  <si>
    <t>Zřízení podkladní vrstvy vozovky a chodníku ze štěrkodrti se zhutněním tloušťky do 25 cm</t>
  </si>
  <si>
    <t>-1509715147</t>
  </si>
  <si>
    <t>20*0,8</t>
  </si>
  <si>
    <t>460 65-0064</t>
  </si>
  <si>
    <t>Zřízení podkladní vrstvy vozovky a chodníku z kameniva drceného se zhutněním tloušťky do 25 cm</t>
  </si>
  <si>
    <t>122407115</t>
  </si>
  <si>
    <t>460 65-0072</t>
  </si>
  <si>
    <t>Zřízení podkladní vrstvy vozovky a chodníku z kameniva obalovaného asfaltem se zhutněním tl do10 cm</t>
  </si>
  <si>
    <t>-1439638375</t>
  </si>
  <si>
    <t>999 99-9914</t>
  </si>
  <si>
    <t>Zednické výpomoci 1,6%</t>
  </si>
  <si>
    <t>729807991</t>
  </si>
  <si>
    <t>999 99-9915</t>
  </si>
  <si>
    <t>Podíl přidruž. výkonů - kabelová vedení 1%</t>
  </si>
  <si>
    <t>2129534608</t>
  </si>
  <si>
    <t>1000 - Ostatní náklady</t>
  </si>
  <si>
    <t>OST - Ostatní</t>
  </si>
  <si>
    <t xml:space="preserve">    O01 - Ostatní</t>
  </si>
  <si>
    <t>OST</t>
  </si>
  <si>
    <t>Ostatní</t>
  </si>
  <si>
    <t>O01</t>
  </si>
  <si>
    <t>111500000.1</t>
  </si>
  <si>
    <t>Provedení realizační PD</t>
  </si>
  <si>
    <t>512</t>
  </si>
  <si>
    <t>-833460542</t>
  </si>
  <si>
    <t>211500000.1</t>
  </si>
  <si>
    <t>Dokumentace skutečného provedení</t>
  </si>
  <si>
    <t>137274979</t>
  </si>
  <si>
    <t>221500000.1</t>
  </si>
  <si>
    <t>Vytýčení stávajících sítí</t>
  </si>
  <si>
    <t>-969228282</t>
  </si>
  <si>
    <t>"  vytýčení  stávajících podzemních inženýrských sítí před zahájením zemních prací a přeložek"</t>
  </si>
  <si>
    <t>221600000.1</t>
  </si>
  <si>
    <t>Vytýčení hlavních bodů stavby autorizovaným geodetem</t>
  </si>
  <si>
    <t>-219344446</t>
  </si>
  <si>
    <t>" vytýčení hlavních bodů stavby před zahájením stavby autorizovaným geodetem vč. vypracování TZ"</t>
  </si>
  <si>
    <t>" včetně souřadnic a situace- ověřeno kulatým razítkem a dodatkem dle právních předpisů"</t>
  </si>
  <si>
    <t>231600000.1</t>
  </si>
  <si>
    <t>Geodetické práce</t>
  </si>
  <si>
    <t>43757415</t>
  </si>
  <si>
    <t>" vytýčení obvodu a hranic staveniště, objektů stavby a pevných vytyčovacích bodů vč. fixace a obnovení zhotovitelem"</t>
  </si>
  <si>
    <t>"  vyhotovení dokumentace v listinné a digitální podobě"</t>
  </si>
  <si>
    <t>241700000.1</t>
  </si>
  <si>
    <t>Pasportizace objektů</t>
  </si>
  <si>
    <t>-660486075</t>
  </si>
  <si>
    <t>" pasportizace stávajících objektů v blízkosti  stavby před a po ukončení stavby"</t>
  </si>
  <si>
    <t>" pokud nebude prováděno nebude i fakturováno"</t>
  </si>
  <si>
    <t>311600000.1</t>
  </si>
  <si>
    <t>Geodetické zaměření stavby</t>
  </si>
  <si>
    <t>-2086059876</t>
  </si>
  <si>
    <t>411600000.1</t>
  </si>
  <si>
    <t xml:space="preserve">GP oddělování pro všechny SO, </t>
  </si>
  <si>
    <t>1266535072</t>
  </si>
  <si>
    <t>711800000.1</t>
  </si>
  <si>
    <t>Průkazné a kontrolní zkoušky</t>
  </si>
  <si>
    <t>-1750841494</t>
  </si>
  <si>
    <t>" dle ČSN , TP,TPG, ostatních předpisů, kompletní revize, kompletní tlakové zkoušky"</t>
  </si>
  <si>
    <t>821800000.1</t>
  </si>
  <si>
    <t>Fotodokumentace stavby</t>
  </si>
  <si>
    <t>1732948159</t>
  </si>
  <si>
    <t>" fotodokumentace stavcby před a po stavbě- ucelené foto změny celé komunikace v jejím průběhu"</t>
  </si>
  <si>
    <t>" zařazení fotek do fotoalba v časové souslednosti s popisem činností a číslem objektu"</t>
  </si>
  <si>
    <t>" provedení v listinné a v digitální podobě"</t>
  </si>
  <si>
    <t>1020 - VRN</t>
  </si>
  <si>
    <t>VRN - Vedlejší rozpočtové náklady</t>
  </si>
  <si>
    <t xml:space="preserve">    0 - Vedlejší rozpočtové náklady</t>
  </si>
  <si>
    <t>Vedlejší rozpočtové náklady</t>
  </si>
  <si>
    <t>030001000</t>
  </si>
  <si>
    <t>Zařízení staveniště</t>
  </si>
  <si>
    <t>1024</t>
  </si>
  <si>
    <t>-1566179797</t>
  </si>
  <si>
    <t>070001000</t>
  </si>
  <si>
    <t>Provozní vlivy</t>
  </si>
  <si>
    <t>-324555229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</si>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</sst>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33" fillId="0" borderId="21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4" fontId="33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7" fillId="0" borderId="13" xfId="0" applyNumberFormat="1" applyFont="1" applyBorder="1" applyAlignment="1">
      <alignment/>
    </xf>
    <xf numFmtId="166" fontId="37" fillId="0" borderId="14" xfId="0" applyNumberFormat="1" applyFont="1" applyBorder="1" applyAlignment="1">
      <alignment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67" fontId="12" fillId="0" borderId="0" xfId="0" applyNumberFormat="1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40" fillId="0" borderId="27" xfId="0" applyFont="1" applyBorder="1" applyAlignment="1" applyProtection="1">
      <alignment horizontal="center" vertical="center"/>
      <protection locked="0"/>
    </xf>
    <xf numFmtId="49" fontId="40" fillId="0" borderId="27" xfId="0" applyNumberFormat="1" applyFont="1" applyBorder="1" applyAlignment="1" applyProtection="1">
      <alignment horizontal="left" vertical="center" wrapText="1"/>
      <protection locked="0"/>
    </xf>
    <xf numFmtId="0" fontId="40" fillId="0" borderId="27" xfId="0" applyFont="1" applyBorder="1" applyAlignment="1" applyProtection="1">
      <alignment horizontal="left" vertical="center" wrapText="1"/>
      <protection locked="0"/>
    </xf>
    <xf numFmtId="0" fontId="40" fillId="0" borderId="27" xfId="0" applyFont="1" applyBorder="1" applyAlignment="1" applyProtection="1">
      <alignment horizontal="center" vertical="center" wrapText="1"/>
      <protection locked="0"/>
    </xf>
    <xf numFmtId="167" fontId="40" fillId="0" borderId="27" xfId="0" applyNumberFormat="1" applyFont="1" applyBorder="1" applyAlignment="1" applyProtection="1">
      <alignment vertical="center"/>
      <protection locked="0"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 locked="0"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4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" customHeight="1">
      <c r="AR2" s="379" t="s">
        <v>8</v>
      </c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S2" s="25" t="s">
        <v>9</v>
      </c>
      <c r="BT2" s="25" t="s">
        <v>10</v>
      </c>
    </row>
    <row r="3" spans="2:72" ht="6.9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9</v>
      </c>
      <c r="BT3" s="25" t="s">
        <v>11</v>
      </c>
    </row>
    <row r="4" spans="2:71" ht="36.9" customHeight="1">
      <c r="B4" s="29"/>
      <c r="C4" s="30"/>
      <c r="D4" s="31" t="s">
        <v>12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13</v>
      </c>
      <c r="BE4" s="34" t="s">
        <v>14</v>
      </c>
      <c r="BS4" s="25" t="s">
        <v>15</v>
      </c>
    </row>
    <row r="5" spans="2:71" ht="14.4" customHeight="1">
      <c r="B5" s="29"/>
      <c r="C5" s="30"/>
      <c r="D5" s="35" t="s">
        <v>16</v>
      </c>
      <c r="E5" s="30"/>
      <c r="F5" s="30"/>
      <c r="G5" s="30"/>
      <c r="H5" s="30"/>
      <c r="I5" s="30"/>
      <c r="J5" s="30"/>
      <c r="K5" s="342" t="s">
        <v>17</v>
      </c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0"/>
      <c r="AQ5" s="32"/>
      <c r="BE5" s="340" t="s">
        <v>18</v>
      </c>
      <c r="BS5" s="25" t="s">
        <v>9</v>
      </c>
    </row>
    <row r="6" spans="2:71" ht="36.9" customHeight="1">
      <c r="B6" s="29"/>
      <c r="C6" s="30"/>
      <c r="D6" s="37" t="s">
        <v>19</v>
      </c>
      <c r="E6" s="30"/>
      <c r="F6" s="30"/>
      <c r="G6" s="30"/>
      <c r="H6" s="30"/>
      <c r="I6" s="30"/>
      <c r="J6" s="30"/>
      <c r="K6" s="344" t="s">
        <v>20</v>
      </c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0"/>
      <c r="AQ6" s="32"/>
      <c r="BE6" s="341"/>
      <c r="BS6" s="25" t="s">
        <v>9</v>
      </c>
    </row>
    <row r="7" spans="2:71" ht="14.4" customHeight="1">
      <c r="B7" s="29"/>
      <c r="C7" s="30"/>
      <c r="D7" s="38" t="s">
        <v>21</v>
      </c>
      <c r="E7" s="30"/>
      <c r="F7" s="30"/>
      <c r="G7" s="30"/>
      <c r="H7" s="30"/>
      <c r="I7" s="30"/>
      <c r="J7" s="30"/>
      <c r="K7" s="36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5</v>
      </c>
      <c r="AO7" s="30"/>
      <c r="AP7" s="30"/>
      <c r="AQ7" s="32"/>
      <c r="BE7" s="341"/>
      <c r="BS7" s="25" t="s">
        <v>9</v>
      </c>
    </row>
    <row r="8" spans="2:71" ht="14.4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39" t="s">
        <v>26</v>
      </c>
      <c r="AO8" s="30"/>
      <c r="AP8" s="30"/>
      <c r="AQ8" s="32"/>
      <c r="BE8" s="341"/>
      <c r="BS8" s="25" t="s">
        <v>9</v>
      </c>
    </row>
    <row r="9" spans="2:71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41"/>
      <c r="BS9" s="25" t="s">
        <v>9</v>
      </c>
    </row>
    <row r="10" spans="2:71" ht="14.4" customHeight="1">
      <c r="B10" s="29"/>
      <c r="C10" s="30"/>
      <c r="D10" s="38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28</v>
      </c>
      <c r="AL10" s="30"/>
      <c r="AM10" s="30"/>
      <c r="AN10" s="36" t="s">
        <v>29</v>
      </c>
      <c r="AO10" s="30"/>
      <c r="AP10" s="30"/>
      <c r="AQ10" s="32"/>
      <c r="BE10" s="341"/>
      <c r="BS10" s="25" t="s">
        <v>9</v>
      </c>
    </row>
    <row r="11" spans="2:71" ht="18.45" customHeight="1">
      <c r="B11" s="29"/>
      <c r="C11" s="30"/>
      <c r="D11" s="30"/>
      <c r="E11" s="36" t="s">
        <v>30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31</v>
      </c>
      <c r="AL11" s="30"/>
      <c r="AM11" s="30"/>
      <c r="AN11" s="36" t="s">
        <v>32</v>
      </c>
      <c r="AO11" s="30"/>
      <c r="AP11" s="30"/>
      <c r="AQ11" s="32"/>
      <c r="BE11" s="341"/>
      <c r="BS11" s="25" t="s">
        <v>9</v>
      </c>
    </row>
    <row r="12" spans="2:71" ht="6.9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41"/>
      <c r="BS12" s="25" t="s">
        <v>9</v>
      </c>
    </row>
    <row r="13" spans="2:71" ht="14.4" customHeight="1">
      <c r="B13" s="29"/>
      <c r="C13" s="30"/>
      <c r="D13" s="38" t="s">
        <v>33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28</v>
      </c>
      <c r="AL13" s="30"/>
      <c r="AM13" s="30"/>
      <c r="AN13" s="40" t="s">
        <v>34</v>
      </c>
      <c r="AO13" s="30"/>
      <c r="AP13" s="30"/>
      <c r="AQ13" s="32"/>
      <c r="BE13" s="341"/>
      <c r="BS13" s="25" t="s">
        <v>9</v>
      </c>
    </row>
    <row r="14" spans="2:71" ht="13.2">
      <c r="B14" s="29"/>
      <c r="C14" s="30"/>
      <c r="D14" s="30"/>
      <c r="E14" s="345" t="s">
        <v>34</v>
      </c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8" t="s">
        <v>31</v>
      </c>
      <c r="AL14" s="30"/>
      <c r="AM14" s="30"/>
      <c r="AN14" s="40" t="s">
        <v>34</v>
      </c>
      <c r="AO14" s="30"/>
      <c r="AP14" s="30"/>
      <c r="AQ14" s="32"/>
      <c r="BE14" s="341"/>
      <c r="BS14" s="25" t="s">
        <v>9</v>
      </c>
    </row>
    <row r="15" spans="2:71" ht="6.9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41"/>
      <c r="BS15" s="25" t="s">
        <v>6</v>
      </c>
    </row>
    <row r="16" spans="2:71" ht="14.4" customHeight="1">
      <c r="B16" s="29"/>
      <c r="C16" s="30"/>
      <c r="D16" s="38" t="s">
        <v>35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28</v>
      </c>
      <c r="AL16" s="30"/>
      <c r="AM16" s="30"/>
      <c r="AN16" s="36" t="s">
        <v>36</v>
      </c>
      <c r="AO16" s="30"/>
      <c r="AP16" s="30"/>
      <c r="AQ16" s="32"/>
      <c r="BE16" s="341"/>
      <c r="BS16" s="25" t="s">
        <v>6</v>
      </c>
    </row>
    <row r="17" spans="2:71" ht="18.45" customHeight="1">
      <c r="B17" s="29"/>
      <c r="C17" s="30"/>
      <c r="D17" s="30"/>
      <c r="E17" s="36" t="s">
        <v>37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31</v>
      </c>
      <c r="AL17" s="30"/>
      <c r="AM17" s="30"/>
      <c r="AN17" s="36" t="s">
        <v>5</v>
      </c>
      <c r="AO17" s="30"/>
      <c r="AP17" s="30"/>
      <c r="AQ17" s="32"/>
      <c r="BE17" s="341"/>
      <c r="BS17" s="25" t="s">
        <v>38</v>
      </c>
    </row>
    <row r="18" spans="2:71" ht="6.9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41"/>
      <c r="BS18" s="25" t="s">
        <v>9</v>
      </c>
    </row>
    <row r="19" spans="2:71" ht="14.4" customHeight="1">
      <c r="B19" s="29"/>
      <c r="C19" s="30"/>
      <c r="D19" s="38" t="s">
        <v>39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41"/>
      <c r="BS19" s="25" t="s">
        <v>9</v>
      </c>
    </row>
    <row r="20" spans="2:71" ht="20.4" customHeight="1">
      <c r="B20" s="29"/>
      <c r="C20" s="30"/>
      <c r="D20" s="30"/>
      <c r="E20" s="347" t="s">
        <v>5</v>
      </c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0"/>
      <c r="AP20" s="30"/>
      <c r="AQ20" s="32"/>
      <c r="BE20" s="341"/>
      <c r="BS20" s="25" t="s">
        <v>6</v>
      </c>
    </row>
    <row r="21" spans="2:57" ht="6.9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41"/>
    </row>
    <row r="22" spans="2:57" ht="6.9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41"/>
    </row>
    <row r="23" spans="2:57" s="1" customFormat="1" ht="25.95" customHeight="1">
      <c r="B23" s="42"/>
      <c r="C23" s="43"/>
      <c r="D23" s="44" t="s">
        <v>40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48">
        <f>ROUND(AG51,2)</f>
        <v>0</v>
      </c>
      <c r="AL23" s="349"/>
      <c r="AM23" s="349"/>
      <c r="AN23" s="349"/>
      <c r="AO23" s="349"/>
      <c r="AP23" s="43"/>
      <c r="AQ23" s="46"/>
      <c r="BE23" s="341"/>
    </row>
    <row r="24" spans="2:57" s="1" customFormat="1" ht="6.9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41"/>
    </row>
    <row r="25" spans="2:57" s="1" customFormat="1" ht="12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50" t="s">
        <v>41</v>
      </c>
      <c r="M25" s="350"/>
      <c r="N25" s="350"/>
      <c r="O25" s="350"/>
      <c r="P25" s="43"/>
      <c r="Q25" s="43"/>
      <c r="R25" s="43"/>
      <c r="S25" s="43"/>
      <c r="T25" s="43"/>
      <c r="U25" s="43"/>
      <c r="V25" s="43"/>
      <c r="W25" s="350" t="s">
        <v>42</v>
      </c>
      <c r="X25" s="350"/>
      <c r="Y25" s="350"/>
      <c r="Z25" s="350"/>
      <c r="AA25" s="350"/>
      <c r="AB25" s="350"/>
      <c r="AC25" s="350"/>
      <c r="AD25" s="350"/>
      <c r="AE25" s="350"/>
      <c r="AF25" s="43"/>
      <c r="AG25" s="43"/>
      <c r="AH25" s="43"/>
      <c r="AI25" s="43"/>
      <c r="AJ25" s="43"/>
      <c r="AK25" s="350" t="s">
        <v>43</v>
      </c>
      <c r="AL25" s="350"/>
      <c r="AM25" s="350"/>
      <c r="AN25" s="350"/>
      <c r="AO25" s="350"/>
      <c r="AP25" s="43"/>
      <c r="AQ25" s="46"/>
      <c r="BE25" s="341"/>
    </row>
    <row r="26" spans="2:57" s="2" customFormat="1" ht="14.4" customHeight="1">
      <c r="B26" s="48"/>
      <c r="C26" s="49"/>
      <c r="D26" s="50" t="s">
        <v>44</v>
      </c>
      <c r="E26" s="49"/>
      <c r="F26" s="50" t="s">
        <v>45</v>
      </c>
      <c r="G26" s="49"/>
      <c r="H26" s="49"/>
      <c r="I26" s="49"/>
      <c r="J26" s="49"/>
      <c r="K26" s="49"/>
      <c r="L26" s="351">
        <v>0.21</v>
      </c>
      <c r="M26" s="352"/>
      <c r="N26" s="352"/>
      <c r="O26" s="352"/>
      <c r="P26" s="49"/>
      <c r="Q26" s="49"/>
      <c r="R26" s="49"/>
      <c r="S26" s="49"/>
      <c r="T26" s="49"/>
      <c r="U26" s="49"/>
      <c r="V26" s="49"/>
      <c r="W26" s="353">
        <f>ROUND(AZ51,2)</f>
        <v>0</v>
      </c>
      <c r="X26" s="352"/>
      <c r="Y26" s="352"/>
      <c r="Z26" s="352"/>
      <c r="AA26" s="352"/>
      <c r="AB26" s="352"/>
      <c r="AC26" s="352"/>
      <c r="AD26" s="352"/>
      <c r="AE26" s="352"/>
      <c r="AF26" s="49"/>
      <c r="AG26" s="49"/>
      <c r="AH26" s="49"/>
      <c r="AI26" s="49"/>
      <c r="AJ26" s="49"/>
      <c r="AK26" s="353">
        <f>ROUND(AV51,2)</f>
        <v>0</v>
      </c>
      <c r="AL26" s="352"/>
      <c r="AM26" s="352"/>
      <c r="AN26" s="352"/>
      <c r="AO26" s="352"/>
      <c r="AP26" s="49"/>
      <c r="AQ26" s="51"/>
      <c r="BE26" s="341"/>
    </row>
    <row r="27" spans="2:57" s="2" customFormat="1" ht="14.4" customHeight="1">
      <c r="B27" s="48"/>
      <c r="C27" s="49"/>
      <c r="D27" s="49"/>
      <c r="E27" s="49"/>
      <c r="F27" s="50" t="s">
        <v>46</v>
      </c>
      <c r="G27" s="49"/>
      <c r="H27" s="49"/>
      <c r="I27" s="49"/>
      <c r="J27" s="49"/>
      <c r="K27" s="49"/>
      <c r="L27" s="351">
        <v>0.15</v>
      </c>
      <c r="M27" s="352"/>
      <c r="N27" s="352"/>
      <c r="O27" s="352"/>
      <c r="P27" s="49"/>
      <c r="Q27" s="49"/>
      <c r="R27" s="49"/>
      <c r="S27" s="49"/>
      <c r="T27" s="49"/>
      <c r="U27" s="49"/>
      <c r="V27" s="49"/>
      <c r="W27" s="353">
        <f>ROUND(BA51,2)</f>
        <v>0</v>
      </c>
      <c r="X27" s="352"/>
      <c r="Y27" s="352"/>
      <c r="Z27" s="352"/>
      <c r="AA27" s="352"/>
      <c r="AB27" s="352"/>
      <c r="AC27" s="352"/>
      <c r="AD27" s="352"/>
      <c r="AE27" s="352"/>
      <c r="AF27" s="49"/>
      <c r="AG27" s="49"/>
      <c r="AH27" s="49"/>
      <c r="AI27" s="49"/>
      <c r="AJ27" s="49"/>
      <c r="AK27" s="353">
        <f>ROUND(AW51,2)</f>
        <v>0</v>
      </c>
      <c r="AL27" s="352"/>
      <c r="AM27" s="352"/>
      <c r="AN27" s="352"/>
      <c r="AO27" s="352"/>
      <c r="AP27" s="49"/>
      <c r="AQ27" s="51"/>
      <c r="BE27" s="341"/>
    </row>
    <row r="28" spans="2:57" s="2" customFormat="1" ht="14.4" customHeight="1" hidden="1">
      <c r="B28" s="48"/>
      <c r="C28" s="49"/>
      <c r="D28" s="49"/>
      <c r="E28" s="49"/>
      <c r="F28" s="50" t="s">
        <v>47</v>
      </c>
      <c r="G28" s="49"/>
      <c r="H28" s="49"/>
      <c r="I28" s="49"/>
      <c r="J28" s="49"/>
      <c r="K28" s="49"/>
      <c r="L28" s="351">
        <v>0.21</v>
      </c>
      <c r="M28" s="352"/>
      <c r="N28" s="352"/>
      <c r="O28" s="352"/>
      <c r="P28" s="49"/>
      <c r="Q28" s="49"/>
      <c r="R28" s="49"/>
      <c r="S28" s="49"/>
      <c r="T28" s="49"/>
      <c r="U28" s="49"/>
      <c r="V28" s="49"/>
      <c r="W28" s="353">
        <f>ROUND(BB51,2)</f>
        <v>0</v>
      </c>
      <c r="X28" s="352"/>
      <c r="Y28" s="352"/>
      <c r="Z28" s="352"/>
      <c r="AA28" s="352"/>
      <c r="AB28" s="352"/>
      <c r="AC28" s="352"/>
      <c r="AD28" s="352"/>
      <c r="AE28" s="352"/>
      <c r="AF28" s="49"/>
      <c r="AG28" s="49"/>
      <c r="AH28" s="49"/>
      <c r="AI28" s="49"/>
      <c r="AJ28" s="49"/>
      <c r="AK28" s="353">
        <v>0</v>
      </c>
      <c r="AL28" s="352"/>
      <c r="AM28" s="352"/>
      <c r="AN28" s="352"/>
      <c r="AO28" s="352"/>
      <c r="AP28" s="49"/>
      <c r="AQ28" s="51"/>
      <c r="BE28" s="341"/>
    </row>
    <row r="29" spans="2:57" s="2" customFormat="1" ht="14.4" customHeight="1" hidden="1">
      <c r="B29" s="48"/>
      <c r="C29" s="49"/>
      <c r="D29" s="49"/>
      <c r="E29" s="49"/>
      <c r="F29" s="50" t="s">
        <v>48</v>
      </c>
      <c r="G29" s="49"/>
      <c r="H29" s="49"/>
      <c r="I29" s="49"/>
      <c r="J29" s="49"/>
      <c r="K29" s="49"/>
      <c r="L29" s="351">
        <v>0.15</v>
      </c>
      <c r="M29" s="352"/>
      <c r="N29" s="352"/>
      <c r="O29" s="352"/>
      <c r="P29" s="49"/>
      <c r="Q29" s="49"/>
      <c r="R29" s="49"/>
      <c r="S29" s="49"/>
      <c r="T29" s="49"/>
      <c r="U29" s="49"/>
      <c r="V29" s="49"/>
      <c r="W29" s="353">
        <f>ROUND(BC51,2)</f>
        <v>0</v>
      </c>
      <c r="X29" s="352"/>
      <c r="Y29" s="352"/>
      <c r="Z29" s="352"/>
      <c r="AA29" s="352"/>
      <c r="AB29" s="352"/>
      <c r="AC29" s="352"/>
      <c r="AD29" s="352"/>
      <c r="AE29" s="352"/>
      <c r="AF29" s="49"/>
      <c r="AG29" s="49"/>
      <c r="AH29" s="49"/>
      <c r="AI29" s="49"/>
      <c r="AJ29" s="49"/>
      <c r="AK29" s="353">
        <v>0</v>
      </c>
      <c r="AL29" s="352"/>
      <c r="AM29" s="352"/>
      <c r="AN29" s="352"/>
      <c r="AO29" s="352"/>
      <c r="AP29" s="49"/>
      <c r="AQ29" s="51"/>
      <c r="BE29" s="341"/>
    </row>
    <row r="30" spans="2:57" s="2" customFormat="1" ht="14.4" customHeight="1" hidden="1">
      <c r="B30" s="48"/>
      <c r="C30" s="49"/>
      <c r="D30" s="49"/>
      <c r="E30" s="49"/>
      <c r="F30" s="50" t="s">
        <v>49</v>
      </c>
      <c r="G30" s="49"/>
      <c r="H30" s="49"/>
      <c r="I30" s="49"/>
      <c r="J30" s="49"/>
      <c r="K30" s="49"/>
      <c r="L30" s="351">
        <v>0</v>
      </c>
      <c r="M30" s="352"/>
      <c r="N30" s="352"/>
      <c r="O30" s="352"/>
      <c r="P30" s="49"/>
      <c r="Q30" s="49"/>
      <c r="R30" s="49"/>
      <c r="S30" s="49"/>
      <c r="T30" s="49"/>
      <c r="U30" s="49"/>
      <c r="V30" s="49"/>
      <c r="W30" s="353">
        <f>ROUND(BD51,2)</f>
        <v>0</v>
      </c>
      <c r="X30" s="352"/>
      <c r="Y30" s="352"/>
      <c r="Z30" s="352"/>
      <c r="AA30" s="352"/>
      <c r="AB30" s="352"/>
      <c r="AC30" s="352"/>
      <c r="AD30" s="352"/>
      <c r="AE30" s="352"/>
      <c r="AF30" s="49"/>
      <c r="AG30" s="49"/>
      <c r="AH30" s="49"/>
      <c r="AI30" s="49"/>
      <c r="AJ30" s="49"/>
      <c r="AK30" s="353">
        <v>0</v>
      </c>
      <c r="AL30" s="352"/>
      <c r="AM30" s="352"/>
      <c r="AN30" s="352"/>
      <c r="AO30" s="352"/>
      <c r="AP30" s="49"/>
      <c r="AQ30" s="51"/>
      <c r="BE30" s="341"/>
    </row>
    <row r="31" spans="2:57" s="1" customFormat="1" ht="6.9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41"/>
    </row>
    <row r="32" spans="2:57" s="1" customFormat="1" ht="25.95" customHeight="1">
      <c r="B32" s="42"/>
      <c r="C32" s="52"/>
      <c r="D32" s="53" t="s">
        <v>50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51</v>
      </c>
      <c r="U32" s="54"/>
      <c r="V32" s="54"/>
      <c r="W32" s="54"/>
      <c r="X32" s="354" t="s">
        <v>52</v>
      </c>
      <c r="Y32" s="355"/>
      <c r="Z32" s="355"/>
      <c r="AA32" s="355"/>
      <c r="AB32" s="355"/>
      <c r="AC32" s="54"/>
      <c r="AD32" s="54"/>
      <c r="AE32" s="54"/>
      <c r="AF32" s="54"/>
      <c r="AG32" s="54"/>
      <c r="AH32" s="54"/>
      <c r="AI32" s="54"/>
      <c r="AJ32" s="54"/>
      <c r="AK32" s="356">
        <f>SUM(AK23:AK30)</f>
        <v>0</v>
      </c>
      <c r="AL32" s="355"/>
      <c r="AM32" s="355"/>
      <c r="AN32" s="355"/>
      <c r="AO32" s="357"/>
      <c r="AP32" s="52"/>
      <c r="AQ32" s="56"/>
      <c r="BE32" s="341"/>
    </row>
    <row r="33" spans="2:43" s="1" customFormat="1" ht="6.9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42"/>
    </row>
    <row r="39" spans="2:44" s="1" customFormat="1" ht="36.9" customHeight="1">
      <c r="B39" s="42"/>
      <c r="C39" s="62" t="s">
        <v>53</v>
      </c>
      <c r="AR39" s="42"/>
    </row>
    <row r="40" spans="2:44" s="1" customFormat="1" ht="6.9" customHeight="1">
      <c r="B40" s="42"/>
      <c r="AR40" s="42"/>
    </row>
    <row r="41" spans="2:44" s="3" customFormat="1" ht="14.4" customHeight="1">
      <c r="B41" s="63"/>
      <c r="C41" s="64" t="s">
        <v>16</v>
      </c>
      <c r="L41" s="3" t="str">
        <f>K5</f>
        <v>057</v>
      </c>
      <c r="AR41" s="63"/>
    </row>
    <row r="42" spans="2:44" s="4" customFormat="1" ht="36.9" customHeight="1">
      <c r="B42" s="65"/>
      <c r="C42" s="66" t="s">
        <v>19</v>
      </c>
      <c r="L42" s="358" t="str">
        <f>K6</f>
        <v>Rekonstrukce ulic Okružní a Ztracená v Šumperku - parkoviště, etapa 2016</v>
      </c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59"/>
      <c r="AL42" s="359"/>
      <c r="AM42" s="359"/>
      <c r="AN42" s="359"/>
      <c r="AO42" s="359"/>
      <c r="AR42" s="65"/>
    </row>
    <row r="43" spans="2:44" s="1" customFormat="1" ht="6.9" customHeight="1">
      <c r="B43" s="42"/>
      <c r="AR43" s="42"/>
    </row>
    <row r="44" spans="2:44" s="1" customFormat="1" ht="13.2">
      <c r="B44" s="42"/>
      <c r="C44" s="64" t="s">
        <v>23</v>
      </c>
      <c r="L44" s="67" t="str">
        <f>IF(K8="","",K8)</f>
        <v>Šumperk</v>
      </c>
      <c r="AI44" s="64" t="s">
        <v>25</v>
      </c>
      <c r="AM44" s="360" t="str">
        <f>IF(AN8="","",AN8)</f>
        <v>25. 2. 2017</v>
      </c>
      <c r="AN44" s="360"/>
      <c r="AR44" s="42"/>
    </row>
    <row r="45" spans="2:44" s="1" customFormat="1" ht="6.9" customHeight="1">
      <c r="B45" s="42"/>
      <c r="AR45" s="42"/>
    </row>
    <row r="46" spans="2:56" s="1" customFormat="1" ht="13.2">
      <c r="B46" s="42"/>
      <c r="C46" s="64" t="s">
        <v>27</v>
      </c>
      <c r="L46" s="3" t="str">
        <f>IF(E11="","",E11)</f>
        <v>Město Šumperk, Nám. Míru 1,Šumperk</v>
      </c>
      <c r="AI46" s="64" t="s">
        <v>35</v>
      </c>
      <c r="AM46" s="361" t="str">
        <f>IF(E17="","",E17)</f>
        <v>Cekr CZ s.r.o., Mazalova57/2, Šumperk</v>
      </c>
      <c r="AN46" s="361"/>
      <c r="AO46" s="361"/>
      <c r="AP46" s="361"/>
      <c r="AR46" s="42"/>
      <c r="AS46" s="362" t="s">
        <v>54</v>
      </c>
      <c r="AT46" s="363"/>
      <c r="AU46" s="69"/>
      <c r="AV46" s="69"/>
      <c r="AW46" s="69"/>
      <c r="AX46" s="69"/>
      <c r="AY46" s="69"/>
      <c r="AZ46" s="69"/>
      <c r="BA46" s="69"/>
      <c r="BB46" s="69"/>
      <c r="BC46" s="69"/>
      <c r="BD46" s="70"/>
    </row>
    <row r="47" spans="2:56" s="1" customFormat="1" ht="13.2">
      <c r="B47" s="42"/>
      <c r="C47" s="64" t="s">
        <v>33</v>
      </c>
      <c r="L47" s="3" t="str">
        <f>IF(E14="Vyplň údaj","",E14)</f>
        <v/>
      </c>
      <c r="AR47" s="42"/>
      <c r="AS47" s="364"/>
      <c r="AT47" s="365"/>
      <c r="AU47" s="43"/>
      <c r="AV47" s="43"/>
      <c r="AW47" s="43"/>
      <c r="AX47" s="43"/>
      <c r="AY47" s="43"/>
      <c r="AZ47" s="43"/>
      <c r="BA47" s="43"/>
      <c r="BB47" s="43"/>
      <c r="BC47" s="43"/>
      <c r="BD47" s="71"/>
    </row>
    <row r="48" spans="2:56" s="1" customFormat="1" ht="10.8" customHeight="1">
      <c r="B48" s="42"/>
      <c r="AR48" s="42"/>
      <c r="AS48" s="364"/>
      <c r="AT48" s="365"/>
      <c r="AU48" s="43"/>
      <c r="AV48" s="43"/>
      <c r="AW48" s="43"/>
      <c r="AX48" s="43"/>
      <c r="AY48" s="43"/>
      <c r="AZ48" s="43"/>
      <c r="BA48" s="43"/>
      <c r="BB48" s="43"/>
      <c r="BC48" s="43"/>
      <c r="BD48" s="71"/>
    </row>
    <row r="49" spans="2:56" s="1" customFormat="1" ht="29.25" customHeight="1">
      <c r="B49" s="42"/>
      <c r="C49" s="366" t="s">
        <v>55</v>
      </c>
      <c r="D49" s="367"/>
      <c r="E49" s="367"/>
      <c r="F49" s="367"/>
      <c r="G49" s="367"/>
      <c r="H49" s="72"/>
      <c r="I49" s="368" t="s">
        <v>56</v>
      </c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9" t="s">
        <v>57</v>
      </c>
      <c r="AH49" s="367"/>
      <c r="AI49" s="367"/>
      <c r="AJ49" s="367"/>
      <c r="AK49" s="367"/>
      <c r="AL49" s="367"/>
      <c r="AM49" s="367"/>
      <c r="AN49" s="368" t="s">
        <v>58</v>
      </c>
      <c r="AO49" s="367"/>
      <c r="AP49" s="367"/>
      <c r="AQ49" s="73" t="s">
        <v>59</v>
      </c>
      <c r="AR49" s="42"/>
      <c r="AS49" s="74" t="s">
        <v>60</v>
      </c>
      <c r="AT49" s="75" t="s">
        <v>61</v>
      </c>
      <c r="AU49" s="75" t="s">
        <v>62</v>
      </c>
      <c r="AV49" s="75" t="s">
        <v>63</v>
      </c>
      <c r="AW49" s="75" t="s">
        <v>64</v>
      </c>
      <c r="AX49" s="75" t="s">
        <v>65</v>
      </c>
      <c r="AY49" s="75" t="s">
        <v>66</v>
      </c>
      <c r="AZ49" s="75" t="s">
        <v>67</v>
      </c>
      <c r="BA49" s="75" t="s">
        <v>68</v>
      </c>
      <c r="BB49" s="75" t="s">
        <v>69</v>
      </c>
      <c r="BC49" s="75" t="s">
        <v>70</v>
      </c>
      <c r="BD49" s="76" t="s">
        <v>71</v>
      </c>
    </row>
    <row r="50" spans="2:56" s="1" customFormat="1" ht="10.8" customHeight="1">
      <c r="B50" s="42"/>
      <c r="AR50" s="42"/>
      <c r="AS50" s="77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70"/>
    </row>
    <row r="51" spans="2:90" s="4" customFormat="1" ht="32.4" customHeight="1">
      <c r="B51" s="65"/>
      <c r="C51" s="78" t="s">
        <v>72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377">
        <f>ROUND(AG52+AG56+AG58+AG60+AG61,2)</f>
        <v>0</v>
      </c>
      <c r="AH51" s="377"/>
      <c r="AI51" s="377"/>
      <c r="AJ51" s="377"/>
      <c r="AK51" s="377"/>
      <c r="AL51" s="377"/>
      <c r="AM51" s="377"/>
      <c r="AN51" s="378">
        <f aca="true" t="shared" si="0" ref="AN51:AN61">SUM(AG51,AT51)</f>
        <v>0</v>
      </c>
      <c r="AO51" s="378"/>
      <c r="AP51" s="378"/>
      <c r="AQ51" s="80" t="s">
        <v>5</v>
      </c>
      <c r="AR51" s="65"/>
      <c r="AS51" s="81">
        <f>ROUND(AS52+AS56+AS58+AS60+AS61,2)</f>
        <v>0</v>
      </c>
      <c r="AT51" s="82">
        <f aca="true" t="shared" si="1" ref="AT51:AT61">ROUND(SUM(AV51:AW51),2)</f>
        <v>0</v>
      </c>
      <c r="AU51" s="83">
        <f>ROUND(AU52+AU56+AU58+AU60+AU61,5)</f>
        <v>0</v>
      </c>
      <c r="AV51" s="82">
        <f>ROUND(AZ51*L26,2)</f>
        <v>0</v>
      </c>
      <c r="AW51" s="82">
        <f>ROUND(BA51*L27,2)</f>
        <v>0</v>
      </c>
      <c r="AX51" s="82">
        <f>ROUND(BB51*L26,2)</f>
        <v>0</v>
      </c>
      <c r="AY51" s="82">
        <f>ROUND(BC51*L27,2)</f>
        <v>0</v>
      </c>
      <c r="AZ51" s="82">
        <f>ROUND(AZ52+AZ56+AZ58+AZ60+AZ61,2)</f>
        <v>0</v>
      </c>
      <c r="BA51" s="82">
        <f>ROUND(BA52+BA56+BA58+BA60+BA61,2)</f>
        <v>0</v>
      </c>
      <c r="BB51" s="82">
        <f>ROUND(BB52+BB56+BB58+BB60+BB61,2)</f>
        <v>0</v>
      </c>
      <c r="BC51" s="82">
        <f>ROUND(BC52+BC56+BC58+BC60+BC61,2)</f>
        <v>0</v>
      </c>
      <c r="BD51" s="84">
        <f>ROUND(BD52+BD56+BD58+BD60+BD61,2)</f>
        <v>0</v>
      </c>
      <c r="BS51" s="66" t="s">
        <v>73</v>
      </c>
      <c r="BT51" s="66" t="s">
        <v>74</v>
      </c>
      <c r="BU51" s="85" t="s">
        <v>75</v>
      </c>
      <c r="BV51" s="66" t="s">
        <v>76</v>
      </c>
      <c r="BW51" s="66" t="s">
        <v>7</v>
      </c>
      <c r="BX51" s="66" t="s">
        <v>77</v>
      </c>
      <c r="CL51" s="66" t="s">
        <v>5</v>
      </c>
    </row>
    <row r="52" spans="2:91" s="5" customFormat="1" ht="20.4" customHeight="1">
      <c r="B52" s="86"/>
      <c r="C52" s="87"/>
      <c r="D52" s="373" t="s">
        <v>78</v>
      </c>
      <c r="E52" s="373"/>
      <c r="F52" s="373"/>
      <c r="G52" s="373"/>
      <c r="H52" s="373"/>
      <c r="I52" s="88"/>
      <c r="J52" s="373" t="s">
        <v>79</v>
      </c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2">
        <f>ROUND(SUM(AG53:AG55),2)</f>
        <v>0</v>
      </c>
      <c r="AH52" s="371"/>
      <c r="AI52" s="371"/>
      <c r="AJ52" s="371"/>
      <c r="AK52" s="371"/>
      <c r="AL52" s="371"/>
      <c r="AM52" s="371"/>
      <c r="AN52" s="370">
        <f t="shared" si="0"/>
        <v>0</v>
      </c>
      <c r="AO52" s="371"/>
      <c r="AP52" s="371"/>
      <c r="AQ52" s="89" t="s">
        <v>80</v>
      </c>
      <c r="AR52" s="86"/>
      <c r="AS52" s="90">
        <f>ROUND(SUM(AS53:AS55),2)</f>
        <v>0</v>
      </c>
      <c r="AT52" s="91">
        <f t="shared" si="1"/>
        <v>0</v>
      </c>
      <c r="AU52" s="92">
        <f>ROUND(SUM(AU53:AU55),5)</f>
        <v>0</v>
      </c>
      <c r="AV52" s="91">
        <f>ROUND(AZ52*L26,2)</f>
        <v>0</v>
      </c>
      <c r="AW52" s="91">
        <f>ROUND(BA52*L27,2)</f>
        <v>0</v>
      </c>
      <c r="AX52" s="91">
        <f>ROUND(BB52*L26,2)</f>
        <v>0</v>
      </c>
      <c r="AY52" s="91">
        <f>ROUND(BC52*L27,2)</f>
        <v>0</v>
      </c>
      <c r="AZ52" s="91">
        <f>ROUND(SUM(AZ53:AZ55),2)</f>
        <v>0</v>
      </c>
      <c r="BA52" s="91">
        <f>ROUND(SUM(BA53:BA55),2)</f>
        <v>0</v>
      </c>
      <c r="BB52" s="91">
        <f>ROUND(SUM(BB53:BB55),2)</f>
        <v>0</v>
      </c>
      <c r="BC52" s="91">
        <f>ROUND(SUM(BC53:BC55),2)</f>
        <v>0</v>
      </c>
      <c r="BD52" s="93">
        <f>ROUND(SUM(BD53:BD55),2)</f>
        <v>0</v>
      </c>
      <c r="BS52" s="94" t="s">
        <v>73</v>
      </c>
      <c r="BT52" s="94" t="s">
        <v>81</v>
      </c>
      <c r="BU52" s="94" t="s">
        <v>75</v>
      </c>
      <c r="BV52" s="94" t="s">
        <v>76</v>
      </c>
      <c r="BW52" s="94" t="s">
        <v>82</v>
      </c>
      <c r="BX52" s="94" t="s">
        <v>7</v>
      </c>
      <c r="CL52" s="94" t="s">
        <v>5</v>
      </c>
      <c r="CM52" s="94" t="s">
        <v>83</v>
      </c>
    </row>
    <row r="53" spans="1:90" s="6" customFormat="1" ht="34.8" customHeight="1">
      <c r="A53" s="95" t="s">
        <v>84</v>
      </c>
      <c r="B53" s="96"/>
      <c r="C53" s="9"/>
      <c r="D53" s="9"/>
      <c r="E53" s="376" t="s">
        <v>85</v>
      </c>
      <c r="F53" s="376"/>
      <c r="G53" s="376"/>
      <c r="H53" s="376"/>
      <c r="I53" s="376"/>
      <c r="J53" s="9"/>
      <c r="K53" s="376" t="s">
        <v>86</v>
      </c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4">
        <f>'SO 103b - Parkoviště'!J29</f>
        <v>0</v>
      </c>
      <c r="AH53" s="375"/>
      <c r="AI53" s="375"/>
      <c r="AJ53" s="375"/>
      <c r="AK53" s="375"/>
      <c r="AL53" s="375"/>
      <c r="AM53" s="375"/>
      <c r="AN53" s="374">
        <f t="shared" si="0"/>
        <v>0</v>
      </c>
      <c r="AO53" s="375"/>
      <c r="AP53" s="375"/>
      <c r="AQ53" s="97" t="s">
        <v>87</v>
      </c>
      <c r="AR53" s="96"/>
      <c r="AS53" s="98">
        <v>0</v>
      </c>
      <c r="AT53" s="99">
        <f t="shared" si="1"/>
        <v>0</v>
      </c>
      <c r="AU53" s="100">
        <f>'SO 103b - Parkoviště'!P94</f>
        <v>0</v>
      </c>
      <c r="AV53" s="99">
        <f>'SO 103b - Parkoviště'!J32</f>
        <v>0</v>
      </c>
      <c r="AW53" s="99">
        <f>'SO 103b - Parkoviště'!J33</f>
        <v>0</v>
      </c>
      <c r="AX53" s="99">
        <f>'SO 103b - Parkoviště'!J34</f>
        <v>0</v>
      </c>
      <c r="AY53" s="99">
        <f>'SO 103b - Parkoviště'!J35</f>
        <v>0</v>
      </c>
      <c r="AZ53" s="99">
        <f>'SO 103b - Parkoviště'!F32</f>
        <v>0</v>
      </c>
      <c r="BA53" s="99">
        <f>'SO 103b - Parkoviště'!F33</f>
        <v>0</v>
      </c>
      <c r="BB53" s="99">
        <f>'SO 103b - Parkoviště'!F34</f>
        <v>0</v>
      </c>
      <c r="BC53" s="99">
        <f>'SO 103b - Parkoviště'!F35</f>
        <v>0</v>
      </c>
      <c r="BD53" s="101">
        <f>'SO 103b - Parkoviště'!F36</f>
        <v>0</v>
      </c>
      <c r="BT53" s="102" t="s">
        <v>83</v>
      </c>
      <c r="BV53" s="102" t="s">
        <v>76</v>
      </c>
      <c r="BW53" s="102" t="s">
        <v>88</v>
      </c>
      <c r="BX53" s="102" t="s">
        <v>82</v>
      </c>
      <c r="CL53" s="102" t="s">
        <v>5</v>
      </c>
    </row>
    <row r="54" spans="1:90" s="6" customFormat="1" ht="20.4" customHeight="1">
      <c r="A54" s="95" t="s">
        <v>84</v>
      </c>
      <c r="B54" s="96"/>
      <c r="C54" s="9"/>
      <c r="D54" s="9"/>
      <c r="E54" s="376" t="s">
        <v>89</v>
      </c>
      <c r="F54" s="376"/>
      <c r="G54" s="376"/>
      <c r="H54" s="376"/>
      <c r="I54" s="376"/>
      <c r="J54" s="9"/>
      <c r="K54" s="376" t="s">
        <v>90</v>
      </c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4">
        <f>'SO 191 - Dopravní značení...'!J29</f>
        <v>0</v>
      </c>
      <c r="AH54" s="375"/>
      <c r="AI54" s="375"/>
      <c r="AJ54" s="375"/>
      <c r="AK54" s="375"/>
      <c r="AL54" s="375"/>
      <c r="AM54" s="375"/>
      <c r="AN54" s="374">
        <f t="shared" si="0"/>
        <v>0</v>
      </c>
      <c r="AO54" s="375"/>
      <c r="AP54" s="375"/>
      <c r="AQ54" s="97" t="s">
        <v>87</v>
      </c>
      <c r="AR54" s="96"/>
      <c r="AS54" s="98">
        <v>0</v>
      </c>
      <c r="AT54" s="99">
        <f t="shared" si="1"/>
        <v>0</v>
      </c>
      <c r="AU54" s="100">
        <f>'SO 191 - Dopravní značení...'!P85</f>
        <v>0</v>
      </c>
      <c r="AV54" s="99">
        <f>'SO 191 - Dopravní značení...'!J32</f>
        <v>0</v>
      </c>
      <c r="AW54" s="99">
        <f>'SO 191 - Dopravní značení...'!J33</f>
        <v>0</v>
      </c>
      <c r="AX54" s="99">
        <f>'SO 191 - Dopravní značení...'!J34</f>
        <v>0</v>
      </c>
      <c r="AY54" s="99">
        <f>'SO 191 - Dopravní značení...'!J35</f>
        <v>0</v>
      </c>
      <c r="AZ54" s="99">
        <f>'SO 191 - Dopravní značení...'!F32</f>
        <v>0</v>
      </c>
      <c r="BA54" s="99">
        <f>'SO 191 - Dopravní značení...'!F33</f>
        <v>0</v>
      </c>
      <c r="BB54" s="99">
        <f>'SO 191 - Dopravní značení...'!F34</f>
        <v>0</v>
      </c>
      <c r="BC54" s="99">
        <f>'SO 191 - Dopravní značení...'!F35</f>
        <v>0</v>
      </c>
      <c r="BD54" s="101">
        <f>'SO 191 - Dopravní značení...'!F36</f>
        <v>0</v>
      </c>
      <c r="BT54" s="102" t="s">
        <v>83</v>
      </c>
      <c r="BV54" s="102" t="s">
        <v>76</v>
      </c>
      <c r="BW54" s="102" t="s">
        <v>91</v>
      </c>
      <c r="BX54" s="102" t="s">
        <v>82</v>
      </c>
      <c r="CL54" s="102" t="s">
        <v>5</v>
      </c>
    </row>
    <row r="55" spans="1:90" s="6" customFormat="1" ht="20.4" customHeight="1">
      <c r="A55" s="95" t="s">
        <v>84</v>
      </c>
      <c r="B55" s="96"/>
      <c r="C55" s="9"/>
      <c r="D55" s="9"/>
      <c r="E55" s="376" t="s">
        <v>92</v>
      </c>
      <c r="F55" s="376"/>
      <c r="G55" s="376"/>
      <c r="H55" s="376"/>
      <c r="I55" s="376"/>
      <c r="J55" s="9"/>
      <c r="K55" s="376" t="s">
        <v>93</v>
      </c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4">
        <f>'SO 192 - Dopravní značení...'!J29</f>
        <v>0</v>
      </c>
      <c r="AH55" s="375"/>
      <c r="AI55" s="375"/>
      <c r="AJ55" s="375"/>
      <c r="AK55" s="375"/>
      <c r="AL55" s="375"/>
      <c r="AM55" s="375"/>
      <c r="AN55" s="374">
        <f t="shared" si="0"/>
        <v>0</v>
      </c>
      <c r="AO55" s="375"/>
      <c r="AP55" s="375"/>
      <c r="AQ55" s="97" t="s">
        <v>87</v>
      </c>
      <c r="AR55" s="96"/>
      <c r="AS55" s="98">
        <v>0</v>
      </c>
      <c r="AT55" s="99">
        <f t="shared" si="1"/>
        <v>0</v>
      </c>
      <c r="AU55" s="100">
        <f>'SO 192 - Dopravní značení...'!P84</f>
        <v>0</v>
      </c>
      <c r="AV55" s="99">
        <f>'SO 192 - Dopravní značení...'!J32</f>
        <v>0</v>
      </c>
      <c r="AW55" s="99">
        <f>'SO 192 - Dopravní značení...'!J33</f>
        <v>0</v>
      </c>
      <c r="AX55" s="99">
        <f>'SO 192 - Dopravní značení...'!J34</f>
        <v>0</v>
      </c>
      <c r="AY55" s="99">
        <f>'SO 192 - Dopravní značení...'!J35</f>
        <v>0</v>
      </c>
      <c r="AZ55" s="99">
        <f>'SO 192 - Dopravní značení...'!F32</f>
        <v>0</v>
      </c>
      <c r="BA55" s="99">
        <f>'SO 192 - Dopravní značení...'!F33</f>
        <v>0</v>
      </c>
      <c r="BB55" s="99">
        <f>'SO 192 - Dopravní značení...'!F34</f>
        <v>0</v>
      </c>
      <c r="BC55" s="99">
        <f>'SO 192 - Dopravní značení...'!F35</f>
        <v>0</v>
      </c>
      <c r="BD55" s="101">
        <f>'SO 192 - Dopravní značení...'!F36</f>
        <v>0</v>
      </c>
      <c r="BT55" s="102" t="s">
        <v>83</v>
      </c>
      <c r="BV55" s="102" t="s">
        <v>76</v>
      </c>
      <c r="BW55" s="102" t="s">
        <v>94</v>
      </c>
      <c r="BX55" s="102" t="s">
        <v>82</v>
      </c>
      <c r="CL55" s="102" t="s">
        <v>5</v>
      </c>
    </row>
    <row r="56" spans="2:91" s="5" customFormat="1" ht="20.4" customHeight="1">
      <c r="B56" s="86"/>
      <c r="C56" s="87"/>
      <c r="D56" s="373" t="s">
        <v>95</v>
      </c>
      <c r="E56" s="373"/>
      <c r="F56" s="373"/>
      <c r="G56" s="373"/>
      <c r="H56" s="373"/>
      <c r="I56" s="88"/>
      <c r="J56" s="373" t="s">
        <v>96</v>
      </c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2">
        <f>ROUND(AG57,2)</f>
        <v>0</v>
      </c>
      <c r="AH56" s="371"/>
      <c r="AI56" s="371"/>
      <c r="AJ56" s="371"/>
      <c r="AK56" s="371"/>
      <c r="AL56" s="371"/>
      <c r="AM56" s="371"/>
      <c r="AN56" s="370">
        <f t="shared" si="0"/>
        <v>0</v>
      </c>
      <c r="AO56" s="371"/>
      <c r="AP56" s="371"/>
      <c r="AQ56" s="89" t="s">
        <v>80</v>
      </c>
      <c r="AR56" s="86"/>
      <c r="AS56" s="90">
        <f>ROUND(AS57,2)</f>
        <v>0</v>
      </c>
      <c r="AT56" s="91">
        <f t="shared" si="1"/>
        <v>0</v>
      </c>
      <c r="AU56" s="92">
        <f>ROUND(AU57,5)</f>
        <v>0</v>
      </c>
      <c r="AV56" s="91">
        <f>ROUND(AZ56*L26,2)</f>
        <v>0</v>
      </c>
      <c r="AW56" s="91">
        <f>ROUND(BA56*L27,2)</f>
        <v>0</v>
      </c>
      <c r="AX56" s="91">
        <f>ROUND(BB56*L26,2)</f>
        <v>0</v>
      </c>
      <c r="AY56" s="91">
        <f>ROUND(BC56*L27,2)</f>
        <v>0</v>
      </c>
      <c r="AZ56" s="91">
        <f>ROUND(AZ57,2)</f>
        <v>0</v>
      </c>
      <c r="BA56" s="91">
        <f>ROUND(BA57,2)</f>
        <v>0</v>
      </c>
      <c r="BB56" s="91">
        <f>ROUND(BB57,2)</f>
        <v>0</v>
      </c>
      <c r="BC56" s="91">
        <f>ROUND(BC57,2)</f>
        <v>0</v>
      </c>
      <c r="BD56" s="93">
        <f>ROUND(BD57,2)</f>
        <v>0</v>
      </c>
      <c r="BS56" s="94" t="s">
        <v>73</v>
      </c>
      <c r="BT56" s="94" t="s">
        <v>81</v>
      </c>
      <c r="BU56" s="94" t="s">
        <v>75</v>
      </c>
      <c r="BV56" s="94" t="s">
        <v>76</v>
      </c>
      <c r="BW56" s="94" t="s">
        <v>97</v>
      </c>
      <c r="BX56" s="94" t="s">
        <v>7</v>
      </c>
      <c r="CL56" s="94" t="s">
        <v>5</v>
      </c>
      <c r="CM56" s="94" t="s">
        <v>83</v>
      </c>
    </row>
    <row r="57" spans="1:90" s="6" customFormat="1" ht="20.4" customHeight="1">
      <c r="A57" s="95" t="s">
        <v>84</v>
      </c>
      <c r="B57" s="96"/>
      <c r="C57" s="9"/>
      <c r="D57" s="9"/>
      <c r="E57" s="376" t="s">
        <v>98</v>
      </c>
      <c r="F57" s="376"/>
      <c r="G57" s="376"/>
      <c r="H57" s="376"/>
      <c r="I57" s="376"/>
      <c r="J57" s="9"/>
      <c r="K57" s="376" t="s">
        <v>99</v>
      </c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  <c r="AD57" s="376"/>
      <c r="AE57" s="376"/>
      <c r="AF57" s="376"/>
      <c r="AG57" s="374">
        <f>'SO 301 - Dešťová kanalizace'!J29</f>
        <v>0</v>
      </c>
      <c r="AH57" s="375"/>
      <c r="AI57" s="375"/>
      <c r="AJ57" s="375"/>
      <c r="AK57" s="375"/>
      <c r="AL57" s="375"/>
      <c r="AM57" s="375"/>
      <c r="AN57" s="374">
        <f t="shared" si="0"/>
        <v>0</v>
      </c>
      <c r="AO57" s="375"/>
      <c r="AP57" s="375"/>
      <c r="AQ57" s="97" t="s">
        <v>87</v>
      </c>
      <c r="AR57" s="96"/>
      <c r="AS57" s="98">
        <v>0</v>
      </c>
      <c r="AT57" s="99">
        <f t="shared" si="1"/>
        <v>0</v>
      </c>
      <c r="AU57" s="100">
        <f>'SO 301 - Dešťová kanalizace'!P88</f>
        <v>0</v>
      </c>
      <c r="AV57" s="99">
        <f>'SO 301 - Dešťová kanalizace'!J32</f>
        <v>0</v>
      </c>
      <c r="AW57" s="99">
        <f>'SO 301 - Dešťová kanalizace'!J33</f>
        <v>0</v>
      </c>
      <c r="AX57" s="99">
        <f>'SO 301 - Dešťová kanalizace'!J34</f>
        <v>0</v>
      </c>
      <c r="AY57" s="99">
        <f>'SO 301 - Dešťová kanalizace'!J35</f>
        <v>0</v>
      </c>
      <c r="AZ57" s="99">
        <f>'SO 301 - Dešťová kanalizace'!F32</f>
        <v>0</v>
      </c>
      <c r="BA57" s="99">
        <f>'SO 301 - Dešťová kanalizace'!F33</f>
        <v>0</v>
      </c>
      <c r="BB57" s="99">
        <f>'SO 301 - Dešťová kanalizace'!F34</f>
        <v>0</v>
      </c>
      <c r="BC57" s="99">
        <f>'SO 301 - Dešťová kanalizace'!F35</f>
        <v>0</v>
      </c>
      <c r="BD57" s="101">
        <f>'SO 301 - Dešťová kanalizace'!F36</f>
        <v>0</v>
      </c>
      <c r="BT57" s="102" t="s">
        <v>83</v>
      </c>
      <c r="BV57" s="102" t="s">
        <v>76</v>
      </c>
      <c r="BW57" s="102" t="s">
        <v>100</v>
      </c>
      <c r="BX57" s="102" t="s">
        <v>97</v>
      </c>
      <c r="CL57" s="102" t="s">
        <v>5</v>
      </c>
    </row>
    <row r="58" spans="2:91" s="5" customFormat="1" ht="20.4" customHeight="1">
      <c r="B58" s="86"/>
      <c r="C58" s="87"/>
      <c r="D58" s="373" t="s">
        <v>101</v>
      </c>
      <c r="E58" s="373"/>
      <c r="F58" s="373"/>
      <c r="G58" s="373"/>
      <c r="H58" s="373"/>
      <c r="I58" s="88"/>
      <c r="J58" s="373" t="s">
        <v>102</v>
      </c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2">
        <f>ROUND(AG59,2)</f>
        <v>0</v>
      </c>
      <c r="AH58" s="371"/>
      <c r="AI58" s="371"/>
      <c r="AJ58" s="371"/>
      <c r="AK58" s="371"/>
      <c r="AL58" s="371"/>
      <c r="AM58" s="371"/>
      <c r="AN58" s="370">
        <f t="shared" si="0"/>
        <v>0</v>
      </c>
      <c r="AO58" s="371"/>
      <c r="AP58" s="371"/>
      <c r="AQ58" s="89" t="s">
        <v>80</v>
      </c>
      <c r="AR58" s="86"/>
      <c r="AS58" s="90">
        <f>ROUND(AS59,2)</f>
        <v>0</v>
      </c>
      <c r="AT58" s="91">
        <f t="shared" si="1"/>
        <v>0</v>
      </c>
      <c r="AU58" s="92">
        <f>ROUND(AU59,5)</f>
        <v>0</v>
      </c>
      <c r="AV58" s="91">
        <f>ROUND(AZ58*L26,2)</f>
        <v>0</v>
      </c>
      <c r="AW58" s="91">
        <f>ROUND(BA58*L27,2)</f>
        <v>0</v>
      </c>
      <c r="AX58" s="91">
        <f>ROUND(BB58*L26,2)</f>
        <v>0</v>
      </c>
      <c r="AY58" s="91">
        <f>ROUND(BC58*L27,2)</f>
        <v>0</v>
      </c>
      <c r="AZ58" s="91">
        <f>ROUND(AZ59,2)</f>
        <v>0</v>
      </c>
      <c r="BA58" s="91">
        <f>ROUND(BA59,2)</f>
        <v>0</v>
      </c>
      <c r="BB58" s="91">
        <f>ROUND(BB59,2)</f>
        <v>0</v>
      </c>
      <c r="BC58" s="91">
        <f>ROUND(BC59,2)</f>
        <v>0</v>
      </c>
      <c r="BD58" s="93">
        <f>ROUND(BD59,2)</f>
        <v>0</v>
      </c>
      <c r="BS58" s="94" t="s">
        <v>73</v>
      </c>
      <c r="BT58" s="94" t="s">
        <v>81</v>
      </c>
      <c r="BU58" s="94" t="s">
        <v>75</v>
      </c>
      <c r="BV58" s="94" t="s">
        <v>76</v>
      </c>
      <c r="BW58" s="94" t="s">
        <v>103</v>
      </c>
      <c r="BX58" s="94" t="s">
        <v>7</v>
      </c>
      <c r="CL58" s="94" t="s">
        <v>5</v>
      </c>
      <c r="CM58" s="94" t="s">
        <v>83</v>
      </c>
    </row>
    <row r="59" spans="1:90" s="6" customFormat="1" ht="20.4" customHeight="1">
      <c r="A59" s="95" t="s">
        <v>84</v>
      </c>
      <c r="B59" s="96"/>
      <c r="C59" s="9"/>
      <c r="D59" s="9"/>
      <c r="E59" s="376" t="s">
        <v>104</v>
      </c>
      <c r="F59" s="376"/>
      <c r="G59" s="376"/>
      <c r="H59" s="376"/>
      <c r="I59" s="376"/>
      <c r="J59" s="9"/>
      <c r="K59" s="376" t="s">
        <v>105</v>
      </c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4">
        <f>'SO 403 - Mechanická ochra...'!J29</f>
        <v>0</v>
      </c>
      <c r="AH59" s="375"/>
      <c r="AI59" s="375"/>
      <c r="AJ59" s="375"/>
      <c r="AK59" s="375"/>
      <c r="AL59" s="375"/>
      <c r="AM59" s="375"/>
      <c r="AN59" s="374">
        <f t="shared" si="0"/>
        <v>0</v>
      </c>
      <c r="AO59" s="375"/>
      <c r="AP59" s="375"/>
      <c r="AQ59" s="97" t="s">
        <v>87</v>
      </c>
      <c r="AR59" s="96"/>
      <c r="AS59" s="98">
        <v>0</v>
      </c>
      <c r="AT59" s="99">
        <f t="shared" si="1"/>
        <v>0</v>
      </c>
      <c r="AU59" s="100">
        <f>'SO 403 - Mechanická ochra...'!P84</f>
        <v>0</v>
      </c>
      <c r="AV59" s="99">
        <f>'SO 403 - Mechanická ochra...'!J32</f>
        <v>0</v>
      </c>
      <c r="AW59" s="99">
        <f>'SO 403 - Mechanická ochra...'!J33</f>
        <v>0</v>
      </c>
      <c r="AX59" s="99">
        <f>'SO 403 - Mechanická ochra...'!J34</f>
        <v>0</v>
      </c>
      <c r="AY59" s="99">
        <f>'SO 403 - Mechanická ochra...'!J35</f>
        <v>0</v>
      </c>
      <c r="AZ59" s="99">
        <f>'SO 403 - Mechanická ochra...'!F32</f>
        <v>0</v>
      </c>
      <c r="BA59" s="99">
        <f>'SO 403 - Mechanická ochra...'!F33</f>
        <v>0</v>
      </c>
      <c r="BB59" s="99">
        <f>'SO 403 - Mechanická ochra...'!F34</f>
        <v>0</v>
      </c>
      <c r="BC59" s="99">
        <f>'SO 403 - Mechanická ochra...'!F35</f>
        <v>0</v>
      </c>
      <c r="BD59" s="101">
        <f>'SO 403 - Mechanická ochra...'!F36</f>
        <v>0</v>
      </c>
      <c r="BT59" s="102" t="s">
        <v>83</v>
      </c>
      <c r="BV59" s="102" t="s">
        <v>76</v>
      </c>
      <c r="BW59" s="102" t="s">
        <v>106</v>
      </c>
      <c r="BX59" s="102" t="s">
        <v>103</v>
      </c>
      <c r="CL59" s="102" t="s">
        <v>5</v>
      </c>
    </row>
    <row r="60" spans="1:91" s="5" customFormat="1" ht="20.4" customHeight="1">
      <c r="A60" s="95" t="s">
        <v>84</v>
      </c>
      <c r="B60" s="86"/>
      <c r="C60" s="87"/>
      <c r="D60" s="373" t="s">
        <v>107</v>
      </c>
      <c r="E60" s="373"/>
      <c r="F60" s="373"/>
      <c r="G60" s="373"/>
      <c r="H60" s="373"/>
      <c r="I60" s="88"/>
      <c r="J60" s="373" t="s">
        <v>108</v>
      </c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0">
        <f>'1000 - Ostatní náklady'!J27</f>
        <v>0</v>
      </c>
      <c r="AH60" s="371"/>
      <c r="AI60" s="371"/>
      <c r="AJ60" s="371"/>
      <c r="AK60" s="371"/>
      <c r="AL60" s="371"/>
      <c r="AM60" s="371"/>
      <c r="AN60" s="370">
        <f t="shared" si="0"/>
        <v>0</v>
      </c>
      <c r="AO60" s="371"/>
      <c r="AP60" s="371"/>
      <c r="AQ60" s="89" t="s">
        <v>80</v>
      </c>
      <c r="AR60" s="86"/>
      <c r="AS60" s="90">
        <v>0</v>
      </c>
      <c r="AT60" s="91">
        <f t="shared" si="1"/>
        <v>0</v>
      </c>
      <c r="AU60" s="92">
        <f>'1000 - Ostatní náklady'!P78</f>
        <v>0</v>
      </c>
      <c r="AV60" s="91">
        <f>'1000 - Ostatní náklady'!J30</f>
        <v>0</v>
      </c>
      <c r="AW60" s="91">
        <f>'1000 - Ostatní náklady'!J31</f>
        <v>0</v>
      </c>
      <c r="AX60" s="91">
        <f>'1000 - Ostatní náklady'!J32</f>
        <v>0</v>
      </c>
      <c r="AY60" s="91">
        <f>'1000 - Ostatní náklady'!J33</f>
        <v>0</v>
      </c>
      <c r="AZ60" s="91">
        <f>'1000 - Ostatní náklady'!F30</f>
        <v>0</v>
      </c>
      <c r="BA60" s="91">
        <f>'1000 - Ostatní náklady'!F31</f>
        <v>0</v>
      </c>
      <c r="BB60" s="91">
        <f>'1000 - Ostatní náklady'!F32</f>
        <v>0</v>
      </c>
      <c r="BC60" s="91">
        <f>'1000 - Ostatní náklady'!F33</f>
        <v>0</v>
      </c>
      <c r="BD60" s="93">
        <f>'1000 - Ostatní náklady'!F34</f>
        <v>0</v>
      </c>
      <c r="BT60" s="94" t="s">
        <v>81</v>
      </c>
      <c r="BV60" s="94" t="s">
        <v>76</v>
      </c>
      <c r="BW60" s="94" t="s">
        <v>109</v>
      </c>
      <c r="BX60" s="94" t="s">
        <v>7</v>
      </c>
      <c r="CL60" s="94" t="s">
        <v>5</v>
      </c>
      <c r="CM60" s="94" t="s">
        <v>83</v>
      </c>
    </row>
    <row r="61" spans="1:91" s="5" customFormat="1" ht="20.4" customHeight="1">
      <c r="A61" s="95" t="s">
        <v>84</v>
      </c>
      <c r="B61" s="86"/>
      <c r="C61" s="87"/>
      <c r="D61" s="373" t="s">
        <v>110</v>
      </c>
      <c r="E61" s="373"/>
      <c r="F61" s="373"/>
      <c r="G61" s="373"/>
      <c r="H61" s="373"/>
      <c r="I61" s="88"/>
      <c r="J61" s="373" t="s">
        <v>111</v>
      </c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0">
        <f>'1020 - VRN'!J27</f>
        <v>0</v>
      </c>
      <c r="AH61" s="371"/>
      <c r="AI61" s="371"/>
      <c r="AJ61" s="371"/>
      <c r="AK61" s="371"/>
      <c r="AL61" s="371"/>
      <c r="AM61" s="371"/>
      <c r="AN61" s="370">
        <f t="shared" si="0"/>
        <v>0</v>
      </c>
      <c r="AO61" s="371"/>
      <c r="AP61" s="371"/>
      <c r="AQ61" s="89" t="s">
        <v>80</v>
      </c>
      <c r="AR61" s="86"/>
      <c r="AS61" s="103">
        <v>0</v>
      </c>
      <c r="AT61" s="104">
        <f t="shared" si="1"/>
        <v>0</v>
      </c>
      <c r="AU61" s="105">
        <f>'1020 - VRN'!P78</f>
        <v>0</v>
      </c>
      <c r="AV61" s="104">
        <f>'1020 - VRN'!J30</f>
        <v>0</v>
      </c>
      <c r="AW61" s="104">
        <f>'1020 - VRN'!J31</f>
        <v>0</v>
      </c>
      <c r="AX61" s="104">
        <f>'1020 - VRN'!J32</f>
        <v>0</v>
      </c>
      <c r="AY61" s="104">
        <f>'1020 - VRN'!J33</f>
        <v>0</v>
      </c>
      <c r="AZ61" s="104">
        <f>'1020 - VRN'!F30</f>
        <v>0</v>
      </c>
      <c r="BA61" s="104">
        <f>'1020 - VRN'!F31</f>
        <v>0</v>
      </c>
      <c r="BB61" s="104">
        <f>'1020 - VRN'!F32</f>
        <v>0</v>
      </c>
      <c r="BC61" s="104">
        <f>'1020 - VRN'!F33</f>
        <v>0</v>
      </c>
      <c r="BD61" s="106">
        <f>'1020 - VRN'!F34</f>
        <v>0</v>
      </c>
      <c r="BT61" s="94" t="s">
        <v>81</v>
      </c>
      <c r="BV61" s="94" t="s">
        <v>76</v>
      </c>
      <c r="BW61" s="94" t="s">
        <v>112</v>
      </c>
      <c r="BX61" s="94" t="s">
        <v>7</v>
      </c>
      <c r="CL61" s="94" t="s">
        <v>5</v>
      </c>
      <c r="CM61" s="94" t="s">
        <v>83</v>
      </c>
    </row>
    <row r="62" spans="2:44" s="1" customFormat="1" ht="30" customHeight="1">
      <c r="B62" s="42"/>
      <c r="AR62" s="42"/>
    </row>
    <row r="63" spans="2:44" s="1" customFormat="1" ht="6.9" customHeight="1"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42"/>
    </row>
  </sheetData>
  <mergeCells count="77">
    <mergeCell ref="AG51:AM51"/>
    <mergeCell ref="AN51:AP51"/>
    <mergeCell ref="AR2:BE2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E59:I59"/>
    <mergeCell ref="K59:AF59"/>
    <mergeCell ref="AN56:AP56"/>
    <mergeCell ref="AG56:AM56"/>
    <mergeCell ref="D56:H56"/>
    <mergeCell ref="J56:AF56"/>
    <mergeCell ref="AN57:AP57"/>
    <mergeCell ref="AG57:AM57"/>
    <mergeCell ref="E57:I57"/>
    <mergeCell ref="K57:AF57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SO 103b - Parkoviště'!C2" display="/"/>
    <hyperlink ref="A54" location="'SO 191 - Dopravní značení...'!C2" display="/"/>
    <hyperlink ref="A55" location="'SO 192 - Dopravní značení...'!C2" display="/"/>
    <hyperlink ref="A57" location="'SO 301 - Dešťová kanalizace'!C2" display="/"/>
    <hyperlink ref="A59" location="'SO 403 - Mechanická ochra...'!C2" display="/"/>
    <hyperlink ref="A60" location="'1000 - Ostatní náklady'!C2" display="/"/>
    <hyperlink ref="A61" location="'1020 - VR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5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7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113</v>
      </c>
      <c r="G1" s="388" t="s">
        <v>114</v>
      </c>
      <c r="H1" s="388"/>
      <c r="I1" s="111"/>
      <c r="J1" s="110" t="s">
        <v>115</v>
      </c>
      <c r="K1" s="109" t="s">
        <v>116</v>
      </c>
      <c r="L1" s="110" t="s">
        <v>117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9" t="s">
        <v>8</v>
      </c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5" t="s">
        <v>88</v>
      </c>
    </row>
    <row r="3" spans="2:46" ht="6.9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83</v>
      </c>
    </row>
    <row r="4" spans="2:46" ht="36.9" customHeight="1">
      <c r="B4" s="29"/>
      <c r="C4" s="30"/>
      <c r="D4" s="31" t="s">
        <v>118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3.2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0.4" customHeight="1">
      <c r="B7" s="29"/>
      <c r="C7" s="30"/>
      <c r="D7" s="30"/>
      <c r="E7" s="381" t="str">
        <f>'Rekapitulace stavby'!K6</f>
        <v>Rekonstrukce ulic Okružní a Ztracená v Šumperku - parkoviště, etapa 2016</v>
      </c>
      <c r="F7" s="382"/>
      <c r="G7" s="382"/>
      <c r="H7" s="382"/>
      <c r="I7" s="113"/>
      <c r="J7" s="30"/>
      <c r="K7" s="32"/>
    </row>
    <row r="8" spans="2:11" ht="13.2">
      <c r="B8" s="29"/>
      <c r="C8" s="30"/>
      <c r="D8" s="38" t="s">
        <v>119</v>
      </c>
      <c r="E8" s="30"/>
      <c r="F8" s="30"/>
      <c r="G8" s="30"/>
      <c r="H8" s="30"/>
      <c r="I8" s="113"/>
      <c r="J8" s="30"/>
      <c r="K8" s="32"/>
    </row>
    <row r="9" spans="2:11" s="1" customFormat="1" ht="20.4" customHeight="1">
      <c r="B9" s="42"/>
      <c r="C9" s="43"/>
      <c r="D9" s="43"/>
      <c r="E9" s="381" t="s">
        <v>120</v>
      </c>
      <c r="F9" s="383"/>
      <c r="G9" s="383"/>
      <c r="H9" s="383"/>
      <c r="I9" s="114"/>
      <c r="J9" s="43"/>
      <c r="K9" s="46"/>
    </row>
    <row r="10" spans="2:11" s="1" customFormat="1" ht="13.2">
      <c r="B10" s="42"/>
      <c r="C10" s="43"/>
      <c r="D10" s="38" t="s">
        <v>121</v>
      </c>
      <c r="E10" s="43"/>
      <c r="F10" s="43"/>
      <c r="G10" s="43"/>
      <c r="H10" s="43"/>
      <c r="I10" s="114"/>
      <c r="J10" s="43"/>
      <c r="K10" s="46"/>
    </row>
    <row r="11" spans="2:11" s="1" customFormat="1" ht="36.9" customHeight="1">
      <c r="B11" s="42"/>
      <c r="C11" s="43"/>
      <c r="D11" s="43"/>
      <c r="E11" s="384" t="s">
        <v>122</v>
      </c>
      <c r="F11" s="383"/>
      <c r="G11" s="383"/>
      <c r="H11" s="383"/>
      <c r="I11" s="114"/>
      <c r="J11" s="43"/>
      <c r="K11" s="46"/>
    </row>
    <row r="12" spans="2:11" s="1" customFormat="1" ht="12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" customHeight="1">
      <c r="B13" s="42"/>
      <c r="C13" s="43"/>
      <c r="D13" s="38" t="s">
        <v>21</v>
      </c>
      <c r="E13" s="43"/>
      <c r="F13" s="36" t="s">
        <v>5</v>
      </c>
      <c r="G13" s="43"/>
      <c r="H13" s="43"/>
      <c r="I13" s="115" t="s">
        <v>22</v>
      </c>
      <c r="J13" s="36" t="s">
        <v>5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15" t="s">
        <v>25</v>
      </c>
      <c r="J14" s="116" t="str">
        <f>'Rekapitulace stavby'!AN8</f>
        <v>25. 2. 2017</v>
      </c>
      <c r="K14" s="46"/>
    </row>
    <row r="15" spans="2:11" s="1" customFormat="1" ht="10.8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15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123</v>
      </c>
      <c r="F17" s="43"/>
      <c r="G17" s="43"/>
      <c r="H17" s="43"/>
      <c r="I17" s="115" t="s">
        <v>31</v>
      </c>
      <c r="J17" s="36" t="s">
        <v>32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" customHeight="1">
      <c r="B19" s="42"/>
      <c r="C19" s="43"/>
      <c r="D19" s="38" t="s">
        <v>33</v>
      </c>
      <c r="E19" s="43"/>
      <c r="F19" s="43"/>
      <c r="G19" s="43"/>
      <c r="H19" s="43"/>
      <c r="I19" s="115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" customHeight="1">
      <c r="B22" s="42"/>
      <c r="C22" s="43"/>
      <c r="D22" s="38" t="s">
        <v>35</v>
      </c>
      <c r="E22" s="43"/>
      <c r="F22" s="43"/>
      <c r="G22" s="43"/>
      <c r="H22" s="43"/>
      <c r="I22" s="115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15" t="s">
        <v>31</v>
      </c>
      <c r="J23" s="36" t="s">
        <v>5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" customHeight="1">
      <c r="B25" s="42"/>
      <c r="C25" s="43"/>
      <c r="D25" s="38" t="s">
        <v>39</v>
      </c>
      <c r="E25" s="43"/>
      <c r="F25" s="43"/>
      <c r="G25" s="43"/>
      <c r="H25" s="43"/>
      <c r="I25" s="114"/>
      <c r="J25" s="43"/>
      <c r="K25" s="46"/>
    </row>
    <row r="26" spans="2:11" s="7" customFormat="1" ht="20.4" customHeight="1">
      <c r="B26" s="117"/>
      <c r="C26" s="118"/>
      <c r="D26" s="118"/>
      <c r="E26" s="347" t="s">
        <v>5</v>
      </c>
      <c r="F26" s="347"/>
      <c r="G26" s="347"/>
      <c r="H26" s="347"/>
      <c r="I26" s="119"/>
      <c r="J26" s="118"/>
      <c r="K26" s="120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40</v>
      </c>
      <c r="E29" s="43"/>
      <c r="F29" s="43"/>
      <c r="G29" s="43"/>
      <c r="H29" s="43"/>
      <c r="I29" s="114"/>
      <c r="J29" s="124">
        <f>ROUND(J94,2)</f>
        <v>0</v>
      </c>
      <c r="K29" s="46"/>
    </row>
    <row r="30" spans="2:11" s="1" customFormat="1" ht="6.9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" customHeight="1">
      <c r="B31" s="42"/>
      <c r="C31" s="43"/>
      <c r="D31" s="43"/>
      <c r="E31" s="43"/>
      <c r="F31" s="47" t="s">
        <v>42</v>
      </c>
      <c r="G31" s="43"/>
      <c r="H31" s="43"/>
      <c r="I31" s="125" t="s">
        <v>41</v>
      </c>
      <c r="J31" s="47" t="s">
        <v>43</v>
      </c>
      <c r="K31" s="46"/>
    </row>
    <row r="32" spans="2:11" s="1" customFormat="1" ht="14.4" customHeight="1">
      <c r="B32" s="42"/>
      <c r="C32" s="43"/>
      <c r="D32" s="50" t="s">
        <v>44</v>
      </c>
      <c r="E32" s="50" t="s">
        <v>45</v>
      </c>
      <c r="F32" s="126">
        <f>ROUND(SUM(BE94:BE357),2)</f>
        <v>0</v>
      </c>
      <c r="G32" s="43"/>
      <c r="H32" s="43"/>
      <c r="I32" s="127">
        <v>0.21</v>
      </c>
      <c r="J32" s="126">
        <f>ROUND(ROUND((SUM(BE94:BE357)),2)*I32,2)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46</v>
      </c>
      <c r="F33" s="126">
        <f>ROUND(SUM(BF94:BF357),2)</f>
        <v>0</v>
      </c>
      <c r="G33" s="43"/>
      <c r="H33" s="43"/>
      <c r="I33" s="127">
        <v>0.15</v>
      </c>
      <c r="J33" s="126">
        <f>ROUND(ROUND((SUM(BF94:BF357)),2)*I33,2)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47</v>
      </c>
      <c r="F34" s="126">
        <f>ROUND(SUM(BG94:BG357),2)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" customHeight="1" hidden="1">
      <c r="B35" s="42"/>
      <c r="C35" s="43"/>
      <c r="D35" s="43"/>
      <c r="E35" s="50" t="s">
        <v>48</v>
      </c>
      <c r="F35" s="126">
        <f>ROUND(SUM(BH94:BH357),2)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" customHeight="1" hidden="1">
      <c r="B36" s="42"/>
      <c r="C36" s="43"/>
      <c r="D36" s="43"/>
      <c r="E36" s="50" t="s">
        <v>49</v>
      </c>
      <c r="F36" s="126">
        <f>ROUND(SUM(BI94:BI357),2)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50</v>
      </c>
      <c r="E38" s="72"/>
      <c r="F38" s="72"/>
      <c r="G38" s="130" t="s">
        <v>51</v>
      </c>
      <c r="H38" s="131" t="s">
        <v>52</v>
      </c>
      <c r="I38" s="132"/>
      <c r="J38" s="133">
        <f>SUM(J29:J36)</f>
        <v>0</v>
      </c>
      <c r="K38" s="134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" customHeight="1">
      <c r="B44" s="42"/>
      <c r="C44" s="31" t="s">
        <v>124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0.4" customHeight="1">
      <c r="B47" s="42"/>
      <c r="C47" s="43"/>
      <c r="D47" s="43"/>
      <c r="E47" s="381" t="str">
        <f>E7</f>
        <v>Rekonstrukce ulic Okružní a Ztracená v Šumperku - parkoviště, etapa 2016</v>
      </c>
      <c r="F47" s="382"/>
      <c r="G47" s="382"/>
      <c r="H47" s="382"/>
      <c r="I47" s="114"/>
      <c r="J47" s="43"/>
      <c r="K47" s="46"/>
    </row>
    <row r="48" spans="2:11" ht="13.2">
      <c r="B48" s="29"/>
      <c r="C48" s="38" t="s">
        <v>119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0.4" customHeight="1">
      <c r="B49" s="42"/>
      <c r="C49" s="43"/>
      <c r="D49" s="43"/>
      <c r="E49" s="381" t="s">
        <v>120</v>
      </c>
      <c r="F49" s="383"/>
      <c r="G49" s="383"/>
      <c r="H49" s="383"/>
      <c r="I49" s="114"/>
      <c r="J49" s="43"/>
      <c r="K49" s="46"/>
    </row>
    <row r="50" spans="2:11" s="1" customFormat="1" ht="14.4" customHeight="1">
      <c r="B50" s="42"/>
      <c r="C50" s="38" t="s">
        <v>121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2.2" customHeight="1">
      <c r="B51" s="42"/>
      <c r="C51" s="43"/>
      <c r="D51" s="43"/>
      <c r="E51" s="384" t="str">
        <f>E11</f>
        <v>SO 103b - Parkoviště</v>
      </c>
      <c r="F51" s="383"/>
      <c r="G51" s="383"/>
      <c r="H51" s="383"/>
      <c r="I51" s="114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15" t="s">
        <v>25</v>
      </c>
      <c r="J53" s="116" t="str">
        <f>IF(J14="","",J14)</f>
        <v>25. 2. 2017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>Město Šumperk, Ním. Míru 1,Šumperk</v>
      </c>
      <c r="G55" s="43"/>
      <c r="H55" s="43"/>
      <c r="I55" s="115" t="s">
        <v>35</v>
      </c>
      <c r="J55" s="36" t="str">
        <f>E23</f>
        <v>Cekr CZ s.r.o., Mazalova57/2, Šumperk</v>
      </c>
      <c r="K55" s="46"/>
    </row>
    <row r="56" spans="2:11" s="1" customFormat="1" ht="14.4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125</v>
      </c>
      <c r="D58" s="128"/>
      <c r="E58" s="128"/>
      <c r="F58" s="128"/>
      <c r="G58" s="128"/>
      <c r="H58" s="128"/>
      <c r="I58" s="139"/>
      <c r="J58" s="140" t="s">
        <v>126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127</v>
      </c>
      <c r="D60" s="43"/>
      <c r="E60" s="43"/>
      <c r="F60" s="43"/>
      <c r="G60" s="43"/>
      <c r="H60" s="43"/>
      <c r="I60" s="114"/>
      <c r="J60" s="124">
        <f>J94</f>
        <v>0</v>
      </c>
      <c r="K60" s="46"/>
      <c r="AU60" s="25" t="s">
        <v>128</v>
      </c>
    </row>
    <row r="61" spans="2:11" s="8" customFormat="1" ht="24.9" customHeight="1">
      <c r="B61" s="143"/>
      <c r="C61" s="144"/>
      <c r="D61" s="145" t="s">
        <v>129</v>
      </c>
      <c r="E61" s="146"/>
      <c r="F61" s="146"/>
      <c r="G61" s="146"/>
      <c r="H61" s="146"/>
      <c r="I61" s="147"/>
      <c r="J61" s="148">
        <f>J95</f>
        <v>0</v>
      </c>
      <c r="K61" s="149"/>
    </row>
    <row r="62" spans="2:11" s="9" customFormat="1" ht="19.95" customHeight="1">
      <c r="B62" s="150"/>
      <c r="C62" s="151"/>
      <c r="D62" s="152" t="s">
        <v>130</v>
      </c>
      <c r="E62" s="153"/>
      <c r="F62" s="153"/>
      <c r="G62" s="153"/>
      <c r="H62" s="153"/>
      <c r="I62" s="154"/>
      <c r="J62" s="155">
        <f>J96</f>
        <v>0</v>
      </c>
      <c r="K62" s="156"/>
    </row>
    <row r="63" spans="2:11" s="9" customFormat="1" ht="19.95" customHeight="1">
      <c r="B63" s="150"/>
      <c r="C63" s="151"/>
      <c r="D63" s="152" t="s">
        <v>131</v>
      </c>
      <c r="E63" s="153"/>
      <c r="F63" s="153"/>
      <c r="G63" s="153"/>
      <c r="H63" s="153"/>
      <c r="I63" s="154"/>
      <c r="J63" s="155">
        <f>J208</f>
        <v>0</v>
      </c>
      <c r="K63" s="156"/>
    </row>
    <row r="64" spans="2:11" s="9" customFormat="1" ht="19.95" customHeight="1">
      <c r="B64" s="150"/>
      <c r="C64" s="151"/>
      <c r="D64" s="152" t="s">
        <v>132</v>
      </c>
      <c r="E64" s="153"/>
      <c r="F64" s="153"/>
      <c r="G64" s="153"/>
      <c r="H64" s="153"/>
      <c r="I64" s="154"/>
      <c r="J64" s="155">
        <f>J225</f>
        <v>0</v>
      </c>
      <c r="K64" s="156"/>
    </row>
    <row r="65" spans="2:11" s="9" customFormat="1" ht="19.95" customHeight="1">
      <c r="B65" s="150"/>
      <c r="C65" s="151"/>
      <c r="D65" s="152" t="s">
        <v>133</v>
      </c>
      <c r="E65" s="153"/>
      <c r="F65" s="153"/>
      <c r="G65" s="153"/>
      <c r="H65" s="153"/>
      <c r="I65" s="154"/>
      <c r="J65" s="155">
        <f>J232</f>
        <v>0</v>
      </c>
      <c r="K65" s="156"/>
    </row>
    <row r="66" spans="2:11" s="9" customFormat="1" ht="19.95" customHeight="1">
      <c r="B66" s="150"/>
      <c r="C66" s="151"/>
      <c r="D66" s="152" t="s">
        <v>134</v>
      </c>
      <c r="E66" s="153"/>
      <c r="F66" s="153"/>
      <c r="G66" s="153"/>
      <c r="H66" s="153"/>
      <c r="I66" s="154"/>
      <c r="J66" s="155">
        <f>J238</f>
        <v>0</v>
      </c>
      <c r="K66" s="156"/>
    </row>
    <row r="67" spans="2:11" s="9" customFormat="1" ht="19.95" customHeight="1">
      <c r="B67" s="150"/>
      <c r="C67" s="151"/>
      <c r="D67" s="152" t="s">
        <v>135</v>
      </c>
      <c r="E67" s="153"/>
      <c r="F67" s="153"/>
      <c r="G67" s="153"/>
      <c r="H67" s="153"/>
      <c r="I67" s="154"/>
      <c r="J67" s="155">
        <f>J256</f>
        <v>0</v>
      </c>
      <c r="K67" s="156"/>
    </row>
    <row r="68" spans="2:11" s="9" customFormat="1" ht="19.95" customHeight="1">
      <c r="B68" s="150"/>
      <c r="C68" s="151"/>
      <c r="D68" s="152" t="s">
        <v>136</v>
      </c>
      <c r="E68" s="153"/>
      <c r="F68" s="153"/>
      <c r="G68" s="153"/>
      <c r="H68" s="153"/>
      <c r="I68" s="154"/>
      <c r="J68" s="155">
        <f>J294</f>
        <v>0</v>
      </c>
      <c r="K68" s="156"/>
    </row>
    <row r="69" spans="2:11" s="9" customFormat="1" ht="19.95" customHeight="1">
      <c r="B69" s="150"/>
      <c r="C69" s="151"/>
      <c r="D69" s="152" t="s">
        <v>137</v>
      </c>
      <c r="E69" s="153"/>
      <c r="F69" s="153"/>
      <c r="G69" s="153"/>
      <c r="H69" s="153"/>
      <c r="I69" s="154"/>
      <c r="J69" s="155">
        <f>J347</f>
        <v>0</v>
      </c>
      <c r="K69" s="156"/>
    </row>
    <row r="70" spans="2:11" s="9" customFormat="1" ht="19.95" customHeight="1">
      <c r="B70" s="150"/>
      <c r="C70" s="151"/>
      <c r="D70" s="152" t="s">
        <v>138</v>
      </c>
      <c r="E70" s="153"/>
      <c r="F70" s="153"/>
      <c r="G70" s="153"/>
      <c r="H70" s="153"/>
      <c r="I70" s="154"/>
      <c r="J70" s="155">
        <f>J353</f>
        <v>0</v>
      </c>
      <c r="K70" s="156"/>
    </row>
    <row r="71" spans="2:11" s="8" customFormat="1" ht="24.9" customHeight="1">
      <c r="B71" s="143"/>
      <c r="C71" s="144"/>
      <c r="D71" s="145" t="s">
        <v>139</v>
      </c>
      <c r="E71" s="146"/>
      <c r="F71" s="146"/>
      <c r="G71" s="146"/>
      <c r="H71" s="146"/>
      <c r="I71" s="147"/>
      <c r="J71" s="148">
        <f>J355</f>
        <v>0</v>
      </c>
      <c r="K71" s="149"/>
    </row>
    <row r="72" spans="2:11" s="9" customFormat="1" ht="19.95" customHeight="1">
      <c r="B72" s="150"/>
      <c r="C72" s="151"/>
      <c r="D72" s="152" t="s">
        <v>140</v>
      </c>
      <c r="E72" s="153"/>
      <c r="F72" s="153"/>
      <c r="G72" s="153"/>
      <c r="H72" s="153"/>
      <c r="I72" s="154"/>
      <c r="J72" s="155">
        <f>J356</f>
        <v>0</v>
      </c>
      <c r="K72" s="156"/>
    </row>
    <row r="73" spans="2:11" s="1" customFormat="1" ht="21.75" customHeight="1">
      <c r="B73" s="42"/>
      <c r="C73" s="43"/>
      <c r="D73" s="43"/>
      <c r="E73" s="43"/>
      <c r="F73" s="43"/>
      <c r="G73" s="43"/>
      <c r="H73" s="43"/>
      <c r="I73" s="114"/>
      <c r="J73" s="43"/>
      <c r="K73" s="46"/>
    </row>
    <row r="74" spans="2:11" s="1" customFormat="1" ht="6.9" customHeight="1">
      <c r="B74" s="57"/>
      <c r="C74" s="58"/>
      <c r="D74" s="58"/>
      <c r="E74" s="58"/>
      <c r="F74" s="58"/>
      <c r="G74" s="58"/>
      <c r="H74" s="58"/>
      <c r="I74" s="135"/>
      <c r="J74" s="58"/>
      <c r="K74" s="59"/>
    </row>
    <row r="78" spans="2:12" s="1" customFormat="1" ht="6.9" customHeight="1">
      <c r="B78" s="60"/>
      <c r="C78" s="61"/>
      <c r="D78" s="61"/>
      <c r="E78" s="61"/>
      <c r="F78" s="61"/>
      <c r="G78" s="61"/>
      <c r="H78" s="61"/>
      <c r="I78" s="136"/>
      <c r="J78" s="61"/>
      <c r="K78" s="61"/>
      <c r="L78" s="42"/>
    </row>
    <row r="79" spans="2:12" s="1" customFormat="1" ht="36.9" customHeight="1">
      <c r="B79" s="42"/>
      <c r="C79" s="62" t="s">
        <v>141</v>
      </c>
      <c r="L79" s="42"/>
    </row>
    <row r="80" spans="2:12" s="1" customFormat="1" ht="6.9" customHeight="1">
      <c r="B80" s="42"/>
      <c r="L80" s="42"/>
    </row>
    <row r="81" spans="2:12" s="1" customFormat="1" ht="14.4" customHeight="1">
      <c r="B81" s="42"/>
      <c r="C81" s="64" t="s">
        <v>19</v>
      </c>
      <c r="L81" s="42"/>
    </row>
    <row r="82" spans="2:12" s="1" customFormat="1" ht="20.4" customHeight="1">
      <c r="B82" s="42"/>
      <c r="E82" s="385" t="str">
        <f>E7</f>
        <v>Rekonstrukce ulic Okružní a Ztracená v Šumperku - parkoviště, etapa 2016</v>
      </c>
      <c r="F82" s="386"/>
      <c r="G82" s="386"/>
      <c r="H82" s="386"/>
      <c r="L82" s="42"/>
    </row>
    <row r="83" spans="2:12" ht="13.2">
      <c r="B83" s="29"/>
      <c r="C83" s="64" t="s">
        <v>119</v>
      </c>
      <c r="L83" s="29"/>
    </row>
    <row r="84" spans="2:12" s="1" customFormat="1" ht="20.4" customHeight="1">
      <c r="B84" s="42"/>
      <c r="E84" s="385" t="s">
        <v>120</v>
      </c>
      <c r="F84" s="387"/>
      <c r="G84" s="387"/>
      <c r="H84" s="387"/>
      <c r="L84" s="42"/>
    </row>
    <row r="85" spans="2:12" s="1" customFormat="1" ht="14.4" customHeight="1">
      <c r="B85" s="42"/>
      <c r="C85" s="64" t="s">
        <v>121</v>
      </c>
      <c r="L85" s="42"/>
    </row>
    <row r="86" spans="2:12" s="1" customFormat="1" ht="22.2" customHeight="1">
      <c r="B86" s="42"/>
      <c r="E86" s="358" t="str">
        <f>E11</f>
        <v>SO 103b - Parkoviště</v>
      </c>
      <c r="F86" s="387"/>
      <c r="G86" s="387"/>
      <c r="H86" s="387"/>
      <c r="L86" s="42"/>
    </row>
    <row r="87" spans="2:12" s="1" customFormat="1" ht="6.9" customHeight="1">
      <c r="B87" s="42"/>
      <c r="L87" s="42"/>
    </row>
    <row r="88" spans="2:12" s="1" customFormat="1" ht="18" customHeight="1">
      <c r="B88" s="42"/>
      <c r="C88" s="64" t="s">
        <v>23</v>
      </c>
      <c r="F88" s="157" t="str">
        <f>F14</f>
        <v>Šumperk</v>
      </c>
      <c r="I88" s="158" t="s">
        <v>25</v>
      </c>
      <c r="J88" s="68" t="str">
        <f>IF(J14="","",J14)</f>
        <v>25. 2. 2017</v>
      </c>
      <c r="L88" s="42"/>
    </row>
    <row r="89" spans="2:12" s="1" customFormat="1" ht="6.9" customHeight="1">
      <c r="B89" s="42"/>
      <c r="L89" s="42"/>
    </row>
    <row r="90" spans="2:12" s="1" customFormat="1" ht="13.2">
      <c r="B90" s="42"/>
      <c r="C90" s="64" t="s">
        <v>27</v>
      </c>
      <c r="F90" s="157" t="str">
        <f>E17</f>
        <v>Město Šumperk, Ním. Míru 1,Šumperk</v>
      </c>
      <c r="I90" s="158" t="s">
        <v>35</v>
      </c>
      <c r="J90" s="157" t="str">
        <f>E23</f>
        <v>Cekr CZ s.r.o., Mazalova57/2, Šumperk</v>
      </c>
      <c r="L90" s="42"/>
    </row>
    <row r="91" spans="2:12" s="1" customFormat="1" ht="14.4" customHeight="1">
      <c r="B91" s="42"/>
      <c r="C91" s="64" t="s">
        <v>33</v>
      </c>
      <c r="F91" s="157" t="str">
        <f>IF(E20="","",E20)</f>
        <v/>
      </c>
      <c r="L91" s="42"/>
    </row>
    <row r="92" spans="2:12" s="1" customFormat="1" ht="10.35" customHeight="1">
      <c r="B92" s="42"/>
      <c r="L92" s="42"/>
    </row>
    <row r="93" spans="2:20" s="10" customFormat="1" ht="29.25" customHeight="1">
      <c r="B93" s="159"/>
      <c r="C93" s="160" t="s">
        <v>142</v>
      </c>
      <c r="D93" s="161" t="s">
        <v>59</v>
      </c>
      <c r="E93" s="161" t="s">
        <v>55</v>
      </c>
      <c r="F93" s="161" t="s">
        <v>143</v>
      </c>
      <c r="G93" s="161" t="s">
        <v>144</v>
      </c>
      <c r="H93" s="161" t="s">
        <v>145</v>
      </c>
      <c r="I93" s="162" t="s">
        <v>146</v>
      </c>
      <c r="J93" s="161" t="s">
        <v>126</v>
      </c>
      <c r="K93" s="163" t="s">
        <v>147</v>
      </c>
      <c r="L93" s="159"/>
      <c r="M93" s="74" t="s">
        <v>148</v>
      </c>
      <c r="N93" s="75" t="s">
        <v>44</v>
      </c>
      <c r="O93" s="75" t="s">
        <v>149</v>
      </c>
      <c r="P93" s="75" t="s">
        <v>150</v>
      </c>
      <c r="Q93" s="75" t="s">
        <v>151</v>
      </c>
      <c r="R93" s="75" t="s">
        <v>152</v>
      </c>
      <c r="S93" s="75" t="s">
        <v>153</v>
      </c>
      <c r="T93" s="76" t="s">
        <v>154</v>
      </c>
    </row>
    <row r="94" spans="2:63" s="1" customFormat="1" ht="29.25" customHeight="1">
      <c r="B94" s="42"/>
      <c r="C94" s="78" t="s">
        <v>127</v>
      </c>
      <c r="J94" s="164">
        <f>BK94</f>
        <v>0</v>
      </c>
      <c r="L94" s="42"/>
      <c r="M94" s="77"/>
      <c r="N94" s="69"/>
      <c r="O94" s="69"/>
      <c r="P94" s="165">
        <f>P95+P355</f>
        <v>0</v>
      </c>
      <c r="Q94" s="69"/>
      <c r="R94" s="165">
        <f>R95+R355</f>
        <v>909.3058186000001</v>
      </c>
      <c r="S94" s="69"/>
      <c r="T94" s="166">
        <f>T95+T355</f>
        <v>290.493</v>
      </c>
      <c r="AT94" s="25" t="s">
        <v>73</v>
      </c>
      <c r="AU94" s="25" t="s">
        <v>128</v>
      </c>
      <c r="BK94" s="167">
        <f>BK95+BK355</f>
        <v>0</v>
      </c>
    </row>
    <row r="95" spans="2:63" s="11" customFormat="1" ht="37.35" customHeight="1">
      <c r="B95" s="168"/>
      <c r="D95" s="169" t="s">
        <v>73</v>
      </c>
      <c r="E95" s="170" t="s">
        <v>155</v>
      </c>
      <c r="F95" s="170" t="s">
        <v>156</v>
      </c>
      <c r="I95" s="171"/>
      <c r="J95" s="172">
        <f>BK95</f>
        <v>0</v>
      </c>
      <c r="L95" s="168"/>
      <c r="M95" s="173"/>
      <c r="N95" s="174"/>
      <c r="O95" s="174"/>
      <c r="P95" s="175">
        <f>P96+P208+P225+P232+P238+P256+P294+P347+P353</f>
        <v>0</v>
      </c>
      <c r="Q95" s="174"/>
      <c r="R95" s="175">
        <f>R96+R208+R225+R232+R238+R256+R294+R347+R353</f>
        <v>909.3036686</v>
      </c>
      <c r="S95" s="174"/>
      <c r="T95" s="176">
        <f>T96+T208+T225+T232+T238+T256+T294+T347+T353</f>
        <v>290.493</v>
      </c>
      <c r="AR95" s="169" t="s">
        <v>81</v>
      </c>
      <c r="AT95" s="177" t="s">
        <v>73</v>
      </c>
      <c r="AU95" s="177" t="s">
        <v>74</v>
      </c>
      <c r="AY95" s="169" t="s">
        <v>157</v>
      </c>
      <c r="BK95" s="178">
        <f>BK96+BK208+BK225+BK232+BK238+BK256+BK294+BK347+BK353</f>
        <v>0</v>
      </c>
    </row>
    <row r="96" spans="2:63" s="11" customFormat="1" ht="19.95" customHeight="1">
      <c r="B96" s="168"/>
      <c r="D96" s="179" t="s">
        <v>73</v>
      </c>
      <c r="E96" s="180" t="s">
        <v>81</v>
      </c>
      <c r="F96" s="180" t="s">
        <v>158</v>
      </c>
      <c r="I96" s="171"/>
      <c r="J96" s="181">
        <f>BK96</f>
        <v>0</v>
      </c>
      <c r="L96" s="168"/>
      <c r="M96" s="173"/>
      <c r="N96" s="174"/>
      <c r="O96" s="174"/>
      <c r="P96" s="175">
        <f>SUM(P97:P207)</f>
        <v>0</v>
      </c>
      <c r="Q96" s="174"/>
      <c r="R96" s="175">
        <f>SUM(R97:R207)</f>
        <v>668.3760000000001</v>
      </c>
      <c r="S96" s="174"/>
      <c r="T96" s="176">
        <f>SUM(T97:T207)</f>
        <v>290.493</v>
      </c>
      <c r="AR96" s="169" t="s">
        <v>81</v>
      </c>
      <c r="AT96" s="177" t="s">
        <v>73</v>
      </c>
      <c r="AU96" s="177" t="s">
        <v>81</v>
      </c>
      <c r="AY96" s="169" t="s">
        <v>157</v>
      </c>
      <c r="BK96" s="178">
        <f>SUM(BK97:BK207)</f>
        <v>0</v>
      </c>
    </row>
    <row r="97" spans="2:65" s="1" customFormat="1" ht="20.4" customHeight="1">
      <c r="B97" s="182"/>
      <c r="C97" s="183" t="s">
        <v>81</v>
      </c>
      <c r="D97" s="183" t="s">
        <v>159</v>
      </c>
      <c r="E97" s="184" t="s">
        <v>160</v>
      </c>
      <c r="F97" s="185" t="s">
        <v>161</v>
      </c>
      <c r="G97" s="186" t="s">
        <v>162</v>
      </c>
      <c r="H97" s="187">
        <v>26.8</v>
      </c>
      <c r="I97" s="188"/>
      <c r="J97" s="189">
        <f>ROUND(I97*H97,2)</f>
        <v>0</v>
      </c>
      <c r="K97" s="185" t="s">
        <v>5</v>
      </c>
      <c r="L97" s="42"/>
      <c r="M97" s="190" t="s">
        <v>5</v>
      </c>
      <c r="N97" s="191" t="s">
        <v>45</v>
      </c>
      <c r="O97" s="43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25" t="s">
        <v>163</v>
      </c>
      <c r="AT97" s="25" t="s">
        <v>159</v>
      </c>
      <c r="AU97" s="25" t="s">
        <v>83</v>
      </c>
      <c r="AY97" s="25" t="s">
        <v>157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25" t="s">
        <v>81</v>
      </c>
      <c r="BK97" s="194">
        <f>ROUND(I97*H97,2)</f>
        <v>0</v>
      </c>
      <c r="BL97" s="25" t="s">
        <v>163</v>
      </c>
      <c r="BM97" s="25" t="s">
        <v>164</v>
      </c>
    </row>
    <row r="98" spans="2:51" s="12" customFormat="1" ht="12">
      <c r="B98" s="195"/>
      <c r="D98" s="196" t="s">
        <v>165</v>
      </c>
      <c r="E98" s="197" t="s">
        <v>5</v>
      </c>
      <c r="F98" s="198" t="s">
        <v>166</v>
      </c>
      <c r="H98" s="199" t="s">
        <v>5</v>
      </c>
      <c r="I98" s="200"/>
      <c r="L98" s="195"/>
      <c r="M98" s="201"/>
      <c r="N98" s="202"/>
      <c r="O98" s="202"/>
      <c r="P98" s="202"/>
      <c r="Q98" s="202"/>
      <c r="R98" s="202"/>
      <c r="S98" s="202"/>
      <c r="T98" s="203"/>
      <c r="AT98" s="199" t="s">
        <v>165</v>
      </c>
      <c r="AU98" s="199" t="s">
        <v>83</v>
      </c>
      <c r="AV98" s="12" t="s">
        <v>81</v>
      </c>
      <c r="AW98" s="12" t="s">
        <v>38</v>
      </c>
      <c r="AX98" s="12" t="s">
        <v>74</v>
      </c>
      <c r="AY98" s="199" t="s">
        <v>157</v>
      </c>
    </row>
    <row r="99" spans="2:51" s="13" customFormat="1" ht="12">
      <c r="B99" s="204"/>
      <c r="D99" s="196" t="s">
        <v>165</v>
      </c>
      <c r="E99" s="205" t="s">
        <v>5</v>
      </c>
      <c r="F99" s="206" t="s">
        <v>167</v>
      </c>
      <c r="H99" s="207">
        <v>26.8</v>
      </c>
      <c r="I99" s="208"/>
      <c r="L99" s="204"/>
      <c r="M99" s="209"/>
      <c r="N99" s="210"/>
      <c r="O99" s="210"/>
      <c r="P99" s="210"/>
      <c r="Q99" s="210"/>
      <c r="R99" s="210"/>
      <c r="S99" s="210"/>
      <c r="T99" s="211"/>
      <c r="AT99" s="205" t="s">
        <v>165</v>
      </c>
      <c r="AU99" s="205" t="s">
        <v>83</v>
      </c>
      <c r="AV99" s="13" t="s">
        <v>83</v>
      </c>
      <c r="AW99" s="13" t="s">
        <v>38</v>
      </c>
      <c r="AX99" s="13" t="s">
        <v>74</v>
      </c>
      <c r="AY99" s="205" t="s">
        <v>157</v>
      </c>
    </row>
    <row r="100" spans="2:51" s="14" customFormat="1" ht="12">
      <c r="B100" s="212"/>
      <c r="D100" s="213" t="s">
        <v>165</v>
      </c>
      <c r="E100" s="214" t="s">
        <v>5</v>
      </c>
      <c r="F100" s="215" t="s">
        <v>168</v>
      </c>
      <c r="H100" s="216">
        <v>26.8</v>
      </c>
      <c r="I100" s="217"/>
      <c r="L100" s="212"/>
      <c r="M100" s="218"/>
      <c r="N100" s="219"/>
      <c r="O100" s="219"/>
      <c r="P100" s="219"/>
      <c r="Q100" s="219"/>
      <c r="R100" s="219"/>
      <c r="S100" s="219"/>
      <c r="T100" s="220"/>
      <c r="AT100" s="221" t="s">
        <v>165</v>
      </c>
      <c r="AU100" s="221" t="s">
        <v>83</v>
      </c>
      <c r="AV100" s="14" t="s">
        <v>163</v>
      </c>
      <c r="AW100" s="14" t="s">
        <v>38</v>
      </c>
      <c r="AX100" s="14" t="s">
        <v>81</v>
      </c>
      <c r="AY100" s="221" t="s">
        <v>157</v>
      </c>
    </row>
    <row r="101" spans="2:65" s="1" customFormat="1" ht="51.6" customHeight="1">
      <c r="B101" s="182"/>
      <c r="C101" s="183" t="s">
        <v>83</v>
      </c>
      <c r="D101" s="183" t="s">
        <v>159</v>
      </c>
      <c r="E101" s="184" t="s">
        <v>169</v>
      </c>
      <c r="F101" s="185" t="s">
        <v>170</v>
      </c>
      <c r="G101" s="186" t="s">
        <v>171</v>
      </c>
      <c r="H101" s="187">
        <v>1001.7</v>
      </c>
      <c r="I101" s="188"/>
      <c r="J101" s="189">
        <f>ROUND(I101*H101,2)</f>
        <v>0</v>
      </c>
      <c r="K101" s="185" t="s">
        <v>172</v>
      </c>
      <c r="L101" s="42"/>
      <c r="M101" s="190" t="s">
        <v>5</v>
      </c>
      <c r="N101" s="191" t="s">
        <v>45</v>
      </c>
      <c r="O101" s="43"/>
      <c r="P101" s="192">
        <f>O101*H101</f>
        <v>0</v>
      </c>
      <c r="Q101" s="192">
        <v>0</v>
      </c>
      <c r="R101" s="192">
        <f>Q101*H101</f>
        <v>0</v>
      </c>
      <c r="S101" s="192">
        <v>0.29</v>
      </c>
      <c r="T101" s="193">
        <f>S101*H101</f>
        <v>290.493</v>
      </c>
      <c r="AR101" s="25" t="s">
        <v>163</v>
      </c>
      <c r="AT101" s="25" t="s">
        <v>159</v>
      </c>
      <c r="AU101" s="25" t="s">
        <v>83</v>
      </c>
      <c r="AY101" s="25" t="s">
        <v>157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5" t="s">
        <v>81</v>
      </c>
      <c r="BK101" s="194">
        <f>ROUND(I101*H101,2)</f>
        <v>0</v>
      </c>
      <c r="BL101" s="25" t="s">
        <v>163</v>
      </c>
      <c r="BM101" s="25" t="s">
        <v>173</v>
      </c>
    </row>
    <row r="102" spans="2:51" s="12" customFormat="1" ht="12">
      <c r="B102" s="195"/>
      <c r="D102" s="196" t="s">
        <v>165</v>
      </c>
      <c r="E102" s="197" t="s">
        <v>5</v>
      </c>
      <c r="F102" s="198" t="s">
        <v>174</v>
      </c>
      <c r="H102" s="199" t="s">
        <v>5</v>
      </c>
      <c r="I102" s="200"/>
      <c r="L102" s="195"/>
      <c r="M102" s="201"/>
      <c r="N102" s="202"/>
      <c r="O102" s="202"/>
      <c r="P102" s="202"/>
      <c r="Q102" s="202"/>
      <c r="R102" s="202"/>
      <c r="S102" s="202"/>
      <c r="T102" s="203"/>
      <c r="AT102" s="199" t="s">
        <v>165</v>
      </c>
      <c r="AU102" s="199" t="s">
        <v>83</v>
      </c>
      <c r="AV102" s="12" t="s">
        <v>81</v>
      </c>
      <c r="AW102" s="12" t="s">
        <v>38</v>
      </c>
      <c r="AX102" s="12" t="s">
        <v>74</v>
      </c>
      <c r="AY102" s="199" t="s">
        <v>157</v>
      </c>
    </row>
    <row r="103" spans="2:51" s="13" customFormat="1" ht="12">
      <c r="B103" s="204"/>
      <c r="D103" s="196" t="s">
        <v>165</v>
      </c>
      <c r="E103" s="205" t="s">
        <v>5</v>
      </c>
      <c r="F103" s="206" t="s">
        <v>175</v>
      </c>
      <c r="H103" s="207">
        <v>733.7</v>
      </c>
      <c r="I103" s="208"/>
      <c r="L103" s="204"/>
      <c r="M103" s="209"/>
      <c r="N103" s="210"/>
      <c r="O103" s="210"/>
      <c r="P103" s="210"/>
      <c r="Q103" s="210"/>
      <c r="R103" s="210"/>
      <c r="S103" s="210"/>
      <c r="T103" s="211"/>
      <c r="AT103" s="205" t="s">
        <v>165</v>
      </c>
      <c r="AU103" s="205" t="s">
        <v>83</v>
      </c>
      <c r="AV103" s="13" t="s">
        <v>83</v>
      </c>
      <c r="AW103" s="13" t="s">
        <v>38</v>
      </c>
      <c r="AX103" s="13" t="s">
        <v>74</v>
      </c>
      <c r="AY103" s="205" t="s">
        <v>157</v>
      </c>
    </row>
    <row r="104" spans="2:51" s="12" customFormat="1" ht="12">
      <c r="B104" s="195"/>
      <c r="D104" s="196" t="s">
        <v>165</v>
      </c>
      <c r="E104" s="197" t="s">
        <v>5</v>
      </c>
      <c r="F104" s="198" t="s">
        <v>176</v>
      </c>
      <c r="H104" s="199" t="s">
        <v>5</v>
      </c>
      <c r="I104" s="200"/>
      <c r="L104" s="195"/>
      <c r="M104" s="201"/>
      <c r="N104" s="202"/>
      <c r="O104" s="202"/>
      <c r="P104" s="202"/>
      <c r="Q104" s="202"/>
      <c r="R104" s="202"/>
      <c r="S104" s="202"/>
      <c r="T104" s="203"/>
      <c r="AT104" s="199" t="s">
        <v>165</v>
      </c>
      <c r="AU104" s="199" t="s">
        <v>83</v>
      </c>
      <c r="AV104" s="12" t="s">
        <v>81</v>
      </c>
      <c r="AW104" s="12" t="s">
        <v>38</v>
      </c>
      <c r="AX104" s="12" t="s">
        <v>74</v>
      </c>
      <c r="AY104" s="199" t="s">
        <v>157</v>
      </c>
    </row>
    <row r="105" spans="2:51" s="13" customFormat="1" ht="12">
      <c r="B105" s="204"/>
      <c r="D105" s="196" t="s">
        <v>165</v>
      </c>
      <c r="E105" s="205" t="s">
        <v>5</v>
      </c>
      <c r="F105" s="206" t="s">
        <v>177</v>
      </c>
      <c r="H105" s="207">
        <v>268</v>
      </c>
      <c r="I105" s="208"/>
      <c r="L105" s="204"/>
      <c r="M105" s="209"/>
      <c r="N105" s="210"/>
      <c r="O105" s="210"/>
      <c r="P105" s="210"/>
      <c r="Q105" s="210"/>
      <c r="R105" s="210"/>
      <c r="S105" s="210"/>
      <c r="T105" s="211"/>
      <c r="AT105" s="205" t="s">
        <v>165</v>
      </c>
      <c r="AU105" s="205" t="s">
        <v>83</v>
      </c>
      <c r="AV105" s="13" t="s">
        <v>83</v>
      </c>
      <c r="AW105" s="13" t="s">
        <v>38</v>
      </c>
      <c r="AX105" s="13" t="s">
        <v>74</v>
      </c>
      <c r="AY105" s="205" t="s">
        <v>157</v>
      </c>
    </row>
    <row r="106" spans="2:51" s="14" customFormat="1" ht="12">
      <c r="B106" s="212"/>
      <c r="D106" s="213" t="s">
        <v>165</v>
      </c>
      <c r="E106" s="214" t="s">
        <v>5</v>
      </c>
      <c r="F106" s="215" t="s">
        <v>168</v>
      </c>
      <c r="H106" s="216">
        <v>1001.7</v>
      </c>
      <c r="I106" s="217"/>
      <c r="L106" s="212"/>
      <c r="M106" s="218"/>
      <c r="N106" s="219"/>
      <c r="O106" s="219"/>
      <c r="P106" s="219"/>
      <c r="Q106" s="219"/>
      <c r="R106" s="219"/>
      <c r="S106" s="219"/>
      <c r="T106" s="220"/>
      <c r="AT106" s="221" t="s">
        <v>165</v>
      </c>
      <c r="AU106" s="221" t="s">
        <v>83</v>
      </c>
      <c r="AV106" s="14" t="s">
        <v>163</v>
      </c>
      <c r="AW106" s="14" t="s">
        <v>38</v>
      </c>
      <c r="AX106" s="14" t="s">
        <v>81</v>
      </c>
      <c r="AY106" s="221" t="s">
        <v>157</v>
      </c>
    </row>
    <row r="107" spans="2:65" s="1" customFormat="1" ht="40.2" customHeight="1">
      <c r="B107" s="182"/>
      <c r="C107" s="183" t="s">
        <v>178</v>
      </c>
      <c r="D107" s="183" t="s">
        <v>159</v>
      </c>
      <c r="E107" s="184" t="s">
        <v>179</v>
      </c>
      <c r="F107" s="185" t="s">
        <v>180</v>
      </c>
      <c r="G107" s="186" t="s">
        <v>162</v>
      </c>
      <c r="H107" s="187">
        <v>569.738</v>
      </c>
      <c r="I107" s="188"/>
      <c r="J107" s="189">
        <f>ROUND(I107*H107,2)</f>
        <v>0</v>
      </c>
      <c r="K107" s="185" t="s">
        <v>172</v>
      </c>
      <c r="L107" s="42"/>
      <c r="M107" s="190" t="s">
        <v>5</v>
      </c>
      <c r="N107" s="191" t="s">
        <v>45</v>
      </c>
      <c r="O107" s="43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25" t="s">
        <v>163</v>
      </c>
      <c r="AT107" s="25" t="s">
        <v>159</v>
      </c>
      <c r="AU107" s="25" t="s">
        <v>83</v>
      </c>
      <c r="AY107" s="25" t="s">
        <v>157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5" t="s">
        <v>81</v>
      </c>
      <c r="BK107" s="194">
        <f>ROUND(I107*H107,2)</f>
        <v>0</v>
      </c>
      <c r="BL107" s="25" t="s">
        <v>163</v>
      </c>
      <c r="BM107" s="25" t="s">
        <v>181</v>
      </c>
    </row>
    <row r="108" spans="2:51" s="12" customFormat="1" ht="12">
      <c r="B108" s="195"/>
      <c r="D108" s="196" t="s">
        <v>165</v>
      </c>
      <c r="E108" s="197" t="s">
        <v>5</v>
      </c>
      <c r="F108" s="198" t="s">
        <v>182</v>
      </c>
      <c r="H108" s="199" t="s">
        <v>5</v>
      </c>
      <c r="I108" s="200"/>
      <c r="L108" s="195"/>
      <c r="M108" s="201"/>
      <c r="N108" s="202"/>
      <c r="O108" s="202"/>
      <c r="P108" s="202"/>
      <c r="Q108" s="202"/>
      <c r="R108" s="202"/>
      <c r="S108" s="202"/>
      <c r="T108" s="203"/>
      <c r="AT108" s="199" t="s">
        <v>165</v>
      </c>
      <c r="AU108" s="199" t="s">
        <v>83</v>
      </c>
      <c r="AV108" s="12" t="s">
        <v>81</v>
      </c>
      <c r="AW108" s="12" t="s">
        <v>38</v>
      </c>
      <c r="AX108" s="12" t="s">
        <v>74</v>
      </c>
      <c r="AY108" s="199" t="s">
        <v>157</v>
      </c>
    </row>
    <row r="109" spans="2:51" s="13" customFormat="1" ht="12">
      <c r="B109" s="204"/>
      <c r="D109" s="196" t="s">
        <v>165</v>
      </c>
      <c r="E109" s="205" t="s">
        <v>5</v>
      </c>
      <c r="F109" s="206" t="s">
        <v>183</v>
      </c>
      <c r="H109" s="207">
        <v>26.8</v>
      </c>
      <c r="I109" s="208"/>
      <c r="L109" s="204"/>
      <c r="M109" s="209"/>
      <c r="N109" s="210"/>
      <c r="O109" s="210"/>
      <c r="P109" s="210"/>
      <c r="Q109" s="210"/>
      <c r="R109" s="210"/>
      <c r="S109" s="210"/>
      <c r="T109" s="211"/>
      <c r="AT109" s="205" t="s">
        <v>165</v>
      </c>
      <c r="AU109" s="205" t="s">
        <v>83</v>
      </c>
      <c r="AV109" s="13" t="s">
        <v>83</v>
      </c>
      <c r="AW109" s="13" t="s">
        <v>38</v>
      </c>
      <c r="AX109" s="13" t="s">
        <v>74</v>
      </c>
      <c r="AY109" s="205" t="s">
        <v>157</v>
      </c>
    </row>
    <row r="110" spans="2:51" s="15" customFormat="1" ht="12">
      <c r="B110" s="222"/>
      <c r="D110" s="196" t="s">
        <v>165</v>
      </c>
      <c r="E110" s="223" t="s">
        <v>5</v>
      </c>
      <c r="F110" s="224" t="s">
        <v>184</v>
      </c>
      <c r="H110" s="225">
        <v>26.8</v>
      </c>
      <c r="I110" s="226"/>
      <c r="L110" s="222"/>
      <c r="M110" s="227"/>
      <c r="N110" s="228"/>
      <c r="O110" s="228"/>
      <c r="P110" s="228"/>
      <c r="Q110" s="228"/>
      <c r="R110" s="228"/>
      <c r="S110" s="228"/>
      <c r="T110" s="229"/>
      <c r="AT110" s="223" t="s">
        <v>165</v>
      </c>
      <c r="AU110" s="223" t="s">
        <v>83</v>
      </c>
      <c r="AV110" s="15" t="s">
        <v>178</v>
      </c>
      <c r="AW110" s="15" t="s">
        <v>38</v>
      </c>
      <c r="AX110" s="15" t="s">
        <v>74</v>
      </c>
      <c r="AY110" s="223" t="s">
        <v>157</v>
      </c>
    </row>
    <row r="111" spans="2:51" s="12" customFormat="1" ht="12">
      <c r="B111" s="195"/>
      <c r="D111" s="196" t="s">
        <v>165</v>
      </c>
      <c r="E111" s="197" t="s">
        <v>5</v>
      </c>
      <c r="F111" s="198" t="s">
        <v>185</v>
      </c>
      <c r="H111" s="199" t="s">
        <v>5</v>
      </c>
      <c r="I111" s="200"/>
      <c r="L111" s="195"/>
      <c r="M111" s="201"/>
      <c r="N111" s="202"/>
      <c r="O111" s="202"/>
      <c r="P111" s="202"/>
      <c r="Q111" s="202"/>
      <c r="R111" s="202"/>
      <c r="S111" s="202"/>
      <c r="T111" s="203"/>
      <c r="AT111" s="199" t="s">
        <v>165</v>
      </c>
      <c r="AU111" s="199" t="s">
        <v>83</v>
      </c>
      <c r="AV111" s="12" t="s">
        <v>81</v>
      </c>
      <c r="AW111" s="12" t="s">
        <v>38</v>
      </c>
      <c r="AX111" s="12" t="s">
        <v>74</v>
      </c>
      <c r="AY111" s="199" t="s">
        <v>157</v>
      </c>
    </row>
    <row r="112" spans="2:51" s="13" customFormat="1" ht="12">
      <c r="B112" s="204"/>
      <c r="D112" s="196" t="s">
        <v>165</v>
      </c>
      <c r="E112" s="205" t="s">
        <v>5</v>
      </c>
      <c r="F112" s="206" t="s">
        <v>186</v>
      </c>
      <c r="H112" s="207">
        <v>176.088</v>
      </c>
      <c r="I112" s="208"/>
      <c r="L112" s="204"/>
      <c r="M112" s="209"/>
      <c r="N112" s="210"/>
      <c r="O112" s="210"/>
      <c r="P112" s="210"/>
      <c r="Q112" s="210"/>
      <c r="R112" s="210"/>
      <c r="S112" s="210"/>
      <c r="T112" s="211"/>
      <c r="AT112" s="205" t="s">
        <v>165</v>
      </c>
      <c r="AU112" s="205" t="s">
        <v>83</v>
      </c>
      <c r="AV112" s="13" t="s">
        <v>83</v>
      </c>
      <c r="AW112" s="13" t="s">
        <v>38</v>
      </c>
      <c r="AX112" s="13" t="s">
        <v>74</v>
      </c>
      <c r="AY112" s="205" t="s">
        <v>157</v>
      </c>
    </row>
    <row r="113" spans="2:51" s="15" customFormat="1" ht="12">
      <c r="B113" s="222"/>
      <c r="D113" s="196" t="s">
        <v>165</v>
      </c>
      <c r="E113" s="223" t="s">
        <v>5</v>
      </c>
      <c r="F113" s="224" t="s">
        <v>184</v>
      </c>
      <c r="H113" s="225">
        <v>176.088</v>
      </c>
      <c r="I113" s="226"/>
      <c r="L113" s="222"/>
      <c r="M113" s="227"/>
      <c r="N113" s="228"/>
      <c r="O113" s="228"/>
      <c r="P113" s="228"/>
      <c r="Q113" s="228"/>
      <c r="R113" s="228"/>
      <c r="S113" s="228"/>
      <c r="T113" s="229"/>
      <c r="AT113" s="223" t="s">
        <v>165</v>
      </c>
      <c r="AU113" s="223" t="s">
        <v>83</v>
      </c>
      <c r="AV113" s="15" t="s">
        <v>178</v>
      </c>
      <c r="AW113" s="15" t="s">
        <v>38</v>
      </c>
      <c r="AX113" s="15" t="s">
        <v>74</v>
      </c>
      <c r="AY113" s="223" t="s">
        <v>157</v>
      </c>
    </row>
    <row r="114" spans="2:51" s="12" customFormat="1" ht="12">
      <c r="B114" s="195"/>
      <c r="D114" s="196" t="s">
        <v>165</v>
      </c>
      <c r="E114" s="197" t="s">
        <v>5</v>
      </c>
      <c r="F114" s="198" t="s">
        <v>187</v>
      </c>
      <c r="H114" s="199" t="s">
        <v>5</v>
      </c>
      <c r="I114" s="200"/>
      <c r="L114" s="195"/>
      <c r="M114" s="201"/>
      <c r="N114" s="202"/>
      <c r="O114" s="202"/>
      <c r="P114" s="202"/>
      <c r="Q114" s="202"/>
      <c r="R114" s="202"/>
      <c r="S114" s="202"/>
      <c r="T114" s="203"/>
      <c r="AT114" s="199" t="s">
        <v>165</v>
      </c>
      <c r="AU114" s="199" t="s">
        <v>83</v>
      </c>
      <c r="AV114" s="12" t="s">
        <v>81</v>
      </c>
      <c r="AW114" s="12" t="s">
        <v>38</v>
      </c>
      <c r="AX114" s="12" t="s">
        <v>74</v>
      </c>
      <c r="AY114" s="199" t="s">
        <v>157</v>
      </c>
    </row>
    <row r="115" spans="2:51" s="13" customFormat="1" ht="12">
      <c r="B115" s="204"/>
      <c r="D115" s="196" t="s">
        <v>165</v>
      </c>
      <c r="E115" s="205" t="s">
        <v>5</v>
      </c>
      <c r="F115" s="206" t="s">
        <v>188</v>
      </c>
      <c r="H115" s="207">
        <v>366.85</v>
      </c>
      <c r="I115" s="208"/>
      <c r="L115" s="204"/>
      <c r="M115" s="209"/>
      <c r="N115" s="210"/>
      <c r="O115" s="210"/>
      <c r="P115" s="210"/>
      <c r="Q115" s="210"/>
      <c r="R115" s="210"/>
      <c r="S115" s="210"/>
      <c r="T115" s="211"/>
      <c r="AT115" s="205" t="s">
        <v>165</v>
      </c>
      <c r="AU115" s="205" t="s">
        <v>83</v>
      </c>
      <c r="AV115" s="13" t="s">
        <v>83</v>
      </c>
      <c r="AW115" s="13" t="s">
        <v>38</v>
      </c>
      <c r="AX115" s="13" t="s">
        <v>74</v>
      </c>
      <c r="AY115" s="205" t="s">
        <v>157</v>
      </c>
    </row>
    <row r="116" spans="2:51" s="15" customFormat="1" ht="12">
      <c r="B116" s="222"/>
      <c r="D116" s="196" t="s">
        <v>165</v>
      </c>
      <c r="E116" s="223" t="s">
        <v>5</v>
      </c>
      <c r="F116" s="224" t="s">
        <v>184</v>
      </c>
      <c r="H116" s="225">
        <v>366.85</v>
      </c>
      <c r="I116" s="226"/>
      <c r="L116" s="222"/>
      <c r="M116" s="227"/>
      <c r="N116" s="228"/>
      <c r="O116" s="228"/>
      <c r="P116" s="228"/>
      <c r="Q116" s="228"/>
      <c r="R116" s="228"/>
      <c r="S116" s="228"/>
      <c r="T116" s="229"/>
      <c r="AT116" s="223" t="s">
        <v>165</v>
      </c>
      <c r="AU116" s="223" t="s">
        <v>83</v>
      </c>
      <c r="AV116" s="15" t="s">
        <v>178</v>
      </c>
      <c r="AW116" s="15" t="s">
        <v>38</v>
      </c>
      <c r="AX116" s="15" t="s">
        <v>74</v>
      </c>
      <c r="AY116" s="223" t="s">
        <v>157</v>
      </c>
    </row>
    <row r="117" spans="2:51" s="14" customFormat="1" ht="12">
      <c r="B117" s="212"/>
      <c r="D117" s="213" t="s">
        <v>165</v>
      </c>
      <c r="E117" s="214" t="s">
        <v>5</v>
      </c>
      <c r="F117" s="215" t="s">
        <v>168</v>
      </c>
      <c r="H117" s="216">
        <v>569.738</v>
      </c>
      <c r="I117" s="217"/>
      <c r="L117" s="212"/>
      <c r="M117" s="218"/>
      <c r="N117" s="219"/>
      <c r="O117" s="219"/>
      <c r="P117" s="219"/>
      <c r="Q117" s="219"/>
      <c r="R117" s="219"/>
      <c r="S117" s="219"/>
      <c r="T117" s="220"/>
      <c r="AT117" s="221" t="s">
        <v>165</v>
      </c>
      <c r="AU117" s="221" t="s">
        <v>83</v>
      </c>
      <c r="AV117" s="14" t="s">
        <v>163</v>
      </c>
      <c r="AW117" s="14" t="s">
        <v>38</v>
      </c>
      <c r="AX117" s="14" t="s">
        <v>81</v>
      </c>
      <c r="AY117" s="221" t="s">
        <v>157</v>
      </c>
    </row>
    <row r="118" spans="2:65" s="1" customFormat="1" ht="40.2" customHeight="1">
      <c r="B118" s="182"/>
      <c r="C118" s="183" t="s">
        <v>163</v>
      </c>
      <c r="D118" s="183" t="s">
        <v>159</v>
      </c>
      <c r="E118" s="184" t="s">
        <v>189</v>
      </c>
      <c r="F118" s="185" t="s">
        <v>190</v>
      </c>
      <c r="G118" s="186" t="s">
        <v>162</v>
      </c>
      <c r="H118" s="187">
        <v>284.869</v>
      </c>
      <c r="I118" s="188"/>
      <c r="J118" s="189">
        <f>ROUND(I118*H118,2)</f>
        <v>0</v>
      </c>
      <c r="K118" s="185" t="s">
        <v>191</v>
      </c>
      <c r="L118" s="42"/>
      <c r="M118" s="190" t="s">
        <v>5</v>
      </c>
      <c r="N118" s="191" t="s">
        <v>45</v>
      </c>
      <c r="O118" s="43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AR118" s="25" t="s">
        <v>163</v>
      </c>
      <c r="AT118" s="25" t="s">
        <v>159</v>
      </c>
      <c r="AU118" s="25" t="s">
        <v>83</v>
      </c>
      <c r="AY118" s="25" t="s">
        <v>157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25" t="s">
        <v>81</v>
      </c>
      <c r="BK118" s="194">
        <f>ROUND(I118*H118,2)</f>
        <v>0</v>
      </c>
      <c r="BL118" s="25" t="s">
        <v>163</v>
      </c>
      <c r="BM118" s="25" t="s">
        <v>192</v>
      </c>
    </row>
    <row r="119" spans="2:51" s="13" customFormat="1" ht="12">
      <c r="B119" s="204"/>
      <c r="D119" s="196" t="s">
        <v>165</v>
      </c>
      <c r="E119" s="205" t="s">
        <v>5</v>
      </c>
      <c r="F119" s="206" t="s">
        <v>193</v>
      </c>
      <c r="H119" s="207">
        <v>284.869</v>
      </c>
      <c r="I119" s="208"/>
      <c r="L119" s="204"/>
      <c r="M119" s="209"/>
      <c r="N119" s="210"/>
      <c r="O119" s="210"/>
      <c r="P119" s="210"/>
      <c r="Q119" s="210"/>
      <c r="R119" s="210"/>
      <c r="S119" s="210"/>
      <c r="T119" s="211"/>
      <c r="AT119" s="205" t="s">
        <v>165</v>
      </c>
      <c r="AU119" s="205" t="s">
        <v>83</v>
      </c>
      <c r="AV119" s="13" t="s">
        <v>83</v>
      </c>
      <c r="AW119" s="13" t="s">
        <v>38</v>
      </c>
      <c r="AX119" s="13" t="s">
        <v>74</v>
      </c>
      <c r="AY119" s="205" t="s">
        <v>157</v>
      </c>
    </row>
    <row r="120" spans="2:51" s="14" customFormat="1" ht="12">
      <c r="B120" s="212"/>
      <c r="D120" s="213" t="s">
        <v>165</v>
      </c>
      <c r="E120" s="214" t="s">
        <v>5</v>
      </c>
      <c r="F120" s="215" t="s">
        <v>168</v>
      </c>
      <c r="H120" s="216">
        <v>284.869</v>
      </c>
      <c r="I120" s="217"/>
      <c r="L120" s="212"/>
      <c r="M120" s="218"/>
      <c r="N120" s="219"/>
      <c r="O120" s="219"/>
      <c r="P120" s="219"/>
      <c r="Q120" s="219"/>
      <c r="R120" s="219"/>
      <c r="S120" s="219"/>
      <c r="T120" s="220"/>
      <c r="AT120" s="221" t="s">
        <v>165</v>
      </c>
      <c r="AU120" s="221" t="s">
        <v>83</v>
      </c>
      <c r="AV120" s="14" t="s">
        <v>163</v>
      </c>
      <c r="AW120" s="14" t="s">
        <v>38</v>
      </c>
      <c r="AX120" s="14" t="s">
        <v>81</v>
      </c>
      <c r="AY120" s="221" t="s">
        <v>157</v>
      </c>
    </row>
    <row r="121" spans="2:65" s="1" customFormat="1" ht="20.4" customHeight="1">
      <c r="B121" s="182"/>
      <c r="C121" s="183" t="s">
        <v>194</v>
      </c>
      <c r="D121" s="183" t="s">
        <v>159</v>
      </c>
      <c r="E121" s="184" t="s">
        <v>195</v>
      </c>
      <c r="F121" s="185" t="s">
        <v>196</v>
      </c>
      <c r="G121" s="186" t="s">
        <v>162</v>
      </c>
      <c r="H121" s="187">
        <v>4.5</v>
      </c>
      <c r="I121" s="188"/>
      <c r="J121" s="189">
        <f>ROUND(I121*H121,2)</f>
        <v>0</v>
      </c>
      <c r="K121" s="185" t="s">
        <v>5</v>
      </c>
      <c r="L121" s="42"/>
      <c r="M121" s="190" t="s">
        <v>5</v>
      </c>
      <c r="N121" s="191" t="s">
        <v>45</v>
      </c>
      <c r="O121" s="43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AR121" s="25" t="s">
        <v>163</v>
      </c>
      <c r="AT121" s="25" t="s">
        <v>159</v>
      </c>
      <c r="AU121" s="25" t="s">
        <v>83</v>
      </c>
      <c r="AY121" s="25" t="s">
        <v>157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25" t="s">
        <v>81</v>
      </c>
      <c r="BK121" s="194">
        <f>ROUND(I121*H121,2)</f>
        <v>0</v>
      </c>
      <c r="BL121" s="25" t="s">
        <v>163</v>
      </c>
      <c r="BM121" s="25" t="s">
        <v>197</v>
      </c>
    </row>
    <row r="122" spans="2:51" s="12" customFormat="1" ht="12">
      <c r="B122" s="195"/>
      <c r="D122" s="196" t="s">
        <v>165</v>
      </c>
      <c r="E122" s="197" t="s">
        <v>5</v>
      </c>
      <c r="F122" s="198" t="s">
        <v>198</v>
      </c>
      <c r="H122" s="199" t="s">
        <v>5</v>
      </c>
      <c r="I122" s="200"/>
      <c r="L122" s="195"/>
      <c r="M122" s="201"/>
      <c r="N122" s="202"/>
      <c r="O122" s="202"/>
      <c r="P122" s="202"/>
      <c r="Q122" s="202"/>
      <c r="R122" s="202"/>
      <c r="S122" s="202"/>
      <c r="T122" s="203"/>
      <c r="AT122" s="199" t="s">
        <v>165</v>
      </c>
      <c r="AU122" s="199" t="s">
        <v>83</v>
      </c>
      <c r="AV122" s="12" t="s">
        <v>81</v>
      </c>
      <c r="AW122" s="12" t="s">
        <v>38</v>
      </c>
      <c r="AX122" s="12" t="s">
        <v>74</v>
      </c>
      <c r="AY122" s="199" t="s">
        <v>157</v>
      </c>
    </row>
    <row r="123" spans="2:51" s="13" customFormat="1" ht="12">
      <c r="B123" s="204"/>
      <c r="D123" s="196" t="s">
        <v>165</v>
      </c>
      <c r="E123" s="205" t="s">
        <v>5</v>
      </c>
      <c r="F123" s="206" t="s">
        <v>199</v>
      </c>
      <c r="H123" s="207">
        <v>2.16</v>
      </c>
      <c r="I123" s="208"/>
      <c r="L123" s="204"/>
      <c r="M123" s="209"/>
      <c r="N123" s="210"/>
      <c r="O123" s="210"/>
      <c r="P123" s="210"/>
      <c r="Q123" s="210"/>
      <c r="R123" s="210"/>
      <c r="S123" s="210"/>
      <c r="T123" s="211"/>
      <c r="AT123" s="205" t="s">
        <v>165</v>
      </c>
      <c r="AU123" s="205" t="s">
        <v>83</v>
      </c>
      <c r="AV123" s="13" t="s">
        <v>83</v>
      </c>
      <c r="AW123" s="13" t="s">
        <v>38</v>
      </c>
      <c r="AX123" s="13" t="s">
        <v>74</v>
      </c>
      <c r="AY123" s="205" t="s">
        <v>157</v>
      </c>
    </row>
    <row r="124" spans="2:51" s="13" customFormat="1" ht="12">
      <c r="B124" s="204"/>
      <c r="D124" s="196" t="s">
        <v>165</v>
      </c>
      <c r="E124" s="205" t="s">
        <v>5</v>
      </c>
      <c r="F124" s="206" t="s">
        <v>200</v>
      </c>
      <c r="H124" s="207">
        <v>1.62</v>
      </c>
      <c r="I124" s="208"/>
      <c r="L124" s="204"/>
      <c r="M124" s="209"/>
      <c r="N124" s="210"/>
      <c r="O124" s="210"/>
      <c r="P124" s="210"/>
      <c r="Q124" s="210"/>
      <c r="R124" s="210"/>
      <c r="S124" s="210"/>
      <c r="T124" s="211"/>
      <c r="AT124" s="205" t="s">
        <v>165</v>
      </c>
      <c r="AU124" s="205" t="s">
        <v>83</v>
      </c>
      <c r="AV124" s="13" t="s">
        <v>83</v>
      </c>
      <c r="AW124" s="13" t="s">
        <v>38</v>
      </c>
      <c r="AX124" s="13" t="s">
        <v>74</v>
      </c>
      <c r="AY124" s="205" t="s">
        <v>157</v>
      </c>
    </row>
    <row r="125" spans="2:51" s="15" customFormat="1" ht="12">
      <c r="B125" s="222"/>
      <c r="D125" s="196" t="s">
        <v>165</v>
      </c>
      <c r="E125" s="223" t="s">
        <v>5</v>
      </c>
      <c r="F125" s="224" t="s">
        <v>184</v>
      </c>
      <c r="H125" s="225">
        <v>3.78</v>
      </c>
      <c r="I125" s="226"/>
      <c r="L125" s="222"/>
      <c r="M125" s="227"/>
      <c r="N125" s="228"/>
      <c r="O125" s="228"/>
      <c r="P125" s="228"/>
      <c r="Q125" s="228"/>
      <c r="R125" s="228"/>
      <c r="S125" s="228"/>
      <c r="T125" s="229"/>
      <c r="AT125" s="223" t="s">
        <v>165</v>
      </c>
      <c r="AU125" s="223" t="s">
        <v>83</v>
      </c>
      <c r="AV125" s="15" t="s">
        <v>178</v>
      </c>
      <c r="AW125" s="15" t="s">
        <v>38</v>
      </c>
      <c r="AX125" s="15" t="s">
        <v>74</v>
      </c>
      <c r="AY125" s="223" t="s">
        <v>157</v>
      </c>
    </row>
    <row r="126" spans="2:51" s="12" customFormat="1" ht="12">
      <c r="B126" s="195"/>
      <c r="D126" s="196" t="s">
        <v>165</v>
      </c>
      <c r="E126" s="197" t="s">
        <v>5</v>
      </c>
      <c r="F126" s="198" t="s">
        <v>201</v>
      </c>
      <c r="H126" s="199" t="s">
        <v>5</v>
      </c>
      <c r="I126" s="200"/>
      <c r="L126" s="195"/>
      <c r="M126" s="201"/>
      <c r="N126" s="202"/>
      <c r="O126" s="202"/>
      <c r="P126" s="202"/>
      <c r="Q126" s="202"/>
      <c r="R126" s="202"/>
      <c r="S126" s="202"/>
      <c r="T126" s="203"/>
      <c r="AT126" s="199" t="s">
        <v>165</v>
      </c>
      <c r="AU126" s="199" t="s">
        <v>83</v>
      </c>
      <c r="AV126" s="12" t="s">
        <v>81</v>
      </c>
      <c r="AW126" s="12" t="s">
        <v>38</v>
      </c>
      <c r="AX126" s="12" t="s">
        <v>74</v>
      </c>
      <c r="AY126" s="199" t="s">
        <v>157</v>
      </c>
    </row>
    <row r="127" spans="2:51" s="13" customFormat="1" ht="12">
      <c r="B127" s="204"/>
      <c r="D127" s="196" t="s">
        <v>165</v>
      </c>
      <c r="E127" s="205" t="s">
        <v>5</v>
      </c>
      <c r="F127" s="206" t="s">
        <v>202</v>
      </c>
      <c r="H127" s="207">
        <v>0.72</v>
      </c>
      <c r="I127" s="208"/>
      <c r="L127" s="204"/>
      <c r="M127" s="209"/>
      <c r="N127" s="210"/>
      <c r="O127" s="210"/>
      <c r="P127" s="210"/>
      <c r="Q127" s="210"/>
      <c r="R127" s="210"/>
      <c r="S127" s="210"/>
      <c r="T127" s="211"/>
      <c r="AT127" s="205" t="s">
        <v>165</v>
      </c>
      <c r="AU127" s="205" t="s">
        <v>83</v>
      </c>
      <c r="AV127" s="13" t="s">
        <v>83</v>
      </c>
      <c r="AW127" s="13" t="s">
        <v>38</v>
      </c>
      <c r="AX127" s="13" t="s">
        <v>74</v>
      </c>
      <c r="AY127" s="205" t="s">
        <v>157</v>
      </c>
    </row>
    <row r="128" spans="2:51" s="15" customFormat="1" ht="12">
      <c r="B128" s="222"/>
      <c r="D128" s="196" t="s">
        <v>165</v>
      </c>
      <c r="E128" s="223" t="s">
        <v>5</v>
      </c>
      <c r="F128" s="224" t="s">
        <v>184</v>
      </c>
      <c r="H128" s="225">
        <v>0.72</v>
      </c>
      <c r="I128" s="226"/>
      <c r="L128" s="222"/>
      <c r="M128" s="227"/>
      <c r="N128" s="228"/>
      <c r="O128" s="228"/>
      <c r="P128" s="228"/>
      <c r="Q128" s="228"/>
      <c r="R128" s="228"/>
      <c r="S128" s="228"/>
      <c r="T128" s="229"/>
      <c r="AT128" s="223" t="s">
        <v>165</v>
      </c>
      <c r="AU128" s="223" t="s">
        <v>83</v>
      </c>
      <c r="AV128" s="15" t="s">
        <v>178</v>
      </c>
      <c r="AW128" s="15" t="s">
        <v>38</v>
      </c>
      <c r="AX128" s="15" t="s">
        <v>74</v>
      </c>
      <c r="AY128" s="223" t="s">
        <v>157</v>
      </c>
    </row>
    <row r="129" spans="2:51" s="14" customFormat="1" ht="12">
      <c r="B129" s="212"/>
      <c r="D129" s="213" t="s">
        <v>165</v>
      </c>
      <c r="E129" s="214" t="s">
        <v>5</v>
      </c>
      <c r="F129" s="215" t="s">
        <v>168</v>
      </c>
      <c r="H129" s="216">
        <v>4.5</v>
      </c>
      <c r="I129" s="217"/>
      <c r="L129" s="212"/>
      <c r="M129" s="218"/>
      <c r="N129" s="219"/>
      <c r="O129" s="219"/>
      <c r="P129" s="219"/>
      <c r="Q129" s="219"/>
      <c r="R129" s="219"/>
      <c r="S129" s="219"/>
      <c r="T129" s="220"/>
      <c r="AT129" s="221" t="s">
        <v>165</v>
      </c>
      <c r="AU129" s="221" t="s">
        <v>83</v>
      </c>
      <c r="AV129" s="14" t="s">
        <v>163</v>
      </c>
      <c r="AW129" s="14" t="s">
        <v>38</v>
      </c>
      <c r="AX129" s="14" t="s">
        <v>81</v>
      </c>
      <c r="AY129" s="221" t="s">
        <v>157</v>
      </c>
    </row>
    <row r="130" spans="2:65" s="1" customFormat="1" ht="40.2" customHeight="1">
      <c r="B130" s="182"/>
      <c r="C130" s="183" t="s">
        <v>203</v>
      </c>
      <c r="D130" s="183" t="s">
        <v>159</v>
      </c>
      <c r="E130" s="184" t="s">
        <v>204</v>
      </c>
      <c r="F130" s="185" t="s">
        <v>205</v>
      </c>
      <c r="G130" s="186" t="s">
        <v>162</v>
      </c>
      <c r="H130" s="187">
        <v>2.25</v>
      </c>
      <c r="I130" s="188"/>
      <c r="J130" s="189">
        <f>ROUND(I130*H130,2)</f>
        <v>0</v>
      </c>
      <c r="K130" s="185" t="s">
        <v>191</v>
      </c>
      <c r="L130" s="42"/>
      <c r="M130" s="190" t="s">
        <v>5</v>
      </c>
      <c r="N130" s="191" t="s">
        <v>45</v>
      </c>
      <c r="O130" s="43"/>
      <c r="P130" s="192">
        <f>O130*H130</f>
        <v>0</v>
      </c>
      <c r="Q130" s="192">
        <v>0</v>
      </c>
      <c r="R130" s="192">
        <f>Q130*H130</f>
        <v>0</v>
      </c>
      <c r="S130" s="192">
        <v>0</v>
      </c>
      <c r="T130" s="193">
        <f>S130*H130</f>
        <v>0</v>
      </c>
      <c r="AR130" s="25" t="s">
        <v>163</v>
      </c>
      <c r="AT130" s="25" t="s">
        <v>159</v>
      </c>
      <c r="AU130" s="25" t="s">
        <v>83</v>
      </c>
      <c r="AY130" s="25" t="s">
        <v>157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25" t="s">
        <v>81</v>
      </c>
      <c r="BK130" s="194">
        <f>ROUND(I130*H130,2)</f>
        <v>0</v>
      </c>
      <c r="BL130" s="25" t="s">
        <v>163</v>
      </c>
      <c r="BM130" s="25" t="s">
        <v>206</v>
      </c>
    </row>
    <row r="131" spans="2:51" s="13" customFormat="1" ht="12">
      <c r="B131" s="204"/>
      <c r="D131" s="196" t="s">
        <v>165</v>
      </c>
      <c r="E131" s="205" t="s">
        <v>5</v>
      </c>
      <c r="F131" s="206" t="s">
        <v>207</v>
      </c>
      <c r="H131" s="207">
        <v>2.25</v>
      </c>
      <c r="I131" s="208"/>
      <c r="L131" s="204"/>
      <c r="M131" s="209"/>
      <c r="N131" s="210"/>
      <c r="O131" s="210"/>
      <c r="P131" s="210"/>
      <c r="Q131" s="210"/>
      <c r="R131" s="210"/>
      <c r="S131" s="210"/>
      <c r="T131" s="211"/>
      <c r="AT131" s="205" t="s">
        <v>165</v>
      </c>
      <c r="AU131" s="205" t="s">
        <v>83</v>
      </c>
      <c r="AV131" s="13" t="s">
        <v>83</v>
      </c>
      <c r="AW131" s="13" t="s">
        <v>38</v>
      </c>
      <c r="AX131" s="13" t="s">
        <v>74</v>
      </c>
      <c r="AY131" s="205" t="s">
        <v>157</v>
      </c>
    </row>
    <row r="132" spans="2:51" s="14" customFormat="1" ht="12">
      <c r="B132" s="212"/>
      <c r="D132" s="213" t="s">
        <v>165</v>
      </c>
      <c r="E132" s="214" t="s">
        <v>5</v>
      </c>
      <c r="F132" s="215" t="s">
        <v>168</v>
      </c>
      <c r="H132" s="216">
        <v>2.25</v>
      </c>
      <c r="I132" s="217"/>
      <c r="L132" s="212"/>
      <c r="M132" s="218"/>
      <c r="N132" s="219"/>
      <c r="O132" s="219"/>
      <c r="P132" s="219"/>
      <c r="Q132" s="219"/>
      <c r="R132" s="219"/>
      <c r="S132" s="219"/>
      <c r="T132" s="220"/>
      <c r="AT132" s="221" t="s">
        <v>165</v>
      </c>
      <c r="AU132" s="221" t="s">
        <v>83</v>
      </c>
      <c r="AV132" s="14" t="s">
        <v>163</v>
      </c>
      <c r="AW132" s="14" t="s">
        <v>38</v>
      </c>
      <c r="AX132" s="14" t="s">
        <v>81</v>
      </c>
      <c r="AY132" s="221" t="s">
        <v>157</v>
      </c>
    </row>
    <row r="133" spans="2:65" s="1" customFormat="1" ht="40.2" customHeight="1">
      <c r="B133" s="182"/>
      <c r="C133" s="183" t="s">
        <v>208</v>
      </c>
      <c r="D133" s="183" t="s">
        <v>159</v>
      </c>
      <c r="E133" s="184" t="s">
        <v>209</v>
      </c>
      <c r="F133" s="185" t="s">
        <v>210</v>
      </c>
      <c r="G133" s="186" t="s">
        <v>162</v>
      </c>
      <c r="H133" s="187">
        <v>53.6</v>
      </c>
      <c r="I133" s="188"/>
      <c r="J133" s="189">
        <f>ROUND(I133*H133,2)</f>
        <v>0</v>
      </c>
      <c r="K133" s="185" t="s">
        <v>172</v>
      </c>
      <c r="L133" s="42"/>
      <c r="M133" s="190" t="s">
        <v>5</v>
      </c>
      <c r="N133" s="191" t="s">
        <v>45</v>
      </c>
      <c r="O133" s="43"/>
      <c r="P133" s="192">
        <f>O133*H133</f>
        <v>0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AR133" s="25" t="s">
        <v>163</v>
      </c>
      <c r="AT133" s="25" t="s">
        <v>159</v>
      </c>
      <c r="AU133" s="25" t="s">
        <v>83</v>
      </c>
      <c r="AY133" s="25" t="s">
        <v>157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25" t="s">
        <v>81</v>
      </c>
      <c r="BK133" s="194">
        <f>ROUND(I133*H133,2)</f>
        <v>0</v>
      </c>
      <c r="BL133" s="25" t="s">
        <v>163</v>
      </c>
      <c r="BM133" s="25" t="s">
        <v>211</v>
      </c>
    </row>
    <row r="134" spans="2:51" s="12" customFormat="1" ht="24">
      <c r="B134" s="195"/>
      <c r="D134" s="196" t="s">
        <v>165</v>
      </c>
      <c r="E134" s="197" t="s">
        <v>5</v>
      </c>
      <c r="F134" s="198" t="s">
        <v>212</v>
      </c>
      <c r="H134" s="199" t="s">
        <v>5</v>
      </c>
      <c r="I134" s="200"/>
      <c r="L134" s="195"/>
      <c r="M134" s="201"/>
      <c r="N134" s="202"/>
      <c r="O134" s="202"/>
      <c r="P134" s="202"/>
      <c r="Q134" s="202"/>
      <c r="R134" s="202"/>
      <c r="S134" s="202"/>
      <c r="T134" s="203"/>
      <c r="AT134" s="199" t="s">
        <v>165</v>
      </c>
      <c r="AU134" s="199" t="s">
        <v>83</v>
      </c>
      <c r="AV134" s="12" t="s">
        <v>81</v>
      </c>
      <c r="AW134" s="12" t="s">
        <v>38</v>
      </c>
      <c r="AX134" s="12" t="s">
        <v>74</v>
      </c>
      <c r="AY134" s="199" t="s">
        <v>157</v>
      </c>
    </row>
    <row r="135" spans="2:51" s="13" customFormat="1" ht="12">
      <c r="B135" s="204"/>
      <c r="D135" s="196" t="s">
        <v>165</v>
      </c>
      <c r="E135" s="205" t="s">
        <v>5</v>
      </c>
      <c r="F135" s="206" t="s">
        <v>213</v>
      </c>
      <c r="H135" s="207">
        <v>53.6</v>
      </c>
      <c r="I135" s="208"/>
      <c r="L135" s="204"/>
      <c r="M135" s="209"/>
      <c r="N135" s="210"/>
      <c r="O135" s="210"/>
      <c r="P135" s="210"/>
      <c r="Q135" s="210"/>
      <c r="R135" s="210"/>
      <c r="S135" s="210"/>
      <c r="T135" s="211"/>
      <c r="AT135" s="205" t="s">
        <v>165</v>
      </c>
      <c r="AU135" s="205" t="s">
        <v>83</v>
      </c>
      <c r="AV135" s="13" t="s">
        <v>83</v>
      </c>
      <c r="AW135" s="13" t="s">
        <v>38</v>
      </c>
      <c r="AX135" s="13" t="s">
        <v>74</v>
      </c>
      <c r="AY135" s="205" t="s">
        <v>157</v>
      </c>
    </row>
    <row r="136" spans="2:51" s="14" customFormat="1" ht="12">
      <c r="B136" s="212"/>
      <c r="D136" s="213" t="s">
        <v>165</v>
      </c>
      <c r="E136" s="214" t="s">
        <v>5</v>
      </c>
      <c r="F136" s="215" t="s">
        <v>168</v>
      </c>
      <c r="H136" s="216">
        <v>53.6</v>
      </c>
      <c r="I136" s="217"/>
      <c r="L136" s="212"/>
      <c r="M136" s="218"/>
      <c r="N136" s="219"/>
      <c r="O136" s="219"/>
      <c r="P136" s="219"/>
      <c r="Q136" s="219"/>
      <c r="R136" s="219"/>
      <c r="S136" s="219"/>
      <c r="T136" s="220"/>
      <c r="AT136" s="221" t="s">
        <v>165</v>
      </c>
      <c r="AU136" s="221" t="s">
        <v>83</v>
      </c>
      <c r="AV136" s="14" t="s">
        <v>163</v>
      </c>
      <c r="AW136" s="14" t="s">
        <v>38</v>
      </c>
      <c r="AX136" s="14" t="s">
        <v>81</v>
      </c>
      <c r="AY136" s="221" t="s">
        <v>157</v>
      </c>
    </row>
    <row r="137" spans="2:65" s="1" customFormat="1" ht="40.2" customHeight="1">
      <c r="B137" s="182"/>
      <c r="C137" s="183" t="s">
        <v>214</v>
      </c>
      <c r="D137" s="183" t="s">
        <v>159</v>
      </c>
      <c r="E137" s="184" t="s">
        <v>215</v>
      </c>
      <c r="F137" s="185" t="s">
        <v>216</v>
      </c>
      <c r="G137" s="186" t="s">
        <v>162</v>
      </c>
      <c r="H137" s="187">
        <v>26.8</v>
      </c>
      <c r="I137" s="188"/>
      <c r="J137" s="189">
        <f>ROUND(I137*H137,2)</f>
        <v>0</v>
      </c>
      <c r="K137" s="185" t="s">
        <v>191</v>
      </c>
      <c r="L137" s="42"/>
      <c r="M137" s="190" t="s">
        <v>5</v>
      </c>
      <c r="N137" s="191" t="s">
        <v>45</v>
      </c>
      <c r="O137" s="43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AR137" s="25" t="s">
        <v>163</v>
      </c>
      <c r="AT137" s="25" t="s">
        <v>159</v>
      </c>
      <c r="AU137" s="25" t="s">
        <v>83</v>
      </c>
      <c r="AY137" s="25" t="s">
        <v>157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25" t="s">
        <v>81</v>
      </c>
      <c r="BK137" s="194">
        <f>ROUND(I137*H137,2)</f>
        <v>0</v>
      </c>
      <c r="BL137" s="25" t="s">
        <v>163</v>
      </c>
      <c r="BM137" s="25" t="s">
        <v>217</v>
      </c>
    </row>
    <row r="138" spans="2:51" s="12" customFormat="1" ht="12">
      <c r="B138" s="195"/>
      <c r="D138" s="196" t="s">
        <v>165</v>
      </c>
      <c r="E138" s="197" t="s">
        <v>5</v>
      </c>
      <c r="F138" s="198" t="s">
        <v>218</v>
      </c>
      <c r="H138" s="199" t="s">
        <v>5</v>
      </c>
      <c r="I138" s="200"/>
      <c r="L138" s="195"/>
      <c r="M138" s="201"/>
      <c r="N138" s="202"/>
      <c r="O138" s="202"/>
      <c r="P138" s="202"/>
      <c r="Q138" s="202"/>
      <c r="R138" s="202"/>
      <c r="S138" s="202"/>
      <c r="T138" s="203"/>
      <c r="AT138" s="199" t="s">
        <v>165</v>
      </c>
      <c r="AU138" s="199" t="s">
        <v>83</v>
      </c>
      <c r="AV138" s="12" t="s">
        <v>81</v>
      </c>
      <c r="AW138" s="12" t="s">
        <v>38</v>
      </c>
      <c r="AX138" s="12" t="s">
        <v>74</v>
      </c>
      <c r="AY138" s="199" t="s">
        <v>157</v>
      </c>
    </row>
    <row r="139" spans="2:51" s="13" customFormat="1" ht="12">
      <c r="B139" s="204"/>
      <c r="D139" s="196" t="s">
        <v>165</v>
      </c>
      <c r="E139" s="205" t="s">
        <v>5</v>
      </c>
      <c r="F139" s="206" t="s">
        <v>167</v>
      </c>
      <c r="H139" s="207">
        <v>26.8</v>
      </c>
      <c r="I139" s="208"/>
      <c r="L139" s="204"/>
      <c r="M139" s="209"/>
      <c r="N139" s="210"/>
      <c r="O139" s="210"/>
      <c r="P139" s="210"/>
      <c r="Q139" s="210"/>
      <c r="R139" s="210"/>
      <c r="S139" s="210"/>
      <c r="T139" s="211"/>
      <c r="AT139" s="205" t="s">
        <v>165</v>
      </c>
      <c r="AU139" s="205" t="s">
        <v>83</v>
      </c>
      <c r="AV139" s="13" t="s">
        <v>83</v>
      </c>
      <c r="AW139" s="13" t="s">
        <v>38</v>
      </c>
      <c r="AX139" s="13" t="s">
        <v>74</v>
      </c>
      <c r="AY139" s="205" t="s">
        <v>157</v>
      </c>
    </row>
    <row r="140" spans="2:51" s="14" customFormat="1" ht="12">
      <c r="B140" s="212"/>
      <c r="D140" s="213" t="s">
        <v>165</v>
      </c>
      <c r="E140" s="214" t="s">
        <v>5</v>
      </c>
      <c r="F140" s="215" t="s">
        <v>168</v>
      </c>
      <c r="H140" s="216">
        <v>26.8</v>
      </c>
      <c r="I140" s="217"/>
      <c r="L140" s="212"/>
      <c r="M140" s="218"/>
      <c r="N140" s="219"/>
      <c r="O140" s="219"/>
      <c r="P140" s="219"/>
      <c r="Q140" s="219"/>
      <c r="R140" s="219"/>
      <c r="S140" s="219"/>
      <c r="T140" s="220"/>
      <c r="AT140" s="221" t="s">
        <v>165</v>
      </c>
      <c r="AU140" s="221" t="s">
        <v>83</v>
      </c>
      <c r="AV140" s="14" t="s">
        <v>163</v>
      </c>
      <c r="AW140" s="14" t="s">
        <v>38</v>
      </c>
      <c r="AX140" s="14" t="s">
        <v>81</v>
      </c>
      <c r="AY140" s="221" t="s">
        <v>157</v>
      </c>
    </row>
    <row r="141" spans="2:65" s="1" customFormat="1" ht="40.2" customHeight="1">
      <c r="B141" s="182"/>
      <c r="C141" s="183" t="s">
        <v>219</v>
      </c>
      <c r="D141" s="183" t="s">
        <v>159</v>
      </c>
      <c r="E141" s="184" t="s">
        <v>220</v>
      </c>
      <c r="F141" s="185" t="s">
        <v>221</v>
      </c>
      <c r="G141" s="186" t="s">
        <v>162</v>
      </c>
      <c r="H141" s="187">
        <v>520.638</v>
      </c>
      <c r="I141" s="188"/>
      <c r="J141" s="189">
        <f>ROUND(I141*H141,2)</f>
        <v>0</v>
      </c>
      <c r="K141" s="185" t="s">
        <v>191</v>
      </c>
      <c r="L141" s="42"/>
      <c r="M141" s="190" t="s">
        <v>5</v>
      </c>
      <c r="N141" s="191" t="s">
        <v>45</v>
      </c>
      <c r="O141" s="43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AR141" s="25" t="s">
        <v>163</v>
      </c>
      <c r="AT141" s="25" t="s">
        <v>159</v>
      </c>
      <c r="AU141" s="25" t="s">
        <v>83</v>
      </c>
      <c r="AY141" s="25" t="s">
        <v>157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25" t="s">
        <v>81</v>
      </c>
      <c r="BK141" s="194">
        <f>ROUND(I141*H141,2)</f>
        <v>0</v>
      </c>
      <c r="BL141" s="25" t="s">
        <v>163</v>
      </c>
      <c r="BM141" s="25" t="s">
        <v>222</v>
      </c>
    </row>
    <row r="142" spans="2:51" s="12" customFormat="1" ht="12">
      <c r="B142" s="195"/>
      <c r="D142" s="196" t="s">
        <v>165</v>
      </c>
      <c r="E142" s="197" t="s">
        <v>5</v>
      </c>
      <c r="F142" s="198" t="s">
        <v>223</v>
      </c>
      <c r="H142" s="199" t="s">
        <v>5</v>
      </c>
      <c r="I142" s="200"/>
      <c r="L142" s="195"/>
      <c r="M142" s="201"/>
      <c r="N142" s="202"/>
      <c r="O142" s="202"/>
      <c r="P142" s="202"/>
      <c r="Q142" s="202"/>
      <c r="R142" s="202"/>
      <c r="S142" s="202"/>
      <c r="T142" s="203"/>
      <c r="AT142" s="199" t="s">
        <v>165</v>
      </c>
      <c r="AU142" s="199" t="s">
        <v>83</v>
      </c>
      <c r="AV142" s="12" t="s">
        <v>81</v>
      </c>
      <c r="AW142" s="12" t="s">
        <v>38</v>
      </c>
      <c r="AX142" s="12" t="s">
        <v>74</v>
      </c>
      <c r="AY142" s="199" t="s">
        <v>157</v>
      </c>
    </row>
    <row r="143" spans="2:51" s="13" customFormat="1" ht="12">
      <c r="B143" s="204"/>
      <c r="D143" s="196" t="s">
        <v>165</v>
      </c>
      <c r="E143" s="205" t="s">
        <v>5</v>
      </c>
      <c r="F143" s="206" t="s">
        <v>224</v>
      </c>
      <c r="H143" s="207">
        <v>574.238</v>
      </c>
      <c r="I143" s="208"/>
      <c r="L143" s="204"/>
      <c r="M143" s="209"/>
      <c r="N143" s="210"/>
      <c r="O143" s="210"/>
      <c r="P143" s="210"/>
      <c r="Q143" s="210"/>
      <c r="R143" s="210"/>
      <c r="S143" s="210"/>
      <c r="T143" s="211"/>
      <c r="AT143" s="205" t="s">
        <v>165</v>
      </c>
      <c r="AU143" s="205" t="s">
        <v>83</v>
      </c>
      <c r="AV143" s="13" t="s">
        <v>83</v>
      </c>
      <c r="AW143" s="13" t="s">
        <v>38</v>
      </c>
      <c r="AX143" s="13" t="s">
        <v>74</v>
      </c>
      <c r="AY143" s="205" t="s">
        <v>157</v>
      </c>
    </row>
    <row r="144" spans="2:51" s="12" customFormat="1" ht="12">
      <c r="B144" s="195"/>
      <c r="D144" s="196" t="s">
        <v>165</v>
      </c>
      <c r="E144" s="197" t="s">
        <v>5</v>
      </c>
      <c r="F144" s="198" t="s">
        <v>225</v>
      </c>
      <c r="H144" s="199" t="s">
        <v>5</v>
      </c>
      <c r="I144" s="200"/>
      <c r="L144" s="195"/>
      <c r="M144" s="201"/>
      <c r="N144" s="202"/>
      <c r="O144" s="202"/>
      <c r="P144" s="202"/>
      <c r="Q144" s="202"/>
      <c r="R144" s="202"/>
      <c r="S144" s="202"/>
      <c r="T144" s="203"/>
      <c r="AT144" s="199" t="s">
        <v>165</v>
      </c>
      <c r="AU144" s="199" t="s">
        <v>83</v>
      </c>
      <c r="AV144" s="12" t="s">
        <v>81</v>
      </c>
      <c r="AW144" s="12" t="s">
        <v>38</v>
      </c>
      <c r="AX144" s="12" t="s">
        <v>74</v>
      </c>
      <c r="AY144" s="199" t="s">
        <v>157</v>
      </c>
    </row>
    <row r="145" spans="2:51" s="13" customFormat="1" ht="12">
      <c r="B145" s="204"/>
      <c r="D145" s="196" t="s">
        <v>165</v>
      </c>
      <c r="E145" s="205" t="s">
        <v>5</v>
      </c>
      <c r="F145" s="206" t="s">
        <v>226</v>
      </c>
      <c r="H145" s="207">
        <v>-53.6</v>
      </c>
      <c r="I145" s="208"/>
      <c r="L145" s="204"/>
      <c r="M145" s="209"/>
      <c r="N145" s="210"/>
      <c r="O145" s="210"/>
      <c r="P145" s="210"/>
      <c r="Q145" s="210"/>
      <c r="R145" s="210"/>
      <c r="S145" s="210"/>
      <c r="T145" s="211"/>
      <c r="AT145" s="205" t="s">
        <v>165</v>
      </c>
      <c r="AU145" s="205" t="s">
        <v>83</v>
      </c>
      <c r="AV145" s="13" t="s">
        <v>83</v>
      </c>
      <c r="AW145" s="13" t="s">
        <v>38</v>
      </c>
      <c r="AX145" s="13" t="s">
        <v>74</v>
      </c>
      <c r="AY145" s="205" t="s">
        <v>157</v>
      </c>
    </row>
    <row r="146" spans="2:51" s="14" customFormat="1" ht="12">
      <c r="B146" s="212"/>
      <c r="D146" s="213" t="s">
        <v>165</v>
      </c>
      <c r="E146" s="214" t="s">
        <v>5</v>
      </c>
      <c r="F146" s="215" t="s">
        <v>168</v>
      </c>
      <c r="H146" s="216">
        <v>520.638</v>
      </c>
      <c r="I146" s="217"/>
      <c r="L146" s="212"/>
      <c r="M146" s="218"/>
      <c r="N146" s="219"/>
      <c r="O146" s="219"/>
      <c r="P146" s="219"/>
      <c r="Q146" s="219"/>
      <c r="R146" s="219"/>
      <c r="S146" s="219"/>
      <c r="T146" s="220"/>
      <c r="AT146" s="221" t="s">
        <v>165</v>
      </c>
      <c r="AU146" s="221" t="s">
        <v>83</v>
      </c>
      <c r="AV146" s="14" t="s">
        <v>163</v>
      </c>
      <c r="AW146" s="14" t="s">
        <v>38</v>
      </c>
      <c r="AX146" s="14" t="s">
        <v>81</v>
      </c>
      <c r="AY146" s="221" t="s">
        <v>157</v>
      </c>
    </row>
    <row r="147" spans="2:65" s="1" customFormat="1" ht="20.4" customHeight="1">
      <c r="B147" s="182"/>
      <c r="C147" s="183" t="s">
        <v>227</v>
      </c>
      <c r="D147" s="183" t="s">
        <v>159</v>
      </c>
      <c r="E147" s="184" t="s">
        <v>228</v>
      </c>
      <c r="F147" s="185" t="s">
        <v>229</v>
      </c>
      <c r="G147" s="186" t="s">
        <v>162</v>
      </c>
      <c r="H147" s="187">
        <v>366.85</v>
      </c>
      <c r="I147" s="188"/>
      <c r="J147" s="189">
        <f>ROUND(I147*H147,2)</f>
        <v>0</v>
      </c>
      <c r="K147" s="185" t="s">
        <v>5</v>
      </c>
      <c r="L147" s="42"/>
      <c r="M147" s="190" t="s">
        <v>5</v>
      </c>
      <c r="N147" s="191" t="s">
        <v>45</v>
      </c>
      <c r="O147" s="43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AR147" s="25" t="s">
        <v>163</v>
      </c>
      <c r="AT147" s="25" t="s">
        <v>159</v>
      </c>
      <c r="AU147" s="25" t="s">
        <v>83</v>
      </c>
      <c r="AY147" s="25" t="s">
        <v>157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25" t="s">
        <v>81</v>
      </c>
      <c r="BK147" s="194">
        <f>ROUND(I147*H147,2)</f>
        <v>0</v>
      </c>
      <c r="BL147" s="25" t="s">
        <v>163</v>
      </c>
      <c r="BM147" s="25" t="s">
        <v>230</v>
      </c>
    </row>
    <row r="148" spans="2:51" s="12" customFormat="1" ht="12">
      <c r="B148" s="195"/>
      <c r="D148" s="196" t="s">
        <v>165</v>
      </c>
      <c r="E148" s="197" t="s">
        <v>5</v>
      </c>
      <c r="F148" s="198" t="s">
        <v>231</v>
      </c>
      <c r="H148" s="199" t="s">
        <v>5</v>
      </c>
      <c r="I148" s="200"/>
      <c r="L148" s="195"/>
      <c r="M148" s="201"/>
      <c r="N148" s="202"/>
      <c r="O148" s="202"/>
      <c r="P148" s="202"/>
      <c r="Q148" s="202"/>
      <c r="R148" s="202"/>
      <c r="S148" s="202"/>
      <c r="T148" s="203"/>
      <c r="AT148" s="199" t="s">
        <v>165</v>
      </c>
      <c r="AU148" s="199" t="s">
        <v>83</v>
      </c>
      <c r="AV148" s="12" t="s">
        <v>81</v>
      </c>
      <c r="AW148" s="12" t="s">
        <v>38</v>
      </c>
      <c r="AX148" s="12" t="s">
        <v>74</v>
      </c>
      <c r="AY148" s="199" t="s">
        <v>157</v>
      </c>
    </row>
    <row r="149" spans="2:51" s="13" customFormat="1" ht="12">
      <c r="B149" s="204"/>
      <c r="D149" s="196" t="s">
        <v>165</v>
      </c>
      <c r="E149" s="205" t="s">
        <v>5</v>
      </c>
      <c r="F149" s="206" t="s">
        <v>188</v>
      </c>
      <c r="H149" s="207">
        <v>366.85</v>
      </c>
      <c r="I149" s="208"/>
      <c r="L149" s="204"/>
      <c r="M149" s="209"/>
      <c r="N149" s="210"/>
      <c r="O149" s="210"/>
      <c r="P149" s="210"/>
      <c r="Q149" s="210"/>
      <c r="R149" s="210"/>
      <c r="S149" s="210"/>
      <c r="T149" s="211"/>
      <c r="AT149" s="205" t="s">
        <v>165</v>
      </c>
      <c r="AU149" s="205" t="s">
        <v>83</v>
      </c>
      <c r="AV149" s="13" t="s">
        <v>83</v>
      </c>
      <c r="AW149" s="13" t="s">
        <v>38</v>
      </c>
      <c r="AX149" s="13" t="s">
        <v>74</v>
      </c>
      <c r="AY149" s="205" t="s">
        <v>157</v>
      </c>
    </row>
    <row r="150" spans="2:51" s="14" customFormat="1" ht="12">
      <c r="B150" s="212"/>
      <c r="D150" s="213" t="s">
        <v>165</v>
      </c>
      <c r="E150" s="214" t="s">
        <v>5</v>
      </c>
      <c r="F150" s="215" t="s">
        <v>168</v>
      </c>
      <c r="H150" s="216">
        <v>366.85</v>
      </c>
      <c r="I150" s="217"/>
      <c r="L150" s="212"/>
      <c r="M150" s="218"/>
      <c r="N150" s="219"/>
      <c r="O150" s="219"/>
      <c r="P150" s="219"/>
      <c r="Q150" s="219"/>
      <c r="R150" s="219"/>
      <c r="S150" s="219"/>
      <c r="T150" s="220"/>
      <c r="AT150" s="221" t="s">
        <v>165</v>
      </c>
      <c r="AU150" s="221" t="s">
        <v>83</v>
      </c>
      <c r="AV150" s="14" t="s">
        <v>163</v>
      </c>
      <c r="AW150" s="14" t="s">
        <v>38</v>
      </c>
      <c r="AX150" s="14" t="s">
        <v>81</v>
      </c>
      <c r="AY150" s="221" t="s">
        <v>157</v>
      </c>
    </row>
    <row r="151" spans="2:65" s="1" customFormat="1" ht="20.4" customHeight="1">
      <c r="B151" s="182"/>
      <c r="C151" s="230" t="s">
        <v>232</v>
      </c>
      <c r="D151" s="230" t="s">
        <v>233</v>
      </c>
      <c r="E151" s="231" t="s">
        <v>234</v>
      </c>
      <c r="F151" s="232" t="s">
        <v>235</v>
      </c>
      <c r="G151" s="233" t="s">
        <v>236</v>
      </c>
      <c r="H151" s="234">
        <v>660.33</v>
      </c>
      <c r="I151" s="235"/>
      <c r="J151" s="236">
        <f>ROUND(I151*H151,2)</f>
        <v>0</v>
      </c>
      <c r="K151" s="232" t="s">
        <v>237</v>
      </c>
      <c r="L151" s="237"/>
      <c r="M151" s="238" t="s">
        <v>5</v>
      </c>
      <c r="N151" s="239" t="s">
        <v>45</v>
      </c>
      <c r="O151" s="43"/>
      <c r="P151" s="192">
        <f>O151*H151</f>
        <v>0</v>
      </c>
      <c r="Q151" s="192">
        <v>1</v>
      </c>
      <c r="R151" s="192">
        <f>Q151*H151</f>
        <v>660.33</v>
      </c>
      <c r="S151" s="192">
        <v>0</v>
      </c>
      <c r="T151" s="193">
        <f>S151*H151</f>
        <v>0</v>
      </c>
      <c r="AR151" s="25" t="s">
        <v>214</v>
      </c>
      <c r="AT151" s="25" t="s">
        <v>233</v>
      </c>
      <c r="AU151" s="25" t="s">
        <v>83</v>
      </c>
      <c r="AY151" s="25" t="s">
        <v>157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25" t="s">
        <v>81</v>
      </c>
      <c r="BK151" s="194">
        <f>ROUND(I151*H151,2)</f>
        <v>0</v>
      </c>
      <c r="BL151" s="25" t="s">
        <v>163</v>
      </c>
      <c r="BM151" s="25" t="s">
        <v>238</v>
      </c>
    </row>
    <row r="152" spans="2:51" s="12" customFormat="1" ht="12">
      <c r="B152" s="195"/>
      <c r="D152" s="196" t="s">
        <v>165</v>
      </c>
      <c r="E152" s="197" t="s">
        <v>5</v>
      </c>
      <c r="F152" s="198" t="s">
        <v>231</v>
      </c>
      <c r="H152" s="199" t="s">
        <v>5</v>
      </c>
      <c r="I152" s="200"/>
      <c r="L152" s="195"/>
      <c r="M152" s="201"/>
      <c r="N152" s="202"/>
      <c r="O152" s="202"/>
      <c r="P152" s="202"/>
      <c r="Q152" s="202"/>
      <c r="R152" s="202"/>
      <c r="S152" s="202"/>
      <c r="T152" s="203"/>
      <c r="AT152" s="199" t="s">
        <v>165</v>
      </c>
      <c r="AU152" s="199" t="s">
        <v>83</v>
      </c>
      <c r="AV152" s="12" t="s">
        <v>81</v>
      </c>
      <c r="AW152" s="12" t="s">
        <v>38</v>
      </c>
      <c r="AX152" s="12" t="s">
        <v>74</v>
      </c>
      <c r="AY152" s="199" t="s">
        <v>157</v>
      </c>
    </row>
    <row r="153" spans="2:51" s="13" customFormat="1" ht="12">
      <c r="B153" s="204"/>
      <c r="D153" s="196" t="s">
        <v>165</v>
      </c>
      <c r="E153" s="205" t="s">
        <v>5</v>
      </c>
      <c r="F153" s="206" t="s">
        <v>239</v>
      </c>
      <c r="H153" s="207">
        <v>660.33</v>
      </c>
      <c r="I153" s="208"/>
      <c r="L153" s="204"/>
      <c r="M153" s="209"/>
      <c r="N153" s="210"/>
      <c r="O153" s="210"/>
      <c r="P153" s="210"/>
      <c r="Q153" s="210"/>
      <c r="R153" s="210"/>
      <c r="S153" s="210"/>
      <c r="T153" s="211"/>
      <c r="AT153" s="205" t="s">
        <v>165</v>
      </c>
      <c r="AU153" s="205" t="s">
        <v>83</v>
      </c>
      <c r="AV153" s="13" t="s">
        <v>83</v>
      </c>
      <c r="AW153" s="13" t="s">
        <v>38</v>
      </c>
      <c r="AX153" s="13" t="s">
        <v>74</v>
      </c>
      <c r="AY153" s="205" t="s">
        <v>157</v>
      </c>
    </row>
    <row r="154" spans="2:51" s="14" customFormat="1" ht="12">
      <c r="B154" s="212"/>
      <c r="D154" s="213" t="s">
        <v>165</v>
      </c>
      <c r="E154" s="214" t="s">
        <v>5</v>
      </c>
      <c r="F154" s="215" t="s">
        <v>168</v>
      </c>
      <c r="H154" s="216">
        <v>660.33</v>
      </c>
      <c r="I154" s="217"/>
      <c r="L154" s="212"/>
      <c r="M154" s="218"/>
      <c r="N154" s="219"/>
      <c r="O154" s="219"/>
      <c r="P154" s="219"/>
      <c r="Q154" s="219"/>
      <c r="R154" s="219"/>
      <c r="S154" s="219"/>
      <c r="T154" s="220"/>
      <c r="AT154" s="221" t="s">
        <v>165</v>
      </c>
      <c r="AU154" s="221" t="s">
        <v>83</v>
      </c>
      <c r="AV154" s="14" t="s">
        <v>163</v>
      </c>
      <c r="AW154" s="14" t="s">
        <v>38</v>
      </c>
      <c r="AX154" s="14" t="s">
        <v>81</v>
      </c>
      <c r="AY154" s="221" t="s">
        <v>157</v>
      </c>
    </row>
    <row r="155" spans="2:65" s="1" customFormat="1" ht="20.4" customHeight="1">
      <c r="B155" s="182"/>
      <c r="C155" s="183" t="s">
        <v>240</v>
      </c>
      <c r="D155" s="183" t="s">
        <v>159</v>
      </c>
      <c r="E155" s="184" t="s">
        <v>241</v>
      </c>
      <c r="F155" s="185" t="s">
        <v>242</v>
      </c>
      <c r="G155" s="186" t="s">
        <v>236</v>
      </c>
      <c r="H155" s="187">
        <v>937.148</v>
      </c>
      <c r="I155" s="188"/>
      <c r="J155" s="189">
        <f>ROUND(I155*H155,2)</f>
        <v>0</v>
      </c>
      <c r="K155" s="185" t="s">
        <v>191</v>
      </c>
      <c r="L155" s="42"/>
      <c r="M155" s="190" t="s">
        <v>5</v>
      </c>
      <c r="N155" s="191" t="s">
        <v>45</v>
      </c>
      <c r="O155" s="43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AR155" s="25" t="s">
        <v>163</v>
      </c>
      <c r="AT155" s="25" t="s">
        <v>159</v>
      </c>
      <c r="AU155" s="25" t="s">
        <v>83</v>
      </c>
      <c r="AY155" s="25" t="s">
        <v>157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25" t="s">
        <v>81</v>
      </c>
      <c r="BK155" s="194">
        <f>ROUND(I155*H155,2)</f>
        <v>0</v>
      </c>
      <c r="BL155" s="25" t="s">
        <v>163</v>
      </c>
      <c r="BM155" s="25" t="s">
        <v>243</v>
      </c>
    </row>
    <row r="156" spans="2:51" s="12" customFormat="1" ht="12">
      <c r="B156" s="195"/>
      <c r="D156" s="196" t="s">
        <v>165</v>
      </c>
      <c r="E156" s="197" t="s">
        <v>5</v>
      </c>
      <c r="F156" s="198" t="s">
        <v>223</v>
      </c>
      <c r="H156" s="199" t="s">
        <v>5</v>
      </c>
      <c r="I156" s="200"/>
      <c r="L156" s="195"/>
      <c r="M156" s="201"/>
      <c r="N156" s="202"/>
      <c r="O156" s="202"/>
      <c r="P156" s="202"/>
      <c r="Q156" s="202"/>
      <c r="R156" s="202"/>
      <c r="S156" s="202"/>
      <c r="T156" s="203"/>
      <c r="AT156" s="199" t="s">
        <v>165</v>
      </c>
      <c r="AU156" s="199" t="s">
        <v>83</v>
      </c>
      <c r="AV156" s="12" t="s">
        <v>81</v>
      </c>
      <c r="AW156" s="12" t="s">
        <v>38</v>
      </c>
      <c r="AX156" s="12" t="s">
        <v>74</v>
      </c>
      <c r="AY156" s="199" t="s">
        <v>157</v>
      </c>
    </row>
    <row r="157" spans="2:51" s="13" customFormat="1" ht="12">
      <c r="B157" s="204"/>
      <c r="D157" s="196" t="s">
        <v>165</v>
      </c>
      <c r="E157" s="205" t="s">
        <v>5</v>
      </c>
      <c r="F157" s="206" t="s">
        <v>244</v>
      </c>
      <c r="H157" s="207">
        <v>1033.628</v>
      </c>
      <c r="I157" s="208"/>
      <c r="L157" s="204"/>
      <c r="M157" s="209"/>
      <c r="N157" s="210"/>
      <c r="O157" s="210"/>
      <c r="P157" s="210"/>
      <c r="Q157" s="210"/>
      <c r="R157" s="210"/>
      <c r="S157" s="210"/>
      <c r="T157" s="211"/>
      <c r="AT157" s="205" t="s">
        <v>165</v>
      </c>
      <c r="AU157" s="205" t="s">
        <v>83</v>
      </c>
      <c r="AV157" s="13" t="s">
        <v>83</v>
      </c>
      <c r="AW157" s="13" t="s">
        <v>38</v>
      </c>
      <c r="AX157" s="13" t="s">
        <v>74</v>
      </c>
      <c r="AY157" s="205" t="s">
        <v>157</v>
      </c>
    </row>
    <row r="158" spans="2:51" s="15" customFormat="1" ht="12">
      <c r="B158" s="222"/>
      <c r="D158" s="196" t="s">
        <v>165</v>
      </c>
      <c r="E158" s="223" t="s">
        <v>5</v>
      </c>
      <c r="F158" s="224" t="s">
        <v>184</v>
      </c>
      <c r="H158" s="225">
        <v>1033.628</v>
      </c>
      <c r="I158" s="226"/>
      <c r="L158" s="222"/>
      <c r="M158" s="227"/>
      <c r="N158" s="228"/>
      <c r="O158" s="228"/>
      <c r="P158" s="228"/>
      <c r="Q158" s="228"/>
      <c r="R158" s="228"/>
      <c r="S158" s="228"/>
      <c r="T158" s="229"/>
      <c r="AT158" s="223" t="s">
        <v>165</v>
      </c>
      <c r="AU158" s="223" t="s">
        <v>83</v>
      </c>
      <c r="AV158" s="15" t="s">
        <v>178</v>
      </c>
      <c r="AW158" s="15" t="s">
        <v>38</v>
      </c>
      <c r="AX158" s="15" t="s">
        <v>74</v>
      </c>
      <c r="AY158" s="223" t="s">
        <v>157</v>
      </c>
    </row>
    <row r="159" spans="2:51" s="12" customFormat="1" ht="12">
      <c r="B159" s="195"/>
      <c r="D159" s="196" t="s">
        <v>165</v>
      </c>
      <c r="E159" s="197" t="s">
        <v>5</v>
      </c>
      <c r="F159" s="198" t="s">
        <v>225</v>
      </c>
      <c r="H159" s="199" t="s">
        <v>5</v>
      </c>
      <c r="I159" s="200"/>
      <c r="L159" s="195"/>
      <c r="M159" s="201"/>
      <c r="N159" s="202"/>
      <c r="O159" s="202"/>
      <c r="P159" s="202"/>
      <c r="Q159" s="202"/>
      <c r="R159" s="202"/>
      <c r="S159" s="202"/>
      <c r="T159" s="203"/>
      <c r="AT159" s="199" t="s">
        <v>165</v>
      </c>
      <c r="AU159" s="199" t="s">
        <v>83</v>
      </c>
      <c r="AV159" s="12" t="s">
        <v>81</v>
      </c>
      <c r="AW159" s="12" t="s">
        <v>38</v>
      </c>
      <c r="AX159" s="12" t="s">
        <v>74</v>
      </c>
      <c r="AY159" s="199" t="s">
        <v>157</v>
      </c>
    </row>
    <row r="160" spans="2:51" s="13" customFormat="1" ht="12">
      <c r="B160" s="204"/>
      <c r="D160" s="196" t="s">
        <v>165</v>
      </c>
      <c r="E160" s="205" t="s">
        <v>5</v>
      </c>
      <c r="F160" s="206" t="s">
        <v>245</v>
      </c>
      <c r="H160" s="207">
        <v>-96.48</v>
      </c>
      <c r="I160" s="208"/>
      <c r="L160" s="204"/>
      <c r="M160" s="209"/>
      <c r="N160" s="210"/>
      <c r="O160" s="210"/>
      <c r="P160" s="210"/>
      <c r="Q160" s="210"/>
      <c r="R160" s="210"/>
      <c r="S160" s="210"/>
      <c r="T160" s="211"/>
      <c r="AT160" s="205" t="s">
        <v>165</v>
      </c>
      <c r="AU160" s="205" t="s">
        <v>83</v>
      </c>
      <c r="AV160" s="13" t="s">
        <v>83</v>
      </c>
      <c r="AW160" s="13" t="s">
        <v>38</v>
      </c>
      <c r="AX160" s="13" t="s">
        <v>74</v>
      </c>
      <c r="AY160" s="205" t="s">
        <v>157</v>
      </c>
    </row>
    <row r="161" spans="2:51" s="15" customFormat="1" ht="12">
      <c r="B161" s="222"/>
      <c r="D161" s="196" t="s">
        <v>165</v>
      </c>
      <c r="E161" s="223" t="s">
        <v>5</v>
      </c>
      <c r="F161" s="224" t="s">
        <v>184</v>
      </c>
      <c r="H161" s="225">
        <v>-96.48</v>
      </c>
      <c r="I161" s="226"/>
      <c r="L161" s="222"/>
      <c r="M161" s="227"/>
      <c r="N161" s="228"/>
      <c r="O161" s="228"/>
      <c r="P161" s="228"/>
      <c r="Q161" s="228"/>
      <c r="R161" s="228"/>
      <c r="S161" s="228"/>
      <c r="T161" s="229"/>
      <c r="AT161" s="223" t="s">
        <v>165</v>
      </c>
      <c r="AU161" s="223" t="s">
        <v>83</v>
      </c>
      <c r="AV161" s="15" t="s">
        <v>178</v>
      </c>
      <c r="AW161" s="15" t="s">
        <v>38</v>
      </c>
      <c r="AX161" s="15" t="s">
        <v>74</v>
      </c>
      <c r="AY161" s="223" t="s">
        <v>157</v>
      </c>
    </row>
    <row r="162" spans="2:51" s="14" customFormat="1" ht="12">
      <c r="B162" s="212"/>
      <c r="D162" s="213" t="s">
        <v>165</v>
      </c>
      <c r="E162" s="214" t="s">
        <v>5</v>
      </c>
      <c r="F162" s="215" t="s">
        <v>168</v>
      </c>
      <c r="H162" s="216">
        <v>937.148</v>
      </c>
      <c r="I162" s="217"/>
      <c r="L162" s="212"/>
      <c r="M162" s="218"/>
      <c r="N162" s="219"/>
      <c r="O162" s="219"/>
      <c r="P162" s="219"/>
      <c r="Q162" s="219"/>
      <c r="R162" s="219"/>
      <c r="S162" s="219"/>
      <c r="T162" s="220"/>
      <c r="AT162" s="221" t="s">
        <v>165</v>
      </c>
      <c r="AU162" s="221" t="s">
        <v>83</v>
      </c>
      <c r="AV162" s="14" t="s">
        <v>163</v>
      </c>
      <c r="AW162" s="14" t="s">
        <v>38</v>
      </c>
      <c r="AX162" s="14" t="s">
        <v>81</v>
      </c>
      <c r="AY162" s="221" t="s">
        <v>157</v>
      </c>
    </row>
    <row r="163" spans="2:65" s="1" customFormat="1" ht="20.4" customHeight="1">
      <c r="B163" s="182"/>
      <c r="C163" s="183" t="s">
        <v>246</v>
      </c>
      <c r="D163" s="183" t="s">
        <v>159</v>
      </c>
      <c r="E163" s="184" t="s">
        <v>247</v>
      </c>
      <c r="F163" s="185" t="s">
        <v>248</v>
      </c>
      <c r="G163" s="186" t="s">
        <v>162</v>
      </c>
      <c r="H163" s="187">
        <v>1.56</v>
      </c>
      <c r="I163" s="188"/>
      <c r="J163" s="189">
        <f>ROUND(I163*H163,2)</f>
        <v>0</v>
      </c>
      <c r="K163" s="185" t="s">
        <v>5</v>
      </c>
      <c r="L163" s="42"/>
      <c r="M163" s="190" t="s">
        <v>5</v>
      </c>
      <c r="N163" s="191" t="s">
        <v>45</v>
      </c>
      <c r="O163" s="43"/>
      <c r="P163" s="192">
        <f>O163*H163</f>
        <v>0</v>
      </c>
      <c r="Q163" s="192">
        <v>0</v>
      </c>
      <c r="R163" s="192">
        <f>Q163*H163</f>
        <v>0</v>
      </c>
      <c r="S163" s="192">
        <v>0</v>
      </c>
      <c r="T163" s="193">
        <f>S163*H163</f>
        <v>0</v>
      </c>
      <c r="AR163" s="25" t="s">
        <v>163</v>
      </c>
      <c r="AT163" s="25" t="s">
        <v>159</v>
      </c>
      <c r="AU163" s="25" t="s">
        <v>83</v>
      </c>
      <c r="AY163" s="25" t="s">
        <v>157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25" t="s">
        <v>81</v>
      </c>
      <c r="BK163" s="194">
        <f>ROUND(I163*H163,2)</f>
        <v>0</v>
      </c>
      <c r="BL163" s="25" t="s">
        <v>163</v>
      </c>
      <c r="BM163" s="25" t="s">
        <v>249</v>
      </c>
    </row>
    <row r="164" spans="2:51" s="12" customFormat="1" ht="12">
      <c r="B164" s="195"/>
      <c r="D164" s="196" t="s">
        <v>165</v>
      </c>
      <c r="E164" s="197" t="s">
        <v>5</v>
      </c>
      <c r="F164" s="198" t="s">
        <v>250</v>
      </c>
      <c r="H164" s="199" t="s">
        <v>5</v>
      </c>
      <c r="I164" s="200"/>
      <c r="L164" s="195"/>
      <c r="M164" s="201"/>
      <c r="N164" s="202"/>
      <c r="O164" s="202"/>
      <c r="P164" s="202"/>
      <c r="Q164" s="202"/>
      <c r="R164" s="202"/>
      <c r="S164" s="202"/>
      <c r="T164" s="203"/>
      <c r="AT164" s="199" t="s">
        <v>165</v>
      </c>
      <c r="AU164" s="199" t="s">
        <v>83</v>
      </c>
      <c r="AV164" s="12" t="s">
        <v>81</v>
      </c>
      <c r="AW164" s="12" t="s">
        <v>38</v>
      </c>
      <c r="AX164" s="12" t="s">
        <v>74</v>
      </c>
      <c r="AY164" s="199" t="s">
        <v>157</v>
      </c>
    </row>
    <row r="165" spans="2:51" s="12" customFormat="1" ht="12">
      <c r="B165" s="195"/>
      <c r="D165" s="196" t="s">
        <v>165</v>
      </c>
      <c r="E165" s="197" t="s">
        <v>5</v>
      </c>
      <c r="F165" s="198" t="s">
        <v>198</v>
      </c>
      <c r="H165" s="199" t="s">
        <v>5</v>
      </c>
      <c r="I165" s="200"/>
      <c r="L165" s="195"/>
      <c r="M165" s="201"/>
      <c r="N165" s="202"/>
      <c r="O165" s="202"/>
      <c r="P165" s="202"/>
      <c r="Q165" s="202"/>
      <c r="R165" s="202"/>
      <c r="S165" s="202"/>
      <c r="T165" s="203"/>
      <c r="AT165" s="199" t="s">
        <v>165</v>
      </c>
      <c r="AU165" s="199" t="s">
        <v>83</v>
      </c>
      <c r="AV165" s="12" t="s">
        <v>81</v>
      </c>
      <c r="AW165" s="12" t="s">
        <v>38</v>
      </c>
      <c r="AX165" s="12" t="s">
        <v>74</v>
      </c>
      <c r="AY165" s="199" t="s">
        <v>157</v>
      </c>
    </row>
    <row r="166" spans="2:51" s="13" customFormat="1" ht="12">
      <c r="B166" s="204"/>
      <c r="D166" s="196" t="s">
        <v>165</v>
      </c>
      <c r="E166" s="205" t="s">
        <v>5</v>
      </c>
      <c r="F166" s="206" t="s">
        <v>251</v>
      </c>
      <c r="H166" s="207">
        <v>1.17</v>
      </c>
      <c r="I166" s="208"/>
      <c r="L166" s="204"/>
      <c r="M166" s="209"/>
      <c r="N166" s="210"/>
      <c r="O166" s="210"/>
      <c r="P166" s="210"/>
      <c r="Q166" s="210"/>
      <c r="R166" s="210"/>
      <c r="S166" s="210"/>
      <c r="T166" s="211"/>
      <c r="AT166" s="205" t="s">
        <v>165</v>
      </c>
      <c r="AU166" s="205" t="s">
        <v>83</v>
      </c>
      <c r="AV166" s="13" t="s">
        <v>83</v>
      </c>
      <c r="AW166" s="13" t="s">
        <v>38</v>
      </c>
      <c r="AX166" s="13" t="s">
        <v>74</v>
      </c>
      <c r="AY166" s="205" t="s">
        <v>157</v>
      </c>
    </row>
    <row r="167" spans="2:51" s="15" customFormat="1" ht="12">
      <c r="B167" s="222"/>
      <c r="D167" s="196" t="s">
        <v>165</v>
      </c>
      <c r="E167" s="223" t="s">
        <v>5</v>
      </c>
      <c r="F167" s="224" t="s">
        <v>184</v>
      </c>
      <c r="H167" s="225">
        <v>1.17</v>
      </c>
      <c r="I167" s="226"/>
      <c r="L167" s="222"/>
      <c r="M167" s="227"/>
      <c r="N167" s="228"/>
      <c r="O167" s="228"/>
      <c r="P167" s="228"/>
      <c r="Q167" s="228"/>
      <c r="R167" s="228"/>
      <c r="S167" s="228"/>
      <c r="T167" s="229"/>
      <c r="AT167" s="223" t="s">
        <v>165</v>
      </c>
      <c r="AU167" s="223" t="s">
        <v>83</v>
      </c>
      <c r="AV167" s="15" t="s">
        <v>178</v>
      </c>
      <c r="AW167" s="15" t="s">
        <v>38</v>
      </c>
      <c r="AX167" s="15" t="s">
        <v>74</v>
      </c>
      <c r="AY167" s="223" t="s">
        <v>157</v>
      </c>
    </row>
    <row r="168" spans="2:51" s="12" customFormat="1" ht="12">
      <c r="B168" s="195"/>
      <c r="D168" s="196" t="s">
        <v>165</v>
      </c>
      <c r="E168" s="197" t="s">
        <v>5</v>
      </c>
      <c r="F168" s="198" t="s">
        <v>201</v>
      </c>
      <c r="H168" s="199" t="s">
        <v>5</v>
      </c>
      <c r="I168" s="200"/>
      <c r="L168" s="195"/>
      <c r="M168" s="201"/>
      <c r="N168" s="202"/>
      <c r="O168" s="202"/>
      <c r="P168" s="202"/>
      <c r="Q168" s="202"/>
      <c r="R168" s="202"/>
      <c r="S168" s="202"/>
      <c r="T168" s="203"/>
      <c r="AT168" s="199" t="s">
        <v>165</v>
      </c>
      <c r="AU168" s="199" t="s">
        <v>83</v>
      </c>
      <c r="AV168" s="12" t="s">
        <v>81</v>
      </c>
      <c r="AW168" s="12" t="s">
        <v>38</v>
      </c>
      <c r="AX168" s="12" t="s">
        <v>74</v>
      </c>
      <c r="AY168" s="199" t="s">
        <v>157</v>
      </c>
    </row>
    <row r="169" spans="2:51" s="13" customFormat="1" ht="12">
      <c r="B169" s="204"/>
      <c r="D169" s="196" t="s">
        <v>165</v>
      </c>
      <c r="E169" s="205" t="s">
        <v>5</v>
      </c>
      <c r="F169" s="206" t="s">
        <v>252</v>
      </c>
      <c r="H169" s="207">
        <v>0.39</v>
      </c>
      <c r="I169" s="208"/>
      <c r="L169" s="204"/>
      <c r="M169" s="209"/>
      <c r="N169" s="210"/>
      <c r="O169" s="210"/>
      <c r="P169" s="210"/>
      <c r="Q169" s="210"/>
      <c r="R169" s="210"/>
      <c r="S169" s="210"/>
      <c r="T169" s="211"/>
      <c r="AT169" s="205" t="s">
        <v>165</v>
      </c>
      <c r="AU169" s="205" t="s">
        <v>83</v>
      </c>
      <c r="AV169" s="13" t="s">
        <v>83</v>
      </c>
      <c r="AW169" s="13" t="s">
        <v>38</v>
      </c>
      <c r="AX169" s="13" t="s">
        <v>74</v>
      </c>
      <c r="AY169" s="205" t="s">
        <v>157</v>
      </c>
    </row>
    <row r="170" spans="2:51" s="15" customFormat="1" ht="12">
      <c r="B170" s="222"/>
      <c r="D170" s="196" t="s">
        <v>165</v>
      </c>
      <c r="E170" s="223" t="s">
        <v>5</v>
      </c>
      <c r="F170" s="224" t="s">
        <v>184</v>
      </c>
      <c r="H170" s="225">
        <v>0.39</v>
      </c>
      <c r="I170" s="226"/>
      <c r="L170" s="222"/>
      <c r="M170" s="227"/>
      <c r="N170" s="228"/>
      <c r="O170" s="228"/>
      <c r="P170" s="228"/>
      <c r="Q170" s="228"/>
      <c r="R170" s="228"/>
      <c r="S170" s="228"/>
      <c r="T170" s="229"/>
      <c r="AT170" s="223" t="s">
        <v>165</v>
      </c>
      <c r="AU170" s="223" t="s">
        <v>83</v>
      </c>
      <c r="AV170" s="15" t="s">
        <v>178</v>
      </c>
      <c r="AW170" s="15" t="s">
        <v>38</v>
      </c>
      <c r="AX170" s="15" t="s">
        <v>74</v>
      </c>
      <c r="AY170" s="223" t="s">
        <v>157</v>
      </c>
    </row>
    <row r="171" spans="2:51" s="14" customFormat="1" ht="12">
      <c r="B171" s="212"/>
      <c r="D171" s="213" t="s">
        <v>165</v>
      </c>
      <c r="E171" s="214" t="s">
        <v>5</v>
      </c>
      <c r="F171" s="215" t="s">
        <v>168</v>
      </c>
      <c r="H171" s="216">
        <v>1.56</v>
      </c>
      <c r="I171" s="217"/>
      <c r="L171" s="212"/>
      <c r="M171" s="218"/>
      <c r="N171" s="219"/>
      <c r="O171" s="219"/>
      <c r="P171" s="219"/>
      <c r="Q171" s="219"/>
      <c r="R171" s="219"/>
      <c r="S171" s="219"/>
      <c r="T171" s="220"/>
      <c r="AT171" s="221" t="s">
        <v>165</v>
      </c>
      <c r="AU171" s="221" t="s">
        <v>83</v>
      </c>
      <c r="AV171" s="14" t="s">
        <v>163</v>
      </c>
      <c r="AW171" s="14" t="s">
        <v>38</v>
      </c>
      <c r="AX171" s="14" t="s">
        <v>81</v>
      </c>
      <c r="AY171" s="221" t="s">
        <v>157</v>
      </c>
    </row>
    <row r="172" spans="2:65" s="1" customFormat="1" ht="20.4" customHeight="1">
      <c r="B172" s="182"/>
      <c r="C172" s="230" t="s">
        <v>253</v>
      </c>
      <c r="D172" s="230" t="s">
        <v>233</v>
      </c>
      <c r="E172" s="231" t="s">
        <v>254</v>
      </c>
      <c r="F172" s="232" t="s">
        <v>255</v>
      </c>
      <c r="G172" s="233" t="s">
        <v>236</v>
      </c>
      <c r="H172" s="234">
        <v>3.057</v>
      </c>
      <c r="I172" s="235"/>
      <c r="J172" s="236">
        <f>ROUND(I172*H172,2)</f>
        <v>0</v>
      </c>
      <c r="K172" s="232" t="s">
        <v>256</v>
      </c>
      <c r="L172" s="237"/>
      <c r="M172" s="238" t="s">
        <v>5</v>
      </c>
      <c r="N172" s="239" t="s">
        <v>45</v>
      </c>
      <c r="O172" s="43"/>
      <c r="P172" s="192">
        <f>O172*H172</f>
        <v>0</v>
      </c>
      <c r="Q172" s="192">
        <v>1</v>
      </c>
      <c r="R172" s="192">
        <f>Q172*H172</f>
        <v>3.057</v>
      </c>
      <c r="S172" s="192">
        <v>0</v>
      </c>
      <c r="T172" s="193">
        <f>S172*H172</f>
        <v>0</v>
      </c>
      <c r="AR172" s="25" t="s">
        <v>214</v>
      </c>
      <c r="AT172" s="25" t="s">
        <v>233</v>
      </c>
      <c r="AU172" s="25" t="s">
        <v>83</v>
      </c>
      <c r="AY172" s="25" t="s">
        <v>157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25" t="s">
        <v>81</v>
      </c>
      <c r="BK172" s="194">
        <f>ROUND(I172*H172,2)</f>
        <v>0</v>
      </c>
      <c r="BL172" s="25" t="s">
        <v>163</v>
      </c>
      <c r="BM172" s="25" t="s">
        <v>257</v>
      </c>
    </row>
    <row r="173" spans="2:51" s="12" customFormat="1" ht="12">
      <c r="B173" s="195"/>
      <c r="D173" s="196" t="s">
        <v>165</v>
      </c>
      <c r="E173" s="197" t="s">
        <v>5</v>
      </c>
      <c r="F173" s="198" t="s">
        <v>250</v>
      </c>
      <c r="H173" s="199" t="s">
        <v>5</v>
      </c>
      <c r="I173" s="200"/>
      <c r="L173" s="195"/>
      <c r="M173" s="201"/>
      <c r="N173" s="202"/>
      <c r="O173" s="202"/>
      <c r="P173" s="202"/>
      <c r="Q173" s="202"/>
      <c r="R173" s="202"/>
      <c r="S173" s="202"/>
      <c r="T173" s="203"/>
      <c r="AT173" s="199" t="s">
        <v>165</v>
      </c>
      <c r="AU173" s="199" t="s">
        <v>83</v>
      </c>
      <c r="AV173" s="12" t="s">
        <v>81</v>
      </c>
      <c r="AW173" s="12" t="s">
        <v>38</v>
      </c>
      <c r="AX173" s="12" t="s">
        <v>74</v>
      </c>
      <c r="AY173" s="199" t="s">
        <v>157</v>
      </c>
    </row>
    <row r="174" spans="2:51" s="12" customFormat="1" ht="12">
      <c r="B174" s="195"/>
      <c r="D174" s="196" t="s">
        <v>165</v>
      </c>
      <c r="E174" s="197" t="s">
        <v>5</v>
      </c>
      <c r="F174" s="198" t="s">
        <v>198</v>
      </c>
      <c r="H174" s="199" t="s">
        <v>5</v>
      </c>
      <c r="I174" s="200"/>
      <c r="L174" s="195"/>
      <c r="M174" s="201"/>
      <c r="N174" s="202"/>
      <c r="O174" s="202"/>
      <c r="P174" s="202"/>
      <c r="Q174" s="202"/>
      <c r="R174" s="202"/>
      <c r="S174" s="202"/>
      <c r="T174" s="203"/>
      <c r="AT174" s="199" t="s">
        <v>165</v>
      </c>
      <c r="AU174" s="199" t="s">
        <v>83</v>
      </c>
      <c r="AV174" s="12" t="s">
        <v>81</v>
      </c>
      <c r="AW174" s="12" t="s">
        <v>38</v>
      </c>
      <c r="AX174" s="12" t="s">
        <v>74</v>
      </c>
      <c r="AY174" s="199" t="s">
        <v>157</v>
      </c>
    </row>
    <row r="175" spans="2:51" s="13" customFormat="1" ht="12">
      <c r="B175" s="204"/>
      <c r="D175" s="196" t="s">
        <v>165</v>
      </c>
      <c r="E175" s="205" t="s">
        <v>5</v>
      </c>
      <c r="F175" s="206" t="s">
        <v>258</v>
      </c>
      <c r="H175" s="207">
        <v>2.293</v>
      </c>
      <c r="I175" s="208"/>
      <c r="L175" s="204"/>
      <c r="M175" s="209"/>
      <c r="N175" s="210"/>
      <c r="O175" s="210"/>
      <c r="P175" s="210"/>
      <c r="Q175" s="210"/>
      <c r="R175" s="210"/>
      <c r="S175" s="210"/>
      <c r="T175" s="211"/>
      <c r="AT175" s="205" t="s">
        <v>165</v>
      </c>
      <c r="AU175" s="205" t="s">
        <v>83</v>
      </c>
      <c r="AV175" s="13" t="s">
        <v>83</v>
      </c>
      <c r="AW175" s="13" t="s">
        <v>38</v>
      </c>
      <c r="AX175" s="13" t="s">
        <v>74</v>
      </c>
      <c r="AY175" s="205" t="s">
        <v>157</v>
      </c>
    </row>
    <row r="176" spans="2:51" s="15" customFormat="1" ht="12">
      <c r="B176" s="222"/>
      <c r="D176" s="196" t="s">
        <v>165</v>
      </c>
      <c r="E176" s="223" t="s">
        <v>5</v>
      </c>
      <c r="F176" s="224" t="s">
        <v>184</v>
      </c>
      <c r="H176" s="225">
        <v>2.293</v>
      </c>
      <c r="I176" s="226"/>
      <c r="L176" s="222"/>
      <c r="M176" s="227"/>
      <c r="N176" s="228"/>
      <c r="O176" s="228"/>
      <c r="P176" s="228"/>
      <c r="Q176" s="228"/>
      <c r="R176" s="228"/>
      <c r="S176" s="228"/>
      <c r="T176" s="229"/>
      <c r="AT176" s="223" t="s">
        <v>165</v>
      </c>
      <c r="AU176" s="223" t="s">
        <v>83</v>
      </c>
      <c r="AV176" s="15" t="s">
        <v>178</v>
      </c>
      <c r="AW176" s="15" t="s">
        <v>38</v>
      </c>
      <c r="AX176" s="15" t="s">
        <v>74</v>
      </c>
      <c r="AY176" s="223" t="s">
        <v>157</v>
      </c>
    </row>
    <row r="177" spans="2:51" s="12" customFormat="1" ht="12">
      <c r="B177" s="195"/>
      <c r="D177" s="196" t="s">
        <v>165</v>
      </c>
      <c r="E177" s="197" t="s">
        <v>5</v>
      </c>
      <c r="F177" s="198" t="s">
        <v>201</v>
      </c>
      <c r="H177" s="199" t="s">
        <v>5</v>
      </c>
      <c r="I177" s="200"/>
      <c r="L177" s="195"/>
      <c r="M177" s="201"/>
      <c r="N177" s="202"/>
      <c r="O177" s="202"/>
      <c r="P177" s="202"/>
      <c r="Q177" s="202"/>
      <c r="R177" s="202"/>
      <c r="S177" s="202"/>
      <c r="T177" s="203"/>
      <c r="AT177" s="199" t="s">
        <v>165</v>
      </c>
      <c r="AU177" s="199" t="s">
        <v>83</v>
      </c>
      <c r="AV177" s="12" t="s">
        <v>81</v>
      </c>
      <c r="AW177" s="12" t="s">
        <v>38</v>
      </c>
      <c r="AX177" s="12" t="s">
        <v>74</v>
      </c>
      <c r="AY177" s="199" t="s">
        <v>157</v>
      </c>
    </row>
    <row r="178" spans="2:51" s="13" customFormat="1" ht="12">
      <c r="B178" s="204"/>
      <c r="D178" s="196" t="s">
        <v>165</v>
      </c>
      <c r="E178" s="205" t="s">
        <v>5</v>
      </c>
      <c r="F178" s="206" t="s">
        <v>259</v>
      </c>
      <c r="H178" s="207">
        <v>0.764</v>
      </c>
      <c r="I178" s="208"/>
      <c r="L178" s="204"/>
      <c r="M178" s="209"/>
      <c r="N178" s="210"/>
      <c r="O178" s="210"/>
      <c r="P178" s="210"/>
      <c r="Q178" s="210"/>
      <c r="R178" s="210"/>
      <c r="S178" s="210"/>
      <c r="T178" s="211"/>
      <c r="AT178" s="205" t="s">
        <v>165</v>
      </c>
      <c r="AU178" s="205" t="s">
        <v>83</v>
      </c>
      <c r="AV178" s="13" t="s">
        <v>83</v>
      </c>
      <c r="AW178" s="13" t="s">
        <v>38</v>
      </c>
      <c r="AX178" s="13" t="s">
        <v>74</v>
      </c>
      <c r="AY178" s="205" t="s">
        <v>157</v>
      </c>
    </row>
    <row r="179" spans="2:51" s="15" customFormat="1" ht="12">
      <c r="B179" s="222"/>
      <c r="D179" s="196" t="s">
        <v>165</v>
      </c>
      <c r="E179" s="223" t="s">
        <v>5</v>
      </c>
      <c r="F179" s="224" t="s">
        <v>184</v>
      </c>
      <c r="H179" s="225">
        <v>0.764</v>
      </c>
      <c r="I179" s="226"/>
      <c r="L179" s="222"/>
      <c r="M179" s="227"/>
      <c r="N179" s="228"/>
      <c r="O179" s="228"/>
      <c r="P179" s="228"/>
      <c r="Q179" s="228"/>
      <c r="R179" s="228"/>
      <c r="S179" s="228"/>
      <c r="T179" s="229"/>
      <c r="AT179" s="223" t="s">
        <v>165</v>
      </c>
      <c r="AU179" s="223" t="s">
        <v>83</v>
      </c>
      <c r="AV179" s="15" t="s">
        <v>178</v>
      </c>
      <c r="AW179" s="15" t="s">
        <v>38</v>
      </c>
      <c r="AX179" s="15" t="s">
        <v>74</v>
      </c>
      <c r="AY179" s="223" t="s">
        <v>157</v>
      </c>
    </row>
    <row r="180" spans="2:51" s="14" customFormat="1" ht="12">
      <c r="B180" s="212"/>
      <c r="D180" s="213" t="s">
        <v>165</v>
      </c>
      <c r="E180" s="214" t="s">
        <v>5</v>
      </c>
      <c r="F180" s="215" t="s">
        <v>168</v>
      </c>
      <c r="H180" s="216">
        <v>3.057</v>
      </c>
      <c r="I180" s="217"/>
      <c r="L180" s="212"/>
      <c r="M180" s="218"/>
      <c r="N180" s="219"/>
      <c r="O180" s="219"/>
      <c r="P180" s="219"/>
      <c r="Q180" s="219"/>
      <c r="R180" s="219"/>
      <c r="S180" s="219"/>
      <c r="T180" s="220"/>
      <c r="AT180" s="221" t="s">
        <v>165</v>
      </c>
      <c r="AU180" s="221" t="s">
        <v>83</v>
      </c>
      <c r="AV180" s="14" t="s">
        <v>163</v>
      </c>
      <c r="AW180" s="14" t="s">
        <v>38</v>
      </c>
      <c r="AX180" s="14" t="s">
        <v>81</v>
      </c>
      <c r="AY180" s="221" t="s">
        <v>157</v>
      </c>
    </row>
    <row r="181" spans="2:65" s="1" customFormat="1" ht="40.2" customHeight="1">
      <c r="B181" s="182"/>
      <c r="C181" s="183" t="s">
        <v>11</v>
      </c>
      <c r="D181" s="183" t="s">
        <v>159</v>
      </c>
      <c r="E181" s="184" t="s">
        <v>260</v>
      </c>
      <c r="F181" s="185" t="s">
        <v>261</v>
      </c>
      <c r="G181" s="186" t="s">
        <v>162</v>
      </c>
      <c r="H181" s="187">
        <v>2.47</v>
      </c>
      <c r="I181" s="188"/>
      <c r="J181" s="189">
        <f>ROUND(I181*H181,2)</f>
        <v>0</v>
      </c>
      <c r="K181" s="185" t="s">
        <v>191</v>
      </c>
      <c r="L181" s="42"/>
      <c r="M181" s="190" t="s">
        <v>5</v>
      </c>
      <c r="N181" s="191" t="s">
        <v>45</v>
      </c>
      <c r="O181" s="43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AR181" s="25" t="s">
        <v>163</v>
      </c>
      <c r="AT181" s="25" t="s">
        <v>159</v>
      </c>
      <c r="AU181" s="25" t="s">
        <v>83</v>
      </c>
      <c r="AY181" s="25" t="s">
        <v>157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25" t="s">
        <v>81</v>
      </c>
      <c r="BK181" s="194">
        <f>ROUND(I181*H181,2)</f>
        <v>0</v>
      </c>
      <c r="BL181" s="25" t="s">
        <v>163</v>
      </c>
      <c r="BM181" s="25" t="s">
        <v>262</v>
      </c>
    </row>
    <row r="182" spans="2:51" s="12" customFormat="1" ht="12">
      <c r="B182" s="195"/>
      <c r="D182" s="196" t="s">
        <v>165</v>
      </c>
      <c r="E182" s="197" t="s">
        <v>5</v>
      </c>
      <c r="F182" s="198" t="s">
        <v>263</v>
      </c>
      <c r="H182" s="199" t="s">
        <v>5</v>
      </c>
      <c r="I182" s="200"/>
      <c r="L182" s="195"/>
      <c r="M182" s="201"/>
      <c r="N182" s="202"/>
      <c r="O182" s="202"/>
      <c r="P182" s="202"/>
      <c r="Q182" s="202"/>
      <c r="R182" s="202"/>
      <c r="S182" s="202"/>
      <c r="T182" s="203"/>
      <c r="AT182" s="199" t="s">
        <v>165</v>
      </c>
      <c r="AU182" s="199" t="s">
        <v>83</v>
      </c>
      <c r="AV182" s="12" t="s">
        <v>81</v>
      </c>
      <c r="AW182" s="12" t="s">
        <v>38</v>
      </c>
      <c r="AX182" s="12" t="s">
        <v>74</v>
      </c>
      <c r="AY182" s="199" t="s">
        <v>157</v>
      </c>
    </row>
    <row r="183" spans="2:51" s="13" customFormat="1" ht="12">
      <c r="B183" s="204"/>
      <c r="D183" s="196" t="s">
        <v>165</v>
      </c>
      <c r="E183" s="205" t="s">
        <v>5</v>
      </c>
      <c r="F183" s="206" t="s">
        <v>264</v>
      </c>
      <c r="H183" s="207">
        <v>0.81</v>
      </c>
      <c r="I183" s="208"/>
      <c r="L183" s="204"/>
      <c r="M183" s="209"/>
      <c r="N183" s="210"/>
      <c r="O183" s="210"/>
      <c r="P183" s="210"/>
      <c r="Q183" s="210"/>
      <c r="R183" s="210"/>
      <c r="S183" s="210"/>
      <c r="T183" s="211"/>
      <c r="AT183" s="205" t="s">
        <v>165</v>
      </c>
      <c r="AU183" s="205" t="s">
        <v>83</v>
      </c>
      <c r="AV183" s="13" t="s">
        <v>83</v>
      </c>
      <c r="AW183" s="13" t="s">
        <v>38</v>
      </c>
      <c r="AX183" s="13" t="s">
        <v>74</v>
      </c>
      <c r="AY183" s="205" t="s">
        <v>157</v>
      </c>
    </row>
    <row r="184" spans="2:51" s="13" customFormat="1" ht="12">
      <c r="B184" s="204"/>
      <c r="D184" s="196" t="s">
        <v>165</v>
      </c>
      <c r="E184" s="205" t="s">
        <v>5</v>
      </c>
      <c r="F184" s="206" t="s">
        <v>200</v>
      </c>
      <c r="H184" s="207">
        <v>1.62</v>
      </c>
      <c r="I184" s="208"/>
      <c r="L184" s="204"/>
      <c r="M184" s="209"/>
      <c r="N184" s="210"/>
      <c r="O184" s="210"/>
      <c r="P184" s="210"/>
      <c r="Q184" s="210"/>
      <c r="R184" s="210"/>
      <c r="S184" s="210"/>
      <c r="T184" s="211"/>
      <c r="AT184" s="205" t="s">
        <v>165</v>
      </c>
      <c r="AU184" s="205" t="s">
        <v>83</v>
      </c>
      <c r="AV184" s="13" t="s">
        <v>83</v>
      </c>
      <c r="AW184" s="13" t="s">
        <v>38</v>
      </c>
      <c r="AX184" s="13" t="s">
        <v>74</v>
      </c>
      <c r="AY184" s="205" t="s">
        <v>157</v>
      </c>
    </row>
    <row r="185" spans="2:51" s="13" customFormat="1" ht="12">
      <c r="B185" s="204"/>
      <c r="D185" s="196" t="s">
        <v>165</v>
      </c>
      <c r="E185" s="205" t="s">
        <v>5</v>
      </c>
      <c r="F185" s="206" t="s">
        <v>265</v>
      </c>
      <c r="H185" s="207">
        <v>-0.212</v>
      </c>
      <c r="I185" s="208"/>
      <c r="L185" s="204"/>
      <c r="M185" s="209"/>
      <c r="N185" s="210"/>
      <c r="O185" s="210"/>
      <c r="P185" s="210"/>
      <c r="Q185" s="210"/>
      <c r="R185" s="210"/>
      <c r="S185" s="210"/>
      <c r="T185" s="211"/>
      <c r="AT185" s="205" t="s">
        <v>165</v>
      </c>
      <c r="AU185" s="205" t="s">
        <v>83</v>
      </c>
      <c r="AV185" s="13" t="s">
        <v>83</v>
      </c>
      <c r="AW185" s="13" t="s">
        <v>38</v>
      </c>
      <c r="AX185" s="13" t="s">
        <v>74</v>
      </c>
      <c r="AY185" s="205" t="s">
        <v>157</v>
      </c>
    </row>
    <row r="186" spans="2:51" s="15" customFormat="1" ht="12">
      <c r="B186" s="222"/>
      <c r="D186" s="196" t="s">
        <v>165</v>
      </c>
      <c r="E186" s="223" t="s">
        <v>5</v>
      </c>
      <c r="F186" s="224" t="s">
        <v>184</v>
      </c>
      <c r="H186" s="225">
        <v>2.218</v>
      </c>
      <c r="I186" s="226"/>
      <c r="L186" s="222"/>
      <c r="M186" s="227"/>
      <c r="N186" s="228"/>
      <c r="O186" s="228"/>
      <c r="P186" s="228"/>
      <c r="Q186" s="228"/>
      <c r="R186" s="228"/>
      <c r="S186" s="228"/>
      <c r="T186" s="229"/>
      <c r="AT186" s="223" t="s">
        <v>165</v>
      </c>
      <c r="AU186" s="223" t="s">
        <v>83</v>
      </c>
      <c r="AV186" s="15" t="s">
        <v>178</v>
      </c>
      <c r="AW186" s="15" t="s">
        <v>38</v>
      </c>
      <c r="AX186" s="15" t="s">
        <v>74</v>
      </c>
      <c r="AY186" s="223" t="s">
        <v>157</v>
      </c>
    </row>
    <row r="187" spans="2:51" s="12" customFormat="1" ht="12">
      <c r="B187" s="195"/>
      <c r="D187" s="196" t="s">
        <v>165</v>
      </c>
      <c r="E187" s="197" t="s">
        <v>5</v>
      </c>
      <c r="F187" s="198" t="s">
        <v>201</v>
      </c>
      <c r="H187" s="199" t="s">
        <v>5</v>
      </c>
      <c r="I187" s="200"/>
      <c r="L187" s="195"/>
      <c r="M187" s="201"/>
      <c r="N187" s="202"/>
      <c r="O187" s="202"/>
      <c r="P187" s="202"/>
      <c r="Q187" s="202"/>
      <c r="R187" s="202"/>
      <c r="S187" s="202"/>
      <c r="T187" s="203"/>
      <c r="AT187" s="199" t="s">
        <v>165</v>
      </c>
      <c r="AU187" s="199" t="s">
        <v>83</v>
      </c>
      <c r="AV187" s="12" t="s">
        <v>81</v>
      </c>
      <c r="AW187" s="12" t="s">
        <v>38</v>
      </c>
      <c r="AX187" s="12" t="s">
        <v>74</v>
      </c>
      <c r="AY187" s="199" t="s">
        <v>157</v>
      </c>
    </row>
    <row r="188" spans="2:51" s="13" customFormat="1" ht="12">
      <c r="B188" s="204"/>
      <c r="D188" s="196" t="s">
        <v>165</v>
      </c>
      <c r="E188" s="205" t="s">
        <v>5</v>
      </c>
      <c r="F188" s="206" t="s">
        <v>266</v>
      </c>
      <c r="H188" s="207">
        <v>0.27</v>
      </c>
      <c r="I188" s="208"/>
      <c r="L188" s="204"/>
      <c r="M188" s="209"/>
      <c r="N188" s="210"/>
      <c r="O188" s="210"/>
      <c r="P188" s="210"/>
      <c r="Q188" s="210"/>
      <c r="R188" s="210"/>
      <c r="S188" s="210"/>
      <c r="T188" s="211"/>
      <c r="AT188" s="205" t="s">
        <v>165</v>
      </c>
      <c r="AU188" s="205" t="s">
        <v>83</v>
      </c>
      <c r="AV188" s="13" t="s">
        <v>83</v>
      </c>
      <c r="AW188" s="13" t="s">
        <v>38</v>
      </c>
      <c r="AX188" s="13" t="s">
        <v>74</v>
      </c>
      <c r="AY188" s="205" t="s">
        <v>157</v>
      </c>
    </row>
    <row r="189" spans="2:51" s="13" customFormat="1" ht="12">
      <c r="B189" s="204"/>
      <c r="D189" s="196" t="s">
        <v>165</v>
      </c>
      <c r="E189" s="205" t="s">
        <v>5</v>
      </c>
      <c r="F189" s="206" t="s">
        <v>267</v>
      </c>
      <c r="H189" s="207">
        <v>-0.018</v>
      </c>
      <c r="I189" s="208"/>
      <c r="L189" s="204"/>
      <c r="M189" s="209"/>
      <c r="N189" s="210"/>
      <c r="O189" s="210"/>
      <c r="P189" s="210"/>
      <c r="Q189" s="210"/>
      <c r="R189" s="210"/>
      <c r="S189" s="210"/>
      <c r="T189" s="211"/>
      <c r="AT189" s="205" t="s">
        <v>165</v>
      </c>
      <c r="AU189" s="205" t="s">
        <v>83</v>
      </c>
      <c r="AV189" s="13" t="s">
        <v>83</v>
      </c>
      <c r="AW189" s="13" t="s">
        <v>38</v>
      </c>
      <c r="AX189" s="13" t="s">
        <v>74</v>
      </c>
      <c r="AY189" s="205" t="s">
        <v>157</v>
      </c>
    </row>
    <row r="190" spans="2:51" s="15" customFormat="1" ht="12">
      <c r="B190" s="222"/>
      <c r="D190" s="196" t="s">
        <v>165</v>
      </c>
      <c r="E190" s="223" t="s">
        <v>5</v>
      </c>
      <c r="F190" s="224" t="s">
        <v>184</v>
      </c>
      <c r="H190" s="225">
        <v>0.252</v>
      </c>
      <c r="I190" s="226"/>
      <c r="L190" s="222"/>
      <c r="M190" s="227"/>
      <c r="N190" s="228"/>
      <c r="O190" s="228"/>
      <c r="P190" s="228"/>
      <c r="Q190" s="228"/>
      <c r="R190" s="228"/>
      <c r="S190" s="228"/>
      <c r="T190" s="229"/>
      <c r="AT190" s="223" t="s">
        <v>165</v>
      </c>
      <c r="AU190" s="223" t="s">
        <v>83</v>
      </c>
      <c r="AV190" s="15" t="s">
        <v>178</v>
      </c>
      <c r="AW190" s="15" t="s">
        <v>38</v>
      </c>
      <c r="AX190" s="15" t="s">
        <v>74</v>
      </c>
      <c r="AY190" s="223" t="s">
        <v>157</v>
      </c>
    </row>
    <row r="191" spans="2:51" s="14" customFormat="1" ht="12">
      <c r="B191" s="212"/>
      <c r="D191" s="213" t="s">
        <v>165</v>
      </c>
      <c r="E191" s="214" t="s">
        <v>5</v>
      </c>
      <c r="F191" s="215" t="s">
        <v>168</v>
      </c>
      <c r="H191" s="216">
        <v>2.47</v>
      </c>
      <c r="I191" s="217"/>
      <c r="L191" s="212"/>
      <c r="M191" s="218"/>
      <c r="N191" s="219"/>
      <c r="O191" s="219"/>
      <c r="P191" s="219"/>
      <c r="Q191" s="219"/>
      <c r="R191" s="219"/>
      <c r="S191" s="219"/>
      <c r="T191" s="220"/>
      <c r="AT191" s="221" t="s">
        <v>165</v>
      </c>
      <c r="AU191" s="221" t="s">
        <v>83</v>
      </c>
      <c r="AV191" s="14" t="s">
        <v>163</v>
      </c>
      <c r="AW191" s="14" t="s">
        <v>38</v>
      </c>
      <c r="AX191" s="14" t="s">
        <v>81</v>
      </c>
      <c r="AY191" s="221" t="s">
        <v>157</v>
      </c>
    </row>
    <row r="192" spans="2:65" s="1" customFormat="1" ht="20.4" customHeight="1">
      <c r="B192" s="182"/>
      <c r="C192" s="230" t="s">
        <v>268</v>
      </c>
      <c r="D192" s="230" t="s">
        <v>233</v>
      </c>
      <c r="E192" s="231" t="s">
        <v>269</v>
      </c>
      <c r="F192" s="232" t="s">
        <v>270</v>
      </c>
      <c r="G192" s="233" t="s">
        <v>236</v>
      </c>
      <c r="H192" s="234">
        <v>4.989</v>
      </c>
      <c r="I192" s="235"/>
      <c r="J192" s="236">
        <f>ROUND(I192*H192,2)</f>
        <v>0</v>
      </c>
      <c r="K192" s="232" t="s">
        <v>5</v>
      </c>
      <c r="L192" s="237"/>
      <c r="M192" s="238" t="s">
        <v>5</v>
      </c>
      <c r="N192" s="239" t="s">
        <v>45</v>
      </c>
      <c r="O192" s="43"/>
      <c r="P192" s="192">
        <f>O192*H192</f>
        <v>0</v>
      </c>
      <c r="Q192" s="192">
        <v>1</v>
      </c>
      <c r="R192" s="192">
        <f>Q192*H192</f>
        <v>4.989</v>
      </c>
      <c r="S192" s="192">
        <v>0</v>
      </c>
      <c r="T192" s="193">
        <f>S192*H192</f>
        <v>0</v>
      </c>
      <c r="AR192" s="25" t="s">
        <v>214</v>
      </c>
      <c r="AT192" s="25" t="s">
        <v>233</v>
      </c>
      <c r="AU192" s="25" t="s">
        <v>83</v>
      </c>
      <c r="AY192" s="25" t="s">
        <v>157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25" t="s">
        <v>81</v>
      </c>
      <c r="BK192" s="194">
        <f>ROUND(I192*H192,2)</f>
        <v>0</v>
      </c>
      <c r="BL192" s="25" t="s">
        <v>163</v>
      </c>
      <c r="BM192" s="25" t="s">
        <v>271</v>
      </c>
    </row>
    <row r="193" spans="2:51" s="12" customFormat="1" ht="12">
      <c r="B193" s="195"/>
      <c r="D193" s="196" t="s">
        <v>165</v>
      </c>
      <c r="E193" s="197" t="s">
        <v>5</v>
      </c>
      <c r="F193" s="198" t="s">
        <v>263</v>
      </c>
      <c r="H193" s="199" t="s">
        <v>5</v>
      </c>
      <c r="I193" s="200"/>
      <c r="L193" s="195"/>
      <c r="M193" s="201"/>
      <c r="N193" s="202"/>
      <c r="O193" s="202"/>
      <c r="P193" s="202"/>
      <c r="Q193" s="202"/>
      <c r="R193" s="202"/>
      <c r="S193" s="202"/>
      <c r="T193" s="203"/>
      <c r="AT193" s="199" t="s">
        <v>165</v>
      </c>
      <c r="AU193" s="199" t="s">
        <v>83</v>
      </c>
      <c r="AV193" s="12" t="s">
        <v>81</v>
      </c>
      <c r="AW193" s="12" t="s">
        <v>38</v>
      </c>
      <c r="AX193" s="12" t="s">
        <v>74</v>
      </c>
      <c r="AY193" s="199" t="s">
        <v>157</v>
      </c>
    </row>
    <row r="194" spans="2:51" s="12" customFormat="1" ht="12">
      <c r="B194" s="195"/>
      <c r="D194" s="196" t="s">
        <v>165</v>
      </c>
      <c r="E194" s="197" t="s">
        <v>5</v>
      </c>
      <c r="F194" s="198" t="s">
        <v>263</v>
      </c>
      <c r="H194" s="199" t="s">
        <v>5</v>
      </c>
      <c r="I194" s="200"/>
      <c r="L194" s="195"/>
      <c r="M194" s="201"/>
      <c r="N194" s="202"/>
      <c r="O194" s="202"/>
      <c r="P194" s="202"/>
      <c r="Q194" s="202"/>
      <c r="R194" s="202"/>
      <c r="S194" s="202"/>
      <c r="T194" s="203"/>
      <c r="AT194" s="199" t="s">
        <v>165</v>
      </c>
      <c r="AU194" s="199" t="s">
        <v>83</v>
      </c>
      <c r="AV194" s="12" t="s">
        <v>81</v>
      </c>
      <c r="AW194" s="12" t="s">
        <v>38</v>
      </c>
      <c r="AX194" s="12" t="s">
        <v>74</v>
      </c>
      <c r="AY194" s="199" t="s">
        <v>157</v>
      </c>
    </row>
    <row r="195" spans="2:51" s="13" customFormat="1" ht="12">
      <c r="B195" s="204"/>
      <c r="D195" s="196" t="s">
        <v>165</v>
      </c>
      <c r="E195" s="205" t="s">
        <v>5</v>
      </c>
      <c r="F195" s="206" t="s">
        <v>272</v>
      </c>
      <c r="H195" s="207">
        <v>1.636</v>
      </c>
      <c r="I195" s="208"/>
      <c r="L195" s="204"/>
      <c r="M195" s="209"/>
      <c r="N195" s="210"/>
      <c r="O195" s="210"/>
      <c r="P195" s="210"/>
      <c r="Q195" s="210"/>
      <c r="R195" s="210"/>
      <c r="S195" s="210"/>
      <c r="T195" s="211"/>
      <c r="AT195" s="205" t="s">
        <v>165</v>
      </c>
      <c r="AU195" s="205" t="s">
        <v>83</v>
      </c>
      <c r="AV195" s="13" t="s">
        <v>83</v>
      </c>
      <c r="AW195" s="13" t="s">
        <v>38</v>
      </c>
      <c r="AX195" s="13" t="s">
        <v>74</v>
      </c>
      <c r="AY195" s="205" t="s">
        <v>157</v>
      </c>
    </row>
    <row r="196" spans="2:51" s="13" customFormat="1" ht="12">
      <c r="B196" s="204"/>
      <c r="D196" s="196" t="s">
        <v>165</v>
      </c>
      <c r="E196" s="205" t="s">
        <v>5</v>
      </c>
      <c r="F196" s="206" t="s">
        <v>273</v>
      </c>
      <c r="H196" s="207">
        <v>3.272</v>
      </c>
      <c r="I196" s="208"/>
      <c r="L196" s="204"/>
      <c r="M196" s="209"/>
      <c r="N196" s="210"/>
      <c r="O196" s="210"/>
      <c r="P196" s="210"/>
      <c r="Q196" s="210"/>
      <c r="R196" s="210"/>
      <c r="S196" s="210"/>
      <c r="T196" s="211"/>
      <c r="AT196" s="205" t="s">
        <v>165</v>
      </c>
      <c r="AU196" s="205" t="s">
        <v>83</v>
      </c>
      <c r="AV196" s="13" t="s">
        <v>83</v>
      </c>
      <c r="AW196" s="13" t="s">
        <v>38</v>
      </c>
      <c r="AX196" s="13" t="s">
        <v>74</v>
      </c>
      <c r="AY196" s="205" t="s">
        <v>157</v>
      </c>
    </row>
    <row r="197" spans="2:51" s="13" customFormat="1" ht="12">
      <c r="B197" s="204"/>
      <c r="D197" s="196" t="s">
        <v>165</v>
      </c>
      <c r="E197" s="205" t="s">
        <v>5</v>
      </c>
      <c r="F197" s="206" t="s">
        <v>274</v>
      </c>
      <c r="H197" s="207">
        <v>-0.428</v>
      </c>
      <c r="I197" s="208"/>
      <c r="L197" s="204"/>
      <c r="M197" s="209"/>
      <c r="N197" s="210"/>
      <c r="O197" s="210"/>
      <c r="P197" s="210"/>
      <c r="Q197" s="210"/>
      <c r="R197" s="210"/>
      <c r="S197" s="210"/>
      <c r="T197" s="211"/>
      <c r="AT197" s="205" t="s">
        <v>165</v>
      </c>
      <c r="AU197" s="205" t="s">
        <v>83</v>
      </c>
      <c r="AV197" s="13" t="s">
        <v>83</v>
      </c>
      <c r="AW197" s="13" t="s">
        <v>38</v>
      </c>
      <c r="AX197" s="13" t="s">
        <v>74</v>
      </c>
      <c r="AY197" s="205" t="s">
        <v>157</v>
      </c>
    </row>
    <row r="198" spans="2:51" s="15" customFormat="1" ht="12">
      <c r="B198" s="222"/>
      <c r="D198" s="196" t="s">
        <v>165</v>
      </c>
      <c r="E198" s="223" t="s">
        <v>5</v>
      </c>
      <c r="F198" s="224" t="s">
        <v>184</v>
      </c>
      <c r="H198" s="225">
        <v>4.48</v>
      </c>
      <c r="I198" s="226"/>
      <c r="L198" s="222"/>
      <c r="M198" s="227"/>
      <c r="N198" s="228"/>
      <c r="O198" s="228"/>
      <c r="P198" s="228"/>
      <c r="Q198" s="228"/>
      <c r="R198" s="228"/>
      <c r="S198" s="228"/>
      <c r="T198" s="229"/>
      <c r="AT198" s="223" t="s">
        <v>165</v>
      </c>
      <c r="AU198" s="223" t="s">
        <v>83</v>
      </c>
      <c r="AV198" s="15" t="s">
        <v>178</v>
      </c>
      <c r="AW198" s="15" t="s">
        <v>38</v>
      </c>
      <c r="AX198" s="15" t="s">
        <v>74</v>
      </c>
      <c r="AY198" s="223" t="s">
        <v>157</v>
      </c>
    </row>
    <row r="199" spans="2:51" s="12" customFormat="1" ht="12">
      <c r="B199" s="195"/>
      <c r="D199" s="196" t="s">
        <v>165</v>
      </c>
      <c r="E199" s="197" t="s">
        <v>5</v>
      </c>
      <c r="F199" s="198" t="s">
        <v>201</v>
      </c>
      <c r="H199" s="199" t="s">
        <v>5</v>
      </c>
      <c r="I199" s="200"/>
      <c r="L199" s="195"/>
      <c r="M199" s="201"/>
      <c r="N199" s="202"/>
      <c r="O199" s="202"/>
      <c r="P199" s="202"/>
      <c r="Q199" s="202"/>
      <c r="R199" s="202"/>
      <c r="S199" s="202"/>
      <c r="T199" s="203"/>
      <c r="AT199" s="199" t="s">
        <v>165</v>
      </c>
      <c r="AU199" s="199" t="s">
        <v>83</v>
      </c>
      <c r="AV199" s="12" t="s">
        <v>81</v>
      </c>
      <c r="AW199" s="12" t="s">
        <v>38</v>
      </c>
      <c r="AX199" s="12" t="s">
        <v>74</v>
      </c>
      <c r="AY199" s="199" t="s">
        <v>157</v>
      </c>
    </row>
    <row r="200" spans="2:51" s="13" customFormat="1" ht="12">
      <c r="B200" s="204"/>
      <c r="D200" s="196" t="s">
        <v>165</v>
      </c>
      <c r="E200" s="205" t="s">
        <v>5</v>
      </c>
      <c r="F200" s="206" t="s">
        <v>275</v>
      </c>
      <c r="H200" s="207">
        <v>0.545</v>
      </c>
      <c r="I200" s="208"/>
      <c r="L200" s="204"/>
      <c r="M200" s="209"/>
      <c r="N200" s="210"/>
      <c r="O200" s="210"/>
      <c r="P200" s="210"/>
      <c r="Q200" s="210"/>
      <c r="R200" s="210"/>
      <c r="S200" s="210"/>
      <c r="T200" s="211"/>
      <c r="AT200" s="205" t="s">
        <v>165</v>
      </c>
      <c r="AU200" s="205" t="s">
        <v>83</v>
      </c>
      <c r="AV200" s="13" t="s">
        <v>83</v>
      </c>
      <c r="AW200" s="13" t="s">
        <v>38</v>
      </c>
      <c r="AX200" s="13" t="s">
        <v>74</v>
      </c>
      <c r="AY200" s="205" t="s">
        <v>157</v>
      </c>
    </row>
    <row r="201" spans="2:51" s="13" customFormat="1" ht="12">
      <c r="B201" s="204"/>
      <c r="D201" s="196" t="s">
        <v>165</v>
      </c>
      <c r="E201" s="205" t="s">
        <v>5</v>
      </c>
      <c r="F201" s="206" t="s">
        <v>276</v>
      </c>
      <c r="H201" s="207">
        <v>-0.036</v>
      </c>
      <c r="I201" s="208"/>
      <c r="L201" s="204"/>
      <c r="M201" s="209"/>
      <c r="N201" s="210"/>
      <c r="O201" s="210"/>
      <c r="P201" s="210"/>
      <c r="Q201" s="210"/>
      <c r="R201" s="210"/>
      <c r="S201" s="210"/>
      <c r="T201" s="211"/>
      <c r="AT201" s="205" t="s">
        <v>165</v>
      </c>
      <c r="AU201" s="205" t="s">
        <v>83</v>
      </c>
      <c r="AV201" s="13" t="s">
        <v>83</v>
      </c>
      <c r="AW201" s="13" t="s">
        <v>38</v>
      </c>
      <c r="AX201" s="13" t="s">
        <v>74</v>
      </c>
      <c r="AY201" s="205" t="s">
        <v>157</v>
      </c>
    </row>
    <row r="202" spans="2:51" s="15" customFormat="1" ht="12">
      <c r="B202" s="222"/>
      <c r="D202" s="196" t="s">
        <v>165</v>
      </c>
      <c r="E202" s="223" t="s">
        <v>5</v>
      </c>
      <c r="F202" s="224" t="s">
        <v>184</v>
      </c>
      <c r="H202" s="225">
        <v>0.509</v>
      </c>
      <c r="I202" s="226"/>
      <c r="L202" s="222"/>
      <c r="M202" s="227"/>
      <c r="N202" s="228"/>
      <c r="O202" s="228"/>
      <c r="P202" s="228"/>
      <c r="Q202" s="228"/>
      <c r="R202" s="228"/>
      <c r="S202" s="228"/>
      <c r="T202" s="229"/>
      <c r="AT202" s="223" t="s">
        <v>165</v>
      </c>
      <c r="AU202" s="223" t="s">
        <v>83</v>
      </c>
      <c r="AV202" s="15" t="s">
        <v>178</v>
      </c>
      <c r="AW202" s="15" t="s">
        <v>38</v>
      </c>
      <c r="AX202" s="15" t="s">
        <v>74</v>
      </c>
      <c r="AY202" s="223" t="s">
        <v>157</v>
      </c>
    </row>
    <row r="203" spans="2:51" s="14" customFormat="1" ht="12">
      <c r="B203" s="212"/>
      <c r="D203" s="213" t="s">
        <v>165</v>
      </c>
      <c r="E203" s="214" t="s">
        <v>5</v>
      </c>
      <c r="F203" s="215" t="s">
        <v>168</v>
      </c>
      <c r="H203" s="216">
        <v>4.989</v>
      </c>
      <c r="I203" s="217"/>
      <c r="L203" s="212"/>
      <c r="M203" s="218"/>
      <c r="N203" s="219"/>
      <c r="O203" s="219"/>
      <c r="P203" s="219"/>
      <c r="Q203" s="219"/>
      <c r="R203" s="219"/>
      <c r="S203" s="219"/>
      <c r="T203" s="220"/>
      <c r="AT203" s="221" t="s">
        <v>165</v>
      </c>
      <c r="AU203" s="221" t="s">
        <v>83</v>
      </c>
      <c r="AV203" s="14" t="s">
        <v>163</v>
      </c>
      <c r="AW203" s="14" t="s">
        <v>38</v>
      </c>
      <c r="AX203" s="14" t="s">
        <v>81</v>
      </c>
      <c r="AY203" s="221" t="s">
        <v>157</v>
      </c>
    </row>
    <row r="204" spans="2:65" s="1" customFormat="1" ht="28.8" customHeight="1">
      <c r="B204" s="182"/>
      <c r="C204" s="183" t="s">
        <v>277</v>
      </c>
      <c r="D204" s="183" t="s">
        <v>159</v>
      </c>
      <c r="E204" s="184" t="s">
        <v>278</v>
      </c>
      <c r="F204" s="185" t="s">
        <v>279</v>
      </c>
      <c r="G204" s="186" t="s">
        <v>171</v>
      </c>
      <c r="H204" s="187">
        <v>268</v>
      </c>
      <c r="I204" s="188"/>
      <c r="J204" s="189">
        <f>ROUND(I204*H204,2)</f>
        <v>0</v>
      </c>
      <c r="K204" s="185" t="s">
        <v>191</v>
      </c>
      <c r="L204" s="42"/>
      <c r="M204" s="190" t="s">
        <v>5</v>
      </c>
      <c r="N204" s="191" t="s">
        <v>45</v>
      </c>
      <c r="O204" s="43"/>
      <c r="P204" s="192">
        <f>O204*H204</f>
        <v>0</v>
      </c>
      <c r="Q204" s="192">
        <v>0</v>
      </c>
      <c r="R204" s="192">
        <f>Q204*H204</f>
        <v>0</v>
      </c>
      <c r="S204" s="192">
        <v>0</v>
      </c>
      <c r="T204" s="193">
        <f>S204*H204</f>
        <v>0</v>
      </c>
      <c r="AR204" s="25" t="s">
        <v>163</v>
      </c>
      <c r="AT204" s="25" t="s">
        <v>159</v>
      </c>
      <c r="AU204" s="25" t="s">
        <v>83</v>
      </c>
      <c r="AY204" s="25" t="s">
        <v>157</v>
      </c>
      <c r="BE204" s="194">
        <f>IF(N204="základní",J204,0)</f>
        <v>0</v>
      </c>
      <c r="BF204" s="194">
        <f>IF(N204="snížená",J204,0)</f>
        <v>0</v>
      </c>
      <c r="BG204" s="194">
        <f>IF(N204="zákl. přenesená",J204,0)</f>
        <v>0</v>
      </c>
      <c r="BH204" s="194">
        <f>IF(N204="sníž. přenesená",J204,0)</f>
        <v>0</v>
      </c>
      <c r="BI204" s="194">
        <f>IF(N204="nulová",J204,0)</f>
        <v>0</v>
      </c>
      <c r="BJ204" s="25" t="s">
        <v>81</v>
      </c>
      <c r="BK204" s="194">
        <f>ROUND(I204*H204,2)</f>
        <v>0</v>
      </c>
      <c r="BL204" s="25" t="s">
        <v>163</v>
      </c>
      <c r="BM204" s="25" t="s">
        <v>280</v>
      </c>
    </row>
    <row r="205" spans="2:51" s="12" customFormat="1" ht="12">
      <c r="B205" s="195"/>
      <c r="D205" s="196" t="s">
        <v>165</v>
      </c>
      <c r="E205" s="197" t="s">
        <v>5</v>
      </c>
      <c r="F205" s="198" t="s">
        <v>281</v>
      </c>
      <c r="H205" s="199" t="s">
        <v>5</v>
      </c>
      <c r="I205" s="200"/>
      <c r="L205" s="195"/>
      <c r="M205" s="201"/>
      <c r="N205" s="202"/>
      <c r="O205" s="202"/>
      <c r="P205" s="202"/>
      <c r="Q205" s="202"/>
      <c r="R205" s="202"/>
      <c r="S205" s="202"/>
      <c r="T205" s="203"/>
      <c r="AT205" s="199" t="s">
        <v>165</v>
      </c>
      <c r="AU205" s="199" t="s">
        <v>83</v>
      </c>
      <c r="AV205" s="12" t="s">
        <v>81</v>
      </c>
      <c r="AW205" s="12" t="s">
        <v>38</v>
      </c>
      <c r="AX205" s="12" t="s">
        <v>74</v>
      </c>
      <c r="AY205" s="199" t="s">
        <v>157</v>
      </c>
    </row>
    <row r="206" spans="2:51" s="13" customFormat="1" ht="12">
      <c r="B206" s="204"/>
      <c r="D206" s="196" t="s">
        <v>165</v>
      </c>
      <c r="E206" s="205" t="s">
        <v>5</v>
      </c>
      <c r="F206" s="206" t="s">
        <v>177</v>
      </c>
      <c r="H206" s="207">
        <v>268</v>
      </c>
      <c r="I206" s="208"/>
      <c r="L206" s="204"/>
      <c r="M206" s="209"/>
      <c r="N206" s="210"/>
      <c r="O206" s="210"/>
      <c r="P206" s="210"/>
      <c r="Q206" s="210"/>
      <c r="R206" s="210"/>
      <c r="S206" s="210"/>
      <c r="T206" s="211"/>
      <c r="AT206" s="205" t="s">
        <v>165</v>
      </c>
      <c r="AU206" s="205" t="s">
        <v>83</v>
      </c>
      <c r="AV206" s="13" t="s">
        <v>83</v>
      </c>
      <c r="AW206" s="13" t="s">
        <v>38</v>
      </c>
      <c r="AX206" s="13" t="s">
        <v>74</v>
      </c>
      <c r="AY206" s="205" t="s">
        <v>157</v>
      </c>
    </row>
    <row r="207" spans="2:51" s="14" customFormat="1" ht="12">
      <c r="B207" s="212"/>
      <c r="D207" s="196" t="s">
        <v>165</v>
      </c>
      <c r="E207" s="240" t="s">
        <v>5</v>
      </c>
      <c r="F207" s="241" t="s">
        <v>168</v>
      </c>
      <c r="H207" s="242">
        <v>268</v>
      </c>
      <c r="I207" s="217"/>
      <c r="L207" s="212"/>
      <c r="M207" s="218"/>
      <c r="N207" s="219"/>
      <c r="O207" s="219"/>
      <c r="P207" s="219"/>
      <c r="Q207" s="219"/>
      <c r="R207" s="219"/>
      <c r="S207" s="219"/>
      <c r="T207" s="220"/>
      <c r="AT207" s="221" t="s">
        <v>165</v>
      </c>
      <c r="AU207" s="221" t="s">
        <v>83</v>
      </c>
      <c r="AV207" s="14" t="s">
        <v>163</v>
      </c>
      <c r="AW207" s="14" t="s">
        <v>38</v>
      </c>
      <c r="AX207" s="14" t="s">
        <v>81</v>
      </c>
      <c r="AY207" s="221" t="s">
        <v>157</v>
      </c>
    </row>
    <row r="208" spans="2:63" s="11" customFormat="1" ht="29.85" customHeight="1">
      <c r="B208" s="168"/>
      <c r="D208" s="179" t="s">
        <v>73</v>
      </c>
      <c r="E208" s="180" t="s">
        <v>282</v>
      </c>
      <c r="F208" s="180" t="s">
        <v>283</v>
      </c>
      <c r="I208" s="171"/>
      <c r="J208" s="181">
        <f>BK208</f>
        <v>0</v>
      </c>
      <c r="L208" s="168"/>
      <c r="M208" s="173"/>
      <c r="N208" s="174"/>
      <c r="O208" s="174"/>
      <c r="P208" s="175">
        <f>SUM(P209:P224)</f>
        <v>0</v>
      </c>
      <c r="Q208" s="174"/>
      <c r="R208" s="175">
        <f>SUM(R209:R224)</f>
        <v>0.0134</v>
      </c>
      <c r="S208" s="174"/>
      <c r="T208" s="176">
        <f>SUM(T209:T224)</f>
        <v>0</v>
      </c>
      <c r="AR208" s="169" t="s">
        <v>81</v>
      </c>
      <c r="AT208" s="177" t="s">
        <v>73</v>
      </c>
      <c r="AU208" s="177" t="s">
        <v>81</v>
      </c>
      <c r="AY208" s="169" t="s">
        <v>157</v>
      </c>
      <c r="BK208" s="178">
        <f>SUM(BK209:BK224)</f>
        <v>0</v>
      </c>
    </row>
    <row r="209" spans="2:65" s="1" customFormat="1" ht="20.4" customHeight="1">
      <c r="B209" s="182"/>
      <c r="C209" s="183" t="s">
        <v>282</v>
      </c>
      <c r="D209" s="183" t="s">
        <v>159</v>
      </c>
      <c r="E209" s="184" t="s">
        <v>284</v>
      </c>
      <c r="F209" s="185" t="s">
        <v>285</v>
      </c>
      <c r="G209" s="186" t="s">
        <v>162</v>
      </c>
      <c r="H209" s="187">
        <v>80.4</v>
      </c>
      <c r="I209" s="188"/>
      <c r="J209" s="189">
        <f>ROUND(I209*H209,2)</f>
        <v>0</v>
      </c>
      <c r="K209" s="185" t="s">
        <v>5</v>
      </c>
      <c r="L209" s="42"/>
      <c r="M209" s="190" t="s">
        <v>5</v>
      </c>
      <c r="N209" s="191" t="s">
        <v>45</v>
      </c>
      <c r="O209" s="43"/>
      <c r="P209" s="192">
        <f>O209*H209</f>
        <v>0</v>
      </c>
      <c r="Q209" s="192">
        <v>0</v>
      </c>
      <c r="R209" s="192">
        <f>Q209*H209</f>
        <v>0</v>
      </c>
      <c r="S209" s="192">
        <v>0</v>
      </c>
      <c r="T209" s="193">
        <f>S209*H209</f>
        <v>0</v>
      </c>
      <c r="AR209" s="25" t="s">
        <v>163</v>
      </c>
      <c r="AT209" s="25" t="s">
        <v>159</v>
      </c>
      <c r="AU209" s="25" t="s">
        <v>83</v>
      </c>
      <c r="AY209" s="25" t="s">
        <v>157</v>
      </c>
      <c r="BE209" s="194">
        <f>IF(N209="základní",J209,0)</f>
        <v>0</v>
      </c>
      <c r="BF209" s="194">
        <f>IF(N209="snížená",J209,0)</f>
        <v>0</v>
      </c>
      <c r="BG209" s="194">
        <f>IF(N209="zákl. přenesená",J209,0)</f>
        <v>0</v>
      </c>
      <c r="BH209" s="194">
        <f>IF(N209="sníž. přenesená",J209,0)</f>
        <v>0</v>
      </c>
      <c r="BI209" s="194">
        <f>IF(N209="nulová",J209,0)</f>
        <v>0</v>
      </c>
      <c r="BJ209" s="25" t="s">
        <v>81</v>
      </c>
      <c r="BK209" s="194">
        <f>ROUND(I209*H209,2)</f>
        <v>0</v>
      </c>
      <c r="BL209" s="25" t="s">
        <v>163</v>
      </c>
      <c r="BM209" s="25" t="s">
        <v>286</v>
      </c>
    </row>
    <row r="210" spans="2:51" s="12" customFormat="1" ht="12">
      <c r="B210" s="195"/>
      <c r="D210" s="196" t="s">
        <v>165</v>
      </c>
      <c r="E210" s="197" t="s">
        <v>5</v>
      </c>
      <c r="F210" s="198" t="s">
        <v>287</v>
      </c>
      <c r="H210" s="199" t="s">
        <v>5</v>
      </c>
      <c r="I210" s="200"/>
      <c r="L210" s="195"/>
      <c r="M210" s="201"/>
      <c r="N210" s="202"/>
      <c r="O210" s="202"/>
      <c r="P210" s="202"/>
      <c r="Q210" s="202"/>
      <c r="R210" s="202"/>
      <c r="S210" s="202"/>
      <c r="T210" s="203"/>
      <c r="AT210" s="199" t="s">
        <v>165</v>
      </c>
      <c r="AU210" s="199" t="s">
        <v>83</v>
      </c>
      <c r="AV210" s="12" t="s">
        <v>81</v>
      </c>
      <c r="AW210" s="12" t="s">
        <v>38</v>
      </c>
      <c r="AX210" s="12" t="s">
        <v>74</v>
      </c>
      <c r="AY210" s="199" t="s">
        <v>157</v>
      </c>
    </row>
    <row r="211" spans="2:51" s="13" customFormat="1" ht="12">
      <c r="B211" s="204"/>
      <c r="D211" s="196" t="s">
        <v>165</v>
      </c>
      <c r="E211" s="205" t="s">
        <v>5</v>
      </c>
      <c r="F211" s="206" t="s">
        <v>183</v>
      </c>
      <c r="H211" s="207">
        <v>26.8</v>
      </c>
      <c r="I211" s="208"/>
      <c r="L211" s="204"/>
      <c r="M211" s="209"/>
      <c r="N211" s="210"/>
      <c r="O211" s="210"/>
      <c r="P211" s="210"/>
      <c r="Q211" s="210"/>
      <c r="R211" s="210"/>
      <c r="S211" s="210"/>
      <c r="T211" s="211"/>
      <c r="AT211" s="205" t="s">
        <v>165</v>
      </c>
      <c r="AU211" s="205" t="s">
        <v>83</v>
      </c>
      <c r="AV211" s="13" t="s">
        <v>83</v>
      </c>
      <c r="AW211" s="13" t="s">
        <v>38</v>
      </c>
      <c r="AX211" s="13" t="s">
        <v>74</v>
      </c>
      <c r="AY211" s="205" t="s">
        <v>157</v>
      </c>
    </row>
    <row r="212" spans="2:51" s="15" customFormat="1" ht="12">
      <c r="B212" s="222"/>
      <c r="D212" s="196" t="s">
        <v>165</v>
      </c>
      <c r="E212" s="223" t="s">
        <v>5</v>
      </c>
      <c r="F212" s="224" t="s">
        <v>184</v>
      </c>
      <c r="H212" s="225">
        <v>26.8</v>
      </c>
      <c r="I212" s="226"/>
      <c r="L212" s="222"/>
      <c r="M212" s="227"/>
      <c r="N212" s="228"/>
      <c r="O212" s="228"/>
      <c r="P212" s="228"/>
      <c r="Q212" s="228"/>
      <c r="R212" s="228"/>
      <c r="S212" s="228"/>
      <c r="T212" s="229"/>
      <c r="AT212" s="223" t="s">
        <v>165</v>
      </c>
      <c r="AU212" s="223" t="s">
        <v>83</v>
      </c>
      <c r="AV212" s="15" t="s">
        <v>178</v>
      </c>
      <c r="AW212" s="15" t="s">
        <v>38</v>
      </c>
      <c r="AX212" s="15" t="s">
        <v>74</v>
      </c>
      <c r="AY212" s="223" t="s">
        <v>157</v>
      </c>
    </row>
    <row r="213" spans="2:51" s="12" customFormat="1" ht="12">
      <c r="B213" s="195"/>
      <c r="D213" s="196" t="s">
        <v>165</v>
      </c>
      <c r="E213" s="197" t="s">
        <v>5</v>
      </c>
      <c r="F213" s="198" t="s">
        <v>288</v>
      </c>
      <c r="H213" s="199" t="s">
        <v>5</v>
      </c>
      <c r="I213" s="200"/>
      <c r="L213" s="195"/>
      <c r="M213" s="201"/>
      <c r="N213" s="202"/>
      <c r="O213" s="202"/>
      <c r="P213" s="202"/>
      <c r="Q213" s="202"/>
      <c r="R213" s="202"/>
      <c r="S213" s="202"/>
      <c r="T213" s="203"/>
      <c r="AT213" s="199" t="s">
        <v>165</v>
      </c>
      <c r="AU213" s="199" t="s">
        <v>83</v>
      </c>
      <c r="AV213" s="12" t="s">
        <v>81</v>
      </c>
      <c r="AW213" s="12" t="s">
        <v>38</v>
      </c>
      <c r="AX213" s="12" t="s">
        <v>74</v>
      </c>
      <c r="AY213" s="199" t="s">
        <v>157</v>
      </c>
    </row>
    <row r="214" spans="2:51" s="13" customFormat="1" ht="12">
      <c r="B214" s="204"/>
      <c r="D214" s="196" t="s">
        <v>165</v>
      </c>
      <c r="E214" s="205" t="s">
        <v>5</v>
      </c>
      <c r="F214" s="206" t="s">
        <v>213</v>
      </c>
      <c r="H214" s="207">
        <v>53.6</v>
      </c>
      <c r="I214" s="208"/>
      <c r="L214" s="204"/>
      <c r="M214" s="209"/>
      <c r="N214" s="210"/>
      <c r="O214" s="210"/>
      <c r="P214" s="210"/>
      <c r="Q214" s="210"/>
      <c r="R214" s="210"/>
      <c r="S214" s="210"/>
      <c r="T214" s="211"/>
      <c r="AT214" s="205" t="s">
        <v>165</v>
      </c>
      <c r="AU214" s="205" t="s">
        <v>83</v>
      </c>
      <c r="AV214" s="13" t="s">
        <v>83</v>
      </c>
      <c r="AW214" s="13" t="s">
        <v>38</v>
      </c>
      <c r="AX214" s="13" t="s">
        <v>74</v>
      </c>
      <c r="AY214" s="205" t="s">
        <v>157</v>
      </c>
    </row>
    <row r="215" spans="2:51" s="15" customFormat="1" ht="12">
      <c r="B215" s="222"/>
      <c r="D215" s="196" t="s">
        <v>165</v>
      </c>
      <c r="E215" s="223" t="s">
        <v>5</v>
      </c>
      <c r="F215" s="224" t="s">
        <v>184</v>
      </c>
      <c r="H215" s="225">
        <v>53.6</v>
      </c>
      <c r="I215" s="226"/>
      <c r="L215" s="222"/>
      <c r="M215" s="227"/>
      <c r="N215" s="228"/>
      <c r="O215" s="228"/>
      <c r="P215" s="228"/>
      <c r="Q215" s="228"/>
      <c r="R215" s="228"/>
      <c r="S215" s="228"/>
      <c r="T215" s="229"/>
      <c r="AT215" s="223" t="s">
        <v>165</v>
      </c>
      <c r="AU215" s="223" t="s">
        <v>83</v>
      </c>
      <c r="AV215" s="15" t="s">
        <v>178</v>
      </c>
      <c r="AW215" s="15" t="s">
        <v>38</v>
      </c>
      <c r="AX215" s="15" t="s">
        <v>74</v>
      </c>
      <c r="AY215" s="223" t="s">
        <v>157</v>
      </c>
    </row>
    <row r="216" spans="2:51" s="14" customFormat="1" ht="12">
      <c r="B216" s="212"/>
      <c r="D216" s="213" t="s">
        <v>165</v>
      </c>
      <c r="E216" s="214" t="s">
        <v>5</v>
      </c>
      <c r="F216" s="215" t="s">
        <v>168</v>
      </c>
      <c r="H216" s="216">
        <v>80.4</v>
      </c>
      <c r="I216" s="217"/>
      <c r="L216" s="212"/>
      <c r="M216" s="218"/>
      <c r="N216" s="219"/>
      <c r="O216" s="219"/>
      <c r="P216" s="219"/>
      <c r="Q216" s="219"/>
      <c r="R216" s="219"/>
      <c r="S216" s="219"/>
      <c r="T216" s="220"/>
      <c r="AT216" s="221" t="s">
        <v>165</v>
      </c>
      <c r="AU216" s="221" t="s">
        <v>83</v>
      </c>
      <c r="AV216" s="14" t="s">
        <v>163</v>
      </c>
      <c r="AW216" s="14" t="s">
        <v>38</v>
      </c>
      <c r="AX216" s="14" t="s">
        <v>81</v>
      </c>
      <c r="AY216" s="221" t="s">
        <v>157</v>
      </c>
    </row>
    <row r="217" spans="2:65" s="1" customFormat="1" ht="28.8" customHeight="1">
      <c r="B217" s="182"/>
      <c r="C217" s="183" t="s">
        <v>289</v>
      </c>
      <c r="D217" s="183" t="s">
        <v>159</v>
      </c>
      <c r="E217" s="184" t="s">
        <v>290</v>
      </c>
      <c r="F217" s="185" t="s">
        <v>291</v>
      </c>
      <c r="G217" s="186" t="s">
        <v>171</v>
      </c>
      <c r="H217" s="187">
        <v>268</v>
      </c>
      <c r="I217" s="188"/>
      <c r="J217" s="189">
        <f>ROUND(I217*H217,2)</f>
        <v>0</v>
      </c>
      <c r="K217" s="185" t="s">
        <v>256</v>
      </c>
      <c r="L217" s="42"/>
      <c r="M217" s="190" t="s">
        <v>5</v>
      </c>
      <c r="N217" s="191" t="s">
        <v>45</v>
      </c>
      <c r="O217" s="43"/>
      <c r="P217" s="192">
        <f>O217*H217</f>
        <v>0</v>
      </c>
      <c r="Q217" s="192">
        <v>0</v>
      </c>
      <c r="R217" s="192">
        <f>Q217*H217</f>
        <v>0</v>
      </c>
      <c r="S217" s="192">
        <v>0</v>
      </c>
      <c r="T217" s="193">
        <f>S217*H217</f>
        <v>0</v>
      </c>
      <c r="AR217" s="25" t="s">
        <v>163</v>
      </c>
      <c r="AT217" s="25" t="s">
        <v>159</v>
      </c>
      <c r="AU217" s="25" t="s">
        <v>83</v>
      </c>
      <c r="AY217" s="25" t="s">
        <v>157</v>
      </c>
      <c r="BE217" s="194">
        <f>IF(N217="základní",J217,0)</f>
        <v>0</v>
      </c>
      <c r="BF217" s="194">
        <f>IF(N217="snížená",J217,0)</f>
        <v>0</v>
      </c>
      <c r="BG217" s="194">
        <f>IF(N217="zákl. přenesená",J217,0)</f>
        <v>0</v>
      </c>
      <c r="BH217" s="194">
        <f>IF(N217="sníž. přenesená",J217,0)</f>
        <v>0</v>
      </c>
      <c r="BI217" s="194">
        <f>IF(N217="nulová",J217,0)</f>
        <v>0</v>
      </c>
      <c r="BJ217" s="25" t="s">
        <v>81</v>
      </c>
      <c r="BK217" s="194">
        <f>ROUND(I217*H217,2)</f>
        <v>0</v>
      </c>
      <c r="BL217" s="25" t="s">
        <v>163</v>
      </c>
      <c r="BM217" s="25" t="s">
        <v>292</v>
      </c>
    </row>
    <row r="218" spans="2:51" s="12" customFormat="1" ht="12">
      <c r="B218" s="195"/>
      <c r="D218" s="196" t="s">
        <v>165</v>
      </c>
      <c r="E218" s="197" t="s">
        <v>5</v>
      </c>
      <c r="F218" s="198" t="s">
        <v>293</v>
      </c>
      <c r="H218" s="199" t="s">
        <v>5</v>
      </c>
      <c r="I218" s="200"/>
      <c r="L218" s="195"/>
      <c r="M218" s="201"/>
      <c r="N218" s="202"/>
      <c r="O218" s="202"/>
      <c r="P218" s="202"/>
      <c r="Q218" s="202"/>
      <c r="R218" s="202"/>
      <c r="S218" s="202"/>
      <c r="T218" s="203"/>
      <c r="AT218" s="199" t="s">
        <v>165</v>
      </c>
      <c r="AU218" s="199" t="s">
        <v>83</v>
      </c>
      <c r="AV218" s="12" t="s">
        <v>81</v>
      </c>
      <c r="AW218" s="12" t="s">
        <v>38</v>
      </c>
      <c r="AX218" s="12" t="s">
        <v>74</v>
      </c>
      <c r="AY218" s="199" t="s">
        <v>157</v>
      </c>
    </row>
    <row r="219" spans="2:51" s="13" customFormat="1" ht="12">
      <c r="B219" s="204"/>
      <c r="D219" s="196" t="s">
        <v>165</v>
      </c>
      <c r="E219" s="205" t="s">
        <v>5</v>
      </c>
      <c r="F219" s="206" t="s">
        <v>177</v>
      </c>
      <c r="H219" s="207">
        <v>268</v>
      </c>
      <c r="I219" s="208"/>
      <c r="L219" s="204"/>
      <c r="M219" s="209"/>
      <c r="N219" s="210"/>
      <c r="O219" s="210"/>
      <c r="P219" s="210"/>
      <c r="Q219" s="210"/>
      <c r="R219" s="210"/>
      <c r="S219" s="210"/>
      <c r="T219" s="211"/>
      <c r="AT219" s="205" t="s">
        <v>165</v>
      </c>
      <c r="AU219" s="205" t="s">
        <v>83</v>
      </c>
      <c r="AV219" s="13" t="s">
        <v>83</v>
      </c>
      <c r="AW219" s="13" t="s">
        <v>38</v>
      </c>
      <c r="AX219" s="13" t="s">
        <v>74</v>
      </c>
      <c r="AY219" s="205" t="s">
        <v>157</v>
      </c>
    </row>
    <row r="220" spans="2:51" s="14" customFormat="1" ht="12">
      <c r="B220" s="212"/>
      <c r="D220" s="213" t="s">
        <v>165</v>
      </c>
      <c r="E220" s="214" t="s">
        <v>5</v>
      </c>
      <c r="F220" s="215" t="s">
        <v>168</v>
      </c>
      <c r="H220" s="216">
        <v>268</v>
      </c>
      <c r="I220" s="217"/>
      <c r="L220" s="212"/>
      <c r="M220" s="218"/>
      <c r="N220" s="219"/>
      <c r="O220" s="219"/>
      <c r="P220" s="219"/>
      <c r="Q220" s="219"/>
      <c r="R220" s="219"/>
      <c r="S220" s="219"/>
      <c r="T220" s="220"/>
      <c r="AT220" s="221" t="s">
        <v>165</v>
      </c>
      <c r="AU220" s="221" t="s">
        <v>83</v>
      </c>
      <c r="AV220" s="14" t="s">
        <v>163</v>
      </c>
      <c r="AW220" s="14" t="s">
        <v>38</v>
      </c>
      <c r="AX220" s="14" t="s">
        <v>81</v>
      </c>
      <c r="AY220" s="221" t="s">
        <v>157</v>
      </c>
    </row>
    <row r="221" spans="2:65" s="1" customFormat="1" ht="20.4" customHeight="1">
      <c r="B221" s="182"/>
      <c r="C221" s="230" t="s">
        <v>294</v>
      </c>
      <c r="D221" s="230" t="s">
        <v>233</v>
      </c>
      <c r="E221" s="231" t="s">
        <v>295</v>
      </c>
      <c r="F221" s="232" t="s">
        <v>296</v>
      </c>
      <c r="G221" s="233" t="s">
        <v>297</v>
      </c>
      <c r="H221" s="234">
        <v>13.4</v>
      </c>
      <c r="I221" s="235"/>
      <c r="J221" s="236">
        <f>ROUND(I221*H221,2)</f>
        <v>0</v>
      </c>
      <c r="K221" s="232" t="s">
        <v>256</v>
      </c>
      <c r="L221" s="237"/>
      <c r="M221" s="238" t="s">
        <v>5</v>
      </c>
      <c r="N221" s="239" t="s">
        <v>45</v>
      </c>
      <c r="O221" s="43"/>
      <c r="P221" s="192">
        <f>O221*H221</f>
        <v>0</v>
      </c>
      <c r="Q221" s="192">
        <v>0.001</v>
      </c>
      <c r="R221" s="192">
        <f>Q221*H221</f>
        <v>0.0134</v>
      </c>
      <c r="S221" s="192">
        <v>0</v>
      </c>
      <c r="T221" s="193">
        <f>S221*H221</f>
        <v>0</v>
      </c>
      <c r="AR221" s="25" t="s">
        <v>214</v>
      </c>
      <c r="AT221" s="25" t="s">
        <v>233</v>
      </c>
      <c r="AU221" s="25" t="s">
        <v>83</v>
      </c>
      <c r="AY221" s="25" t="s">
        <v>157</v>
      </c>
      <c r="BE221" s="194">
        <f>IF(N221="základní",J221,0)</f>
        <v>0</v>
      </c>
      <c r="BF221" s="194">
        <f>IF(N221="snížená",J221,0)</f>
        <v>0</v>
      </c>
      <c r="BG221" s="194">
        <f>IF(N221="zákl. přenesená",J221,0)</f>
        <v>0</v>
      </c>
      <c r="BH221" s="194">
        <f>IF(N221="sníž. přenesená",J221,0)</f>
        <v>0</v>
      </c>
      <c r="BI221" s="194">
        <f>IF(N221="nulová",J221,0)</f>
        <v>0</v>
      </c>
      <c r="BJ221" s="25" t="s">
        <v>81</v>
      </c>
      <c r="BK221" s="194">
        <f>ROUND(I221*H221,2)</f>
        <v>0</v>
      </c>
      <c r="BL221" s="25" t="s">
        <v>163</v>
      </c>
      <c r="BM221" s="25" t="s">
        <v>298</v>
      </c>
    </row>
    <row r="222" spans="2:51" s="12" customFormat="1" ht="12">
      <c r="B222" s="195"/>
      <c r="D222" s="196" t="s">
        <v>165</v>
      </c>
      <c r="E222" s="197" t="s">
        <v>5</v>
      </c>
      <c r="F222" s="198" t="s">
        <v>293</v>
      </c>
      <c r="H222" s="199" t="s">
        <v>5</v>
      </c>
      <c r="I222" s="200"/>
      <c r="L222" s="195"/>
      <c r="M222" s="201"/>
      <c r="N222" s="202"/>
      <c r="O222" s="202"/>
      <c r="P222" s="202"/>
      <c r="Q222" s="202"/>
      <c r="R222" s="202"/>
      <c r="S222" s="202"/>
      <c r="T222" s="203"/>
      <c r="AT222" s="199" t="s">
        <v>165</v>
      </c>
      <c r="AU222" s="199" t="s">
        <v>83</v>
      </c>
      <c r="AV222" s="12" t="s">
        <v>81</v>
      </c>
      <c r="AW222" s="12" t="s">
        <v>38</v>
      </c>
      <c r="AX222" s="12" t="s">
        <v>74</v>
      </c>
      <c r="AY222" s="199" t="s">
        <v>157</v>
      </c>
    </row>
    <row r="223" spans="2:51" s="13" customFormat="1" ht="12">
      <c r="B223" s="204"/>
      <c r="D223" s="196" t="s">
        <v>165</v>
      </c>
      <c r="E223" s="205" t="s">
        <v>5</v>
      </c>
      <c r="F223" s="206" t="s">
        <v>299</v>
      </c>
      <c r="H223" s="207">
        <v>13.4</v>
      </c>
      <c r="I223" s="208"/>
      <c r="L223" s="204"/>
      <c r="M223" s="209"/>
      <c r="N223" s="210"/>
      <c r="O223" s="210"/>
      <c r="P223" s="210"/>
      <c r="Q223" s="210"/>
      <c r="R223" s="210"/>
      <c r="S223" s="210"/>
      <c r="T223" s="211"/>
      <c r="AT223" s="205" t="s">
        <v>165</v>
      </c>
      <c r="AU223" s="205" t="s">
        <v>83</v>
      </c>
      <c r="AV223" s="13" t="s">
        <v>83</v>
      </c>
      <c r="AW223" s="13" t="s">
        <v>38</v>
      </c>
      <c r="AX223" s="13" t="s">
        <v>74</v>
      </c>
      <c r="AY223" s="205" t="s">
        <v>157</v>
      </c>
    </row>
    <row r="224" spans="2:51" s="14" customFormat="1" ht="12">
      <c r="B224" s="212"/>
      <c r="D224" s="196" t="s">
        <v>165</v>
      </c>
      <c r="E224" s="240" t="s">
        <v>5</v>
      </c>
      <c r="F224" s="241" t="s">
        <v>168</v>
      </c>
      <c r="H224" s="242">
        <v>13.4</v>
      </c>
      <c r="I224" s="217"/>
      <c r="L224" s="212"/>
      <c r="M224" s="218"/>
      <c r="N224" s="219"/>
      <c r="O224" s="219"/>
      <c r="P224" s="219"/>
      <c r="Q224" s="219"/>
      <c r="R224" s="219"/>
      <c r="S224" s="219"/>
      <c r="T224" s="220"/>
      <c r="AT224" s="221" t="s">
        <v>165</v>
      </c>
      <c r="AU224" s="221" t="s">
        <v>83</v>
      </c>
      <c r="AV224" s="14" t="s">
        <v>163</v>
      </c>
      <c r="AW224" s="14" t="s">
        <v>38</v>
      </c>
      <c r="AX224" s="14" t="s">
        <v>81</v>
      </c>
      <c r="AY224" s="221" t="s">
        <v>157</v>
      </c>
    </row>
    <row r="225" spans="2:63" s="11" customFormat="1" ht="29.85" customHeight="1">
      <c r="B225" s="168"/>
      <c r="D225" s="179" t="s">
        <v>73</v>
      </c>
      <c r="E225" s="180" t="s">
        <v>83</v>
      </c>
      <c r="F225" s="180" t="s">
        <v>300</v>
      </c>
      <c r="I225" s="171"/>
      <c r="J225" s="181">
        <f>BK225</f>
        <v>0</v>
      </c>
      <c r="L225" s="168"/>
      <c r="M225" s="173"/>
      <c r="N225" s="174"/>
      <c r="O225" s="174"/>
      <c r="P225" s="175">
        <f>SUM(P226:P231)</f>
        <v>0</v>
      </c>
      <c r="Q225" s="174"/>
      <c r="R225" s="175">
        <f>SUM(R226:R231)</f>
        <v>0</v>
      </c>
      <c r="S225" s="174"/>
      <c r="T225" s="176">
        <f>SUM(T226:T231)</f>
        <v>0</v>
      </c>
      <c r="AR225" s="169" t="s">
        <v>81</v>
      </c>
      <c r="AT225" s="177" t="s">
        <v>73</v>
      </c>
      <c r="AU225" s="177" t="s">
        <v>81</v>
      </c>
      <c r="AY225" s="169" t="s">
        <v>157</v>
      </c>
      <c r="BK225" s="178">
        <f>SUM(BK226:BK231)</f>
        <v>0</v>
      </c>
    </row>
    <row r="226" spans="2:65" s="1" customFormat="1" ht="28.8" customHeight="1">
      <c r="B226" s="182"/>
      <c r="C226" s="183" t="s">
        <v>10</v>
      </c>
      <c r="D226" s="183" t="s">
        <v>159</v>
      </c>
      <c r="E226" s="184" t="s">
        <v>301</v>
      </c>
      <c r="F226" s="185" t="s">
        <v>302</v>
      </c>
      <c r="G226" s="186" t="s">
        <v>171</v>
      </c>
      <c r="H226" s="187">
        <v>741.5</v>
      </c>
      <c r="I226" s="188"/>
      <c r="J226" s="189">
        <f>ROUND(I226*H226,2)</f>
        <v>0</v>
      </c>
      <c r="K226" s="185" t="s">
        <v>191</v>
      </c>
      <c r="L226" s="42"/>
      <c r="M226" s="190" t="s">
        <v>5</v>
      </c>
      <c r="N226" s="191" t="s">
        <v>45</v>
      </c>
      <c r="O226" s="43"/>
      <c r="P226" s="192">
        <f>O226*H226</f>
        <v>0</v>
      </c>
      <c r="Q226" s="192">
        <v>0</v>
      </c>
      <c r="R226" s="192">
        <f>Q226*H226</f>
        <v>0</v>
      </c>
      <c r="S226" s="192">
        <v>0</v>
      </c>
      <c r="T226" s="193">
        <f>S226*H226</f>
        <v>0</v>
      </c>
      <c r="AR226" s="25" t="s">
        <v>163</v>
      </c>
      <c r="AT226" s="25" t="s">
        <v>159</v>
      </c>
      <c r="AU226" s="25" t="s">
        <v>83</v>
      </c>
      <c r="AY226" s="25" t="s">
        <v>157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25" t="s">
        <v>81</v>
      </c>
      <c r="BK226" s="194">
        <f>ROUND(I226*H226,2)</f>
        <v>0</v>
      </c>
      <c r="BL226" s="25" t="s">
        <v>163</v>
      </c>
      <c r="BM226" s="25" t="s">
        <v>303</v>
      </c>
    </row>
    <row r="227" spans="2:51" s="12" customFormat="1" ht="12">
      <c r="B227" s="195"/>
      <c r="D227" s="196" t="s">
        <v>165</v>
      </c>
      <c r="E227" s="197" t="s">
        <v>5</v>
      </c>
      <c r="F227" s="198" t="s">
        <v>304</v>
      </c>
      <c r="H227" s="199" t="s">
        <v>5</v>
      </c>
      <c r="I227" s="200"/>
      <c r="L227" s="195"/>
      <c r="M227" s="201"/>
      <c r="N227" s="202"/>
      <c r="O227" s="202"/>
      <c r="P227" s="202"/>
      <c r="Q227" s="202"/>
      <c r="R227" s="202"/>
      <c r="S227" s="202"/>
      <c r="T227" s="203"/>
      <c r="AT227" s="199" t="s">
        <v>165</v>
      </c>
      <c r="AU227" s="199" t="s">
        <v>83</v>
      </c>
      <c r="AV227" s="12" t="s">
        <v>81</v>
      </c>
      <c r="AW227" s="12" t="s">
        <v>38</v>
      </c>
      <c r="AX227" s="12" t="s">
        <v>74</v>
      </c>
      <c r="AY227" s="199" t="s">
        <v>157</v>
      </c>
    </row>
    <row r="228" spans="2:51" s="13" customFormat="1" ht="12">
      <c r="B228" s="204"/>
      <c r="D228" s="196" t="s">
        <v>165</v>
      </c>
      <c r="E228" s="205" t="s">
        <v>5</v>
      </c>
      <c r="F228" s="206" t="s">
        <v>175</v>
      </c>
      <c r="H228" s="207">
        <v>733.7</v>
      </c>
      <c r="I228" s="208"/>
      <c r="L228" s="204"/>
      <c r="M228" s="209"/>
      <c r="N228" s="210"/>
      <c r="O228" s="210"/>
      <c r="P228" s="210"/>
      <c r="Q228" s="210"/>
      <c r="R228" s="210"/>
      <c r="S228" s="210"/>
      <c r="T228" s="211"/>
      <c r="AT228" s="205" t="s">
        <v>165</v>
      </c>
      <c r="AU228" s="205" t="s">
        <v>83</v>
      </c>
      <c r="AV228" s="13" t="s">
        <v>83</v>
      </c>
      <c r="AW228" s="13" t="s">
        <v>38</v>
      </c>
      <c r="AX228" s="13" t="s">
        <v>74</v>
      </c>
      <c r="AY228" s="205" t="s">
        <v>157</v>
      </c>
    </row>
    <row r="229" spans="2:51" s="12" customFormat="1" ht="12">
      <c r="B229" s="195"/>
      <c r="D229" s="196" t="s">
        <v>165</v>
      </c>
      <c r="E229" s="197" t="s">
        <v>5</v>
      </c>
      <c r="F229" s="198" t="s">
        <v>305</v>
      </c>
      <c r="H229" s="199" t="s">
        <v>5</v>
      </c>
      <c r="I229" s="200"/>
      <c r="L229" s="195"/>
      <c r="M229" s="201"/>
      <c r="N229" s="202"/>
      <c r="O229" s="202"/>
      <c r="P229" s="202"/>
      <c r="Q229" s="202"/>
      <c r="R229" s="202"/>
      <c r="S229" s="202"/>
      <c r="T229" s="203"/>
      <c r="AT229" s="199" t="s">
        <v>165</v>
      </c>
      <c r="AU229" s="199" t="s">
        <v>83</v>
      </c>
      <c r="AV229" s="12" t="s">
        <v>81</v>
      </c>
      <c r="AW229" s="12" t="s">
        <v>38</v>
      </c>
      <c r="AX229" s="12" t="s">
        <v>74</v>
      </c>
      <c r="AY229" s="199" t="s">
        <v>157</v>
      </c>
    </row>
    <row r="230" spans="2:51" s="13" customFormat="1" ht="12">
      <c r="B230" s="204"/>
      <c r="D230" s="196" t="s">
        <v>165</v>
      </c>
      <c r="E230" s="205" t="s">
        <v>5</v>
      </c>
      <c r="F230" s="206" t="s">
        <v>306</v>
      </c>
      <c r="H230" s="207">
        <v>7.8</v>
      </c>
      <c r="I230" s="208"/>
      <c r="L230" s="204"/>
      <c r="M230" s="209"/>
      <c r="N230" s="210"/>
      <c r="O230" s="210"/>
      <c r="P230" s="210"/>
      <c r="Q230" s="210"/>
      <c r="R230" s="210"/>
      <c r="S230" s="210"/>
      <c r="T230" s="211"/>
      <c r="AT230" s="205" t="s">
        <v>165</v>
      </c>
      <c r="AU230" s="205" t="s">
        <v>83</v>
      </c>
      <c r="AV230" s="13" t="s">
        <v>83</v>
      </c>
      <c r="AW230" s="13" t="s">
        <v>38</v>
      </c>
      <c r="AX230" s="13" t="s">
        <v>74</v>
      </c>
      <c r="AY230" s="205" t="s">
        <v>157</v>
      </c>
    </row>
    <row r="231" spans="2:51" s="14" customFormat="1" ht="12">
      <c r="B231" s="212"/>
      <c r="D231" s="196" t="s">
        <v>165</v>
      </c>
      <c r="E231" s="240" t="s">
        <v>5</v>
      </c>
      <c r="F231" s="241" t="s">
        <v>168</v>
      </c>
      <c r="H231" s="242">
        <v>741.5</v>
      </c>
      <c r="I231" s="217"/>
      <c r="L231" s="212"/>
      <c r="M231" s="218"/>
      <c r="N231" s="219"/>
      <c r="O231" s="219"/>
      <c r="P231" s="219"/>
      <c r="Q231" s="219"/>
      <c r="R231" s="219"/>
      <c r="S231" s="219"/>
      <c r="T231" s="220"/>
      <c r="AT231" s="221" t="s">
        <v>165</v>
      </c>
      <c r="AU231" s="221" t="s">
        <v>83</v>
      </c>
      <c r="AV231" s="14" t="s">
        <v>163</v>
      </c>
      <c r="AW231" s="14" t="s">
        <v>38</v>
      </c>
      <c r="AX231" s="14" t="s">
        <v>81</v>
      </c>
      <c r="AY231" s="221" t="s">
        <v>157</v>
      </c>
    </row>
    <row r="232" spans="2:63" s="11" customFormat="1" ht="29.85" customHeight="1">
      <c r="B232" s="168"/>
      <c r="D232" s="179" t="s">
        <v>73</v>
      </c>
      <c r="E232" s="180" t="s">
        <v>163</v>
      </c>
      <c r="F232" s="180" t="s">
        <v>307</v>
      </c>
      <c r="I232" s="171"/>
      <c r="J232" s="181">
        <f>BK232</f>
        <v>0</v>
      </c>
      <c r="L232" s="168"/>
      <c r="M232" s="173"/>
      <c r="N232" s="174"/>
      <c r="O232" s="174"/>
      <c r="P232" s="175">
        <f>SUM(P233:P237)</f>
        <v>0</v>
      </c>
      <c r="Q232" s="174"/>
      <c r="R232" s="175">
        <f>SUM(R233:R237)</f>
        <v>1.4748006</v>
      </c>
      <c r="S232" s="174"/>
      <c r="T232" s="176">
        <f>SUM(T233:T237)</f>
        <v>0</v>
      </c>
      <c r="AR232" s="169" t="s">
        <v>81</v>
      </c>
      <c r="AT232" s="177" t="s">
        <v>73</v>
      </c>
      <c r="AU232" s="177" t="s">
        <v>81</v>
      </c>
      <c r="AY232" s="169" t="s">
        <v>157</v>
      </c>
      <c r="BK232" s="178">
        <f>SUM(BK233:BK237)</f>
        <v>0</v>
      </c>
    </row>
    <row r="233" spans="2:65" s="1" customFormat="1" ht="20.4" customHeight="1">
      <c r="B233" s="182"/>
      <c r="C233" s="183" t="s">
        <v>308</v>
      </c>
      <c r="D233" s="183" t="s">
        <v>159</v>
      </c>
      <c r="E233" s="184" t="s">
        <v>309</v>
      </c>
      <c r="F233" s="185" t="s">
        <v>310</v>
      </c>
      <c r="G233" s="186" t="s">
        <v>162</v>
      </c>
      <c r="H233" s="187">
        <v>0.78</v>
      </c>
      <c r="I233" s="188"/>
      <c r="J233" s="189">
        <f>ROUND(I233*H233,2)</f>
        <v>0</v>
      </c>
      <c r="K233" s="185" t="s">
        <v>5</v>
      </c>
      <c r="L233" s="42"/>
      <c r="M233" s="190" t="s">
        <v>5</v>
      </c>
      <c r="N233" s="191" t="s">
        <v>45</v>
      </c>
      <c r="O233" s="43"/>
      <c r="P233" s="192">
        <f>O233*H233</f>
        <v>0</v>
      </c>
      <c r="Q233" s="192">
        <v>1.89077</v>
      </c>
      <c r="R233" s="192">
        <f>Q233*H233</f>
        <v>1.4748006</v>
      </c>
      <c r="S233" s="192">
        <v>0</v>
      </c>
      <c r="T233" s="193">
        <f>S233*H233</f>
        <v>0</v>
      </c>
      <c r="AR233" s="25" t="s">
        <v>163</v>
      </c>
      <c r="AT233" s="25" t="s">
        <v>159</v>
      </c>
      <c r="AU233" s="25" t="s">
        <v>83</v>
      </c>
      <c r="AY233" s="25" t="s">
        <v>157</v>
      </c>
      <c r="BE233" s="194">
        <f>IF(N233="základní",J233,0)</f>
        <v>0</v>
      </c>
      <c r="BF233" s="194">
        <f>IF(N233="snížená",J233,0)</f>
        <v>0</v>
      </c>
      <c r="BG233" s="194">
        <f>IF(N233="zákl. přenesená",J233,0)</f>
        <v>0</v>
      </c>
      <c r="BH233" s="194">
        <f>IF(N233="sníž. přenesená",J233,0)</f>
        <v>0</v>
      </c>
      <c r="BI233" s="194">
        <f>IF(N233="nulová",J233,0)</f>
        <v>0</v>
      </c>
      <c r="BJ233" s="25" t="s">
        <v>81</v>
      </c>
      <c r="BK233" s="194">
        <f>ROUND(I233*H233,2)</f>
        <v>0</v>
      </c>
      <c r="BL233" s="25" t="s">
        <v>163</v>
      </c>
      <c r="BM233" s="25" t="s">
        <v>311</v>
      </c>
    </row>
    <row r="234" spans="2:51" s="12" customFormat="1" ht="12">
      <c r="B234" s="195"/>
      <c r="D234" s="196" t="s">
        <v>165</v>
      </c>
      <c r="E234" s="197" t="s">
        <v>5</v>
      </c>
      <c r="F234" s="198" t="s">
        <v>305</v>
      </c>
      <c r="H234" s="199" t="s">
        <v>5</v>
      </c>
      <c r="I234" s="200"/>
      <c r="L234" s="195"/>
      <c r="M234" s="201"/>
      <c r="N234" s="202"/>
      <c r="O234" s="202"/>
      <c r="P234" s="202"/>
      <c r="Q234" s="202"/>
      <c r="R234" s="202"/>
      <c r="S234" s="202"/>
      <c r="T234" s="203"/>
      <c r="AT234" s="199" t="s">
        <v>165</v>
      </c>
      <c r="AU234" s="199" t="s">
        <v>83</v>
      </c>
      <c r="AV234" s="12" t="s">
        <v>81</v>
      </c>
      <c r="AW234" s="12" t="s">
        <v>38</v>
      </c>
      <c r="AX234" s="12" t="s">
        <v>74</v>
      </c>
      <c r="AY234" s="199" t="s">
        <v>157</v>
      </c>
    </row>
    <row r="235" spans="2:51" s="12" customFormat="1" ht="12">
      <c r="B235" s="195"/>
      <c r="D235" s="196" t="s">
        <v>165</v>
      </c>
      <c r="E235" s="197" t="s">
        <v>5</v>
      </c>
      <c r="F235" s="198" t="s">
        <v>305</v>
      </c>
      <c r="H235" s="199" t="s">
        <v>5</v>
      </c>
      <c r="I235" s="200"/>
      <c r="L235" s="195"/>
      <c r="M235" s="201"/>
      <c r="N235" s="202"/>
      <c r="O235" s="202"/>
      <c r="P235" s="202"/>
      <c r="Q235" s="202"/>
      <c r="R235" s="202"/>
      <c r="S235" s="202"/>
      <c r="T235" s="203"/>
      <c r="AT235" s="199" t="s">
        <v>165</v>
      </c>
      <c r="AU235" s="199" t="s">
        <v>83</v>
      </c>
      <c r="AV235" s="12" t="s">
        <v>81</v>
      </c>
      <c r="AW235" s="12" t="s">
        <v>38</v>
      </c>
      <c r="AX235" s="12" t="s">
        <v>74</v>
      </c>
      <c r="AY235" s="199" t="s">
        <v>157</v>
      </c>
    </row>
    <row r="236" spans="2:51" s="13" customFormat="1" ht="12">
      <c r="B236" s="204"/>
      <c r="D236" s="196" t="s">
        <v>165</v>
      </c>
      <c r="E236" s="205" t="s">
        <v>5</v>
      </c>
      <c r="F236" s="206" t="s">
        <v>312</v>
      </c>
      <c r="H236" s="207">
        <v>0.78</v>
      </c>
      <c r="I236" s="208"/>
      <c r="L236" s="204"/>
      <c r="M236" s="209"/>
      <c r="N236" s="210"/>
      <c r="O236" s="210"/>
      <c r="P236" s="210"/>
      <c r="Q236" s="210"/>
      <c r="R236" s="210"/>
      <c r="S236" s="210"/>
      <c r="T236" s="211"/>
      <c r="AT236" s="205" t="s">
        <v>165</v>
      </c>
      <c r="AU236" s="205" t="s">
        <v>83</v>
      </c>
      <c r="AV236" s="13" t="s">
        <v>83</v>
      </c>
      <c r="AW236" s="13" t="s">
        <v>38</v>
      </c>
      <c r="AX236" s="13" t="s">
        <v>74</v>
      </c>
      <c r="AY236" s="205" t="s">
        <v>157</v>
      </c>
    </row>
    <row r="237" spans="2:51" s="14" customFormat="1" ht="12">
      <c r="B237" s="212"/>
      <c r="D237" s="196" t="s">
        <v>165</v>
      </c>
      <c r="E237" s="240" t="s">
        <v>5</v>
      </c>
      <c r="F237" s="241" t="s">
        <v>168</v>
      </c>
      <c r="H237" s="242">
        <v>0.78</v>
      </c>
      <c r="I237" s="217"/>
      <c r="L237" s="212"/>
      <c r="M237" s="218"/>
      <c r="N237" s="219"/>
      <c r="O237" s="219"/>
      <c r="P237" s="219"/>
      <c r="Q237" s="219"/>
      <c r="R237" s="219"/>
      <c r="S237" s="219"/>
      <c r="T237" s="220"/>
      <c r="AT237" s="221" t="s">
        <v>165</v>
      </c>
      <c r="AU237" s="221" t="s">
        <v>83</v>
      </c>
      <c r="AV237" s="14" t="s">
        <v>163</v>
      </c>
      <c r="AW237" s="14" t="s">
        <v>38</v>
      </c>
      <c r="AX237" s="14" t="s">
        <v>81</v>
      </c>
      <c r="AY237" s="221" t="s">
        <v>157</v>
      </c>
    </row>
    <row r="238" spans="2:63" s="11" customFormat="1" ht="29.85" customHeight="1">
      <c r="B238" s="168"/>
      <c r="D238" s="179" t="s">
        <v>73</v>
      </c>
      <c r="E238" s="180" t="s">
        <v>194</v>
      </c>
      <c r="F238" s="180" t="s">
        <v>79</v>
      </c>
      <c r="I238" s="171"/>
      <c r="J238" s="181">
        <f>BK238</f>
        <v>0</v>
      </c>
      <c r="L238" s="168"/>
      <c r="M238" s="173"/>
      <c r="N238" s="174"/>
      <c r="O238" s="174"/>
      <c r="P238" s="175">
        <f>SUM(P239:P255)</f>
        <v>0</v>
      </c>
      <c r="Q238" s="174"/>
      <c r="R238" s="175">
        <f>SUM(R239:R255)</f>
        <v>186.50016</v>
      </c>
      <c r="S238" s="174"/>
      <c r="T238" s="176">
        <f>SUM(T239:T255)</f>
        <v>0</v>
      </c>
      <c r="AR238" s="169" t="s">
        <v>81</v>
      </c>
      <c r="AT238" s="177" t="s">
        <v>73</v>
      </c>
      <c r="AU238" s="177" t="s">
        <v>81</v>
      </c>
      <c r="AY238" s="169" t="s">
        <v>157</v>
      </c>
      <c r="BK238" s="178">
        <f>SUM(BK239:BK255)</f>
        <v>0</v>
      </c>
    </row>
    <row r="239" spans="2:65" s="1" customFormat="1" ht="20.4" customHeight="1">
      <c r="B239" s="182"/>
      <c r="C239" s="183" t="s">
        <v>313</v>
      </c>
      <c r="D239" s="183" t="s">
        <v>159</v>
      </c>
      <c r="E239" s="184" t="s">
        <v>314</v>
      </c>
      <c r="F239" s="185" t="s">
        <v>315</v>
      </c>
      <c r="G239" s="186" t="s">
        <v>171</v>
      </c>
      <c r="H239" s="187">
        <v>733.7</v>
      </c>
      <c r="I239" s="188"/>
      <c r="J239" s="189">
        <f>ROUND(I239*H239,2)</f>
        <v>0</v>
      </c>
      <c r="K239" s="185" t="s">
        <v>256</v>
      </c>
      <c r="L239" s="42"/>
      <c r="M239" s="190" t="s">
        <v>5</v>
      </c>
      <c r="N239" s="191" t="s">
        <v>45</v>
      </c>
      <c r="O239" s="43"/>
      <c r="P239" s="192">
        <f>O239*H239</f>
        <v>0</v>
      </c>
      <c r="Q239" s="192">
        <v>0</v>
      </c>
      <c r="R239" s="192">
        <f>Q239*H239</f>
        <v>0</v>
      </c>
      <c r="S239" s="192">
        <v>0</v>
      </c>
      <c r="T239" s="193">
        <f>S239*H239</f>
        <v>0</v>
      </c>
      <c r="AR239" s="25" t="s">
        <v>163</v>
      </c>
      <c r="AT239" s="25" t="s">
        <v>159</v>
      </c>
      <c r="AU239" s="25" t="s">
        <v>83</v>
      </c>
      <c r="AY239" s="25" t="s">
        <v>157</v>
      </c>
      <c r="BE239" s="194">
        <f>IF(N239="základní",J239,0)</f>
        <v>0</v>
      </c>
      <c r="BF239" s="194">
        <f>IF(N239="snížená",J239,0)</f>
        <v>0</v>
      </c>
      <c r="BG239" s="194">
        <f>IF(N239="zákl. přenesená",J239,0)</f>
        <v>0</v>
      </c>
      <c r="BH239" s="194">
        <f>IF(N239="sníž. přenesená",J239,0)</f>
        <v>0</v>
      </c>
      <c r="BI239" s="194">
        <f>IF(N239="nulová",J239,0)</f>
        <v>0</v>
      </c>
      <c r="BJ239" s="25" t="s">
        <v>81</v>
      </c>
      <c r="BK239" s="194">
        <f>ROUND(I239*H239,2)</f>
        <v>0</v>
      </c>
      <c r="BL239" s="25" t="s">
        <v>163</v>
      </c>
      <c r="BM239" s="25" t="s">
        <v>316</v>
      </c>
    </row>
    <row r="240" spans="2:51" s="12" customFormat="1" ht="12">
      <c r="B240" s="195"/>
      <c r="D240" s="196" t="s">
        <v>165</v>
      </c>
      <c r="E240" s="197" t="s">
        <v>5</v>
      </c>
      <c r="F240" s="198" t="s">
        <v>317</v>
      </c>
      <c r="H240" s="199" t="s">
        <v>5</v>
      </c>
      <c r="I240" s="200"/>
      <c r="L240" s="195"/>
      <c r="M240" s="201"/>
      <c r="N240" s="202"/>
      <c r="O240" s="202"/>
      <c r="P240" s="202"/>
      <c r="Q240" s="202"/>
      <c r="R240" s="202"/>
      <c r="S240" s="202"/>
      <c r="T240" s="203"/>
      <c r="AT240" s="199" t="s">
        <v>165</v>
      </c>
      <c r="AU240" s="199" t="s">
        <v>83</v>
      </c>
      <c r="AV240" s="12" t="s">
        <v>81</v>
      </c>
      <c r="AW240" s="12" t="s">
        <v>38</v>
      </c>
      <c r="AX240" s="12" t="s">
        <v>74</v>
      </c>
      <c r="AY240" s="199" t="s">
        <v>157</v>
      </c>
    </row>
    <row r="241" spans="2:51" s="13" customFormat="1" ht="12">
      <c r="B241" s="204"/>
      <c r="D241" s="196" t="s">
        <v>165</v>
      </c>
      <c r="E241" s="205" t="s">
        <v>5</v>
      </c>
      <c r="F241" s="206" t="s">
        <v>175</v>
      </c>
      <c r="H241" s="207">
        <v>733.7</v>
      </c>
      <c r="I241" s="208"/>
      <c r="L241" s="204"/>
      <c r="M241" s="209"/>
      <c r="N241" s="210"/>
      <c r="O241" s="210"/>
      <c r="P241" s="210"/>
      <c r="Q241" s="210"/>
      <c r="R241" s="210"/>
      <c r="S241" s="210"/>
      <c r="T241" s="211"/>
      <c r="AT241" s="205" t="s">
        <v>165</v>
      </c>
      <c r="AU241" s="205" t="s">
        <v>83</v>
      </c>
      <c r="AV241" s="13" t="s">
        <v>83</v>
      </c>
      <c r="AW241" s="13" t="s">
        <v>38</v>
      </c>
      <c r="AX241" s="13" t="s">
        <v>74</v>
      </c>
      <c r="AY241" s="205" t="s">
        <v>157</v>
      </c>
    </row>
    <row r="242" spans="2:51" s="14" customFormat="1" ht="12">
      <c r="B242" s="212"/>
      <c r="D242" s="213" t="s">
        <v>165</v>
      </c>
      <c r="E242" s="214" t="s">
        <v>5</v>
      </c>
      <c r="F242" s="215" t="s">
        <v>168</v>
      </c>
      <c r="H242" s="216">
        <v>733.7</v>
      </c>
      <c r="I242" s="217"/>
      <c r="L242" s="212"/>
      <c r="M242" s="218"/>
      <c r="N242" s="219"/>
      <c r="O242" s="219"/>
      <c r="P242" s="219"/>
      <c r="Q242" s="219"/>
      <c r="R242" s="219"/>
      <c r="S242" s="219"/>
      <c r="T242" s="220"/>
      <c r="AT242" s="221" t="s">
        <v>165</v>
      </c>
      <c r="AU242" s="221" t="s">
        <v>83</v>
      </c>
      <c r="AV242" s="14" t="s">
        <v>163</v>
      </c>
      <c r="AW242" s="14" t="s">
        <v>38</v>
      </c>
      <c r="AX242" s="14" t="s">
        <v>81</v>
      </c>
      <c r="AY242" s="221" t="s">
        <v>157</v>
      </c>
    </row>
    <row r="243" spans="2:65" s="1" customFormat="1" ht="28.8" customHeight="1">
      <c r="B243" s="182"/>
      <c r="C243" s="183" t="s">
        <v>318</v>
      </c>
      <c r="D243" s="183" t="s">
        <v>159</v>
      </c>
      <c r="E243" s="184" t="s">
        <v>319</v>
      </c>
      <c r="F243" s="185" t="s">
        <v>320</v>
      </c>
      <c r="G243" s="186" t="s">
        <v>171</v>
      </c>
      <c r="H243" s="187">
        <v>701.8</v>
      </c>
      <c r="I243" s="188"/>
      <c r="J243" s="189">
        <f>ROUND(I243*H243,2)</f>
        <v>0</v>
      </c>
      <c r="K243" s="185" t="s">
        <v>172</v>
      </c>
      <c r="L243" s="42"/>
      <c r="M243" s="190" t="s">
        <v>5</v>
      </c>
      <c r="N243" s="191" t="s">
        <v>45</v>
      </c>
      <c r="O243" s="43"/>
      <c r="P243" s="192">
        <f>O243*H243</f>
        <v>0</v>
      </c>
      <c r="Q243" s="192">
        <v>0</v>
      </c>
      <c r="R243" s="192">
        <f>Q243*H243</f>
        <v>0</v>
      </c>
      <c r="S243" s="192">
        <v>0</v>
      </c>
      <c r="T243" s="193">
        <f>S243*H243</f>
        <v>0</v>
      </c>
      <c r="AR243" s="25" t="s">
        <v>163</v>
      </c>
      <c r="AT243" s="25" t="s">
        <v>159</v>
      </c>
      <c r="AU243" s="25" t="s">
        <v>83</v>
      </c>
      <c r="AY243" s="25" t="s">
        <v>157</v>
      </c>
      <c r="BE243" s="194">
        <f>IF(N243="základní",J243,0)</f>
        <v>0</v>
      </c>
      <c r="BF243" s="194">
        <f>IF(N243="snížená",J243,0)</f>
        <v>0</v>
      </c>
      <c r="BG243" s="194">
        <f>IF(N243="zákl. přenesená",J243,0)</f>
        <v>0</v>
      </c>
      <c r="BH243" s="194">
        <f>IF(N243="sníž. přenesená",J243,0)</f>
        <v>0</v>
      </c>
      <c r="BI243" s="194">
        <f>IF(N243="nulová",J243,0)</f>
        <v>0</v>
      </c>
      <c r="BJ243" s="25" t="s">
        <v>81</v>
      </c>
      <c r="BK243" s="194">
        <f>ROUND(I243*H243,2)</f>
        <v>0</v>
      </c>
      <c r="BL243" s="25" t="s">
        <v>163</v>
      </c>
      <c r="BM243" s="25" t="s">
        <v>321</v>
      </c>
    </row>
    <row r="244" spans="2:51" s="12" customFormat="1" ht="12">
      <c r="B244" s="195"/>
      <c r="D244" s="196" t="s">
        <v>165</v>
      </c>
      <c r="E244" s="197" t="s">
        <v>5</v>
      </c>
      <c r="F244" s="198" t="s">
        <v>322</v>
      </c>
      <c r="H244" s="199" t="s">
        <v>5</v>
      </c>
      <c r="I244" s="200"/>
      <c r="L244" s="195"/>
      <c r="M244" s="201"/>
      <c r="N244" s="202"/>
      <c r="O244" s="202"/>
      <c r="P244" s="202"/>
      <c r="Q244" s="202"/>
      <c r="R244" s="202"/>
      <c r="S244" s="202"/>
      <c r="T244" s="203"/>
      <c r="AT244" s="199" t="s">
        <v>165</v>
      </c>
      <c r="AU244" s="199" t="s">
        <v>83</v>
      </c>
      <c r="AV244" s="12" t="s">
        <v>81</v>
      </c>
      <c r="AW244" s="12" t="s">
        <v>38</v>
      </c>
      <c r="AX244" s="12" t="s">
        <v>74</v>
      </c>
      <c r="AY244" s="199" t="s">
        <v>157</v>
      </c>
    </row>
    <row r="245" spans="2:51" s="13" customFormat="1" ht="12">
      <c r="B245" s="204"/>
      <c r="D245" s="196" t="s">
        <v>165</v>
      </c>
      <c r="E245" s="205" t="s">
        <v>5</v>
      </c>
      <c r="F245" s="206" t="s">
        <v>323</v>
      </c>
      <c r="H245" s="207">
        <v>701.8</v>
      </c>
      <c r="I245" s="208"/>
      <c r="L245" s="204"/>
      <c r="M245" s="209"/>
      <c r="N245" s="210"/>
      <c r="O245" s="210"/>
      <c r="P245" s="210"/>
      <c r="Q245" s="210"/>
      <c r="R245" s="210"/>
      <c r="S245" s="210"/>
      <c r="T245" s="211"/>
      <c r="AT245" s="205" t="s">
        <v>165</v>
      </c>
      <c r="AU245" s="205" t="s">
        <v>83</v>
      </c>
      <c r="AV245" s="13" t="s">
        <v>83</v>
      </c>
      <c r="AW245" s="13" t="s">
        <v>38</v>
      </c>
      <c r="AX245" s="13" t="s">
        <v>74</v>
      </c>
      <c r="AY245" s="205" t="s">
        <v>157</v>
      </c>
    </row>
    <row r="246" spans="2:51" s="14" customFormat="1" ht="12">
      <c r="B246" s="212"/>
      <c r="D246" s="213" t="s">
        <v>165</v>
      </c>
      <c r="E246" s="214" t="s">
        <v>5</v>
      </c>
      <c r="F246" s="215" t="s">
        <v>168</v>
      </c>
      <c r="H246" s="216">
        <v>701.8</v>
      </c>
      <c r="I246" s="217"/>
      <c r="L246" s="212"/>
      <c r="M246" s="218"/>
      <c r="N246" s="219"/>
      <c r="O246" s="219"/>
      <c r="P246" s="219"/>
      <c r="Q246" s="219"/>
      <c r="R246" s="219"/>
      <c r="S246" s="219"/>
      <c r="T246" s="220"/>
      <c r="AT246" s="221" t="s">
        <v>165</v>
      </c>
      <c r="AU246" s="221" t="s">
        <v>83</v>
      </c>
      <c r="AV246" s="14" t="s">
        <v>163</v>
      </c>
      <c r="AW246" s="14" t="s">
        <v>38</v>
      </c>
      <c r="AX246" s="14" t="s">
        <v>81</v>
      </c>
      <c r="AY246" s="221" t="s">
        <v>157</v>
      </c>
    </row>
    <row r="247" spans="2:65" s="1" customFormat="1" ht="51.6" customHeight="1">
      <c r="B247" s="182"/>
      <c r="C247" s="183" t="s">
        <v>324</v>
      </c>
      <c r="D247" s="183" t="s">
        <v>159</v>
      </c>
      <c r="E247" s="184" t="s">
        <v>325</v>
      </c>
      <c r="F247" s="185" t="s">
        <v>326</v>
      </c>
      <c r="G247" s="186" t="s">
        <v>171</v>
      </c>
      <c r="H247" s="187">
        <v>638</v>
      </c>
      <c r="I247" s="188"/>
      <c r="J247" s="189">
        <f>ROUND(I247*H247,2)</f>
        <v>0</v>
      </c>
      <c r="K247" s="185" t="s">
        <v>172</v>
      </c>
      <c r="L247" s="42"/>
      <c r="M247" s="190" t="s">
        <v>5</v>
      </c>
      <c r="N247" s="191" t="s">
        <v>45</v>
      </c>
      <c r="O247" s="43"/>
      <c r="P247" s="192">
        <f>O247*H247</f>
        <v>0</v>
      </c>
      <c r="Q247" s="192">
        <v>0.10362</v>
      </c>
      <c r="R247" s="192">
        <f>Q247*H247</f>
        <v>66.10956</v>
      </c>
      <c r="S247" s="192">
        <v>0</v>
      </c>
      <c r="T247" s="193">
        <f>S247*H247</f>
        <v>0</v>
      </c>
      <c r="AR247" s="25" t="s">
        <v>163</v>
      </c>
      <c r="AT247" s="25" t="s">
        <v>159</v>
      </c>
      <c r="AU247" s="25" t="s">
        <v>83</v>
      </c>
      <c r="AY247" s="25" t="s">
        <v>157</v>
      </c>
      <c r="BE247" s="194">
        <f>IF(N247="základní",J247,0)</f>
        <v>0</v>
      </c>
      <c r="BF247" s="194">
        <f>IF(N247="snížená",J247,0)</f>
        <v>0</v>
      </c>
      <c r="BG247" s="194">
        <f>IF(N247="zákl. přenesená",J247,0)</f>
        <v>0</v>
      </c>
      <c r="BH247" s="194">
        <f>IF(N247="sníž. přenesená",J247,0)</f>
        <v>0</v>
      </c>
      <c r="BI247" s="194">
        <f>IF(N247="nulová",J247,0)</f>
        <v>0</v>
      </c>
      <c r="BJ247" s="25" t="s">
        <v>81</v>
      </c>
      <c r="BK247" s="194">
        <f>ROUND(I247*H247,2)</f>
        <v>0</v>
      </c>
      <c r="BL247" s="25" t="s">
        <v>163</v>
      </c>
      <c r="BM247" s="25" t="s">
        <v>327</v>
      </c>
    </row>
    <row r="248" spans="2:51" s="12" customFormat="1" ht="12">
      <c r="B248" s="195"/>
      <c r="D248" s="196" t="s">
        <v>165</v>
      </c>
      <c r="E248" s="197" t="s">
        <v>5</v>
      </c>
      <c r="F248" s="198" t="s">
        <v>317</v>
      </c>
      <c r="H248" s="199" t="s">
        <v>5</v>
      </c>
      <c r="I248" s="200"/>
      <c r="L248" s="195"/>
      <c r="M248" s="201"/>
      <c r="N248" s="202"/>
      <c r="O248" s="202"/>
      <c r="P248" s="202"/>
      <c r="Q248" s="202"/>
      <c r="R248" s="202"/>
      <c r="S248" s="202"/>
      <c r="T248" s="203"/>
      <c r="AT248" s="199" t="s">
        <v>165</v>
      </c>
      <c r="AU248" s="199" t="s">
        <v>83</v>
      </c>
      <c r="AV248" s="12" t="s">
        <v>81</v>
      </c>
      <c r="AW248" s="12" t="s">
        <v>38</v>
      </c>
      <c r="AX248" s="12" t="s">
        <v>74</v>
      </c>
      <c r="AY248" s="199" t="s">
        <v>157</v>
      </c>
    </row>
    <row r="249" spans="2:51" s="13" customFormat="1" ht="12">
      <c r="B249" s="204"/>
      <c r="D249" s="196" t="s">
        <v>165</v>
      </c>
      <c r="E249" s="205" t="s">
        <v>5</v>
      </c>
      <c r="F249" s="206" t="s">
        <v>328</v>
      </c>
      <c r="H249" s="207">
        <v>638</v>
      </c>
      <c r="I249" s="208"/>
      <c r="L249" s="204"/>
      <c r="M249" s="209"/>
      <c r="N249" s="210"/>
      <c r="O249" s="210"/>
      <c r="P249" s="210"/>
      <c r="Q249" s="210"/>
      <c r="R249" s="210"/>
      <c r="S249" s="210"/>
      <c r="T249" s="211"/>
      <c r="AT249" s="205" t="s">
        <v>165</v>
      </c>
      <c r="AU249" s="205" t="s">
        <v>83</v>
      </c>
      <c r="AV249" s="13" t="s">
        <v>83</v>
      </c>
      <c r="AW249" s="13" t="s">
        <v>38</v>
      </c>
      <c r="AX249" s="13" t="s">
        <v>74</v>
      </c>
      <c r="AY249" s="205" t="s">
        <v>157</v>
      </c>
    </row>
    <row r="250" spans="2:51" s="14" customFormat="1" ht="12">
      <c r="B250" s="212"/>
      <c r="D250" s="213" t="s">
        <v>165</v>
      </c>
      <c r="E250" s="214" t="s">
        <v>5</v>
      </c>
      <c r="F250" s="215" t="s">
        <v>168</v>
      </c>
      <c r="H250" s="216">
        <v>638</v>
      </c>
      <c r="I250" s="217"/>
      <c r="L250" s="212"/>
      <c r="M250" s="218"/>
      <c r="N250" s="219"/>
      <c r="O250" s="219"/>
      <c r="P250" s="219"/>
      <c r="Q250" s="219"/>
      <c r="R250" s="219"/>
      <c r="S250" s="219"/>
      <c r="T250" s="220"/>
      <c r="AT250" s="221" t="s">
        <v>165</v>
      </c>
      <c r="AU250" s="221" t="s">
        <v>83</v>
      </c>
      <c r="AV250" s="14" t="s">
        <v>163</v>
      </c>
      <c r="AW250" s="14" t="s">
        <v>38</v>
      </c>
      <c r="AX250" s="14" t="s">
        <v>81</v>
      </c>
      <c r="AY250" s="221" t="s">
        <v>157</v>
      </c>
    </row>
    <row r="251" spans="2:65" s="1" customFormat="1" ht="20.4" customHeight="1">
      <c r="B251" s="182"/>
      <c r="C251" s="230" t="s">
        <v>329</v>
      </c>
      <c r="D251" s="230" t="s">
        <v>233</v>
      </c>
      <c r="E251" s="231" t="s">
        <v>330</v>
      </c>
      <c r="F251" s="232" t="s">
        <v>331</v>
      </c>
      <c r="G251" s="233" t="s">
        <v>171</v>
      </c>
      <c r="H251" s="234">
        <v>650.76</v>
      </c>
      <c r="I251" s="235"/>
      <c r="J251" s="236">
        <f>ROUND(I251*H251,2)</f>
        <v>0</v>
      </c>
      <c r="K251" s="232" t="s">
        <v>5</v>
      </c>
      <c r="L251" s="237"/>
      <c r="M251" s="238" t="s">
        <v>5</v>
      </c>
      <c r="N251" s="239" t="s">
        <v>45</v>
      </c>
      <c r="O251" s="43"/>
      <c r="P251" s="192">
        <f>O251*H251</f>
        <v>0</v>
      </c>
      <c r="Q251" s="192">
        <v>0.185</v>
      </c>
      <c r="R251" s="192">
        <f>Q251*H251</f>
        <v>120.39059999999999</v>
      </c>
      <c r="S251" s="192">
        <v>0</v>
      </c>
      <c r="T251" s="193">
        <f>S251*H251</f>
        <v>0</v>
      </c>
      <c r="AR251" s="25" t="s">
        <v>214</v>
      </c>
      <c r="AT251" s="25" t="s">
        <v>233</v>
      </c>
      <c r="AU251" s="25" t="s">
        <v>83</v>
      </c>
      <c r="AY251" s="25" t="s">
        <v>157</v>
      </c>
      <c r="BE251" s="194">
        <f>IF(N251="základní",J251,0)</f>
        <v>0</v>
      </c>
      <c r="BF251" s="194">
        <f>IF(N251="snížená",J251,0)</f>
        <v>0</v>
      </c>
      <c r="BG251" s="194">
        <f>IF(N251="zákl. přenesená",J251,0)</f>
        <v>0</v>
      </c>
      <c r="BH251" s="194">
        <f>IF(N251="sníž. přenesená",J251,0)</f>
        <v>0</v>
      </c>
      <c r="BI251" s="194">
        <f>IF(N251="nulová",J251,0)</f>
        <v>0</v>
      </c>
      <c r="BJ251" s="25" t="s">
        <v>81</v>
      </c>
      <c r="BK251" s="194">
        <f>ROUND(I251*H251,2)</f>
        <v>0</v>
      </c>
      <c r="BL251" s="25" t="s">
        <v>163</v>
      </c>
      <c r="BM251" s="25" t="s">
        <v>332</v>
      </c>
    </row>
    <row r="252" spans="2:47" s="1" customFormat="1" ht="24">
      <c r="B252" s="42"/>
      <c r="D252" s="196" t="s">
        <v>333</v>
      </c>
      <c r="F252" s="243" t="s">
        <v>334</v>
      </c>
      <c r="I252" s="244"/>
      <c r="L252" s="42"/>
      <c r="M252" s="245"/>
      <c r="N252" s="43"/>
      <c r="O252" s="43"/>
      <c r="P252" s="43"/>
      <c r="Q252" s="43"/>
      <c r="R252" s="43"/>
      <c r="S252" s="43"/>
      <c r="T252" s="71"/>
      <c r="AT252" s="25" t="s">
        <v>333</v>
      </c>
      <c r="AU252" s="25" t="s">
        <v>83</v>
      </c>
    </row>
    <row r="253" spans="2:51" s="12" customFormat="1" ht="12">
      <c r="B253" s="195"/>
      <c r="D253" s="196" t="s">
        <v>165</v>
      </c>
      <c r="E253" s="197" t="s">
        <v>5</v>
      </c>
      <c r="F253" s="198" t="s">
        <v>317</v>
      </c>
      <c r="H253" s="199" t="s">
        <v>5</v>
      </c>
      <c r="I253" s="200"/>
      <c r="L253" s="195"/>
      <c r="M253" s="201"/>
      <c r="N253" s="202"/>
      <c r="O253" s="202"/>
      <c r="P253" s="202"/>
      <c r="Q253" s="202"/>
      <c r="R253" s="202"/>
      <c r="S253" s="202"/>
      <c r="T253" s="203"/>
      <c r="AT253" s="199" t="s">
        <v>165</v>
      </c>
      <c r="AU253" s="199" t="s">
        <v>83</v>
      </c>
      <c r="AV253" s="12" t="s">
        <v>81</v>
      </c>
      <c r="AW253" s="12" t="s">
        <v>38</v>
      </c>
      <c r="AX253" s="12" t="s">
        <v>74</v>
      </c>
      <c r="AY253" s="199" t="s">
        <v>157</v>
      </c>
    </row>
    <row r="254" spans="2:51" s="13" customFormat="1" ht="12">
      <c r="B254" s="204"/>
      <c r="D254" s="196" t="s">
        <v>165</v>
      </c>
      <c r="E254" s="205" t="s">
        <v>5</v>
      </c>
      <c r="F254" s="206" t="s">
        <v>335</v>
      </c>
      <c r="H254" s="207">
        <v>650.76</v>
      </c>
      <c r="I254" s="208"/>
      <c r="L254" s="204"/>
      <c r="M254" s="209"/>
      <c r="N254" s="210"/>
      <c r="O254" s="210"/>
      <c r="P254" s="210"/>
      <c r="Q254" s="210"/>
      <c r="R254" s="210"/>
      <c r="S254" s="210"/>
      <c r="T254" s="211"/>
      <c r="AT254" s="205" t="s">
        <v>165</v>
      </c>
      <c r="AU254" s="205" t="s">
        <v>83</v>
      </c>
      <c r="AV254" s="13" t="s">
        <v>83</v>
      </c>
      <c r="AW254" s="13" t="s">
        <v>38</v>
      </c>
      <c r="AX254" s="13" t="s">
        <v>74</v>
      </c>
      <c r="AY254" s="205" t="s">
        <v>157</v>
      </c>
    </row>
    <row r="255" spans="2:51" s="14" customFormat="1" ht="12">
      <c r="B255" s="212"/>
      <c r="D255" s="196" t="s">
        <v>165</v>
      </c>
      <c r="E255" s="240" t="s">
        <v>5</v>
      </c>
      <c r="F255" s="241" t="s">
        <v>168</v>
      </c>
      <c r="H255" s="242">
        <v>650.76</v>
      </c>
      <c r="I255" s="217"/>
      <c r="L255" s="212"/>
      <c r="M255" s="218"/>
      <c r="N255" s="219"/>
      <c r="O255" s="219"/>
      <c r="P255" s="219"/>
      <c r="Q255" s="219"/>
      <c r="R255" s="219"/>
      <c r="S255" s="219"/>
      <c r="T255" s="220"/>
      <c r="AT255" s="221" t="s">
        <v>165</v>
      </c>
      <c r="AU255" s="221" t="s">
        <v>83</v>
      </c>
      <c r="AV255" s="14" t="s">
        <v>163</v>
      </c>
      <c r="AW255" s="14" t="s">
        <v>38</v>
      </c>
      <c r="AX255" s="14" t="s">
        <v>81</v>
      </c>
      <c r="AY255" s="221" t="s">
        <v>157</v>
      </c>
    </row>
    <row r="256" spans="2:63" s="11" customFormat="1" ht="29.85" customHeight="1">
      <c r="B256" s="168"/>
      <c r="D256" s="179" t="s">
        <v>73</v>
      </c>
      <c r="E256" s="180" t="s">
        <v>214</v>
      </c>
      <c r="F256" s="180" t="s">
        <v>336</v>
      </c>
      <c r="I256" s="171"/>
      <c r="J256" s="181">
        <f>BK256</f>
        <v>0</v>
      </c>
      <c r="L256" s="168"/>
      <c r="M256" s="173"/>
      <c r="N256" s="174"/>
      <c r="O256" s="174"/>
      <c r="P256" s="175">
        <f>SUM(P257:P293)</f>
        <v>0</v>
      </c>
      <c r="Q256" s="174"/>
      <c r="R256" s="175">
        <f>SUM(R257:R293)</f>
        <v>1.9131399999999998</v>
      </c>
      <c r="S256" s="174"/>
      <c r="T256" s="176">
        <f>SUM(T257:T293)</f>
        <v>0</v>
      </c>
      <c r="AR256" s="169" t="s">
        <v>81</v>
      </c>
      <c r="AT256" s="177" t="s">
        <v>73</v>
      </c>
      <c r="AU256" s="177" t="s">
        <v>81</v>
      </c>
      <c r="AY256" s="169" t="s">
        <v>157</v>
      </c>
      <c r="BK256" s="178">
        <f>SUM(BK257:BK293)</f>
        <v>0</v>
      </c>
    </row>
    <row r="257" spans="2:65" s="1" customFormat="1" ht="28.8" customHeight="1">
      <c r="B257" s="182"/>
      <c r="C257" s="183" t="s">
        <v>337</v>
      </c>
      <c r="D257" s="183" t="s">
        <v>159</v>
      </c>
      <c r="E257" s="184" t="s">
        <v>338</v>
      </c>
      <c r="F257" s="185" t="s">
        <v>339</v>
      </c>
      <c r="G257" s="186" t="s">
        <v>340</v>
      </c>
      <c r="H257" s="187">
        <v>13</v>
      </c>
      <c r="I257" s="188"/>
      <c r="J257" s="189">
        <f>ROUND(I257*H257,2)</f>
        <v>0</v>
      </c>
      <c r="K257" s="185" t="s">
        <v>172</v>
      </c>
      <c r="L257" s="42"/>
      <c r="M257" s="190" t="s">
        <v>5</v>
      </c>
      <c r="N257" s="191" t="s">
        <v>45</v>
      </c>
      <c r="O257" s="43"/>
      <c r="P257" s="192">
        <f>O257*H257</f>
        <v>0</v>
      </c>
      <c r="Q257" s="192">
        <v>1E-05</v>
      </c>
      <c r="R257" s="192">
        <f>Q257*H257</f>
        <v>0.00013000000000000002</v>
      </c>
      <c r="S257" s="192">
        <v>0</v>
      </c>
      <c r="T257" s="193">
        <f>S257*H257</f>
        <v>0</v>
      </c>
      <c r="AR257" s="25" t="s">
        <v>163</v>
      </c>
      <c r="AT257" s="25" t="s">
        <v>159</v>
      </c>
      <c r="AU257" s="25" t="s">
        <v>83</v>
      </c>
      <c r="AY257" s="25" t="s">
        <v>157</v>
      </c>
      <c r="BE257" s="194">
        <f>IF(N257="základní",J257,0)</f>
        <v>0</v>
      </c>
      <c r="BF257" s="194">
        <f>IF(N257="snížená",J257,0)</f>
        <v>0</v>
      </c>
      <c r="BG257" s="194">
        <f>IF(N257="zákl. přenesená",J257,0)</f>
        <v>0</v>
      </c>
      <c r="BH257" s="194">
        <f>IF(N257="sníž. přenesená",J257,0)</f>
        <v>0</v>
      </c>
      <c r="BI257" s="194">
        <f>IF(N257="nulová",J257,0)</f>
        <v>0</v>
      </c>
      <c r="BJ257" s="25" t="s">
        <v>81</v>
      </c>
      <c r="BK257" s="194">
        <f>ROUND(I257*H257,2)</f>
        <v>0</v>
      </c>
      <c r="BL257" s="25" t="s">
        <v>163</v>
      </c>
      <c r="BM257" s="25" t="s">
        <v>341</v>
      </c>
    </row>
    <row r="258" spans="2:51" s="12" customFormat="1" ht="12">
      <c r="B258" s="195"/>
      <c r="D258" s="196" t="s">
        <v>165</v>
      </c>
      <c r="E258" s="197" t="s">
        <v>5</v>
      </c>
      <c r="F258" s="198" t="s">
        <v>305</v>
      </c>
      <c r="H258" s="199" t="s">
        <v>5</v>
      </c>
      <c r="I258" s="200"/>
      <c r="L258" s="195"/>
      <c r="M258" s="201"/>
      <c r="N258" s="202"/>
      <c r="O258" s="202"/>
      <c r="P258" s="202"/>
      <c r="Q258" s="202"/>
      <c r="R258" s="202"/>
      <c r="S258" s="202"/>
      <c r="T258" s="203"/>
      <c r="AT258" s="199" t="s">
        <v>165</v>
      </c>
      <c r="AU258" s="199" t="s">
        <v>83</v>
      </c>
      <c r="AV258" s="12" t="s">
        <v>81</v>
      </c>
      <c r="AW258" s="12" t="s">
        <v>38</v>
      </c>
      <c r="AX258" s="12" t="s">
        <v>74</v>
      </c>
      <c r="AY258" s="199" t="s">
        <v>157</v>
      </c>
    </row>
    <row r="259" spans="2:51" s="13" customFormat="1" ht="12">
      <c r="B259" s="204"/>
      <c r="D259" s="196" t="s">
        <v>165</v>
      </c>
      <c r="E259" s="205" t="s">
        <v>5</v>
      </c>
      <c r="F259" s="206" t="s">
        <v>342</v>
      </c>
      <c r="H259" s="207">
        <v>13</v>
      </c>
      <c r="I259" s="208"/>
      <c r="L259" s="204"/>
      <c r="M259" s="209"/>
      <c r="N259" s="210"/>
      <c r="O259" s="210"/>
      <c r="P259" s="210"/>
      <c r="Q259" s="210"/>
      <c r="R259" s="210"/>
      <c r="S259" s="210"/>
      <c r="T259" s="211"/>
      <c r="AT259" s="205" t="s">
        <v>165</v>
      </c>
      <c r="AU259" s="205" t="s">
        <v>83</v>
      </c>
      <c r="AV259" s="13" t="s">
        <v>83</v>
      </c>
      <c r="AW259" s="13" t="s">
        <v>38</v>
      </c>
      <c r="AX259" s="13" t="s">
        <v>74</v>
      </c>
      <c r="AY259" s="205" t="s">
        <v>157</v>
      </c>
    </row>
    <row r="260" spans="2:51" s="14" customFormat="1" ht="12">
      <c r="B260" s="212"/>
      <c r="D260" s="213" t="s">
        <v>165</v>
      </c>
      <c r="E260" s="214" t="s">
        <v>5</v>
      </c>
      <c r="F260" s="215" t="s">
        <v>168</v>
      </c>
      <c r="H260" s="216">
        <v>13</v>
      </c>
      <c r="I260" s="217"/>
      <c r="L260" s="212"/>
      <c r="M260" s="218"/>
      <c r="N260" s="219"/>
      <c r="O260" s="219"/>
      <c r="P260" s="219"/>
      <c r="Q260" s="219"/>
      <c r="R260" s="219"/>
      <c r="S260" s="219"/>
      <c r="T260" s="220"/>
      <c r="AT260" s="221" t="s">
        <v>165</v>
      </c>
      <c r="AU260" s="221" t="s">
        <v>83</v>
      </c>
      <c r="AV260" s="14" t="s">
        <v>163</v>
      </c>
      <c r="AW260" s="14" t="s">
        <v>38</v>
      </c>
      <c r="AX260" s="14" t="s">
        <v>81</v>
      </c>
      <c r="AY260" s="221" t="s">
        <v>157</v>
      </c>
    </row>
    <row r="261" spans="2:65" s="1" customFormat="1" ht="20.4" customHeight="1">
      <c r="B261" s="182"/>
      <c r="C261" s="230" t="s">
        <v>343</v>
      </c>
      <c r="D261" s="230" t="s">
        <v>233</v>
      </c>
      <c r="E261" s="231" t="s">
        <v>344</v>
      </c>
      <c r="F261" s="232" t="s">
        <v>345</v>
      </c>
      <c r="G261" s="233" t="s">
        <v>346</v>
      </c>
      <c r="H261" s="234">
        <v>1</v>
      </c>
      <c r="I261" s="235"/>
      <c r="J261" s="236">
        <f>ROUND(I261*H261,2)</f>
        <v>0</v>
      </c>
      <c r="K261" s="232" t="s">
        <v>172</v>
      </c>
      <c r="L261" s="237"/>
      <c r="M261" s="238" t="s">
        <v>5</v>
      </c>
      <c r="N261" s="239" t="s">
        <v>45</v>
      </c>
      <c r="O261" s="43"/>
      <c r="P261" s="192">
        <f>O261*H261</f>
        <v>0</v>
      </c>
      <c r="Q261" s="192">
        <v>0.00294</v>
      </c>
      <c r="R261" s="192">
        <f>Q261*H261</f>
        <v>0.00294</v>
      </c>
      <c r="S261" s="192">
        <v>0</v>
      </c>
      <c r="T261" s="193">
        <f>S261*H261</f>
        <v>0</v>
      </c>
      <c r="AR261" s="25" t="s">
        <v>214</v>
      </c>
      <c r="AT261" s="25" t="s">
        <v>233</v>
      </c>
      <c r="AU261" s="25" t="s">
        <v>83</v>
      </c>
      <c r="AY261" s="25" t="s">
        <v>157</v>
      </c>
      <c r="BE261" s="194">
        <f>IF(N261="základní",J261,0)</f>
        <v>0</v>
      </c>
      <c r="BF261" s="194">
        <f>IF(N261="snížená",J261,0)</f>
        <v>0</v>
      </c>
      <c r="BG261" s="194">
        <f>IF(N261="zákl. přenesená",J261,0)</f>
        <v>0</v>
      </c>
      <c r="BH261" s="194">
        <f>IF(N261="sníž. přenesená",J261,0)</f>
        <v>0</v>
      </c>
      <c r="BI261" s="194">
        <f>IF(N261="nulová",J261,0)</f>
        <v>0</v>
      </c>
      <c r="BJ261" s="25" t="s">
        <v>81</v>
      </c>
      <c r="BK261" s="194">
        <f>ROUND(I261*H261,2)</f>
        <v>0</v>
      </c>
      <c r="BL261" s="25" t="s">
        <v>163</v>
      </c>
      <c r="BM261" s="25" t="s">
        <v>347</v>
      </c>
    </row>
    <row r="262" spans="2:51" s="12" customFormat="1" ht="12">
      <c r="B262" s="195"/>
      <c r="D262" s="196" t="s">
        <v>165</v>
      </c>
      <c r="E262" s="197" t="s">
        <v>5</v>
      </c>
      <c r="F262" s="198" t="s">
        <v>305</v>
      </c>
      <c r="H262" s="199" t="s">
        <v>5</v>
      </c>
      <c r="I262" s="200"/>
      <c r="L262" s="195"/>
      <c r="M262" s="201"/>
      <c r="N262" s="202"/>
      <c r="O262" s="202"/>
      <c r="P262" s="202"/>
      <c r="Q262" s="202"/>
      <c r="R262" s="202"/>
      <c r="S262" s="202"/>
      <c r="T262" s="203"/>
      <c r="AT262" s="199" t="s">
        <v>165</v>
      </c>
      <c r="AU262" s="199" t="s">
        <v>83</v>
      </c>
      <c r="AV262" s="12" t="s">
        <v>81</v>
      </c>
      <c r="AW262" s="12" t="s">
        <v>38</v>
      </c>
      <c r="AX262" s="12" t="s">
        <v>74</v>
      </c>
      <c r="AY262" s="199" t="s">
        <v>157</v>
      </c>
    </row>
    <row r="263" spans="2:51" s="13" customFormat="1" ht="12">
      <c r="B263" s="204"/>
      <c r="D263" s="196" t="s">
        <v>165</v>
      </c>
      <c r="E263" s="205" t="s">
        <v>5</v>
      </c>
      <c r="F263" s="206" t="s">
        <v>81</v>
      </c>
      <c r="H263" s="207">
        <v>1</v>
      </c>
      <c r="I263" s="208"/>
      <c r="L263" s="204"/>
      <c r="M263" s="209"/>
      <c r="N263" s="210"/>
      <c r="O263" s="210"/>
      <c r="P263" s="210"/>
      <c r="Q263" s="210"/>
      <c r="R263" s="210"/>
      <c r="S263" s="210"/>
      <c r="T263" s="211"/>
      <c r="AT263" s="205" t="s">
        <v>165</v>
      </c>
      <c r="AU263" s="205" t="s">
        <v>83</v>
      </c>
      <c r="AV263" s="13" t="s">
        <v>83</v>
      </c>
      <c r="AW263" s="13" t="s">
        <v>38</v>
      </c>
      <c r="AX263" s="13" t="s">
        <v>74</v>
      </c>
      <c r="AY263" s="205" t="s">
        <v>157</v>
      </c>
    </row>
    <row r="264" spans="2:51" s="14" customFormat="1" ht="12">
      <c r="B264" s="212"/>
      <c r="D264" s="213" t="s">
        <v>165</v>
      </c>
      <c r="E264" s="214" t="s">
        <v>5</v>
      </c>
      <c r="F264" s="215" t="s">
        <v>168</v>
      </c>
      <c r="H264" s="216">
        <v>1</v>
      </c>
      <c r="I264" s="217"/>
      <c r="L264" s="212"/>
      <c r="M264" s="218"/>
      <c r="N264" s="219"/>
      <c r="O264" s="219"/>
      <c r="P264" s="219"/>
      <c r="Q264" s="219"/>
      <c r="R264" s="219"/>
      <c r="S264" s="219"/>
      <c r="T264" s="220"/>
      <c r="AT264" s="221" t="s">
        <v>165</v>
      </c>
      <c r="AU264" s="221" t="s">
        <v>83</v>
      </c>
      <c r="AV264" s="14" t="s">
        <v>163</v>
      </c>
      <c r="AW264" s="14" t="s">
        <v>38</v>
      </c>
      <c r="AX264" s="14" t="s">
        <v>81</v>
      </c>
      <c r="AY264" s="221" t="s">
        <v>157</v>
      </c>
    </row>
    <row r="265" spans="2:65" s="1" customFormat="1" ht="20.4" customHeight="1">
      <c r="B265" s="182"/>
      <c r="C265" s="230" t="s">
        <v>348</v>
      </c>
      <c r="D265" s="230" t="s">
        <v>233</v>
      </c>
      <c r="E265" s="231" t="s">
        <v>349</v>
      </c>
      <c r="F265" s="232" t="s">
        <v>350</v>
      </c>
      <c r="G265" s="233" t="s">
        <v>346</v>
      </c>
      <c r="H265" s="234">
        <v>4</v>
      </c>
      <c r="I265" s="235"/>
      <c r="J265" s="236">
        <f>ROUND(I265*H265,2)</f>
        <v>0</v>
      </c>
      <c r="K265" s="232" t="s">
        <v>172</v>
      </c>
      <c r="L265" s="237"/>
      <c r="M265" s="238" t="s">
        <v>5</v>
      </c>
      <c r="N265" s="239" t="s">
        <v>45</v>
      </c>
      <c r="O265" s="43"/>
      <c r="P265" s="192">
        <f>O265*H265</f>
        <v>0</v>
      </c>
      <c r="Q265" s="192">
        <v>0.00832</v>
      </c>
      <c r="R265" s="192">
        <f>Q265*H265</f>
        <v>0.03328</v>
      </c>
      <c r="S265" s="192">
        <v>0</v>
      </c>
      <c r="T265" s="193">
        <f>S265*H265</f>
        <v>0</v>
      </c>
      <c r="AR265" s="25" t="s">
        <v>214</v>
      </c>
      <c r="AT265" s="25" t="s">
        <v>233</v>
      </c>
      <c r="AU265" s="25" t="s">
        <v>83</v>
      </c>
      <c r="AY265" s="25" t="s">
        <v>157</v>
      </c>
      <c r="BE265" s="194">
        <f>IF(N265="základní",J265,0)</f>
        <v>0</v>
      </c>
      <c r="BF265" s="194">
        <f>IF(N265="snížená",J265,0)</f>
        <v>0</v>
      </c>
      <c r="BG265" s="194">
        <f>IF(N265="zákl. přenesená",J265,0)</f>
        <v>0</v>
      </c>
      <c r="BH265" s="194">
        <f>IF(N265="sníž. přenesená",J265,0)</f>
        <v>0</v>
      </c>
      <c r="BI265" s="194">
        <f>IF(N265="nulová",J265,0)</f>
        <v>0</v>
      </c>
      <c r="BJ265" s="25" t="s">
        <v>81</v>
      </c>
      <c r="BK265" s="194">
        <f>ROUND(I265*H265,2)</f>
        <v>0</v>
      </c>
      <c r="BL265" s="25" t="s">
        <v>163</v>
      </c>
      <c r="BM265" s="25" t="s">
        <v>351</v>
      </c>
    </row>
    <row r="266" spans="2:51" s="12" customFormat="1" ht="12">
      <c r="B266" s="195"/>
      <c r="D266" s="196" t="s">
        <v>165</v>
      </c>
      <c r="E266" s="197" t="s">
        <v>5</v>
      </c>
      <c r="F266" s="198" t="s">
        <v>305</v>
      </c>
      <c r="H266" s="199" t="s">
        <v>5</v>
      </c>
      <c r="I266" s="200"/>
      <c r="L266" s="195"/>
      <c r="M266" s="201"/>
      <c r="N266" s="202"/>
      <c r="O266" s="202"/>
      <c r="P266" s="202"/>
      <c r="Q266" s="202"/>
      <c r="R266" s="202"/>
      <c r="S266" s="202"/>
      <c r="T266" s="203"/>
      <c r="AT266" s="199" t="s">
        <v>165</v>
      </c>
      <c r="AU266" s="199" t="s">
        <v>83</v>
      </c>
      <c r="AV266" s="12" t="s">
        <v>81</v>
      </c>
      <c r="AW266" s="12" t="s">
        <v>38</v>
      </c>
      <c r="AX266" s="12" t="s">
        <v>74</v>
      </c>
      <c r="AY266" s="199" t="s">
        <v>157</v>
      </c>
    </row>
    <row r="267" spans="2:51" s="13" customFormat="1" ht="12">
      <c r="B267" s="204"/>
      <c r="D267" s="196" t="s">
        <v>165</v>
      </c>
      <c r="E267" s="205" t="s">
        <v>5</v>
      </c>
      <c r="F267" s="206" t="s">
        <v>352</v>
      </c>
      <c r="H267" s="207">
        <v>4</v>
      </c>
      <c r="I267" s="208"/>
      <c r="L267" s="204"/>
      <c r="M267" s="209"/>
      <c r="N267" s="210"/>
      <c r="O267" s="210"/>
      <c r="P267" s="210"/>
      <c r="Q267" s="210"/>
      <c r="R267" s="210"/>
      <c r="S267" s="210"/>
      <c r="T267" s="211"/>
      <c r="AT267" s="205" t="s">
        <v>165</v>
      </c>
      <c r="AU267" s="205" t="s">
        <v>83</v>
      </c>
      <c r="AV267" s="13" t="s">
        <v>83</v>
      </c>
      <c r="AW267" s="13" t="s">
        <v>38</v>
      </c>
      <c r="AX267" s="13" t="s">
        <v>74</v>
      </c>
      <c r="AY267" s="205" t="s">
        <v>157</v>
      </c>
    </row>
    <row r="268" spans="2:51" s="14" customFormat="1" ht="12">
      <c r="B268" s="212"/>
      <c r="D268" s="213" t="s">
        <v>165</v>
      </c>
      <c r="E268" s="214" t="s">
        <v>5</v>
      </c>
      <c r="F268" s="215" t="s">
        <v>168</v>
      </c>
      <c r="H268" s="216">
        <v>4</v>
      </c>
      <c r="I268" s="217"/>
      <c r="L268" s="212"/>
      <c r="M268" s="218"/>
      <c r="N268" s="219"/>
      <c r="O268" s="219"/>
      <c r="P268" s="219"/>
      <c r="Q268" s="219"/>
      <c r="R268" s="219"/>
      <c r="S268" s="219"/>
      <c r="T268" s="220"/>
      <c r="AT268" s="221" t="s">
        <v>165</v>
      </c>
      <c r="AU268" s="221" t="s">
        <v>83</v>
      </c>
      <c r="AV268" s="14" t="s">
        <v>163</v>
      </c>
      <c r="AW268" s="14" t="s">
        <v>38</v>
      </c>
      <c r="AX268" s="14" t="s">
        <v>81</v>
      </c>
      <c r="AY268" s="221" t="s">
        <v>157</v>
      </c>
    </row>
    <row r="269" spans="2:65" s="1" customFormat="1" ht="28.8" customHeight="1">
      <c r="B269" s="182"/>
      <c r="C269" s="183" t="s">
        <v>353</v>
      </c>
      <c r="D269" s="183" t="s">
        <v>159</v>
      </c>
      <c r="E269" s="184" t="s">
        <v>354</v>
      </c>
      <c r="F269" s="185" t="s">
        <v>355</v>
      </c>
      <c r="G269" s="186" t="s">
        <v>356</v>
      </c>
      <c r="H269" s="187">
        <v>2</v>
      </c>
      <c r="I269" s="188"/>
      <c r="J269" s="189">
        <f>ROUND(I269*H269,2)</f>
        <v>0</v>
      </c>
      <c r="K269" s="185" t="s">
        <v>5</v>
      </c>
      <c r="L269" s="42"/>
      <c r="M269" s="190" t="s">
        <v>5</v>
      </c>
      <c r="N269" s="191" t="s">
        <v>45</v>
      </c>
      <c r="O269" s="43"/>
      <c r="P269" s="192">
        <f>O269*H269</f>
        <v>0</v>
      </c>
      <c r="Q269" s="192">
        <v>0</v>
      </c>
      <c r="R269" s="192">
        <f>Q269*H269</f>
        <v>0</v>
      </c>
      <c r="S269" s="192">
        <v>0</v>
      </c>
      <c r="T269" s="193">
        <f>S269*H269</f>
        <v>0</v>
      </c>
      <c r="AR269" s="25" t="s">
        <v>163</v>
      </c>
      <c r="AT269" s="25" t="s">
        <v>159</v>
      </c>
      <c r="AU269" s="25" t="s">
        <v>83</v>
      </c>
      <c r="AY269" s="25" t="s">
        <v>157</v>
      </c>
      <c r="BE269" s="194">
        <f>IF(N269="základní",J269,0)</f>
        <v>0</v>
      </c>
      <c r="BF269" s="194">
        <f>IF(N269="snížená",J269,0)</f>
        <v>0</v>
      </c>
      <c r="BG269" s="194">
        <f>IF(N269="zákl. přenesená",J269,0)</f>
        <v>0</v>
      </c>
      <c r="BH269" s="194">
        <f>IF(N269="sníž. přenesená",J269,0)</f>
        <v>0</v>
      </c>
      <c r="BI269" s="194">
        <f>IF(N269="nulová",J269,0)</f>
        <v>0</v>
      </c>
      <c r="BJ269" s="25" t="s">
        <v>81</v>
      </c>
      <c r="BK269" s="194">
        <f>ROUND(I269*H269,2)</f>
        <v>0</v>
      </c>
      <c r="BL269" s="25" t="s">
        <v>163</v>
      </c>
      <c r="BM269" s="25" t="s">
        <v>357</v>
      </c>
    </row>
    <row r="270" spans="2:51" s="13" customFormat="1" ht="12">
      <c r="B270" s="204"/>
      <c r="D270" s="196" t="s">
        <v>165</v>
      </c>
      <c r="E270" s="205" t="s">
        <v>5</v>
      </c>
      <c r="F270" s="206" t="s">
        <v>83</v>
      </c>
      <c r="H270" s="207">
        <v>2</v>
      </c>
      <c r="I270" s="208"/>
      <c r="L270" s="204"/>
      <c r="M270" s="209"/>
      <c r="N270" s="210"/>
      <c r="O270" s="210"/>
      <c r="P270" s="210"/>
      <c r="Q270" s="210"/>
      <c r="R270" s="210"/>
      <c r="S270" s="210"/>
      <c r="T270" s="211"/>
      <c r="AT270" s="205" t="s">
        <v>165</v>
      </c>
      <c r="AU270" s="205" t="s">
        <v>83</v>
      </c>
      <c r="AV270" s="13" t="s">
        <v>83</v>
      </c>
      <c r="AW270" s="13" t="s">
        <v>38</v>
      </c>
      <c r="AX270" s="13" t="s">
        <v>74</v>
      </c>
      <c r="AY270" s="205" t="s">
        <v>157</v>
      </c>
    </row>
    <row r="271" spans="2:51" s="14" customFormat="1" ht="12">
      <c r="B271" s="212"/>
      <c r="D271" s="213" t="s">
        <v>165</v>
      </c>
      <c r="E271" s="214" t="s">
        <v>5</v>
      </c>
      <c r="F271" s="215" t="s">
        <v>168</v>
      </c>
      <c r="H271" s="216">
        <v>2</v>
      </c>
      <c r="I271" s="217"/>
      <c r="L271" s="212"/>
      <c r="M271" s="218"/>
      <c r="N271" s="219"/>
      <c r="O271" s="219"/>
      <c r="P271" s="219"/>
      <c r="Q271" s="219"/>
      <c r="R271" s="219"/>
      <c r="S271" s="219"/>
      <c r="T271" s="220"/>
      <c r="AT271" s="221" t="s">
        <v>165</v>
      </c>
      <c r="AU271" s="221" t="s">
        <v>83</v>
      </c>
      <c r="AV271" s="14" t="s">
        <v>163</v>
      </c>
      <c r="AW271" s="14" t="s">
        <v>38</v>
      </c>
      <c r="AX271" s="14" t="s">
        <v>81</v>
      </c>
      <c r="AY271" s="221" t="s">
        <v>157</v>
      </c>
    </row>
    <row r="272" spans="2:65" s="1" customFormat="1" ht="20.4" customHeight="1">
      <c r="B272" s="182"/>
      <c r="C272" s="183" t="s">
        <v>358</v>
      </c>
      <c r="D272" s="183" t="s">
        <v>159</v>
      </c>
      <c r="E272" s="184" t="s">
        <v>359</v>
      </c>
      <c r="F272" s="185" t="s">
        <v>360</v>
      </c>
      <c r="G272" s="186" t="s">
        <v>346</v>
      </c>
      <c r="H272" s="187">
        <v>3</v>
      </c>
      <c r="I272" s="188"/>
      <c r="J272" s="189">
        <f>ROUND(I272*H272,2)</f>
        <v>0</v>
      </c>
      <c r="K272" s="185" t="s">
        <v>5</v>
      </c>
      <c r="L272" s="42"/>
      <c r="M272" s="190" t="s">
        <v>5</v>
      </c>
      <c r="N272" s="191" t="s">
        <v>45</v>
      </c>
      <c r="O272" s="43"/>
      <c r="P272" s="192">
        <f>O272*H272</f>
        <v>0</v>
      </c>
      <c r="Q272" s="192">
        <v>0.14494</v>
      </c>
      <c r="R272" s="192">
        <f>Q272*H272</f>
        <v>0.43482000000000004</v>
      </c>
      <c r="S272" s="192">
        <v>0</v>
      </c>
      <c r="T272" s="193">
        <f>S272*H272</f>
        <v>0</v>
      </c>
      <c r="AR272" s="25" t="s">
        <v>163</v>
      </c>
      <c r="AT272" s="25" t="s">
        <v>159</v>
      </c>
      <c r="AU272" s="25" t="s">
        <v>83</v>
      </c>
      <c r="AY272" s="25" t="s">
        <v>157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25" t="s">
        <v>81</v>
      </c>
      <c r="BK272" s="194">
        <f>ROUND(I272*H272,2)</f>
        <v>0</v>
      </c>
      <c r="BL272" s="25" t="s">
        <v>163</v>
      </c>
      <c r="BM272" s="25" t="s">
        <v>361</v>
      </c>
    </row>
    <row r="273" spans="2:51" s="13" customFormat="1" ht="12">
      <c r="B273" s="204"/>
      <c r="D273" s="196" t="s">
        <v>165</v>
      </c>
      <c r="E273" s="205" t="s">
        <v>5</v>
      </c>
      <c r="F273" s="206" t="s">
        <v>178</v>
      </c>
      <c r="H273" s="207">
        <v>3</v>
      </c>
      <c r="I273" s="208"/>
      <c r="L273" s="204"/>
      <c r="M273" s="209"/>
      <c r="N273" s="210"/>
      <c r="O273" s="210"/>
      <c r="P273" s="210"/>
      <c r="Q273" s="210"/>
      <c r="R273" s="210"/>
      <c r="S273" s="210"/>
      <c r="T273" s="211"/>
      <c r="AT273" s="205" t="s">
        <v>165</v>
      </c>
      <c r="AU273" s="205" t="s">
        <v>83</v>
      </c>
      <c r="AV273" s="13" t="s">
        <v>83</v>
      </c>
      <c r="AW273" s="13" t="s">
        <v>38</v>
      </c>
      <c r="AX273" s="13" t="s">
        <v>74</v>
      </c>
      <c r="AY273" s="205" t="s">
        <v>157</v>
      </c>
    </row>
    <row r="274" spans="2:51" s="14" customFormat="1" ht="12">
      <c r="B274" s="212"/>
      <c r="D274" s="213" t="s">
        <v>165</v>
      </c>
      <c r="E274" s="214" t="s">
        <v>5</v>
      </c>
      <c r="F274" s="215" t="s">
        <v>168</v>
      </c>
      <c r="H274" s="216">
        <v>3</v>
      </c>
      <c r="I274" s="217"/>
      <c r="L274" s="212"/>
      <c r="M274" s="218"/>
      <c r="N274" s="219"/>
      <c r="O274" s="219"/>
      <c r="P274" s="219"/>
      <c r="Q274" s="219"/>
      <c r="R274" s="219"/>
      <c r="S274" s="219"/>
      <c r="T274" s="220"/>
      <c r="AT274" s="221" t="s">
        <v>165</v>
      </c>
      <c r="AU274" s="221" t="s">
        <v>83</v>
      </c>
      <c r="AV274" s="14" t="s">
        <v>163</v>
      </c>
      <c r="AW274" s="14" t="s">
        <v>38</v>
      </c>
      <c r="AX274" s="14" t="s">
        <v>81</v>
      </c>
      <c r="AY274" s="221" t="s">
        <v>157</v>
      </c>
    </row>
    <row r="275" spans="2:65" s="1" customFormat="1" ht="20.4" customHeight="1">
      <c r="B275" s="182"/>
      <c r="C275" s="230" t="s">
        <v>362</v>
      </c>
      <c r="D275" s="230" t="s">
        <v>233</v>
      </c>
      <c r="E275" s="231" t="s">
        <v>363</v>
      </c>
      <c r="F275" s="232" t="s">
        <v>364</v>
      </c>
      <c r="G275" s="233" t="s">
        <v>346</v>
      </c>
      <c r="H275" s="234">
        <v>3</v>
      </c>
      <c r="I275" s="235"/>
      <c r="J275" s="236">
        <f>ROUND(I275*H275,2)</f>
        <v>0</v>
      </c>
      <c r="K275" s="232" t="s">
        <v>5</v>
      </c>
      <c r="L275" s="237"/>
      <c r="M275" s="238" t="s">
        <v>5</v>
      </c>
      <c r="N275" s="239" t="s">
        <v>45</v>
      </c>
      <c r="O275" s="43"/>
      <c r="P275" s="192">
        <f>O275*H275</f>
        <v>0</v>
      </c>
      <c r="Q275" s="192">
        <v>0.095</v>
      </c>
      <c r="R275" s="192">
        <f>Q275*H275</f>
        <v>0.28500000000000003</v>
      </c>
      <c r="S275" s="192">
        <v>0</v>
      </c>
      <c r="T275" s="193">
        <f>S275*H275</f>
        <v>0</v>
      </c>
      <c r="AR275" s="25" t="s">
        <v>214</v>
      </c>
      <c r="AT275" s="25" t="s">
        <v>233</v>
      </c>
      <c r="AU275" s="25" t="s">
        <v>83</v>
      </c>
      <c r="AY275" s="25" t="s">
        <v>157</v>
      </c>
      <c r="BE275" s="194">
        <f>IF(N275="základní",J275,0)</f>
        <v>0</v>
      </c>
      <c r="BF275" s="194">
        <f>IF(N275="snížená",J275,0)</f>
        <v>0</v>
      </c>
      <c r="BG275" s="194">
        <f>IF(N275="zákl. přenesená",J275,0)</f>
        <v>0</v>
      </c>
      <c r="BH275" s="194">
        <f>IF(N275="sníž. přenesená",J275,0)</f>
        <v>0</v>
      </c>
      <c r="BI275" s="194">
        <f>IF(N275="nulová",J275,0)</f>
        <v>0</v>
      </c>
      <c r="BJ275" s="25" t="s">
        <v>81</v>
      </c>
      <c r="BK275" s="194">
        <f>ROUND(I275*H275,2)</f>
        <v>0</v>
      </c>
      <c r="BL275" s="25" t="s">
        <v>163</v>
      </c>
      <c r="BM275" s="25" t="s">
        <v>365</v>
      </c>
    </row>
    <row r="276" spans="2:51" s="13" customFormat="1" ht="12">
      <c r="B276" s="204"/>
      <c r="D276" s="196" t="s">
        <v>165</v>
      </c>
      <c r="E276" s="205" t="s">
        <v>5</v>
      </c>
      <c r="F276" s="206" t="s">
        <v>178</v>
      </c>
      <c r="H276" s="207">
        <v>3</v>
      </c>
      <c r="I276" s="208"/>
      <c r="L276" s="204"/>
      <c r="M276" s="209"/>
      <c r="N276" s="210"/>
      <c r="O276" s="210"/>
      <c r="P276" s="210"/>
      <c r="Q276" s="210"/>
      <c r="R276" s="210"/>
      <c r="S276" s="210"/>
      <c r="T276" s="211"/>
      <c r="AT276" s="205" t="s">
        <v>165</v>
      </c>
      <c r="AU276" s="205" t="s">
        <v>83</v>
      </c>
      <c r="AV276" s="13" t="s">
        <v>83</v>
      </c>
      <c r="AW276" s="13" t="s">
        <v>38</v>
      </c>
      <c r="AX276" s="13" t="s">
        <v>74</v>
      </c>
      <c r="AY276" s="205" t="s">
        <v>157</v>
      </c>
    </row>
    <row r="277" spans="2:51" s="14" customFormat="1" ht="12">
      <c r="B277" s="212"/>
      <c r="D277" s="213" t="s">
        <v>165</v>
      </c>
      <c r="E277" s="214" t="s">
        <v>5</v>
      </c>
      <c r="F277" s="215" t="s">
        <v>168</v>
      </c>
      <c r="H277" s="216">
        <v>3</v>
      </c>
      <c r="I277" s="217"/>
      <c r="L277" s="212"/>
      <c r="M277" s="218"/>
      <c r="N277" s="219"/>
      <c r="O277" s="219"/>
      <c r="P277" s="219"/>
      <c r="Q277" s="219"/>
      <c r="R277" s="219"/>
      <c r="S277" s="219"/>
      <c r="T277" s="220"/>
      <c r="AT277" s="221" t="s">
        <v>165</v>
      </c>
      <c r="AU277" s="221" t="s">
        <v>83</v>
      </c>
      <c r="AV277" s="14" t="s">
        <v>163</v>
      </c>
      <c r="AW277" s="14" t="s">
        <v>38</v>
      </c>
      <c r="AX277" s="14" t="s">
        <v>81</v>
      </c>
      <c r="AY277" s="221" t="s">
        <v>157</v>
      </c>
    </row>
    <row r="278" spans="2:65" s="1" customFormat="1" ht="20.4" customHeight="1">
      <c r="B278" s="182"/>
      <c r="C278" s="230" t="s">
        <v>366</v>
      </c>
      <c r="D278" s="230" t="s">
        <v>233</v>
      </c>
      <c r="E278" s="231" t="s">
        <v>367</v>
      </c>
      <c r="F278" s="232" t="s">
        <v>368</v>
      </c>
      <c r="G278" s="233" t="s">
        <v>346</v>
      </c>
      <c r="H278" s="234">
        <v>3.03</v>
      </c>
      <c r="I278" s="235"/>
      <c r="J278" s="236">
        <f>ROUND(I278*H278,2)</f>
        <v>0</v>
      </c>
      <c r="K278" s="232" t="s">
        <v>5</v>
      </c>
      <c r="L278" s="237"/>
      <c r="M278" s="238" t="s">
        <v>5</v>
      </c>
      <c r="N278" s="239" t="s">
        <v>45</v>
      </c>
      <c r="O278" s="43"/>
      <c r="P278" s="192">
        <f>O278*H278</f>
        <v>0</v>
      </c>
      <c r="Q278" s="192">
        <v>0.097</v>
      </c>
      <c r="R278" s="192">
        <f>Q278*H278</f>
        <v>0.29391</v>
      </c>
      <c r="S278" s="192">
        <v>0</v>
      </c>
      <c r="T278" s="193">
        <f>S278*H278</f>
        <v>0</v>
      </c>
      <c r="AR278" s="25" t="s">
        <v>214</v>
      </c>
      <c r="AT278" s="25" t="s">
        <v>233</v>
      </c>
      <c r="AU278" s="25" t="s">
        <v>83</v>
      </c>
      <c r="AY278" s="25" t="s">
        <v>157</v>
      </c>
      <c r="BE278" s="194">
        <f>IF(N278="základní",J278,0)</f>
        <v>0</v>
      </c>
      <c r="BF278" s="194">
        <f>IF(N278="snížená",J278,0)</f>
        <v>0</v>
      </c>
      <c r="BG278" s="194">
        <f>IF(N278="zákl. přenesená",J278,0)</f>
        <v>0</v>
      </c>
      <c r="BH278" s="194">
        <f>IF(N278="sníž. přenesená",J278,0)</f>
        <v>0</v>
      </c>
      <c r="BI278" s="194">
        <f>IF(N278="nulová",J278,0)</f>
        <v>0</v>
      </c>
      <c r="BJ278" s="25" t="s">
        <v>81</v>
      </c>
      <c r="BK278" s="194">
        <f>ROUND(I278*H278,2)</f>
        <v>0</v>
      </c>
      <c r="BL278" s="25" t="s">
        <v>163</v>
      </c>
      <c r="BM278" s="25" t="s">
        <v>369</v>
      </c>
    </row>
    <row r="279" spans="2:51" s="13" customFormat="1" ht="12">
      <c r="B279" s="204"/>
      <c r="D279" s="196" t="s">
        <v>165</v>
      </c>
      <c r="E279" s="205" t="s">
        <v>5</v>
      </c>
      <c r="F279" s="206" t="s">
        <v>370</v>
      </c>
      <c r="H279" s="207">
        <v>3.03</v>
      </c>
      <c r="I279" s="208"/>
      <c r="L279" s="204"/>
      <c r="M279" s="209"/>
      <c r="N279" s="210"/>
      <c r="O279" s="210"/>
      <c r="P279" s="210"/>
      <c r="Q279" s="210"/>
      <c r="R279" s="210"/>
      <c r="S279" s="210"/>
      <c r="T279" s="211"/>
      <c r="AT279" s="205" t="s">
        <v>165</v>
      </c>
      <c r="AU279" s="205" t="s">
        <v>83</v>
      </c>
      <c r="AV279" s="13" t="s">
        <v>83</v>
      </c>
      <c r="AW279" s="13" t="s">
        <v>38</v>
      </c>
      <c r="AX279" s="13" t="s">
        <v>74</v>
      </c>
      <c r="AY279" s="205" t="s">
        <v>157</v>
      </c>
    </row>
    <row r="280" spans="2:51" s="14" customFormat="1" ht="12">
      <c r="B280" s="212"/>
      <c r="D280" s="213" t="s">
        <v>165</v>
      </c>
      <c r="E280" s="214" t="s">
        <v>5</v>
      </c>
      <c r="F280" s="215" t="s">
        <v>168</v>
      </c>
      <c r="H280" s="216">
        <v>3.03</v>
      </c>
      <c r="I280" s="217"/>
      <c r="L280" s="212"/>
      <c r="M280" s="218"/>
      <c r="N280" s="219"/>
      <c r="O280" s="219"/>
      <c r="P280" s="219"/>
      <c r="Q280" s="219"/>
      <c r="R280" s="219"/>
      <c r="S280" s="219"/>
      <c r="T280" s="220"/>
      <c r="AT280" s="221" t="s">
        <v>165</v>
      </c>
      <c r="AU280" s="221" t="s">
        <v>83</v>
      </c>
      <c r="AV280" s="14" t="s">
        <v>163</v>
      </c>
      <c r="AW280" s="14" t="s">
        <v>38</v>
      </c>
      <c r="AX280" s="14" t="s">
        <v>81</v>
      </c>
      <c r="AY280" s="221" t="s">
        <v>157</v>
      </c>
    </row>
    <row r="281" spans="2:65" s="1" customFormat="1" ht="20.4" customHeight="1">
      <c r="B281" s="182"/>
      <c r="C281" s="230" t="s">
        <v>371</v>
      </c>
      <c r="D281" s="230" t="s">
        <v>233</v>
      </c>
      <c r="E281" s="231" t="s">
        <v>372</v>
      </c>
      <c r="F281" s="232" t="s">
        <v>373</v>
      </c>
      <c r="G281" s="233" t="s">
        <v>346</v>
      </c>
      <c r="H281" s="234">
        <v>3.03</v>
      </c>
      <c r="I281" s="235"/>
      <c r="J281" s="236">
        <f>ROUND(I281*H281,2)</f>
        <v>0</v>
      </c>
      <c r="K281" s="232" t="s">
        <v>5</v>
      </c>
      <c r="L281" s="237"/>
      <c r="M281" s="238" t="s">
        <v>5</v>
      </c>
      <c r="N281" s="239" t="s">
        <v>45</v>
      </c>
      <c r="O281" s="43"/>
      <c r="P281" s="192">
        <f>O281*H281</f>
        <v>0</v>
      </c>
      <c r="Q281" s="192">
        <v>0.058</v>
      </c>
      <c r="R281" s="192">
        <f>Q281*H281</f>
        <v>0.17574</v>
      </c>
      <c r="S281" s="192">
        <v>0</v>
      </c>
      <c r="T281" s="193">
        <f>S281*H281</f>
        <v>0</v>
      </c>
      <c r="AR281" s="25" t="s">
        <v>214</v>
      </c>
      <c r="AT281" s="25" t="s">
        <v>233</v>
      </c>
      <c r="AU281" s="25" t="s">
        <v>83</v>
      </c>
      <c r="AY281" s="25" t="s">
        <v>157</v>
      </c>
      <c r="BE281" s="194">
        <f>IF(N281="základní",J281,0)</f>
        <v>0</v>
      </c>
      <c r="BF281" s="194">
        <f>IF(N281="snížená",J281,0)</f>
        <v>0</v>
      </c>
      <c r="BG281" s="194">
        <f>IF(N281="zákl. přenesená",J281,0)</f>
        <v>0</v>
      </c>
      <c r="BH281" s="194">
        <f>IF(N281="sníž. přenesená",J281,0)</f>
        <v>0</v>
      </c>
      <c r="BI281" s="194">
        <f>IF(N281="nulová",J281,0)</f>
        <v>0</v>
      </c>
      <c r="BJ281" s="25" t="s">
        <v>81</v>
      </c>
      <c r="BK281" s="194">
        <f>ROUND(I281*H281,2)</f>
        <v>0</v>
      </c>
      <c r="BL281" s="25" t="s">
        <v>163</v>
      </c>
      <c r="BM281" s="25" t="s">
        <v>374</v>
      </c>
    </row>
    <row r="282" spans="2:51" s="13" customFormat="1" ht="12">
      <c r="B282" s="204"/>
      <c r="D282" s="196" t="s">
        <v>165</v>
      </c>
      <c r="E282" s="205" t="s">
        <v>5</v>
      </c>
      <c r="F282" s="206" t="s">
        <v>370</v>
      </c>
      <c r="H282" s="207">
        <v>3.03</v>
      </c>
      <c r="I282" s="208"/>
      <c r="L282" s="204"/>
      <c r="M282" s="209"/>
      <c r="N282" s="210"/>
      <c r="O282" s="210"/>
      <c r="P282" s="210"/>
      <c r="Q282" s="210"/>
      <c r="R282" s="210"/>
      <c r="S282" s="210"/>
      <c r="T282" s="211"/>
      <c r="AT282" s="205" t="s">
        <v>165</v>
      </c>
      <c r="AU282" s="205" t="s">
        <v>83</v>
      </c>
      <c r="AV282" s="13" t="s">
        <v>83</v>
      </c>
      <c r="AW282" s="13" t="s">
        <v>38</v>
      </c>
      <c r="AX282" s="13" t="s">
        <v>74</v>
      </c>
      <c r="AY282" s="205" t="s">
        <v>157</v>
      </c>
    </row>
    <row r="283" spans="2:51" s="14" customFormat="1" ht="12">
      <c r="B283" s="212"/>
      <c r="D283" s="213" t="s">
        <v>165</v>
      </c>
      <c r="E283" s="214" t="s">
        <v>5</v>
      </c>
      <c r="F283" s="215" t="s">
        <v>168</v>
      </c>
      <c r="H283" s="216">
        <v>3.03</v>
      </c>
      <c r="I283" s="217"/>
      <c r="L283" s="212"/>
      <c r="M283" s="218"/>
      <c r="N283" s="219"/>
      <c r="O283" s="219"/>
      <c r="P283" s="219"/>
      <c r="Q283" s="219"/>
      <c r="R283" s="219"/>
      <c r="S283" s="219"/>
      <c r="T283" s="220"/>
      <c r="AT283" s="221" t="s">
        <v>165</v>
      </c>
      <c r="AU283" s="221" t="s">
        <v>83</v>
      </c>
      <c r="AV283" s="14" t="s">
        <v>163</v>
      </c>
      <c r="AW283" s="14" t="s">
        <v>38</v>
      </c>
      <c r="AX283" s="14" t="s">
        <v>81</v>
      </c>
      <c r="AY283" s="221" t="s">
        <v>157</v>
      </c>
    </row>
    <row r="284" spans="2:65" s="1" customFormat="1" ht="20.4" customHeight="1">
      <c r="B284" s="182"/>
      <c r="C284" s="230" t="s">
        <v>375</v>
      </c>
      <c r="D284" s="230" t="s">
        <v>233</v>
      </c>
      <c r="E284" s="231" t="s">
        <v>376</v>
      </c>
      <c r="F284" s="232" t="s">
        <v>377</v>
      </c>
      <c r="G284" s="233" t="s">
        <v>346</v>
      </c>
      <c r="H284" s="234">
        <v>3.03</v>
      </c>
      <c r="I284" s="235"/>
      <c r="J284" s="236">
        <f>ROUND(I284*H284,2)</f>
        <v>0</v>
      </c>
      <c r="K284" s="232" t="s">
        <v>5</v>
      </c>
      <c r="L284" s="237"/>
      <c r="M284" s="238" t="s">
        <v>5</v>
      </c>
      <c r="N284" s="239" t="s">
        <v>45</v>
      </c>
      <c r="O284" s="43"/>
      <c r="P284" s="192">
        <f>O284*H284</f>
        <v>0</v>
      </c>
      <c r="Q284" s="192">
        <v>0.057</v>
      </c>
      <c r="R284" s="192">
        <f>Q284*H284</f>
        <v>0.17271</v>
      </c>
      <c r="S284" s="192">
        <v>0</v>
      </c>
      <c r="T284" s="193">
        <f>S284*H284</f>
        <v>0</v>
      </c>
      <c r="AR284" s="25" t="s">
        <v>214</v>
      </c>
      <c r="AT284" s="25" t="s">
        <v>233</v>
      </c>
      <c r="AU284" s="25" t="s">
        <v>83</v>
      </c>
      <c r="AY284" s="25" t="s">
        <v>157</v>
      </c>
      <c r="BE284" s="194">
        <f>IF(N284="základní",J284,0)</f>
        <v>0</v>
      </c>
      <c r="BF284" s="194">
        <f>IF(N284="snížená",J284,0)</f>
        <v>0</v>
      </c>
      <c r="BG284" s="194">
        <f>IF(N284="zákl. přenesená",J284,0)</f>
        <v>0</v>
      </c>
      <c r="BH284" s="194">
        <f>IF(N284="sníž. přenesená",J284,0)</f>
        <v>0</v>
      </c>
      <c r="BI284" s="194">
        <f>IF(N284="nulová",J284,0)</f>
        <v>0</v>
      </c>
      <c r="BJ284" s="25" t="s">
        <v>81</v>
      </c>
      <c r="BK284" s="194">
        <f>ROUND(I284*H284,2)</f>
        <v>0</v>
      </c>
      <c r="BL284" s="25" t="s">
        <v>163</v>
      </c>
      <c r="BM284" s="25" t="s">
        <v>378</v>
      </c>
    </row>
    <row r="285" spans="2:51" s="13" customFormat="1" ht="12">
      <c r="B285" s="204"/>
      <c r="D285" s="196" t="s">
        <v>165</v>
      </c>
      <c r="E285" s="205" t="s">
        <v>5</v>
      </c>
      <c r="F285" s="206" t="s">
        <v>370</v>
      </c>
      <c r="H285" s="207">
        <v>3.03</v>
      </c>
      <c r="I285" s="208"/>
      <c r="L285" s="204"/>
      <c r="M285" s="209"/>
      <c r="N285" s="210"/>
      <c r="O285" s="210"/>
      <c r="P285" s="210"/>
      <c r="Q285" s="210"/>
      <c r="R285" s="210"/>
      <c r="S285" s="210"/>
      <c r="T285" s="211"/>
      <c r="AT285" s="205" t="s">
        <v>165</v>
      </c>
      <c r="AU285" s="205" t="s">
        <v>83</v>
      </c>
      <c r="AV285" s="13" t="s">
        <v>83</v>
      </c>
      <c r="AW285" s="13" t="s">
        <v>38</v>
      </c>
      <c r="AX285" s="13" t="s">
        <v>74</v>
      </c>
      <c r="AY285" s="205" t="s">
        <v>157</v>
      </c>
    </row>
    <row r="286" spans="2:51" s="14" customFormat="1" ht="12">
      <c r="B286" s="212"/>
      <c r="D286" s="213" t="s">
        <v>165</v>
      </c>
      <c r="E286" s="214" t="s">
        <v>5</v>
      </c>
      <c r="F286" s="215" t="s">
        <v>168</v>
      </c>
      <c r="H286" s="216">
        <v>3.03</v>
      </c>
      <c r="I286" s="217"/>
      <c r="L286" s="212"/>
      <c r="M286" s="218"/>
      <c r="N286" s="219"/>
      <c r="O286" s="219"/>
      <c r="P286" s="219"/>
      <c r="Q286" s="219"/>
      <c r="R286" s="219"/>
      <c r="S286" s="219"/>
      <c r="T286" s="220"/>
      <c r="AT286" s="221" t="s">
        <v>165</v>
      </c>
      <c r="AU286" s="221" t="s">
        <v>83</v>
      </c>
      <c r="AV286" s="14" t="s">
        <v>163</v>
      </c>
      <c r="AW286" s="14" t="s">
        <v>38</v>
      </c>
      <c r="AX286" s="14" t="s">
        <v>81</v>
      </c>
      <c r="AY286" s="221" t="s">
        <v>157</v>
      </c>
    </row>
    <row r="287" spans="2:65" s="1" customFormat="1" ht="28.8" customHeight="1">
      <c r="B287" s="182"/>
      <c r="C287" s="230" t="s">
        <v>379</v>
      </c>
      <c r="D287" s="230" t="s">
        <v>233</v>
      </c>
      <c r="E287" s="231" t="s">
        <v>380</v>
      </c>
      <c r="F287" s="232" t="s">
        <v>381</v>
      </c>
      <c r="G287" s="233" t="s">
        <v>346</v>
      </c>
      <c r="H287" s="234">
        <v>3.03</v>
      </c>
      <c r="I287" s="235"/>
      <c r="J287" s="236">
        <f>ROUND(I287*H287,2)</f>
        <v>0</v>
      </c>
      <c r="K287" s="232" t="s">
        <v>191</v>
      </c>
      <c r="L287" s="237"/>
      <c r="M287" s="238" t="s">
        <v>5</v>
      </c>
      <c r="N287" s="239" t="s">
        <v>45</v>
      </c>
      <c r="O287" s="43"/>
      <c r="P287" s="192">
        <f>O287*H287</f>
        <v>0</v>
      </c>
      <c r="Q287" s="192">
        <v>0.027</v>
      </c>
      <c r="R287" s="192">
        <f>Q287*H287</f>
        <v>0.08181</v>
      </c>
      <c r="S287" s="192">
        <v>0</v>
      </c>
      <c r="T287" s="193">
        <f>S287*H287</f>
        <v>0</v>
      </c>
      <c r="AR287" s="25" t="s">
        <v>214</v>
      </c>
      <c r="AT287" s="25" t="s">
        <v>233</v>
      </c>
      <c r="AU287" s="25" t="s">
        <v>83</v>
      </c>
      <c r="AY287" s="25" t="s">
        <v>157</v>
      </c>
      <c r="BE287" s="194">
        <f>IF(N287="základní",J287,0)</f>
        <v>0</v>
      </c>
      <c r="BF287" s="194">
        <f>IF(N287="snížená",J287,0)</f>
        <v>0</v>
      </c>
      <c r="BG287" s="194">
        <f>IF(N287="zákl. přenesená",J287,0)</f>
        <v>0</v>
      </c>
      <c r="BH287" s="194">
        <f>IF(N287="sníž. přenesená",J287,0)</f>
        <v>0</v>
      </c>
      <c r="BI287" s="194">
        <f>IF(N287="nulová",J287,0)</f>
        <v>0</v>
      </c>
      <c r="BJ287" s="25" t="s">
        <v>81</v>
      </c>
      <c r="BK287" s="194">
        <f>ROUND(I287*H287,2)</f>
        <v>0</v>
      </c>
      <c r="BL287" s="25" t="s">
        <v>163</v>
      </c>
      <c r="BM287" s="25" t="s">
        <v>382</v>
      </c>
    </row>
    <row r="288" spans="2:51" s="13" customFormat="1" ht="12">
      <c r="B288" s="204"/>
      <c r="D288" s="196" t="s">
        <v>165</v>
      </c>
      <c r="E288" s="205" t="s">
        <v>5</v>
      </c>
      <c r="F288" s="206" t="s">
        <v>370</v>
      </c>
      <c r="H288" s="207">
        <v>3.03</v>
      </c>
      <c r="I288" s="208"/>
      <c r="L288" s="204"/>
      <c r="M288" s="209"/>
      <c r="N288" s="210"/>
      <c r="O288" s="210"/>
      <c r="P288" s="210"/>
      <c r="Q288" s="210"/>
      <c r="R288" s="210"/>
      <c r="S288" s="210"/>
      <c r="T288" s="211"/>
      <c r="AT288" s="205" t="s">
        <v>165</v>
      </c>
      <c r="AU288" s="205" t="s">
        <v>83</v>
      </c>
      <c r="AV288" s="13" t="s">
        <v>83</v>
      </c>
      <c r="AW288" s="13" t="s">
        <v>38</v>
      </c>
      <c r="AX288" s="13" t="s">
        <v>74</v>
      </c>
      <c r="AY288" s="205" t="s">
        <v>157</v>
      </c>
    </row>
    <row r="289" spans="2:51" s="14" customFormat="1" ht="12">
      <c r="B289" s="212"/>
      <c r="D289" s="213" t="s">
        <v>165</v>
      </c>
      <c r="E289" s="214" t="s">
        <v>5</v>
      </c>
      <c r="F289" s="215" t="s">
        <v>168</v>
      </c>
      <c r="H289" s="216">
        <v>3.03</v>
      </c>
      <c r="I289" s="217"/>
      <c r="L289" s="212"/>
      <c r="M289" s="218"/>
      <c r="N289" s="219"/>
      <c r="O289" s="219"/>
      <c r="P289" s="219"/>
      <c r="Q289" s="219"/>
      <c r="R289" s="219"/>
      <c r="S289" s="219"/>
      <c r="T289" s="220"/>
      <c r="AT289" s="221" t="s">
        <v>165</v>
      </c>
      <c r="AU289" s="221" t="s">
        <v>83</v>
      </c>
      <c r="AV289" s="14" t="s">
        <v>163</v>
      </c>
      <c r="AW289" s="14" t="s">
        <v>38</v>
      </c>
      <c r="AX289" s="14" t="s">
        <v>81</v>
      </c>
      <c r="AY289" s="221" t="s">
        <v>157</v>
      </c>
    </row>
    <row r="290" spans="2:65" s="1" customFormat="1" ht="28.8" customHeight="1">
      <c r="B290" s="182"/>
      <c r="C290" s="230" t="s">
        <v>383</v>
      </c>
      <c r="D290" s="230" t="s">
        <v>233</v>
      </c>
      <c r="E290" s="231" t="s">
        <v>384</v>
      </c>
      <c r="F290" s="232" t="s">
        <v>385</v>
      </c>
      <c r="G290" s="233" t="s">
        <v>346</v>
      </c>
      <c r="H290" s="234">
        <v>3</v>
      </c>
      <c r="I290" s="235"/>
      <c r="J290" s="236">
        <f>ROUND(I290*H290,2)</f>
        <v>0</v>
      </c>
      <c r="K290" s="232" t="s">
        <v>191</v>
      </c>
      <c r="L290" s="237"/>
      <c r="M290" s="238" t="s">
        <v>5</v>
      </c>
      <c r="N290" s="239" t="s">
        <v>45</v>
      </c>
      <c r="O290" s="43"/>
      <c r="P290" s="192">
        <f>O290*H290</f>
        <v>0</v>
      </c>
      <c r="Q290" s="192">
        <v>0.004</v>
      </c>
      <c r="R290" s="192">
        <f>Q290*H290</f>
        <v>0.012</v>
      </c>
      <c r="S290" s="192">
        <v>0</v>
      </c>
      <c r="T290" s="193">
        <f>S290*H290</f>
        <v>0</v>
      </c>
      <c r="AR290" s="25" t="s">
        <v>214</v>
      </c>
      <c r="AT290" s="25" t="s">
        <v>233</v>
      </c>
      <c r="AU290" s="25" t="s">
        <v>83</v>
      </c>
      <c r="AY290" s="25" t="s">
        <v>157</v>
      </c>
      <c r="BE290" s="194">
        <f>IF(N290="základní",J290,0)</f>
        <v>0</v>
      </c>
      <c r="BF290" s="194">
        <f>IF(N290="snížená",J290,0)</f>
        <v>0</v>
      </c>
      <c r="BG290" s="194">
        <f>IF(N290="zákl. přenesená",J290,0)</f>
        <v>0</v>
      </c>
      <c r="BH290" s="194">
        <f>IF(N290="sníž. přenesená",J290,0)</f>
        <v>0</v>
      </c>
      <c r="BI290" s="194">
        <f>IF(N290="nulová",J290,0)</f>
        <v>0</v>
      </c>
      <c r="BJ290" s="25" t="s">
        <v>81</v>
      </c>
      <c r="BK290" s="194">
        <f>ROUND(I290*H290,2)</f>
        <v>0</v>
      </c>
      <c r="BL290" s="25" t="s">
        <v>163</v>
      </c>
      <c r="BM290" s="25" t="s">
        <v>386</v>
      </c>
    </row>
    <row r="291" spans="2:65" s="1" customFormat="1" ht="20.4" customHeight="1">
      <c r="B291" s="182"/>
      <c r="C291" s="183" t="s">
        <v>387</v>
      </c>
      <c r="D291" s="183" t="s">
        <v>159</v>
      </c>
      <c r="E291" s="184" t="s">
        <v>388</v>
      </c>
      <c r="F291" s="185" t="s">
        <v>389</v>
      </c>
      <c r="G291" s="186" t="s">
        <v>346</v>
      </c>
      <c r="H291" s="187">
        <v>1</v>
      </c>
      <c r="I291" s="188"/>
      <c r="J291" s="189">
        <f>ROUND(I291*H291,2)</f>
        <v>0</v>
      </c>
      <c r="K291" s="185" t="s">
        <v>191</v>
      </c>
      <c r="L291" s="42"/>
      <c r="M291" s="190" t="s">
        <v>5</v>
      </c>
      <c r="N291" s="191" t="s">
        <v>45</v>
      </c>
      <c r="O291" s="43"/>
      <c r="P291" s="192">
        <f>O291*H291</f>
        <v>0</v>
      </c>
      <c r="Q291" s="192">
        <v>0.4208</v>
      </c>
      <c r="R291" s="192">
        <f>Q291*H291</f>
        <v>0.4208</v>
      </c>
      <c r="S291" s="192">
        <v>0</v>
      </c>
      <c r="T291" s="193">
        <f>S291*H291</f>
        <v>0</v>
      </c>
      <c r="AR291" s="25" t="s">
        <v>163</v>
      </c>
      <c r="AT291" s="25" t="s">
        <v>159</v>
      </c>
      <c r="AU291" s="25" t="s">
        <v>83</v>
      </c>
      <c r="AY291" s="25" t="s">
        <v>157</v>
      </c>
      <c r="BE291" s="194">
        <f>IF(N291="základní",J291,0)</f>
        <v>0</v>
      </c>
      <c r="BF291" s="194">
        <f>IF(N291="snížená",J291,0)</f>
        <v>0</v>
      </c>
      <c r="BG291" s="194">
        <f>IF(N291="zákl. přenesená",J291,0)</f>
        <v>0</v>
      </c>
      <c r="BH291" s="194">
        <f>IF(N291="sníž. přenesená",J291,0)</f>
        <v>0</v>
      </c>
      <c r="BI291" s="194">
        <f>IF(N291="nulová",J291,0)</f>
        <v>0</v>
      </c>
      <c r="BJ291" s="25" t="s">
        <v>81</v>
      </c>
      <c r="BK291" s="194">
        <f>ROUND(I291*H291,2)</f>
        <v>0</v>
      </c>
      <c r="BL291" s="25" t="s">
        <v>163</v>
      </c>
      <c r="BM291" s="25" t="s">
        <v>390</v>
      </c>
    </row>
    <row r="292" spans="2:51" s="13" customFormat="1" ht="12">
      <c r="B292" s="204"/>
      <c r="D292" s="196" t="s">
        <v>165</v>
      </c>
      <c r="E292" s="205" t="s">
        <v>5</v>
      </c>
      <c r="F292" s="206" t="s">
        <v>81</v>
      </c>
      <c r="H292" s="207">
        <v>1</v>
      </c>
      <c r="I292" s="208"/>
      <c r="L292" s="204"/>
      <c r="M292" s="209"/>
      <c r="N292" s="210"/>
      <c r="O292" s="210"/>
      <c r="P292" s="210"/>
      <c r="Q292" s="210"/>
      <c r="R292" s="210"/>
      <c r="S292" s="210"/>
      <c r="T292" s="211"/>
      <c r="AT292" s="205" t="s">
        <v>165</v>
      </c>
      <c r="AU292" s="205" t="s">
        <v>83</v>
      </c>
      <c r="AV292" s="13" t="s">
        <v>83</v>
      </c>
      <c r="AW292" s="13" t="s">
        <v>38</v>
      </c>
      <c r="AX292" s="13" t="s">
        <v>74</v>
      </c>
      <c r="AY292" s="205" t="s">
        <v>157</v>
      </c>
    </row>
    <row r="293" spans="2:51" s="14" customFormat="1" ht="12">
      <c r="B293" s="212"/>
      <c r="D293" s="196" t="s">
        <v>165</v>
      </c>
      <c r="E293" s="240" t="s">
        <v>5</v>
      </c>
      <c r="F293" s="241" t="s">
        <v>168</v>
      </c>
      <c r="H293" s="242">
        <v>1</v>
      </c>
      <c r="I293" s="217"/>
      <c r="L293" s="212"/>
      <c r="M293" s="218"/>
      <c r="N293" s="219"/>
      <c r="O293" s="219"/>
      <c r="P293" s="219"/>
      <c r="Q293" s="219"/>
      <c r="R293" s="219"/>
      <c r="S293" s="219"/>
      <c r="T293" s="220"/>
      <c r="AT293" s="221" t="s">
        <v>165</v>
      </c>
      <c r="AU293" s="221" t="s">
        <v>83</v>
      </c>
      <c r="AV293" s="14" t="s">
        <v>163</v>
      </c>
      <c r="AW293" s="14" t="s">
        <v>38</v>
      </c>
      <c r="AX293" s="14" t="s">
        <v>81</v>
      </c>
      <c r="AY293" s="221" t="s">
        <v>157</v>
      </c>
    </row>
    <row r="294" spans="2:63" s="11" customFormat="1" ht="29.85" customHeight="1">
      <c r="B294" s="168"/>
      <c r="D294" s="179" t="s">
        <v>73</v>
      </c>
      <c r="E294" s="180" t="s">
        <v>219</v>
      </c>
      <c r="F294" s="180" t="s">
        <v>391</v>
      </c>
      <c r="I294" s="171"/>
      <c r="J294" s="181">
        <f>BK294</f>
        <v>0</v>
      </c>
      <c r="L294" s="168"/>
      <c r="M294" s="173"/>
      <c r="N294" s="174"/>
      <c r="O294" s="174"/>
      <c r="P294" s="175">
        <f>SUM(P295:P346)</f>
        <v>0</v>
      </c>
      <c r="Q294" s="174"/>
      <c r="R294" s="175">
        <f>SUM(R295:R346)</f>
        <v>51.02616799999999</v>
      </c>
      <c r="S294" s="174"/>
      <c r="T294" s="176">
        <f>SUM(T295:T346)</f>
        <v>0</v>
      </c>
      <c r="AR294" s="169" t="s">
        <v>81</v>
      </c>
      <c r="AT294" s="177" t="s">
        <v>73</v>
      </c>
      <c r="AU294" s="177" t="s">
        <v>81</v>
      </c>
      <c r="AY294" s="169" t="s">
        <v>157</v>
      </c>
      <c r="BK294" s="178">
        <f>SUM(BK295:BK346)</f>
        <v>0</v>
      </c>
    </row>
    <row r="295" spans="2:65" s="1" customFormat="1" ht="20.4" customHeight="1">
      <c r="B295" s="182"/>
      <c r="C295" s="183" t="s">
        <v>392</v>
      </c>
      <c r="D295" s="183" t="s">
        <v>159</v>
      </c>
      <c r="E295" s="184" t="s">
        <v>393</v>
      </c>
      <c r="F295" s="185" t="s">
        <v>394</v>
      </c>
      <c r="G295" s="186" t="s">
        <v>395</v>
      </c>
      <c r="H295" s="187">
        <v>16</v>
      </c>
      <c r="I295" s="188"/>
      <c r="J295" s="189">
        <f>ROUND(I295*H295,2)</f>
        <v>0</v>
      </c>
      <c r="K295" s="185" t="s">
        <v>5</v>
      </c>
      <c r="L295" s="42"/>
      <c r="M295" s="190" t="s">
        <v>5</v>
      </c>
      <c r="N295" s="191" t="s">
        <v>45</v>
      </c>
      <c r="O295" s="43"/>
      <c r="P295" s="192">
        <f>O295*H295</f>
        <v>0</v>
      </c>
      <c r="Q295" s="192">
        <v>0</v>
      </c>
      <c r="R295" s="192">
        <f>Q295*H295</f>
        <v>0</v>
      </c>
      <c r="S295" s="192">
        <v>0</v>
      </c>
      <c r="T295" s="193">
        <f>S295*H295</f>
        <v>0</v>
      </c>
      <c r="AR295" s="25" t="s">
        <v>163</v>
      </c>
      <c r="AT295" s="25" t="s">
        <v>159</v>
      </c>
      <c r="AU295" s="25" t="s">
        <v>83</v>
      </c>
      <c r="AY295" s="25" t="s">
        <v>157</v>
      </c>
      <c r="BE295" s="194">
        <f>IF(N295="základní",J295,0)</f>
        <v>0</v>
      </c>
      <c r="BF295" s="194">
        <f>IF(N295="snížená",J295,0)</f>
        <v>0</v>
      </c>
      <c r="BG295" s="194">
        <f>IF(N295="zákl. přenesená",J295,0)</f>
        <v>0</v>
      </c>
      <c r="BH295" s="194">
        <f>IF(N295="sníž. přenesená",J295,0)</f>
        <v>0</v>
      </c>
      <c r="BI295" s="194">
        <f>IF(N295="nulová",J295,0)</f>
        <v>0</v>
      </c>
      <c r="BJ295" s="25" t="s">
        <v>81</v>
      </c>
      <c r="BK295" s="194">
        <f>ROUND(I295*H295,2)</f>
        <v>0</v>
      </c>
      <c r="BL295" s="25" t="s">
        <v>163</v>
      </c>
      <c r="BM295" s="25" t="s">
        <v>396</v>
      </c>
    </row>
    <row r="296" spans="2:51" s="12" customFormat="1" ht="12">
      <c r="B296" s="195"/>
      <c r="D296" s="196" t="s">
        <v>165</v>
      </c>
      <c r="E296" s="197" t="s">
        <v>5</v>
      </c>
      <c r="F296" s="198" t="s">
        <v>397</v>
      </c>
      <c r="H296" s="199" t="s">
        <v>5</v>
      </c>
      <c r="I296" s="200"/>
      <c r="L296" s="195"/>
      <c r="M296" s="201"/>
      <c r="N296" s="202"/>
      <c r="O296" s="202"/>
      <c r="P296" s="202"/>
      <c r="Q296" s="202"/>
      <c r="R296" s="202"/>
      <c r="S296" s="202"/>
      <c r="T296" s="203"/>
      <c r="AT296" s="199" t="s">
        <v>165</v>
      </c>
      <c r="AU296" s="199" t="s">
        <v>83</v>
      </c>
      <c r="AV296" s="12" t="s">
        <v>81</v>
      </c>
      <c r="AW296" s="12" t="s">
        <v>38</v>
      </c>
      <c r="AX296" s="12" t="s">
        <v>74</v>
      </c>
      <c r="AY296" s="199" t="s">
        <v>157</v>
      </c>
    </row>
    <row r="297" spans="2:51" s="13" customFormat="1" ht="12">
      <c r="B297" s="204"/>
      <c r="D297" s="196" t="s">
        <v>165</v>
      </c>
      <c r="E297" s="205" t="s">
        <v>5</v>
      </c>
      <c r="F297" s="206" t="s">
        <v>268</v>
      </c>
      <c r="H297" s="207">
        <v>16</v>
      </c>
      <c r="I297" s="208"/>
      <c r="L297" s="204"/>
      <c r="M297" s="209"/>
      <c r="N297" s="210"/>
      <c r="O297" s="210"/>
      <c r="P297" s="210"/>
      <c r="Q297" s="210"/>
      <c r="R297" s="210"/>
      <c r="S297" s="210"/>
      <c r="T297" s="211"/>
      <c r="AT297" s="205" t="s">
        <v>165</v>
      </c>
      <c r="AU297" s="205" t="s">
        <v>83</v>
      </c>
      <c r="AV297" s="13" t="s">
        <v>83</v>
      </c>
      <c r="AW297" s="13" t="s">
        <v>38</v>
      </c>
      <c r="AX297" s="13" t="s">
        <v>74</v>
      </c>
      <c r="AY297" s="205" t="s">
        <v>157</v>
      </c>
    </row>
    <row r="298" spans="2:51" s="14" customFormat="1" ht="12">
      <c r="B298" s="212"/>
      <c r="D298" s="213" t="s">
        <v>165</v>
      </c>
      <c r="E298" s="214" t="s">
        <v>5</v>
      </c>
      <c r="F298" s="215" t="s">
        <v>168</v>
      </c>
      <c r="H298" s="216">
        <v>16</v>
      </c>
      <c r="I298" s="217"/>
      <c r="L298" s="212"/>
      <c r="M298" s="218"/>
      <c r="N298" s="219"/>
      <c r="O298" s="219"/>
      <c r="P298" s="219"/>
      <c r="Q298" s="219"/>
      <c r="R298" s="219"/>
      <c r="S298" s="219"/>
      <c r="T298" s="220"/>
      <c r="AT298" s="221" t="s">
        <v>165</v>
      </c>
      <c r="AU298" s="221" t="s">
        <v>83</v>
      </c>
      <c r="AV298" s="14" t="s">
        <v>163</v>
      </c>
      <c r="AW298" s="14" t="s">
        <v>38</v>
      </c>
      <c r="AX298" s="14" t="s">
        <v>81</v>
      </c>
      <c r="AY298" s="221" t="s">
        <v>157</v>
      </c>
    </row>
    <row r="299" spans="2:65" s="1" customFormat="1" ht="51.6" customHeight="1">
      <c r="B299" s="182"/>
      <c r="C299" s="183" t="s">
        <v>398</v>
      </c>
      <c r="D299" s="183" t="s">
        <v>159</v>
      </c>
      <c r="E299" s="184" t="s">
        <v>399</v>
      </c>
      <c r="F299" s="185" t="s">
        <v>400</v>
      </c>
      <c r="G299" s="186" t="s">
        <v>340</v>
      </c>
      <c r="H299" s="187">
        <v>64</v>
      </c>
      <c r="I299" s="188"/>
      <c r="J299" s="189">
        <f>ROUND(I299*H299,2)</f>
        <v>0</v>
      </c>
      <c r="K299" s="185" t="s">
        <v>191</v>
      </c>
      <c r="L299" s="42"/>
      <c r="M299" s="190" t="s">
        <v>5</v>
      </c>
      <c r="N299" s="191" t="s">
        <v>45</v>
      </c>
      <c r="O299" s="43"/>
      <c r="P299" s="192">
        <f>O299*H299</f>
        <v>0</v>
      </c>
      <c r="Q299" s="192">
        <v>0.08088</v>
      </c>
      <c r="R299" s="192">
        <f>Q299*H299</f>
        <v>5.17632</v>
      </c>
      <c r="S299" s="192">
        <v>0</v>
      </c>
      <c r="T299" s="193">
        <f>S299*H299</f>
        <v>0</v>
      </c>
      <c r="AR299" s="25" t="s">
        <v>163</v>
      </c>
      <c r="AT299" s="25" t="s">
        <v>159</v>
      </c>
      <c r="AU299" s="25" t="s">
        <v>83</v>
      </c>
      <c r="AY299" s="25" t="s">
        <v>157</v>
      </c>
      <c r="BE299" s="194">
        <f>IF(N299="základní",J299,0)</f>
        <v>0</v>
      </c>
      <c r="BF299" s="194">
        <f>IF(N299="snížená",J299,0)</f>
        <v>0</v>
      </c>
      <c r="BG299" s="194">
        <f>IF(N299="zákl. přenesená",J299,0)</f>
        <v>0</v>
      </c>
      <c r="BH299" s="194">
        <f>IF(N299="sníž. přenesená",J299,0)</f>
        <v>0</v>
      </c>
      <c r="BI299" s="194">
        <f>IF(N299="nulová",J299,0)</f>
        <v>0</v>
      </c>
      <c r="BJ299" s="25" t="s">
        <v>81</v>
      </c>
      <c r="BK299" s="194">
        <f>ROUND(I299*H299,2)</f>
        <v>0</v>
      </c>
      <c r="BL299" s="25" t="s">
        <v>163</v>
      </c>
      <c r="BM299" s="25" t="s">
        <v>401</v>
      </c>
    </row>
    <row r="300" spans="2:51" s="12" customFormat="1" ht="12">
      <c r="B300" s="195"/>
      <c r="D300" s="196" t="s">
        <v>165</v>
      </c>
      <c r="E300" s="197" t="s">
        <v>5</v>
      </c>
      <c r="F300" s="198" t="s">
        <v>402</v>
      </c>
      <c r="H300" s="199" t="s">
        <v>5</v>
      </c>
      <c r="I300" s="200"/>
      <c r="L300" s="195"/>
      <c r="M300" s="201"/>
      <c r="N300" s="202"/>
      <c r="O300" s="202"/>
      <c r="P300" s="202"/>
      <c r="Q300" s="202"/>
      <c r="R300" s="202"/>
      <c r="S300" s="202"/>
      <c r="T300" s="203"/>
      <c r="AT300" s="199" t="s">
        <v>165</v>
      </c>
      <c r="AU300" s="199" t="s">
        <v>83</v>
      </c>
      <c r="AV300" s="12" t="s">
        <v>81</v>
      </c>
      <c r="AW300" s="12" t="s">
        <v>38</v>
      </c>
      <c r="AX300" s="12" t="s">
        <v>74</v>
      </c>
      <c r="AY300" s="199" t="s">
        <v>157</v>
      </c>
    </row>
    <row r="301" spans="2:51" s="13" customFormat="1" ht="12">
      <c r="B301" s="204"/>
      <c r="D301" s="196" t="s">
        <v>165</v>
      </c>
      <c r="E301" s="205" t="s">
        <v>5</v>
      </c>
      <c r="F301" s="206" t="s">
        <v>403</v>
      </c>
      <c r="H301" s="207">
        <v>64</v>
      </c>
      <c r="I301" s="208"/>
      <c r="L301" s="204"/>
      <c r="M301" s="209"/>
      <c r="N301" s="210"/>
      <c r="O301" s="210"/>
      <c r="P301" s="210"/>
      <c r="Q301" s="210"/>
      <c r="R301" s="210"/>
      <c r="S301" s="210"/>
      <c r="T301" s="211"/>
      <c r="AT301" s="205" t="s">
        <v>165</v>
      </c>
      <c r="AU301" s="205" t="s">
        <v>83</v>
      </c>
      <c r="AV301" s="13" t="s">
        <v>83</v>
      </c>
      <c r="AW301" s="13" t="s">
        <v>38</v>
      </c>
      <c r="AX301" s="13" t="s">
        <v>74</v>
      </c>
      <c r="AY301" s="205" t="s">
        <v>157</v>
      </c>
    </row>
    <row r="302" spans="2:51" s="14" customFormat="1" ht="12">
      <c r="B302" s="212"/>
      <c r="D302" s="213" t="s">
        <v>165</v>
      </c>
      <c r="E302" s="214" t="s">
        <v>5</v>
      </c>
      <c r="F302" s="215" t="s">
        <v>168</v>
      </c>
      <c r="H302" s="216">
        <v>64</v>
      </c>
      <c r="I302" s="217"/>
      <c r="L302" s="212"/>
      <c r="M302" s="218"/>
      <c r="N302" s="219"/>
      <c r="O302" s="219"/>
      <c r="P302" s="219"/>
      <c r="Q302" s="219"/>
      <c r="R302" s="219"/>
      <c r="S302" s="219"/>
      <c r="T302" s="220"/>
      <c r="AT302" s="221" t="s">
        <v>165</v>
      </c>
      <c r="AU302" s="221" t="s">
        <v>83</v>
      </c>
      <c r="AV302" s="14" t="s">
        <v>163</v>
      </c>
      <c r="AW302" s="14" t="s">
        <v>38</v>
      </c>
      <c r="AX302" s="14" t="s">
        <v>81</v>
      </c>
      <c r="AY302" s="221" t="s">
        <v>157</v>
      </c>
    </row>
    <row r="303" spans="2:65" s="1" customFormat="1" ht="28.8" customHeight="1">
      <c r="B303" s="182"/>
      <c r="C303" s="230" t="s">
        <v>404</v>
      </c>
      <c r="D303" s="230" t="s">
        <v>233</v>
      </c>
      <c r="E303" s="231" t="s">
        <v>405</v>
      </c>
      <c r="F303" s="232" t="s">
        <v>406</v>
      </c>
      <c r="G303" s="233" t="s">
        <v>346</v>
      </c>
      <c r="H303" s="234">
        <v>129.28</v>
      </c>
      <c r="I303" s="235"/>
      <c r="J303" s="236">
        <f>ROUND(I303*H303,2)</f>
        <v>0</v>
      </c>
      <c r="K303" s="232" t="s">
        <v>191</v>
      </c>
      <c r="L303" s="237"/>
      <c r="M303" s="238" t="s">
        <v>5</v>
      </c>
      <c r="N303" s="239" t="s">
        <v>45</v>
      </c>
      <c r="O303" s="43"/>
      <c r="P303" s="192">
        <f>O303*H303</f>
        <v>0</v>
      </c>
      <c r="Q303" s="192">
        <v>0.029</v>
      </c>
      <c r="R303" s="192">
        <f>Q303*H303</f>
        <v>3.74912</v>
      </c>
      <c r="S303" s="192">
        <v>0</v>
      </c>
      <c r="T303" s="193">
        <f>S303*H303</f>
        <v>0</v>
      </c>
      <c r="AR303" s="25" t="s">
        <v>214</v>
      </c>
      <c r="AT303" s="25" t="s">
        <v>233</v>
      </c>
      <c r="AU303" s="25" t="s">
        <v>83</v>
      </c>
      <c r="AY303" s="25" t="s">
        <v>157</v>
      </c>
      <c r="BE303" s="194">
        <f>IF(N303="základní",J303,0)</f>
        <v>0</v>
      </c>
      <c r="BF303" s="194">
        <f>IF(N303="snížená",J303,0)</f>
        <v>0</v>
      </c>
      <c r="BG303" s="194">
        <f>IF(N303="zákl. přenesená",J303,0)</f>
        <v>0</v>
      </c>
      <c r="BH303" s="194">
        <f>IF(N303="sníž. přenesená",J303,0)</f>
        <v>0</v>
      </c>
      <c r="BI303" s="194">
        <f>IF(N303="nulová",J303,0)</f>
        <v>0</v>
      </c>
      <c r="BJ303" s="25" t="s">
        <v>81</v>
      </c>
      <c r="BK303" s="194">
        <f>ROUND(I303*H303,2)</f>
        <v>0</v>
      </c>
      <c r="BL303" s="25" t="s">
        <v>163</v>
      </c>
      <c r="BM303" s="25" t="s">
        <v>407</v>
      </c>
    </row>
    <row r="304" spans="2:51" s="12" customFormat="1" ht="12">
      <c r="B304" s="195"/>
      <c r="D304" s="196" t="s">
        <v>165</v>
      </c>
      <c r="E304" s="197" t="s">
        <v>5</v>
      </c>
      <c r="F304" s="198" t="s">
        <v>402</v>
      </c>
      <c r="H304" s="199" t="s">
        <v>5</v>
      </c>
      <c r="I304" s="200"/>
      <c r="L304" s="195"/>
      <c r="M304" s="201"/>
      <c r="N304" s="202"/>
      <c r="O304" s="202"/>
      <c r="P304" s="202"/>
      <c r="Q304" s="202"/>
      <c r="R304" s="202"/>
      <c r="S304" s="202"/>
      <c r="T304" s="203"/>
      <c r="AT304" s="199" t="s">
        <v>165</v>
      </c>
      <c r="AU304" s="199" t="s">
        <v>83</v>
      </c>
      <c r="AV304" s="12" t="s">
        <v>81</v>
      </c>
      <c r="AW304" s="12" t="s">
        <v>38</v>
      </c>
      <c r="AX304" s="12" t="s">
        <v>74</v>
      </c>
      <c r="AY304" s="199" t="s">
        <v>157</v>
      </c>
    </row>
    <row r="305" spans="2:51" s="13" customFormat="1" ht="12">
      <c r="B305" s="204"/>
      <c r="D305" s="196" t="s">
        <v>165</v>
      </c>
      <c r="E305" s="205" t="s">
        <v>5</v>
      </c>
      <c r="F305" s="206" t="s">
        <v>408</v>
      </c>
      <c r="H305" s="207">
        <v>129.28</v>
      </c>
      <c r="I305" s="208"/>
      <c r="L305" s="204"/>
      <c r="M305" s="209"/>
      <c r="N305" s="210"/>
      <c r="O305" s="210"/>
      <c r="P305" s="210"/>
      <c r="Q305" s="210"/>
      <c r="R305" s="210"/>
      <c r="S305" s="210"/>
      <c r="T305" s="211"/>
      <c r="AT305" s="205" t="s">
        <v>165</v>
      </c>
      <c r="AU305" s="205" t="s">
        <v>83</v>
      </c>
      <c r="AV305" s="13" t="s">
        <v>83</v>
      </c>
      <c r="AW305" s="13" t="s">
        <v>38</v>
      </c>
      <c r="AX305" s="13" t="s">
        <v>74</v>
      </c>
      <c r="AY305" s="205" t="s">
        <v>157</v>
      </c>
    </row>
    <row r="306" spans="2:51" s="14" customFormat="1" ht="12">
      <c r="B306" s="212"/>
      <c r="D306" s="213" t="s">
        <v>165</v>
      </c>
      <c r="E306" s="214" t="s">
        <v>5</v>
      </c>
      <c r="F306" s="215" t="s">
        <v>168</v>
      </c>
      <c r="H306" s="216">
        <v>129.28</v>
      </c>
      <c r="I306" s="217"/>
      <c r="L306" s="212"/>
      <c r="M306" s="218"/>
      <c r="N306" s="219"/>
      <c r="O306" s="219"/>
      <c r="P306" s="219"/>
      <c r="Q306" s="219"/>
      <c r="R306" s="219"/>
      <c r="S306" s="219"/>
      <c r="T306" s="220"/>
      <c r="AT306" s="221" t="s">
        <v>165</v>
      </c>
      <c r="AU306" s="221" t="s">
        <v>83</v>
      </c>
      <c r="AV306" s="14" t="s">
        <v>163</v>
      </c>
      <c r="AW306" s="14" t="s">
        <v>38</v>
      </c>
      <c r="AX306" s="14" t="s">
        <v>81</v>
      </c>
      <c r="AY306" s="221" t="s">
        <v>157</v>
      </c>
    </row>
    <row r="307" spans="2:65" s="1" customFormat="1" ht="28.8" customHeight="1">
      <c r="B307" s="182"/>
      <c r="C307" s="183" t="s">
        <v>409</v>
      </c>
      <c r="D307" s="183" t="s">
        <v>159</v>
      </c>
      <c r="E307" s="184" t="s">
        <v>410</v>
      </c>
      <c r="F307" s="185" t="s">
        <v>411</v>
      </c>
      <c r="G307" s="186" t="s">
        <v>340</v>
      </c>
      <c r="H307" s="187">
        <v>178.12</v>
      </c>
      <c r="I307" s="188"/>
      <c r="J307" s="189">
        <f>ROUND(I307*H307,2)</f>
        <v>0</v>
      </c>
      <c r="K307" s="185" t="s">
        <v>5</v>
      </c>
      <c r="L307" s="42"/>
      <c r="M307" s="190" t="s">
        <v>5</v>
      </c>
      <c r="N307" s="191" t="s">
        <v>45</v>
      </c>
      <c r="O307" s="43"/>
      <c r="P307" s="192">
        <f>O307*H307</f>
        <v>0</v>
      </c>
      <c r="Q307" s="192">
        <v>0.1554</v>
      </c>
      <c r="R307" s="192">
        <f>Q307*H307</f>
        <v>27.679848000000003</v>
      </c>
      <c r="S307" s="192">
        <v>0</v>
      </c>
      <c r="T307" s="193">
        <f>S307*H307</f>
        <v>0</v>
      </c>
      <c r="AR307" s="25" t="s">
        <v>163</v>
      </c>
      <c r="AT307" s="25" t="s">
        <v>159</v>
      </c>
      <c r="AU307" s="25" t="s">
        <v>83</v>
      </c>
      <c r="AY307" s="25" t="s">
        <v>157</v>
      </c>
      <c r="BE307" s="194">
        <f>IF(N307="základní",J307,0)</f>
        <v>0</v>
      </c>
      <c r="BF307" s="194">
        <f>IF(N307="snížená",J307,0)</f>
        <v>0</v>
      </c>
      <c r="BG307" s="194">
        <f>IF(N307="zákl. přenesená",J307,0)</f>
        <v>0</v>
      </c>
      <c r="BH307" s="194">
        <f>IF(N307="sníž. přenesená",J307,0)</f>
        <v>0</v>
      </c>
      <c r="BI307" s="194">
        <f>IF(N307="nulová",J307,0)</f>
        <v>0</v>
      </c>
      <c r="BJ307" s="25" t="s">
        <v>81</v>
      </c>
      <c r="BK307" s="194">
        <f>ROUND(I307*H307,2)</f>
        <v>0</v>
      </c>
      <c r="BL307" s="25" t="s">
        <v>163</v>
      </c>
      <c r="BM307" s="25" t="s">
        <v>412</v>
      </c>
    </row>
    <row r="308" spans="2:51" s="12" customFormat="1" ht="12">
      <c r="B308" s="195"/>
      <c r="D308" s="196" t="s">
        <v>165</v>
      </c>
      <c r="E308" s="197" t="s">
        <v>5</v>
      </c>
      <c r="F308" s="198" t="s">
        <v>413</v>
      </c>
      <c r="H308" s="199" t="s">
        <v>5</v>
      </c>
      <c r="I308" s="200"/>
      <c r="L308" s="195"/>
      <c r="M308" s="201"/>
      <c r="N308" s="202"/>
      <c r="O308" s="202"/>
      <c r="P308" s="202"/>
      <c r="Q308" s="202"/>
      <c r="R308" s="202"/>
      <c r="S308" s="202"/>
      <c r="T308" s="203"/>
      <c r="AT308" s="199" t="s">
        <v>165</v>
      </c>
      <c r="AU308" s="199" t="s">
        <v>83</v>
      </c>
      <c r="AV308" s="12" t="s">
        <v>81</v>
      </c>
      <c r="AW308" s="12" t="s">
        <v>38</v>
      </c>
      <c r="AX308" s="12" t="s">
        <v>74</v>
      </c>
      <c r="AY308" s="199" t="s">
        <v>157</v>
      </c>
    </row>
    <row r="309" spans="2:51" s="13" customFormat="1" ht="12">
      <c r="B309" s="204"/>
      <c r="D309" s="196" t="s">
        <v>165</v>
      </c>
      <c r="E309" s="205" t="s">
        <v>5</v>
      </c>
      <c r="F309" s="206" t="s">
        <v>414</v>
      </c>
      <c r="H309" s="207">
        <v>160</v>
      </c>
      <c r="I309" s="208"/>
      <c r="L309" s="204"/>
      <c r="M309" s="209"/>
      <c r="N309" s="210"/>
      <c r="O309" s="210"/>
      <c r="P309" s="210"/>
      <c r="Q309" s="210"/>
      <c r="R309" s="210"/>
      <c r="S309" s="210"/>
      <c r="T309" s="211"/>
      <c r="AT309" s="205" t="s">
        <v>165</v>
      </c>
      <c r="AU309" s="205" t="s">
        <v>83</v>
      </c>
      <c r="AV309" s="13" t="s">
        <v>83</v>
      </c>
      <c r="AW309" s="13" t="s">
        <v>38</v>
      </c>
      <c r="AX309" s="13" t="s">
        <v>74</v>
      </c>
      <c r="AY309" s="205" t="s">
        <v>157</v>
      </c>
    </row>
    <row r="310" spans="2:51" s="12" customFormat="1" ht="12">
      <c r="B310" s="195"/>
      <c r="D310" s="196" t="s">
        <v>165</v>
      </c>
      <c r="E310" s="197" t="s">
        <v>5</v>
      </c>
      <c r="F310" s="198" t="s">
        <v>415</v>
      </c>
      <c r="H310" s="199" t="s">
        <v>5</v>
      </c>
      <c r="I310" s="200"/>
      <c r="L310" s="195"/>
      <c r="M310" s="201"/>
      <c r="N310" s="202"/>
      <c r="O310" s="202"/>
      <c r="P310" s="202"/>
      <c r="Q310" s="202"/>
      <c r="R310" s="202"/>
      <c r="S310" s="202"/>
      <c r="T310" s="203"/>
      <c r="AT310" s="199" t="s">
        <v>165</v>
      </c>
      <c r="AU310" s="199" t="s">
        <v>83</v>
      </c>
      <c r="AV310" s="12" t="s">
        <v>81</v>
      </c>
      <c r="AW310" s="12" t="s">
        <v>38</v>
      </c>
      <c r="AX310" s="12" t="s">
        <v>74</v>
      </c>
      <c r="AY310" s="199" t="s">
        <v>157</v>
      </c>
    </row>
    <row r="311" spans="2:51" s="13" customFormat="1" ht="12">
      <c r="B311" s="204"/>
      <c r="D311" s="196" t="s">
        <v>165</v>
      </c>
      <c r="E311" s="205" t="s">
        <v>5</v>
      </c>
      <c r="F311" s="206" t="s">
        <v>178</v>
      </c>
      <c r="H311" s="207">
        <v>3</v>
      </c>
      <c r="I311" s="208"/>
      <c r="L311" s="204"/>
      <c r="M311" s="209"/>
      <c r="N311" s="210"/>
      <c r="O311" s="210"/>
      <c r="P311" s="210"/>
      <c r="Q311" s="210"/>
      <c r="R311" s="210"/>
      <c r="S311" s="210"/>
      <c r="T311" s="211"/>
      <c r="AT311" s="205" t="s">
        <v>165</v>
      </c>
      <c r="AU311" s="205" t="s">
        <v>83</v>
      </c>
      <c r="AV311" s="13" t="s">
        <v>83</v>
      </c>
      <c r="AW311" s="13" t="s">
        <v>38</v>
      </c>
      <c r="AX311" s="13" t="s">
        <v>74</v>
      </c>
      <c r="AY311" s="205" t="s">
        <v>157</v>
      </c>
    </row>
    <row r="312" spans="2:51" s="12" customFormat="1" ht="12">
      <c r="B312" s="195"/>
      <c r="D312" s="196" t="s">
        <v>165</v>
      </c>
      <c r="E312" s="197" t="s">
        <v>5</v>
      </c>
      <c r="F312" s="198" t="s">
        <v>416</v>
      </c>
      <c r="H312" s="199" t="s">
        <v>5</v>
      </c>
      <c r="I312" s="200"/>
      <c r="L312" s="195"/>
      <c r="M312" s="201"/>
      <c r="N312" s="202"/>
      <c r="O312" s="202"/>
      <c r="P312" s="202"/>
      <c r="Q312" s="202"/>
      <c r="R312" s="202"/>
      <c r="S312" s="202"/>
      <c r="T312" s="203"/>
      <c r="AT312" s="199" t="s">
        <v>165</v>
      </c>
      <c r="AU312" s="199" t="s">
        <v>83</v>
      </c>
      <c r="AV312" s="12" t="s">
        <v>81</v>
      </c>
      <c r="AW312" s="12" t="s">
        <v>38</v>
      </c>
      <c r="AX312" s="12" t="s">
        <v>74</v>
      </c>
      <c r="AY312" s="199" t="s">
        <v>157</v>
      </c>
    </row>
    <row r="313" spans="2:51" s="13" customFormat="1" ht="12">
      <c r="B313" s="204"/>
      <c r="D313" s="196" t="s">
        <v>165</v>
      </c>
      <c r="E313" s="205" t="s">
        <v>5</v>
      </c>
      <c r="F313" s="206" t="s">
        <v>178</v>
      </c>
      <c r="H313" s="207">
        <v>3</v>
      </c>
      <c r="I313" s="208"/>
      <c r="L313" s="204"/>
      <c r="M313" s="209"/>
      <c r="N313" s="210"/>
      <c r="O313" s="210"/>
      <c r="P313" s="210"/>
      <c r="Q313" s="210"/>
      <c r="R313" s="210"/>
      <c r="S313" s="210"/>
      <c r="T313" s="211"/>
      <c r="AT313" s="205" t="s">
        <v>165</v>
      </c>
      <c r="AU313" s="205" t="s">
        <v>83</v>
      </c>
      <c r="AV313" s="13" t="s">
        <v>83</v>
      </c>
      <c r="AW313" s="13" t="s">
        <v>38</v>
      </c>
      <c r="AX313" s="13" t="s">
        <v>74</v>
      </c>
      <c r="AY313" s="205" t="s">
        <v>157</v>
      </c>
    </row>
    <row r="314" spans="2:51" s="12" customFormat="1" ht="12">
      <c r="B314" s="195"/>
      <c r="D314" s="196" t="s">
        <v>165</v>
      </c>
      <c r="E314" s="197" t="s">
        <v>5</v>
      </c>
      <c r="F314" s="198" t="s">
        <v>417</v>
      </c>
      <c r="H314" s="199" t="s">
        <v>5</v>
      </c>
      <c r="I314" s="200"/>
      <c r="L314" s="195"/>
      <c r="M314" s="201"/>
      <c r="N314" s="202"/>
      <c r="O314" s="202"/>
      <c r="P314" s="202"/>
      <c r="Q314" s="202"/>
      <c r="R314" s="202"/>
      <c r="S314" s="202"/>
      <c r="T314" s="203"/>
      <c r="AT314" s="199" t="s">
        <v>165</v>
      </c>
      <c r="AU314" s="199" t="s">
        <v>83</v>
      </c>
      <c r="AV314" s="12" t="s">
        <v>81</v>
      </c>
      <c r="AW314" s="12" t="s">
        <v>38</v>
      </c>
      <c r="AX314" s="12" t="s">
        <v>74</v>
      </c>
      <c r="AY314" s="199" t="s">
        <v>157</v>
      </c>
    </row>
    <row r="315" spans="2:51" s="13" customFormat="1" ht="12">
      <c r="B315" s="204"/>
      <c r="D315" s="196" t="s">
        <v>165</v>
      </c>
      <c r="E315" s="205" t="s">
        <v>5</v>
      </c>
      <c r="F315" s="206" t="s">
        <v>418</v>
      </c>
      <c r="H315" s="207">
        <v>3.12</v>
      </c>
      <c r="I315" s="208"/>
      <c r="L315" s="204"/>
      <c r="M315" s="209"/>
      <c r="N315" s="210"/>
      <c r="O315" s="210"/>
      <c r="P315" s="210"/>
      <c r="Q315" s="210"/>
      <c r="R315" s="210"/>
      <c r="S315" s="210"/>
      <c r="T315" s="211"/>
      <c r="AT315" s="205" t="s">
        <v>165</v>
      </c>
      <c r="AU315" s="205" t="s">
        <v>83</v>
      </c>
      <c r="AV315" s="13" t="s">
        <v>83</v>
      </c>
      <c r="AW315" s="13" t="s">
        <v>38</v>
      </c>
      <c r="AX315" s="13" t="s">
        <v>74</v>
      </c>
      <c r="AY315" s="205" t="s">
        <v>157</v>
      </c>
    </row>
    <row r="316" spans="2:51" s="12" customFormat="1" ht="12">
      <c r="B316" s="195"/>
      <c r="D316" s="196" t="s">
        <v>165</v>
      </c>
      <c r="E316" s="197" t="s">
        <v>5</v>
      </c>
      <c r="F316" s="198" t="s">
        <v>419</v>
      </c>
      <c r="H316" s="199" t="s">
        <v>5</v>
      </c>
      <c r="I316" s="200"/>
      <c r="L316" s="195"/>
      <c r="M316" s="201"/>
      <c r="N316" s="202"/>
      <c r="O316" s="202"/>
      <c r="P316" s="202"/>
      <c r="Q316" s="202"/>
      <c r="R316" s="202"/>
      <c r="S316" s="202"/>
      <c r="T316" s="203"/>
      <c r="AT316" s="199" t="s">
        <v>165</v>
      </c>
      <c r="AU316" s="199" t="s">
        <v>83</v>
      </c>
      <c r="AV316" s="12" t="s">
        <v>81</v>
      </c>
      <c r="AW316" s="12" t="s">
        <v>38</v>
      </c>
      <c r="AX316" s="12" t="s">
        <v>74</v>
      </c>
      <c r="AY316" s="199" t="s">
        <v>157</v>
      </c>
    </row>
    <row r="317" spans="2:51" s="13" customFormat="1" ht="12">
      <c r="B317" s="204"/>
      <c r="D317" s="196" t="s">
        <v>165</v>
      </c>
      <c r="E317" s="205" t="s">
        <v>5</v>
      </c>
      <c r="F317" s="206" t="s">
        <v>219</v>
      </c>
      <c r="H317" s="207">
        <v>9</v>
      </c>
      <c r="I317" s="208"/>
      <c r="L317" s="204"/>
      <c r="M317" s="209"/>
      <c r="N317" s="210"/>
      <c r="O317" s="210"/>
      <c r="P317" s="210"/>
      <c r="Q317" s="210"/>
      <c r="R317" s="210"/>
      <c r="S317" s="210"/>
      <c r="T317" s="211"/>
      <c r="AT317" s="205" t="s">
        <v>165</v>
      </c>
      <c r="AU317" s="205" t="s">
        <v>83</v>
      </c>
      <c r="AV317" s="13" t="s">
        <v>83</v>
      </c>
      <c r="AW317" s="13" t="s">
        <v>38</v>
      </c>
      <c r="AX317" s="13" t="s">
        <v>74</v>
      </c>
      <c r="AY317" s="205" t="s">
        <v>157</v>
      </c>
    </row>
    <row r="318" spans="2:51" s="14" customFormat="1" ht="12">
      <c r="B318" s="212"/>
      <c r="D318" s="213" t="s">
        <v>165</v>
      </c>
      <c r="E318" s="214" t="s">
        <v>5</v>
      </c>
      <c r="F318" s="215" t="s">
        <v>168</v>
      </c>
      <c r="H318" s="216">
        <v>178.12</v>
      </c>
      <c r="I318" s="217"/>
      <c r="L318" s="212"/>
      <c r="M318" s="218"/>
      <c r="N318" s="219"/>
      <c r="O318" s="219"/>
      <c r="P318" s="219"/>
      <c r="Q318" s="219"/>
      <c r="R318" s="219"/>
      <c r="S318" s="219"/>
      <c r="T318" s="220"/>
      <c r="AT318" s="221" t="s">
        <v>165</v>
      </c>
      <c r="AU318" s="221" t="s">
        <v>83</v>
      </c>
      <c r="AV318" s="14" t="s">
        <v>163</v>
      </c>
      <c r="AW318" s="14" t="s">
        <v>38</v>
      </c>
      <c r="AX318" s="14" t="s">
        <v>81</v>
      </c>
      <c r="AY318" s="221" t="s">
        <v>157</v>
      </c>
    </row>
    <row r="319" spans="2:65" s="1" customFormat="1" ht="20.4" customHeight="1">
      <c r="B319" s="182"/>
      <c r="C319" s="230" t="s">
        <v>420</v>
      </c>
      <c r="D319" s="230" t="s">
        <v>233</v>
      </c>
      <c r="E319" s="231" t="s">
        <v>421</v>
      </c>
      <c r="F319" s="232" t="s">
        <v>422</v>
      </c>
      <c r="G319" s="233" t="s">
        <v>346</v>
      </c>
      <c r="H319" s="234">
        <v>161.6</v>
      </c>
      <c r="I319" s="235"/>
      <c r="J319" s="236">
        <f>ROUND(I319*H319,2)</f>
        <v>0</v>
      </c>
      <c r="K319" s="232" t="s">
        <v>5</v>
      </c>
      <c r="L319" s="237"/>
      <c r="M319" s="238" t="s">
        <v>5</v>
      </c>
      <c r="N319" s="239" t="s">
        <v>45</v>
      </c>
      <c r="O319" s="43"/>
      <c r="P319" s="192">
        <f>O319*H319</f>
        <v>0</v>
      </c>
      <c r="Q319" s="192">
        <v>0.0821</v>
      </c>
      <c r="R319" s="192">
        <f>Q319*H319</f>
        <v>13.26736</v>
      </c>
      <c r="S319" s="192">
        <v>0</v>
      </c>
      <c r="T319" s="193">
        <f>S319*H319</f>
        <v>0</v>
      </c>
      <c r="AR319" s="25" t="s">
        <v>214</v>
      </c>
      <c r="AT319" s="25" t="s">
        <v>233</v>
      </c>
      <c r="AU319" s="25" t="s">
        <v>83</v>
      </c>
      <c r="AY319" s="25" t="s">
        <v>157</v>
      </c>
      <c r="BE319" s="194">
        <f>IF(N319="základní",J319,0)</f>
        <v>0</v>
      </c>
      <c r="BF319" s="194">
        <f>IF(N319="snížená",J319,0)</f>
        <v>0</v>
      </c>
      <c r="BG319" s="194">
        <f>IF(N319="zákl. přenesená",J319,0)</f>
        <v>0</v>
      </c>
      <c r="BH319" s="194">
        <f>IF(N319="sníž. přenesená",J319,0)</f>
        <v>0</v>
      </c>
      <c r="BI319" s="194">
        <f>IF(N319="nulová",J319,0)</f>
        <v>0</v>
      </c>
      <c r="BJ319" s="25" t="s">
        <v>81</v>
      </c>
      <c r="BK319" s="194">
        <f>ROUND(I319*H319,2)</f>
        <v>0</v>
      </c>
      <c r="BL319" s="25" t="s">
        <v>163</v>
      </c>
      <c r="BM319" s="25" t="s">
        <v>423</v>
      </c>
    </row>
    <row r="320" spans="2:51" s="12" customFormat="1" ht="12">
      <c r="B320" s="195"/>
      <c r="D320" s="196" t="s">
        <v>165</v>
      </c>
      <c r="E320" s="197" t="s">
        <v>5</v>
      </c>
      <c r="F320" s="198" t="s">
        <v>424</v>
      </c>
      <c r="H320" s="199" t="s">
        <v>5</v>
      </c>
      <c r="I320" s="200"/>
      <c r="L320" s="195"/>
      <c r="M320" s="201"/>
      <c r="N320" s="202"/>
      <c r="O320" s="202"/>
      <c r="P320" s="202"/>
      <c r="Q320" s="202"/>
      <c r="R320" s="202"/>
      <c r="S320" s="202"/>
      <c r="T320" s="203"/>
      <c r="AT320" s="199" t="s">
        <v>165</v>
      </c>
      <c r="AU320" s="199" t="s">
        <v>83</v>
      </c>
      <c r="AV320" s="12" t="s">
        <v>81</v>
      </c>
      <c r="AW320" s="12" t="s">
        <v>38</v>
      </c>
      <c r="AX320" s="12" t="s">
        <v>74</v>
      </c>
      <c r="AY320" s="199" t="s">
        <v>157</v>
      </c>
    </row>
    <row r="321" spans="2:51" s="13" customFormat="1" ht="12">
      <c r="B321" s="204"/>
      <c r="D321" s="196" t="s">
        <v>165</v>
      </c>
      <c r="E321" s="205" t="s">
        <v>5</v>
      </c>
      <c r="F321" s="206" t="s">
        <v>425</v>
      </c>
      <c r="H321" s="207">
        <v>161.6</v>
      </c>
      <c r="I321" s="208"/>
      <c r="L321" s="204"/>
      <c r="M321" s="209"/>
      <c r="N321" s="210"/>
      <c r="O321" s="210"/>
      <c r="P321" s="210"/>
      <c r="Q321" s="210"/>
      <c r="R321" s="210"/>
      <c r="S321" s="210"/>
      <c r="T321" s="211"/>
      <c r="AT321" s="205" t="s">
        <v>165</v>
      </c>
      <c r="AU321" s="205" t="s">
        <v>83</v>
      </c>
      <c r="AV321" s="13" t="s">
        <v>83</v>
      </c>
      <c r="AW321" s="13" t="s">
        <v>38</v>
      </c>
      <c r="AX321" s="13" t="s">
        <v>74</v>
      </c>
      <c r="AY321" s="205" t="s">
        <v>157</v>
      </c>
    </row>
    <row r="322" spans="2:51" s="14" customFormat="1" ht="12">
      <c r="B322" s="212"/>
      <c r="D322" s="213" t="s">
        <v>165</v>
      </c>
      <c r="E322" s="214" t="s">
        <v>5</v>
      </c>
      <c r="F322" s="215" t="s">
        <v>168</v>
      </c>
      <c r="H322" s="216">
        <v>161.6</v>
      </c>
      <c r="I322" s="217"/>
      <c r="L322" s="212"/>
      <c r="M322" s="218"/>
      <c r="N322" s="219"/>
      <c r="O322" s="219"/>
      <c r="P322" s="219"/>
      <c r="Q322" s="219"/>
      <c r="R322" s="219"/>
      <c r="S322" s="219"/>
      <c r="T322" s="220"/>
      <c r="AT322" s="221" t="s">
        <v>165</v>
      </c>
      <c r="AU322" s="221" t="s">
        <v>83</v>
      </c>
      <c r="AV322" s="14" t="s">
        <v>163</v>
      </c>
      <c r="AW322" s="14" t="s">
        <v>38</v>
      </c>
      <c r="AX322" s="14" t="s">
        <v>81</v>
      </c>
      <c r="AY322" s="221" t="s">
        <v>157</v>
      </c>
    </row>
    <row r="323" spans="2:65" s="1" customFormat="1" ht="28.8" customHeight="1">
      <c r="B323" s="182"/>
      <c r="C323" s="230" t="s">
        <v>426</v>
      </c>
      <c r="D323" s="230" t="s">
        <v>233</v>
      </c>
      <c r="E323" s="231" t="s">
        <v>427</v>
      </c>
      <c r="F323" s="232" t="s">
        <v>428</v>
      </c>
      <c r="G323" s="233" t="s">
        <v>346</v>
      </c>
      <c r="H323" s="234">
        <v>3.03</v>
      </c>
      <c r="I323" s="235"/>
      <c r="J323" s="236">
        <f>ROUND(I323*H323,2)</f>
        <v>0</v>
      </c>
      <c r="K323" s="232" t="s">
        <v>5</v>
      </c>
      <c r="L323" s="237"/>
      <c r="M323" s="238" t="s">
        <v>5</v>
      </c>
      <c r="N323" s="239" t="s">
        <v>45</v>
      </c>
      <c r="O323" s="43"/>
      <c r="P323" s="192">
        <f>O323*H323</f>
        <v>0</v>
      </c>
      <c r="Q323" s="192">
        <v>0.072</v>
      </c>
      <c r="R323" s="192">
        <f>Q323*H323</f>
        <v>0.21815999999999997</v>
      </c>
      <c r="S323" s="192">
        <v>0</v>
      </c>
      <c r="T323" s="193">
        <f>S323*H323</f>
        <v>0</v>
      </c>
      <c r="AR323" s="25" t="s">
        <v>214</v>
      </c>
      <c r="AT323" s="25" t="s">
        <v>233</v>
      </c>
      <c r="AU323" s="25" t="s">
        <v>83</v>
      </c>
      <c r="AY323" s="25" t="s">
        <v>157</v>
      </c>
      <c r="BE323" s="194">
        <f>IF(N323="základní",J323,0)</f>
        <v>0</v>
      </c>
      <c r="BF323" s="194">
        <f>IF(N323="snížená",J323,0)</f>
        <v>0</v>
      </c>
      <c r="BG323" s="194">
        <f>IF(N323="zákl. přenesená",J323,0)</f>
        <v>0</v>
      </c>
      <c r="BH323" s="194">
        <f>IF(N323="sníž. přenesená",J323,0)</f>
        <v>0</v>
      </c>
      <c r="BI323" s="194">
        <f>IF(N323="nulová",J323,0)</f>
        <v>0</v>
      </c>
      <c r="BJ323" s="25" t="s">
        <v>81</v>
      </c>
      <c r="BK323" s="194">
        <f>ROUND(I323*H323,2)</f>
        <v>0</v>
      </c>
      <c r="BL323" s="25" t="s">
        <v>163</v>
      </c>
      <c r="BM323" s="25" t="s">
        <v>429</v>
      </c>
    </row>
    <row r="324" spans="2:51" s="13" customFormat="1" ht="12">
      <c r="B324" s="204"/>
      <c r="D324" s="196" t="s">
        <v>165</v>
      </c>
      <c r="E324" s="205" t="s">
        <v>5</v>
      </c>
      <c r="F324" s="206" t="s">
        <v>370</v>
      </c>
      <c r="H324" s="207">
        <v>3.03</v>
      </c>
      <c r="I324" s="208"/>
      <c r="L324" s="204"/>
      <c r="M324" s="209"/>
      <c r="N324" s="210"/>
      <c r="O324" s="210"/>
      <c r="P324" s="210"/>
      <c r="Q324" s="210"/>
      <c r="R324" s="210"/>
      <c r="S324" s="210"/>
      <c r="T324" s="211"/>
      <c r="AT324" s="205" t="s">
        <v>165</v>
      </c>
      <c r="AU324" s="205" t="s">
        <v>83</v>
      </c>
      <c r="AV324" s="13" t="s">
        <v>83</v>
      </c>
      <c r="AW324" s="13" t="s">
        <v>38</v>
      </c>
      <c r="AX324" s="13" t="s">
        <v>74</v>
      </c>
      <c r="AY324" s="205" t="s">
        <v>157</v>
      </c>
    </row>
    <row r="325" spans="2:51" s="14" customFormat="1" ht="12">
      <c r="B325" s="212"/>
      <c r="D325" s="213" t="s">
        <v>165</v>
      </c>
      <c r="E325" s="214" t="s">
        <v>5</v>
      </c>
      <c r="F325" s="215" t="s">
        <v>168</v>
      </c>
      <c r="H325" s="216">
        <v>3.03</v>
      </c>
      <c r="I325" s="217"/>
      <c r="L325" s="212"/>
      <c r="M325" s="218"/>
      <c r="N325" s="219"/>
      <c r="O325" s="219"/>
      <c r="P325" s="219"/>
      <c r="Q325" s="219"/>
      <c r="R325" s="219"/>
      <c r="S325" s="219"/>
      <c r="T325" s="220"/>
      <c r="AT325" s="221" t="s">
        <v>165</v>
      </c>
      <c r="AU325" s="221" t="s">
        <v>83</v>
      </c>
      <c r="AV325" s="14" t="s">
        <v>163</v>
      </c>
      <c r="AW325" s="14" t="s">
        <v>38</v>
      </c>
      <c r="AX325" s="14" t="s">
        <v>81</v>
      </c>
      <c r="AY325" s="221" t="s">
        <v>157</v>
      </c>
    </row>
    <row r="326" spans="2:65" s="1" customFormat="1" ht="28.8" customHeight="1">
      <c r="B326" s="182"/>
      <c r="C326" s="230" t="s">
        <v>430</v>
      </c>
      <c r="D326" s="230" t="s">
        <v>233</v>
      </c>
      <c r="E326" s="231" t="s">
        <v>431</v>
      </c>
      <c r="F326" s="232" t="s">
        <v>428</v>
      </c>
      <c r="G326" s="233" t="s">
        <v>346</v>
      </c>
      <c r="H326" s="234">
        <v>3.03</v>
      </c>
      <c r="I326" s="235"/>
      <c r="J326" s="236">
        <f>ROUND(I326*H326,2)</f>
        <v>0</v>
      </c>
      <c r="K326" s="232" t="s">
        <v>191</v>
      </c>
      <c r="L326" s="237"/>
      <c r="M326" s="238" t="s">
        <v>5</v>
      </c>
      <c r="N326" s="239" t="s">
        <v>45</v>
      </c>
      <c r="O326" s="43"/>
      <c r="P326" s="192">
        <f>O326*H326</f>
        <v>0</v>
      </c>
      <c r="Q326" s="192">
        <v>0.072</v>
      </c>
      <c r="R326" s="192">
        <f>Q326*H326</f>
        <v>0.21815999999999997</v>
      </c>
      <c r="S326" s="192">
        <v>0</v>
      </c>
      <c r="T326" s="193">
        <f>S326*H326</f>
        <v>0</v>
      </c>
      <c r="AR326" s="25" t="s">
        <v>214</v>
      </c>
      <c r="AT326" s="25" t="s">
        <v>233</v>
      </c>
      <c r="AU326" s="25" t="s">
        <v>83</v>
      </c>
      <c r="AY326" s="25" t="s">
        <v>157</v>
      </c>
      <c r="BE326" s="194">
        <f>IF(N326="základní",J326,0)</f>
        <v>0</v>
      </c>
      <c r="BF326" s="194">
        <f>IF(N326="snížená",J326,0)</f>
        <v>0</v>
      </c>
      <c r="BG326" s="194">
        <f>IF(N326="zákl. přenesená",J326,0)</f>
        <v>0</v>
      </c>
      <c r="BH326" s="194">
        <f>IF(N326="sníž. přenesená",J326,0)</f>
        <v>0</v>
      </c>
      <c r="BI326" s="194">
        <f>IF(N326="nulová",J326,0)</f>
        <v>0</v>
      </c>
      <c r="BJ326" s="25" t="s">
        <v>81</v>
      </c>
      <c r="BK326" s="194">
        <f>ROUND(I326*H326,2)</f>
        <v>0</v>
      </c>
      <c r="BL326" s="25" t="s">
        <v>163</v>
      </c>
      <c r="BM326" s="25" t="s">
        <v>432</v>
      </c>
    </row>
    <row r="327" spans="2:51" s="13" customFormat="1" ht="12">
      <c r="B327" s="204"/>
      <c r="D327" s="196" t="s">
        <v>165</v>
      </c>
      <c r="E327" s="205" t="s">
        <v>5</v>
      </c>
      <c r="F327" s="206" t="s">
        <v>370</v>
      </c>
      <c r="H327" s="207">
        <v>3.03</v>
      </c>
      <c r="I327" s="208"/>
      <c r="L327" s="204"/>
      <c r="M327" s="209"/>
      <c r="N327" s="210"/>
      <c r="O327" s="210"/>
      <c r="P327" s="210"/>
      <c r="Q327" s="210"/>
      <c r="R327" s="210"/>
      <c r="S327" s="210"/>
      <c r="T327" s="211"/>
      <c r="AT327" s="205" t="s">
        <v>165</v>
      </c>
      <c r="AU327" s="205" t="s">
        <v>83</v>
      </c>
      <c r="AV327" s="13" t="s">
        <v>83</v>
      </c>
      <c r="AW327" s="13" t="s">
        <v>38</v>
      </c>
      <c r="AX327" s="13" t="s">
        <v>74</v>
      </c>
      <c r="AY327" s="205" t="s">
        <v>157</v>
      </c>
    </row>
    <row r="328" spans="2:51" s="14" customFormat="1" ht="12">
      <c r="B328" s="212"/>
      <c r="D328" s="213" t="s">
        <v>165</v>
      </c>
      <c r="E328" s="214" t="s">
        <v>5</v>
      </c>
      <c r="F328" s="215" t="s">
        <v>168</v>
      </c>
      <c r="H328" s="216">
        <v>3.03</v>
      </c>
      <c r="I328" s="217"/>
      <c r="L328" s="212"/>
      <c r="M328" s="218"/>
      <c r="N328" s="219"/>
      <c r="O328" s="219"/>
      <c r="P328" s="219"/>
      <c r="Q328" s="219"/>
      <c r="R328" s="219"/>
      <c r="S328" s="219"/>
      <c r="T328" s="220"/>
      <c r="AT328" s="221" t="s">
        <v>165</v>
      </c>
      <c r="AU328" s="221" t="s">
        <v>83</v>
      </c>
      <c r="AV328" s="14" t="s">
        <v>163</v>
      </c>
      <c r="AW328" s="14" t="s">
        <v>38</v>
      </c>
      <c r="AX328" s="14" t="s">
        <v>81</v>
      </c>
      <c r="AY328" s="221" t="s">
        <v>157</v>
      </c>
    </row>
    <row r="329" spans="2:65" s="1" customFormat="1" ht="28.8" customHeight="1">
      <c r="B329" s="182"/>
      <c r="C329" s="230" t="s">
        <v>433</v>
      </c>
      <c r="D329" s="230" t="s">
        <v>233</v>
      </c>
      <c r="E329" s="231" t="s">
        <v>434</v>
      </c>
      <c r="F329" s="232" t="s">
        <v>435</v>
      </c>
      <c r="G329" s="233" t="s">
        <v>346</v>
      </c>
      <c r="H329" s="234">
        <v>4.04</v>
      </c>
      <c r="I329" s="235"/>
      <c r="J329" s="236">
        <f>ROUND(I329*H329,2)</f>
        <v>0</v>
      </c>
      <c r="K329" s="232" t="s">
        <v>172</v>
      </c>
      <c r="L329" s="237"/>
      <c r="M329" s="238" t="s">
        <v>5</v>
      </c>
      <c r="N329" s="239" t="s">
        <v>45</v>
      </c>
      <c r="O329" s="43"/>
      <c r="P329" s="192">
        <f>O329*H329</f>
        <v>0</v>
      </c>
      <c r="Q329" s="192">
        <v>0.055</v>
      </c>
      <c r="R329" s="192">
        <f>Q329*H329</f>
        <v>0.2222</v>
      </c>
      <c r="S329" s="192">
        <v>0</v>
      </c>
      <c r="T329" s="193">
        <f>S329*H329</f>
        <v>0</v>
      </c>
      <c r="AR329" s="25" t="s">
        <v>214</v>
      </c>
      <c r="AT329" s="25" t="s">
        <v>233</v>
      </c>
      <c r="AU329" s="25" t="s">
        <v>83</v>
      </c>
      <c r="AY329" s="25" t="s">
        <v>157</v>
      </c>
      <c r="BE329" s="194">
        <f>IF(N329="základní",J329,0)</f>
        <v>0</v>
      </c>
      <c r="BF329" s="194">
        <f>IF(N329="snížená",J329,0)</f>
        <v>0</v>
      </c>
      <c r="BG329" s="194">
        <f>IF(N329="zákl. přenesená",J329,0)</f>
        <v>0</v>
      </c>
      <c r="BH329" s="194">
        <f>IF(N329="sníž. přenesená",J329,0)</f>
        <v>0</v>
      </c>
      <c r="BI329" s="194">
        <f>IF(N329="nulová",J329,0)</f>
        <v>0</v>
      </c>
      <c r="BJ329" s="25" t="s">
        <v>81</v>
      </c>
      <c r="BK329" s="194">
        <f>ROUND(I329*H329,2)</f>
        <v>0</v>
      </c>
      <c r="BL329" s="25" t="s">
        <v>163</v>
      </c>
      <c r="BM329" s="25" t="s">
        <v>436</v>
      </c>
    </row>
    <row r="330" spans="2:51" s="13" customFormat="1" ht="12">
      <c r="B330" s="204"/>
      <c r="D330" s="196" t="s">
        <v>165</v>
      </c>
      <c r="E330" s="205" t="s">
        <v>5</v>
      </c>
      <c r="F330" s="206" t="s">
        <v>437</v>
      </c>
      <c r="H330" s="207">
        <v>4.04</v>
      </c>
      <c r="I330" s="208"/>
      <c r="L330" s="204"/>
      <c r="M330" s="209"/>
      <c r="N330" s="210"/>
      <c r="O330" s="210"/>
      <c r="P330" s="210"/>
      <c r="Q330" s="210"/>
      <c r="R330" s="210"/>
      <c r="S330" s="210"/>
      <c r="T330" s="211"/>
      <c r="AT330" s="205" t="s">
        <v>165</v>
      </c>
      <c r="AU330" s="205" t="s">
        <v>83</v>
      </c>
      <c r="AV330" s="13" t="s">
        <v>83</v>
      </c>
      <c r="AW330" s="13" t="s">
        <v>38</v>
      </c>
      <c r="AX330" s="13" t="s">
        <v>74</v>
      </c>
      <c r="AY330" s="205" t="s">
        <v>157</v>
      </c>
    </row>
    <row r="331" spans="2:51" s="14" customFormat="1" ht="12">
      <c r="B331" s="212"/>
      <c r="D331" s="213" t="s">
        <v>165</v>
      </c>
      <c r="E331" s="214" t="s">
        <v>5</v>
      </c>
      <c r="F331" s="215" t="s">
        <v>168</v>
      </c>
      <c r="H331" s="216">
        <v>4.04</v>
      </c>
      <c r="I331" s="217"/>
      <c r="L331" s="212"/>
      <c r="M331" s="218"/>
      <c r="N331" s="219"/>
      <c r="O331" s="219"/>
      <c r="P331" s="219"/>
      <c r="Q331" s="219"/>
      <c r="R331" s="219"/>
      <c r="S331" s="219"/>
      <c r="T331" s="220"/>
      <c r="AT331" s="221" t="s">
        <v>165</v>
      </c>
      <c r="AU331" s="221" t="s">
        <v>83</v>
      </c>
      <c r="AV331" s="14" t="s">
        <v>163</v>
      </c>
      <c r="AW331" s="14" t="s">
        <v>38</v>
      </c>
      <c r="AX331" s="14" t="s">
        <v>81</v>
      </c>
      <c r="AY331" s="221" t="s">
        <v>157</v>
      </c>
    </row>
    <row r="332" spans="2:65" s="1" customFormat="1" ht="20.4" customHeight="1">
      <c r="B332" s="182"/>
      <c r="C332" s="230" t="s">
        <v>438</v>
      </c>
      <c r="D332" s="230" t="s">
        <v>233</v>
      </c>
      <c r="E332" s="231" t="s">
        <v>439</v>
      </c>
      <c r="F332" s="232" t="s">
        <v>440</v>
      </c>
      <c r="G332" s="233" t="s">
        <v>346</v>
      </c>
      <c r="H332" s="234">
        <v>9</v>
      </c>
      <c r="I332" s="235"/>
      <c r="J332" s="236">
        <f>ROUND(I332*H332,2)</f>
        <v>0</v>
      </c>
      <c r="K332" s="232" t="s">
        <v>5</v>
      </c>
      <c r="L332" s="237"/>
      <c r="M332" s="238" t="s">
        <v>5</v>
      </c>
      <c r="N332" s="239" t="s">
        <v>45</v>
      </c>
      <c r="O332" s="43"/>
      <c r="P332" s="192">
        <f>O332*H332</f>
        <v>0</v>
      </c>
      <c r="Q332" s="192">
        <v>0.055</v>
      </c>
      <c r="R332" s="192">
        <f>Q332*H332</f>
        <v>0.495</v>
      </c>
      <c r="S332" s="192">
        <v>0</v>
      </c>
      <c r="T332" s="193">
        <f>S332*H332</f>
        <v>0</v>
      </c>
      <c r="AR332" s="25" t="s">
        <v>214</v>
      </c>
      <c r="AT332" s="25" t="s">
        <v>233</v>
      </c>
      <c r="AU332" s="25" t="s">
        <v>83</v>
      </c>
      <c r="AY332" s="25" t="s">
        <v>157</v>
      </c>
      <c r="BE332" s="194">
        <f>IF(N332="základní",J332,0)</f>
        <v>0</v>
      </c>
      <c r="BF332" s="194">
        <f>IF(N332="snížená",J332,0)</f>
        <v>0</v>
      </c>
      <c r="BG332" s="194">
        <f>IF(N332="zákl. přenesená",J332,0)</f>
        <v>0</v>
      </c>
      <c r="BH332" s="194">
        <f>IF(N332="sníž. přenesená",J332,0)</f>
        <v>0</v>
      </c>
      <c r="BI332" s="194">
        <f>IF(N332="nulová",J332,0)</f>
        <v>0</v>
      </c>
      <c r="BJ332" s="25" t="s">
        <v>81</v>
      </c>
      <c r="BK332" s="194">
        <f>ROUND(I332*H332,2)</f>
        <v>0</v>
      </c>
      <c r="BL332" s="25" t="s">
        <v>163</v>
      </c>
      <c r="BM332" s="25" t="s">
        <v>441</v>
      </c>
    </row>
    <row r="333" spans="2:51" s="13" customFormat="1" ht="12">
      <c r="B333" s="204"/>
      <c r="D333" s="196" t="s">
        <v>165</v>
      </c>
      <c r="E333" s="205" t="s">
        <v>5</v>
      </c>
      <c r="F333" s="206" t="s">
        <v>219</v>
      </c>
      <c r="H333" s="207">
        <v>9</v>
      </c>
      <c r="I333" s="208"/>
      <c r="L333" s="204"/>
      <c r="M333" s="209"/>
      <c r="N333" s="210"/>
      <c r="O333" s="210"/>
      <c r="P333" s="210"/>
      <c r="Q333" s="210"/>
      <c r="R333" s="210"/>
      <c r="S333" s="210"/>
      <c r="T333" s="211"/>
      <c r="AT333" s="205" t="s">
        <v>165</v>
      </c>
      <c r="AU333" s="205" t="s">
        <v>83</v>
      </c>
      <c r="AV333" s="13" t="s">
        <v>83</v>
      </c>
      <c r="AW333" s="13" t="s">
        <v>38</v>
      </c>
      <c r="AX333" s="13" t="s">
        <v>74</v>
      </c>
      <c r="AY333" s="205" t="s">
        <v>157</v>
      </c>
    </row>
    <row r="334" spans="2:51" s="14" customFormat="1" ht="12">
      <c r="B334" s="212"/>
      <c r="D334" s="213" t="s">
        <v>165</v>
      </c>
      <c r="E334" s="214" t="s">
        <v>5</v>
      </c>
      <c r="F334" s="215" t="s">
        <v>168</v>
      </c>
      <c r="H334" s="216">
        <v>9</v>
      </c>
      <c r="I334" s="217"/>
      <c r="L334" s="212"/>
      <c r="M334" s="218"/>
      <c r="N334" s="219"/>
      <c r="O334" s="219"/>
      <c r="P334" s="219"/>
      <c r="Q334" s="219"/>
      <c r="R334" s="219"/>
      <c r="S334" s="219"/>
      <c r="T334" s="220"/>
      <c r="AT334" s="221" t="s">
        <v>165</v>
      </c>
      <c r="AU334" s="221" t="s">
        <v>83</v>
      </c>
      <c r="AV334" s="14" t="s">
        <v>163</v>
      </c>
      <c r="AW334" s="14" t="s">
        <v>38</v>
      </c>
      <c r="AX334" s="14" t="s">
        <v>81</v>
      </c>
      <c r="AY334" s="221" t="s">
        <v>157</v>
      </c>
    </row>
    <row r="335" spans="2:65" s="1" customFormat="1" ht="28.8" customHeight="1">
      <c r="B335" s="182"/>
      <c r="C335" s="183" t="s">
        <v>442</v>
      </c>
      <c r="D335" s="183" t="s">
        <v>159</v>
      </c>
      <c r="E335" s="184" t="s">
        <v>443</v>
      </c>
      <c r="F335" s="185" t="s">
        <v>444</v>
      </c>
      <c r="G335" s="186" t="s">
        <v>162</v>
      </c>
      <c r="H335" s="187">
        <v>1.781</v>
      </c>
      <c r="I335" s="188"/>
      <c r="J335" s="189">
        <f>ROUND(I335*H335,2)</f>
        <v>0</v>
      </c>
      <c r="K335" s="185" t="s">
        <v>5</v>
      </c>
      <c r="L335" s="42"/>
      <c r="M335" s="190" t="s">
        <v>5</v>
      </c>
      <c r="N335" s="191" t="s">
        <v>45</v>
      </c>
      <c r="O335" s="43"/>
      <c r="P335" s="192">
        <f>O335*H335</f>
        <v>0</v>
      </c>
      <c r="Q335" s="192">
        <v>0</v>
      </c>
      <c r="R335" s="192">
        <f>Q335*H335</f>
        <v>0</v>
      </c>
      <c r="S335" s="192">
        <v>0</v>
      </c>
      <c r="T335" s="193">
        <f>S335*H335</f>
        <v>0</v>
      </c>
      <c r="AR335" s="25" t="s">
        <v>163</v>
      </c>
      <c r="AT335" s="25" t="s">
        <v>159</v>
      </c>
      <c r="AU335" s="25" t="s">
        <v>83</v>
      </c>
      <c r="AY335" s="25" t="s">
        <v>157</v>
      </c>
      <c r="BE335" s="194">
        <f>IF(N335="základní",J335,0)</f>
        <v>0</v>
      </c>
      <c r="BF335" s="194">
        <f>IF(N335="snížená",J335,0)</f>
        <v>0</v>
      </c>
      <c r="BG335" s="194">
        <f>IF(N335="zákl. přenesená",J335,0)</f>
        <v>0</v>
      </c>
      <c r="BH335" s="194">
        <f>IF(N335="sníž. přenesená",J335,0)</f>
        <v>0</v>
      </c>
      <c r="BI335" s="194">
        <f>IF(N335="nulová",J335,0)</f>
        <v>0</v>
      </c>
      <c r="BJ335" s="25" t="s">
        <v>81</v>
      </c>
      <c r="BK335" s="194">
        <f>ROUND(I335*H335,2)</f>
        <v>0</v>
      </c>
      <c r="BL335" s="25" t="s">
        <v>163</v>
      </c>
      <c r="BM335" s="25" t="s">
        <v>445</v>
      </c>
    </row>
    <row r="336" spans="2:51" s="12" customFormat="1" ht="12">
      <c r="B336" s="195"/>
      <c r="D336" s="196" t="s">
        <v>165</v>
      </c>
      <c r="E336" s="197" t="s">
        <v>5</v>
      </c>
      <c r="F336" s="198" t="s">
        <v>413</v>
      </c>
      <c r="H336" s="199" t="s">
        <v>5</v>
      </c>
      <c r="I336" s="200"/>
      <c r="L336" s="195"/>
      <c r="M336" s="201"/>
      <c r="N336" s="202"/>
      <c r="O336" s="202"/>
      <c r="P336" s="202"/>
      <c r="Q336" s="202"/>
      <c r="R336" s="202"/>
      <c r="S336" s="202"/>
      <c r="T336" s="203"/>
      <c r="AT336" s="199" t="s">
        <v>165</v>
      </c>
      <c r="AU336" s="199" t="s">
        <v>83</v>
      </c>
      <c r="AV336" s="12" t="s">
        <v>81</v>
      </c>
      <c r="AW336" s="12" t="s">
        <v>38</v>
      </c>
      <c r="AX336" s="12" t="s">
        <v>74</v>
      </c>
      <c r="AY336" s="199" t="s">
        <v>157</v>
      </c>
    </row>
    <row r="337" spans="2:51" s="13" customFormat="1" ht="12">
      <c r="B337" s="204"/>
      <c r="D337" s="196" t="s">
        <v>165</v>
      </c>
      <c r="E337" s="205" t="s">
        <v>5</v>
      </c>
      <c r="F337" s="206" t="s">
        <v>446</v>
      </c>
      <c r="H337" s="207">
        <v>1.6</v>
      </c>
      <c r="I337" s="208"/>
      <c r="L337" s="204"/>
      <c r="M337" s="209"/>
      <c r="N337" s="210"/>
      <c r="O337" s="210"/>
      <c r="P337" s="210"/>
      <c r="Q337" s="210"/>
      <c r="R337" s="210"/>
      <c r="S337" s="210"/>
      <c r="T337" s="211"/>
      <c r="AT337" s="205" t="s">
        <v>165</v>
      </c>
      <c r="AU337" s="205" t="s">
        <v>83</v>
      </c>
      <c r="AV337" s="13" t="s">
        <v>83</v>
      </c>
      <c r="AW337" s="13" t="s">
        <v>38</v>
      </c>
      <c r="AX337" s="13" t="s">
        <v>74</v>
      </c>
      <c r="AY337" s="205" t="s">
        <v>157</v>
      </c>
    </row>
    <row r="338" spans="2:51" s="12" customFormat="1" ht="12">
      <c r="B338" s="195"/>
      <c r="D338" s="196" t="s">
        <v>165</v>
      </c>
      <c r="E338" s="197" t="s">
        <v>5</v>
      </c>
      <c r="F338" s="198" t="s">
        <v>415</v>
      </c>
      <c r="H338" s="199" t="s">
        <v>5</v>
      </c>
      <c r="I338" s="200"/>
      <c r="L338" s="195"/>
      <c r="M338" s="201"/>
      <c r="N338" s="202"/>
      <c r="O338" s="202"/>
      <c r="P338" s="202"/>
      <c r="Q338" s="202"/>
      <c r="R338" s="202"/>
      <c r="S338" s="202"/>
      <c r="T338" s="203"/>
      <c r="AT338" s="199" t="s">
        <v>165</v>
      </c>
      <c r="AU338" s="199" t="s">
        <v>83</v>
      </c>
      <c r="AV338" s="12" t="s">
        <v>81</v>
      </c>
      <c r="AW338" s="12" t="s">
        <v>38</v>
      </c>
      <c r="AX338" s="12" t="s">
        <v>74</v>
      </c>
      <c r="AY338" s="199" t="s">
        <v>157</v>
      </c>
    </row>
    <row r="339" spans="2:51" s="13" customFormat="1" ht="12">
      <c r="B339" s="204"/>
      <c r="D339" s="196" t="s">
        <v>165</v>
      </c>
      <c r="E339" s="205" t="s">
        <v>5</v>
      </c>
      <c r="F339" s="206" t="s">
        <v>447</v>
      </c>
      <c r="H339" s="207">
        <v>0.03</v>
      </c>
      <c r="I339" s="208"/>
      <c r="L339" s="204"/>
      <c r="M339" s="209"/>
      <c r="N339" s="210"/>
      <c r="O339" s="210"/>
      <c r="P339" s="210"/>
      <c r="Q339" s="210"/>
      <c r="R339" s="210"/>
      <c r="S339" s="210"/>
      <c r="T339" s="211"/>
      <c r="AT339" s="205" t="s">
        <v>165</v>
      </c>
      <c r="AU339" s="205" t="s">
        <v>83</v>
      </c>
      <c r="AV339" s="13" t="s">
        <v>83</v>
      </c>
      <c r="AW339" s="13" t="s">
        <v>38</v>
      </c>
      <c r="AX339" s="13" t="s">
        <v>74</v>
      </c>
      <c r="AY339" s="205" t="s">
        <v>157</v>
      </c>
    </row>
    <row r="340" spans="2:51" s="12" customFormat="1" ht="12">
      <c r="B340" s="195"/>
      <c r="D340" s="196" t="s">
        <v>165</v>
      </c>
      <c r="E340" s="197" t="s">
        <v>5</v>
      </c>
      <c r="F340" s="198" t="s">
        <v>416</v>
      </c>
      <c r="H340" s="199" t="s">
        <v>5</v>
      </c>
      <c r="I340" s="200"/>
      <c r="L340" s="195"/>
      <c r="M340" s="201"/>
      <c r="N340" s="202"/>
      <c r="O340" s="202"/>
      <c r="P340" s="202"/>
      <c r="Q340" s="202"/>
      <c r="R340" s="202"/>
      <c r="S340" s="202"/>
      <c r="T340" s="203"/>
      <c r="AT340" s="199" t="s">
        <v>165</v>
      </c>
      <c r="AU340" s="199" t="s">
        <v>83</v>
      </c>
      <c r="AV340" s="12" t="s">
        <v>81</v>
      </c>
      <c r="AW340" s="12" t="s">
        <v>38</v>
      </c>
      <c r="AX340" s="12" t="s">
        <v>74</v>
      </c>
      <c r="AY340" s="199" t="s">
        <v>157</v>
      </c>
    </row>
    <row r="341" spans="2:51" s="13" customFormat="1" ht="12">
      <c r="B341" s="204"/>
      <c r="D341" s="196" t="s">
        <v>165</v>
      </c>
      <c r="E341" s="205" t="s">
        <v>5</v>
      </c>
      <c r="F341" s="206" t="s">
        <v>447</v>
      </c>
      <c r="H341" s="207">
        <v>0.03</v>
      </c>
      <c r="I341" s="208"/>
      <c r="L341" s="204"/>
      <c r="M341" s="209"/>
      <c r="N341" s="210"/>
      <c r="O341" s="210"/>
      <c r="P341" s="210"/>
      <c r="Q341" s="210"/>
      <c r="R341" s="210"/>
      <c r="S341" s="210"/>
      <c r="T341" s="211"/>
      <c r="AT341" s="205" t="s">
        <v>165</v>
      </c>
      <c r="AU341" s="205" t="s">
        <v>83</v>
      </c>
      <c r="AV341" s="13" t="s">
        <v>83</v>
      </c>
      <c r="AW341" s="13" t="s">
        <v>38</v>
      </c>
      <c r="AX341" s="13" t="s">
        <v>74</v>
      </c>
      <c r="AY341" s="205" t="s">
        <v>157</v>
      </c>
    </row>
    <row r="342" spans="2:51" s="12" customFormat="1" ht="12">
      <c r="B342" s="195"/>
      <c r="D342" s="196" t="s">
        <v>165</v>
      </c>
      <c r="E342" s="197" t="s">
        <v>5</v>
      </c>
      <c r="F342" s="198" t="s">
        <v>417</v>
      </c>
      <c r="H342" s="199" t="s">
        <v>5</v>
      </c>
      <c r="I342" s="200"/>
      <c r="L342" s="195"/>
      <c r="M342" s="201"/>
      <c r="N342" s="202"/>
      <c r="O342" s="202"/>
      <c r="P342" s="202"/>
      <c r="Q342" s="202"/>
      <c r="R342" s="202"/>
      <c r="S342" s="202"/>
      <c r="T342" s="203"/>
      <c r="AT342" s="199" t="s">
        <v>165</v>
      </c>
      <c r="AU342" s="199" t="s">
        <v>83</v>
      </c>
      <c r="AV342" s="12" t="s">
        <v>81</v>
      </c>
      <c r="AW342" s="12" t="s">
        <v>38</v>
      </c>
      <c r="AX342" s="12" t="s">
        <v>74</v>
      </c>
      <c r="AY342" s="199" t="s">
        <v>157</v>
      </c>
    </row>
    <row r="343" spans="2:51" s="13" customFormat="1" ht="12">
      <c r="B343" s="204"/>
      <c r="D343" s="196" t="s">
        <v>165</v>
      </c>
      <c r="E343" s="205" t="s">
        <v>5</v>
      </c>
      <c r="F343" s="206" t="s">
        <v>448</v>
      </c>
      <c r="H343" s="207">
        <v>0.031</v>
      </c>
      <c r="I343" s="208"/>
      <c r="L343" s="204"/>
      <c r="M343" s="209"/>
      <c r="N343" s="210"/>
      <c r="O343" s="210"/>
      <c r="P343" s="210"/>
      <c r="Q343" s="210"/>
      <c r="R343" s="210"/>
      <c r="S343" s="210"/>
      <c r="T343" s="211"/>
      <c r="AT343" s="205" t="s">
        <v>165</v>
      </c>
      <c r="AU343" s="205" t="s">
        <v>83</v>
      </c>
      <c r="AV343" s="13" t="s">
        <v>83</v>
      </c>
      <c r="AW343" s="13" t="s">
        <v>38</v>
      </c>
      <c r="AX343" s="13" t="s">
        <v>74</v>
      </c>
      <c r="AY343" s="205" t="s">
        <v>157</v>
      </c>
    </row>
    <row r="344" spans="2:51" s="12" customFormat="1" ht="12">
      <c r="B344" s="195"/>
      <c r="D344" s="196" t="s">
        <v>165</v>
      </c>
      <c r="E344" s="197" t="s">
        <v>5</v>
      </c>
      <c r="F344" s="198" t="s">
        <v>419</v>
      </c>
      <c r="H344" s="199" t="s">
        <v>5</v>
      </c>
      <c r="I344" s="200"/>
      <c r="L344" s="195"/>
      <c r="M344" s="201"/>
      <c r="N344" s="202"/>
      <c r="O344" s="202"/>
      <c r="P344" s="202"/>
      <c r="Q344" s="202"/>
      <c r="R344" s="202"/>
      <c r="S344" s="202"/>
      <c r="T344" s="203"/>
      <c r="AT344" s="199" t="s">
        <v>165</v>
      </c>
      <c r="AU344" s="199" t="s">
        <v>83</v>
      </c>
      <c r="AV344" s="12" t="s">
        <v>81</v>
      </c>
      <c r="AW344" s="12" t="s">
        <v>38</v>
      </c>
      <c r="AX344" s="12" t="s">
        <v>74</v>
      </c>
      <c r="AY344" s="199" t="s">
        <v>157</v>
      </c>
    </row>
    <row r="345" spans="2:51" s="13" customFormat="1" ht="12">
      <c r="B345" s="204"/>
      <c r="D345" s="196" t="s">
        <v>165</v>
      </c>
      <c r="E345" s="205" t="s">
        <v>5</v>
      </c>
      <c r="F345" s="206" t="s">
        <v>449</v>
      </c>
      <c r="H345" s="207">
        <v>0.09</v>
      </c>
      <c r="I345" s="208"/>
      <c r="L345" s="204"/>
      <c r="M345" s="209"/>
      <c r="N345" s="210"/>
      <c r="O345" s="210"/>
      <c r="P345" s="210"/>
      <c r="Q345" s="210"/>
      <c r="R345" s="210"/>
      <c r="S345" s="210"/>
      <c r="T345" s="211"/>
      <c r="AT345" s="205" t="s">
        <v>165</v>
      </c>
      <c r="AU345" s="205" t="s">
        <v>83</v>
      </c>
      <c r="AV345" s="13" t="s">
        <v>83</v>
      </c>
      <c r="AW345" s="13" t="s">
        <v>38</v>
      </c>
      <c r="AX345" s="13" t="s">
        <v>74</v>
      </c>
      <c r="AY345" s="205" t="s">
        <v>157</v>
      </c>
    </row>
    <row r="346" spans="2:51" s="14" customFormat="1" ht="12">
      <c r="B346" s="212"/>
      <c r="D346" s="196" t="s">
        <v>165</v>
      </c>
      <c r="E346" s="240" t="s">
        <v>5</v>
      </c>
      <c r="F346" s="241" t="s">
        <v>168</v>
      </c>
      <c r="H346" s="242">
        <v>1.781</v>
      </c>
      <c r="I346" s="217"/>
      <c r="L346" s="212"/>
      <c r="M346" s="218"/>
      <c r="N346" s="219"/>
      <c r="O346" s="219"/>
      <c r="P346" s="219"/>
      <c r="Q346" s="219"/>
      <c r="R346" s="219"/>
      <c r="S346" s="219"/>
      <c r="T346" s="220"/>
      <c r="AT346" s="221" t="s">
        <v>165</v>
      </c>
      <c r="AU346" s="221" t="s">
        <v>83</v>
      </c>
      <c r="AV346" s="14" t="s">
        <v>163</v>
      </c>
      <c r="AW346" s="14" t="s">
        <v>38</v>
      </c>
      <c r="AX346" s="14" t="s">
        <v>81</v>
      </c>
      <c r="AY346" s="221" t="s">
        <v>157</v>
      </c>
    </row>
    <row r="347" spans="2:63" s="11" customFormat="1" ht="29.85" customHeight="1">
      <c r="B347" s="168"/>
      <c r="D347" s="179" t="s">
        <v>73</v>
      </c>
      <c r="E347" s="180" t="s">
        <v>450</v>
      </c>
      <c r="F347" s="180" t="s">
        <v>451</v>
      </c>
      <c r="I347" s="171"/>
      <c r="J347" s="181">
        <f>BK347</f>
        <v>0</v>
      </c>
      <c r="L347" s="168"/>
      <c r="M347" s="173"/>
      <c r="N347" s="174"/>
      <c r="O347" s="174"/>
      <c r="P347" s="175">
        <f>SUM(P348:P352)</f>
        <v>0</v>
      </c>
      <c r="Q347" s="174"/>
      <c r="R347" s="175">
        <f>SUM(R348:R352)</f>
        <v>0</v>
      </c>
      <c r="S347" s="174"/>
      <c r="T347" s="176">
        <f>SUM(T348:T352)</f>
        <v>0</v>
      </c>
      <c r="AR347" s="169" t="s">
        <v>81</v>
      </c>
      <c r="AT347" s="177" t="s">
        <v>73</v>
      </c>
      <c r="AU347" s="177" t="s">
        <v>81</v>
      </c>
      <c r="AY347" s="169" t="s">
        <v>157</v>
      </c>
      <c r="BK347" s="178">
        <f>SUM(BK348:BK352)</f>
        <v>0</v>
      </c>
    </row>
    <row r="348" spans="2:65" s="1" customFormat="1" ht="20.4" customHeight="1">
      <c r="B348" s="182"/>
      <c r="C348" s="183" t="s">
        <v>452</v>
      </c>
      <c r="D348" s="183" t="s">
        <v>159</v>
      </c>
      <c r="E348" s="184" t="s">
        <v>453</v>
      </c>
      <c r="F348" s="185" t="s">
        <v>454</v>
      </c>
      <c r="G348" s="186" t="s">
        <v>236</v>
      </c>
      <c r="H348" s="187">
        <v>290.493</v>
      </c>
      <c r="I348" s="188"/>
      <c r="J348" s="189">
        <f>ROUND(I348*H348,2)</f>
        <v>0</v>
      </c>
      <c r="K348" s="185" t="s">
        <v>256</v>
      </c>
      <c r="L348" s="42"/>
      <c r="M348" s="190" t="s">
        <v>5</v>
      </c>
      <c r="N348" s="191" t="s">
        <v>45</v>
      </c>
      <c r="O348" s="43"/>
      <c r="P348" s="192">
        <f>O348*H348</f>
        <v>0</v>
      </c>
      <c r="Q348" s="192">
        <v>0</v>
      </c>
      <c r="R348" s="192">
        <f>Q348*H348</f>
        <v>0</v>
      </c>
      <c r="S348" s="192">
        <v>0</v>
      </c>
      <c r="T348" s="193">
        <f>S348*H348</f>
        <v>0</v>
      </c>
      <c r="AR348" s="25" t="s">
        <v>163</v>
      </c>
      <c r="AT348" s="25" t="s">
        <v>159</v>
      </c>
      <c r="AU348" s="25" t="s">
        <v>83</v>
      </c>
      <c r="AY348" s="25" t="s">
        <v>157</v>
      </c>
      <c r="BE348" s="194">
        <f>IF(N348="základní",J348,0)</f>
        <v>0</v>
      </c>
      <c r="BF348" s="194">
        <f>IF(N348="snížená",J348,0)</f>
        <v>0</v>
      </c>
      <c r="BG348" s="194">
        <f>IF(N348="zákl. přenesená",J348,0)</f>
        <v>0</v>
      </c>
      <c r="BH348" s="194">
        <f>IF(N348="sníž. přenesená",J348,0)</f>
        <v>0</v>
      </c>
      <c r="BI348" s="194">
        <f>IF(N348="nulová",J348,0)</f>
        <v>0</v>
      </c>
      <c r="BJ348" s="25" t="s">
        <v>81</v>
      </c>
      <c r="BK348" s="194">
        <f>ROUND(I348*H348,2)</f>
        <v>0</v>
      </c>
      <c r="BL348" s="25" t="s">
        <v>163</v>
      </c>
      <c r="BM348" s="25" t="s">
        <v>455</v>
      </c>
    </row>
    <row r="349" spans="2:65" s="1" customFormat="1" ht="20.4" customHeight="1">
      <c r="B349" s="182"/>
      <c r="C349" s="183" t="s">
        <v>456</v>
      </c>
      <c r="D349" s="183" t="s">
        <v>159</v>
      </c>
      <c r="E349" s="184" t="s">
        <v>457</v>
      </c>
      <c r="F349" s="185" t="s">
        <v>458</v>
      </c>
      <c r="G349" s="186" t="s">
        <v>236</v>
      </c>
      <c r="H349" s="187">
        <v>2033.451</v>
      </c>
      <c r="I349" s="188"/>
      <c r="J349" s="189">
        <f>ROUND(I349*H349,2)</f>
        <v>0</v>
      </c>
      <c r="K349" s="185" t="s">
        <v>256</v>
      </c>
      <c r="L349" s="42"/>
      <c r="M349" s="190" t="s">
        <v>5</v>
      </c>
      <c r="N349" s="191" t="s">
        <v>45</v>
      </c>
      <c r="O349" s="43"/>
      <c r="P349" s="192">
        <f>O349*H349</f>
        <v>0</v>
      </c>
      <c r="Q349" s="192">
        <v>0</v>
      </c>
      <c r="R349" s="192">
        <f>Q349*H349</f>
        <v>0</v>
      </c>
      <c r="S349" s="192">
        <v>0</v>
      </c>
      <c r="T349" s="193">
        <f>S349*H349</f>
        <v>0</v>
      </c>
      <c r="AR349" s="25" t="s">
        <v>163</v>
      </c>
      <c r="AT349" s="25" t="s">
        <v>159</v>
      </c>
      <c r="AU349" s="25" t="s">
        <v>83</v>
      </c>
      <c r="AY349" s="25" t="s">
        <v>157</v>
      </c>
      <c r="BE349" s="194">
        <f>IF(N349="základní",J349,0)</f>
        <v>0</v>
      </c>
      <c r="BF349" s="194">
        <f>IF(N349="snížená",J349,0)</f>
        <v>0</v>
      </c>
      <c r="BG349" s="194">
        <f>IF(N349="zákl. přenesená",J349,0)</f>
        <v>0</v>
      </c>
      <c r="BH349" s="194">
        <f>IF(N349="sníž. přenesená",J349,0)</f>
        <v>0</v>
      </c>
      <c r="BI349" s="194">
        <f>IF(N349="nulová",J349,0)</f>
        <v>0</v>
      </c>
      <c r="BJ349" s="25" t="s">
        <v>81</v>
      </c>
      <c r="BK349" s="194">
        <f>ROUND(I349*H349,2)</f>
        <v>0</v>
      </c>
      <c r="BL349" s="25" t="s">
        <v>163</v>
      </c>
      <c r="BM349" s="25" t="s">
        <v>459</v>
      </c>
    </row>
    <row r="350" spans="2:51" s="13" customFormat="1" ht="12">
      <c r="B350" s="204"/>
      <c r="D350" s="213" t="s">
        <v>165</v>
      </c>
      <c r="F350" s="246" t="s">
        <v>460</v>
      </c>
      <c r="H350" s="247">
        <v>2033.451</v>
      </c>
      <c r="I350" s="208"/>
      <c r="L350" s="204"/>
      <c r="M350" s="209"/>
      <c r="N350" s="210"/>
      <c r="O350" s="210"/>
      <c r="P350" s="210"/>
      <c r="Q350" s="210"/>
      <c r="R350" s="210"/>
      <c r="S350" s="210"/>
      <c r="T350" s="211"/>
      <c r="AT350" s="205" t="s">
        <v>165</v>
      </c>
      <c r="AU350" s="205" t="s">
        <v>83</v>
      </c>
      <c r="AV350" s="13" t="s">
        <v>83</v>
      </c>
      <c r="AW350" s="13" t="s">
        <v>6</v>
      </c>
      <c r="AX350" s="13" t="s">
        <v>81</v>
      </c>
      <c r="AY350" s="205" t="s">
        <v>157</v>
      </c>
    </row>
    <row r="351" spans="2:65" s="1" customFormat="1" ht="20.4" customHeight="1">
      <c r="B351" s="182"/>
      <c r="C351" s="183" t="s">
        <v>461</v>
      </c>
      <c r="D351" s="183" t="s">
        <v>159</v>
      </c>
      <c r="E351" s="184" t="s">
        <v>462</v>
      </c>
      <c r="F351" s="185" t="s">
        <v>463</v>
      </c>
      <c r="G351" s="186" t="s">
        <v>236</v>
      </c>
      <c r="H351" s="187">
        <v>290.493</v>
      </c>
      <c r="I351" s="188"/>
      <c r="J351" s="189">
        <f>ROUND(I351*H351,2)</f>
        <v>0</v>
      </c>
      <c r="K351" s="185" t="s">
        <v>256</v>
      </c>
      <c r="L351" s="42"/>
      <c r="M351" s="190" t="s">
        <v>5</v>
      </c>
      <c r="N351" s="191" t="s">
        <v>45</v>
      </c>
      <c r="O351" s="43"/>
      <c r="P351" s="192">
        <f>O351*H351</f>
        <v>0</v>
      </c>
      <c r="Q351" s="192">
        <v>0</v>
      </c>
      <c r="R351" s="192">
        <f>Q351*H351</f>
        <v>0</v>
      </c>
      <c r="S351" s="192">
        <v>0</v>
      </c>
      <c r="T351" s="193">
        <f>S351*H351</f>
        <v>0</v>
      </c>
      <c r="AR351" s="25" t="s">
        <v>163</v>
      </c>
      <c r="AT351" s="25" t="s">
        <v>159</v>
      </c>
      <c r="AU351" s="25" t="s">
        <v>83</v>
      </c>
      <c r="AY351" s="25" t="s">
        <v>157</v>
      </c>
      <c r="BE351" s="194">
        <f>IF(N351="základní",J351,0)</f>
        <v>0</v>
      </c>
      <c r="BF351" s="194">
        <f>IF(N351="snížená",J351,0)</f>
        <v>0</v>
      </c>
      <c r="BG351" s="194">
        <f>IF(N351="zákl. přenesená",J351,0)</f>
        <v>0</v>
      </c>
      <c r="BH351" s="194">
        <f>IF(N351="sníž. přenesená",J351,0)</f>
        <v>0</v>
      </c>
      <c r="BI351" s="194">
        <f>IF(N351="nulová",J351,0)</f>
        <v>0</v>
      </c>
      <c r="BJ351" s="25" t="s">
        <v>81</v>
      </c>
      <c r="BK351" s="194">
        <f>ROUND(I351*H351,2)</f>
        <v>0</v>
      </c>
      <c r="BL351" s="25" t="s">
        <v>163</v>
      </c>
      <c r="BM351" s="25" t="s">
        <v>464</v>
      </c>
    </row>
    <row r="352" spans="2:65" s="1" customFormat="1" ht="20.4" customHeight="1">
      <c r="B352" s="182"/>
      <c r="C352" s="183" t="s">
        <v>465</v>
      </c>
      <c r="D352" s="183" t="s">
        <v>159</v>
      </c>
      <c r="E352" s="184" t="s">
        <v>466</v>
      </c>
      <c r="F352" s="185" t="s">
        <v>467</v>
      </c>
      <c r="G352" s="186" t="s">
        <v>236</v>
      </c>
      <c r="H352" s="187">
        <v>290.493</v>
      </c>
      <c r="I352" s="188"/>
      <c r="J352" s="189">
        <f>ROUND(I352*H352,2)</f>
        <v>0</v>
      </c>
      <c r="K352" s="185" t="s">
        <v>256</v>
      </c>
      <c r="L352" s="42"/>
      <c r="M352" s="190" t="s">
        <v>5</v>
      </c>
      <c r="N352" s="191" t="s">
        <v>45</v>
      </c>
      <c r="O352" s="43"/>
      <c r="P352" s="192">
        <f>O352*H352</f>
        <v>0</v>
      </c>
      <c r="Q352" s="192">
        <v>0</v>
      </c>
      <c r="R352" s="192">
        <f>Q352*H352</f>
        <v>0</v>
      </c>
      <c r="S352" s="192">
        <v>0</v>
      </c>
      <c r="T352" s="193">
        <f>S352*H352</f>
        <v>0</v>
      </c>
      <c r="AR352" s="25" t="s">
        <v>163</v>
      </c>
      <c r="AT352" s="25" t="s">
        <v>159</v>
      </c>
      <c r="AU352" s="25" t="s">
        <v>83</v>
      </c>
      <c r="AY352" s="25" t="s">
        <v>157</v>
      </c>
      <c r="BE352" s="194">
        <f>IF(N352="základní",J352,0)</f>
        <v>0</v>
      </c>
      <c r="BF352" s="194">
        <f>IF(N352="snížená",J352,0)</f>
        <v>0</v>
      </c>
      <c r="BG352" s="194">
        <f>IF(N352="zákl. přenesená",J352,0)</f>
        <v>0</v>
      </c>
      <c r="BH352" s="194">
        <f>IF(N352="sníž. přenesená",J352,0)</f>
        <v>0</v>
      </c>
      <c r="BI352" s="194">
        <f>IF(N352="nulová",J352,0)</f>
        <v>0</v>
      </c>
      <c r="BJ352" s="25" t="s">
        <v>81</v>
      </c>
      <c r="BK352" s="194">
        <f>ROUND(I352*H352,2)</f>
        <v>0</v>
      </c>
      <c r="BL352" s="25" t="s">
        <v>163</v>
      </c>
      <c r="BM352" s="25" t="s">
        <v>468</v>
      </c>
    </row>
    <row r="353" spans="2:63" s="11" customFormat="1" ht="29.85" customHeight="1">
      <c r="B353" s="168"/>
      <c r="D353" s="179" t="s">
        <v>73</v>
      </c>
      <c r="E353" s="180" t="s">
        <v>469</v>
      </c>
      <c r="F353" s="180" t="s">
        <v>470</v>
      </c>
      <c r="I353" s="171"/>
      <c r="J353" s="181">
        <f>BK353</f>
        <v>0</v>
      </c>
      <c r="L353" s="168"/>
      <c r="M353" s="173"/>
      <c r="N353" s="174"/>
      <c r="O353" s="174"/>
      <c r="P353" s="175">
        <f>P354</f>
        <v>0</v>
      </c>
      <c r="Q353" s="174"/>
      <c r="R353" s="175">
        <f>R354</f>
        <v>0</v>
      </c>
      <c r="S353" s="174"/>
      <c r="T353" s="176">
        <f>T354</f>
        <v>0</v>
      </c>
      <c r="AR353" s="169" t="s">
        <v>81</v>
      </c>
      <c r="AT353" s="177" t="s">
        <v>73</v>
      </c>
      <c r="AU353" s="177" t="s">
        <v>81</v>
      </c>
      <c r="AY353" s="169" t="s">
        <v>157</v>
      </c>
      <c r="BK353" s="178">
        <f>BK354</f>
        <v>0</v>
      </c>
    </row>
    <row r="354" spans="2:65" s="1" customFormat="1" ht="28.8" customHeight="1">
      <c r="B354" s="182"/>
      <c r="C354" s="183" t="s">
        <v>471</v>
      </c>
      <c r="D354" s="183" t="s">
        <v>159</v>
      </c>
      <c r="E354" s="184" t="s">
        <v>472</v>
      </c>
      <c r="F354" s="185" t="s">
        <v>473</v>
      </c>
      <c r="G354" s="186" t="s">
        <v>236</v>
      </c>
      <c r="H354" s="187">
        <v>909.304</v>
      </c>
      <c r="I354" s="188"/>
      <c r="J354" s="189">
        <f>ROUND(I354*H354,2)</f>
        <v>0</v>
      </c>
      <c r="K354" s="185" t="s">
        <v>172</v>
      </c>
      <c r="L354" s="42"/>
      <c r="M354" s="190" t="s">
        <v>5</v>
      </c>
      <c r="N354" s="191" t="s">
        <v>45</v>
      </c>
      <c r="O354" s="43"/>
      <c r="P354" s="192">
        <f>O354*H354</f>
        <v>0</v>
      </c>
      <c r="Q354" s="192">
        <v>0</v>
      </c>
      <c r="R354" s="192">
        <f>Q354*H354</f>
        <v>0</v>
      </c>
      <c r="S354" s="192">
        <v>0</v>
      </c>
      <c r="T354" s="193">
        <f>S354*H354</f>
        <v>0</v>
      </c>
      <c r="AR354" s="25" t="s">
        <v>163</v>
      </c>
      <c r="AT354" s="25" t="s">
        <v>159</v>
      </c>
      <c r="AU354" s="25" t="s">
        <v>83</v>
      </c>
      <c r="AY354" s="25" t="s">
        <v>157</v>
      </c>
      <c r="BE354" s="194">
        <f>IF(N354="základní",J354,0)</f>
        <v>0</v>
      </c>
      <c r="BF354" s="194">
        <f>IF(N354="snížená",J354,0)</f>
        <v>0</v>
      </c>
      <c r="BG354" s="194">
        <f>IF(N354="zákl. přenesená",J354,0)</f>
        <v>0</v>
      </c>
      <c r="BH354" s="194">
        <f>IF(N354="sníž. přenesená",J354,0)</f>
        <v>0</v>
      </c>
      <c r="BI354" s="194">
        <f>IF(N354="nulová",J354,0)</f>
        <v>0</v>
      </c>
      <c r="BJ354" s="25" t="s">
        <v>81</v>
      </c>
      <c r="BK354" s="194">
        <f>ROUND(I354*H354,2)</f>
        <v>0</v>
      </c>
      <c r="BL354" s="25" t="s">
        <v>163</v>
      </c>
      <c r="BM354" s="25" t="s">
        <v>474</v>
      </c>
    </row>
    <row r="355" spans="2:63" s="11" customFormat="1" ht="37.35" customHeight="1">
      <c r="B355" s="168"/>
      <c r="D355" s="169" t="s">
        <v>73</v>
      </c>
      <c r="E355" s="170" t="s">
        <v>475</v>
      </c>
      <c r="F355" s="170" t="s">
        <v>476</v>
      </c>
      <c r="I355" s="171"/>
      <c r="J355" s="172">
        <f>BK355</f>
        <v>0</v>
      </c>
      <c r="L355" s="168"/>
      <c r="M355" s="173"/>
      <c r="N355" s="174"/>
      <c r="O355" s="174"/>
      <c r="P355" s="175">
        <f>P356</f>
        <v>0</v>
      </c>
      <c r="Q355" s="174"/>
      <c r="R355" s="175">
        <f>R356</f>
        <v>0.00215</v>
      </c>
      <c r="S355" s="174"/>
      <c r="T355" s="176">
        <f>T356</f>
        <v>0</v>
      </c>
      <c r="AR355" s="169" t="s">
        <v>83</v>
      </c>
      <c r="AT355" s="177" t="s">
        <v>73</v>
      </c>
      <c r="AU355" s="177" t="s">
        <v>74</v>
      </c>
      <c r="AY355" s="169" t="s">
        <v>157</v>
      </c>
      <c r="BK355" s="178">
        <f>BK356</f>
        <v>0</v>
      </c>
    </row>
    <row r="356" spans="2:63" s="11" customFormat="1" ht="19.95" customHeight="1">
      <c r="B356" s="168"/>
      <c r="D356" s="179" t="s">
        <v>73</v>
      </c>
      <c r="E356" s="180" t="s">
        <v>477</v>
      </c>
      <c r="F356" s="180" t="s">
        <v>478</v>
      </c>
      <c r="I356" s="171"/>
      <c r="J356" s="181">
        <f>BK356</f>
        <v>0</v>
      </c>
      <c r="L356" s="168"/>
      <c r="M356" s="173"/>
      <c r="N356" s="174"/>
      <c r="O356" s="174"/>
      <c r="P356" s="175">
        <f>P357</f>
        <v>0</v>
      </c>
      <c r="Q356" s="174"/>
      <c r="R356" s="175">
        <f>R357</f>
        <v>0.00215</v>
      </c>
      <c r="S356" s="174"/>
      <c r="T356" s="176">
        <f>T357</f>
        <v>0</v>
      </c>
      <c r="AR356" s="169" t="s">
        <v>83</v>
      </c>
      <c r="AT356" s="177" t="s">
        <v>73</v>
      </c>
      <c r="AU356" s="177" t="s">
        <v>81</v>
      </c>
      <c r="AY356" s="169" t="s">
        <v>157</v>
      </c>
      <c r="BK356" s="178">
        <f>BK357</f>
        <v>0</v>
      </c>
    </row>
    <row r="357" spans="2:65" s="1" customFormat="1" ht="20.4" customHeight="1">
      <c r="B357" s="182"/>
      <c r="C357" s="183" t="s">
        <v>479</v>
      </c>
      <c r="D357" s="183" t="s">
        <v>159</v>
      </c>
      <c r="E357" s="184" t="s">
        <v>480</v>
      </c>
      <c r="F357" s="185" t="s">
        <v>481</v>
      </c>
      <c r="G357" s="186" t="s">
        <v>356</v>
      </c>
      <c r="H357" s="187">
        <v>1</v>
      </c>
      <c r="I357" s="188"/>
      <c r="J357" s="189">
        <f>ROUND(I357*H357,2)</f>
        <v>0</v>
      </c>
      <c r="K357" s="185" t="s">
        <v>5</v>
      </c>
      <c r="L357" s="42"/>
      <c r="M357" s="190" t="s">
        <v>5</v>
      </c>
      <c r="N357" s="248" t="s">
        <v>45</v>
      </c>
      <c r="O357" s="249"/>
      <c r="P357" s="250">
        <f>O357*H357</f>
        <v>0</v>
      </c>
      <c r="Q357" s="250">
        <v>0.00215</v>
      </c>
      <c r="R357" s="250">
        <f>Q357*H357</f>
        <v>0.00215</v>
      </c>
      <c r="S357" s="250">
        <v>0</v>
      </c>
      <c r="T357" s="251">
        <f>S357*H357</f>
        <v>0</v>
      </c>
      <c r="AR357" s="25" t="s">
        <v>268</v>
      </c>
      <c r="AT357" s="25" t="s">
        <v>159</v>
      </c>
      <c r="AU357" s="25" t="s">
        <v>83</v>
      </c>
      <c r="AY357" s="25" t="s">
        <v>157</v>
      </c>
      <c r="BE357" s="194">
        <f>IF(N357="základní",J357,0)</f>
        <v>0</v>
      </c>
      <c r="BF357" s="194">
        <f>IF(N357="snížená",J357,0)</f>
        <v>0</v>
      </c>
      <c r="BG357" s="194">
        <f>IF(N357="zákl. přenesená",J357,0)</f>
        <v>0</v>
      </c>
      <c r="BH357" s="194">
        <f>IF(N357="sníž. přenesená",J357,0)</f>
        <v>0</v>
      </c>
      <c r="BI357" s="194">
        <f>IF(N357="nulová",J357,0)</f>
        <v>0</v>
      </c>
      <c r="BJ357" s="25" t="s">
        <v>81</v>
      </c>
      <c r="BK357" s="194">
        <f>ROUND(I357*H357,2)</f>
        <v>0</v>
      </c>
      <c r="BL357" s="25" t="s">
        <v>268</v>
      </c>
      <c r="BM357" s="25" t="s">
        <v>482</v>
      </c>
    </row>
    <row r="358" spans="2:12" s="1" customFormat="1" ht="6.9" customHeight="1">
      <c r="B358" s="57"/>
      <c r="C358" s="58"/>
      <c r="D358" s="58"/>
      <c r="E358" s="58"/>
      <c r="F358" s="58"/>
      <c r="G358" s="58"/>
      <c r="H358" s="58"/>
      <c r="I358" s="135"/>
      <c r="J358" s="58"/>
      <c r="K358" s="58"/>
      <c r="L358" s="42"/>
    </row>
  </sheetData>
  <autoFilter ref="C93:K357"/>
  <mergeCells count="12">
    <mergeCell ref="G1:H1"/>
    <mergeCell ref="L2:V2"/>
    <mergeCell ref="E49:H49"/>
    <mergeCell ref="E51:H51"/>
    <mergeCell ref="E82:H82"/>
    <mergeCell ref="E84:H84"/>
    <mergeCell ref="E86:H8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7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113</v>
      </c>
      <c r="G1" s="388" t="s">
        <v>114</v>
      </c>
      <c r="H1" s="388"/>
      <c r="I1" s="111"/>
      <c r="J1" s="110" t="s">
        <v>115</v>
      </c>
      <c r="K1" s="109" t="s">
        <v>116</v>
      </c>
      <c r="L1" s="110" t="s">
        <v>117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9" t="s">
        <v>8</v>
      </c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5" t="s">
        <v>91</v>
      </c>
    </row>
    <row r="3" spans="2:46" ht="6.9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83</v>
      </c>
    </row>
    <row r="4" spans="2:46" ht="36.9" customHeight="1">
      <c r="B4" s="29"/>
      <c r="C4" s="30"/>
      <c r="D4" s="31" t="s">
        <v>118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3.2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0.4" customHeight="1">
      <c r="B7" s="29"/>
      <c r="C7" s="30"/>
      <c r="D7" s="30"/>
      <c r="E7" s="381" t="str">
        <f>'Rekapitulace stavby'!K6</f>
        <v>Rekonstrukce ulic Okružní a Ztracená v Šumperku - parkoviště, etapa 2016</v>
      </c>
      <c r="F7" s="382"/>
      <c r="G7" s="382"/>
      <c r="H7" s="382"/>
      <c r="I7" s="113"/>
      <c r="J7" s="30"/>
      <c r="K7" s="32"/>
    </row>
    <row r="8" spans="2:11" ht="13.2">
      <c r="B8" s="29"/>
      <c r="C8" s="30"/>
      <c r="D8" s="38" t="s">
        <v>119</v>
      </c>
      <c r="E8" s="30"/>
      <c r="F8" s="30"/>
      <c r="G8" s="30"/>
      <c r="H8" s="30"/>
      <c r="I8" s="113"/>
      <c r="J8" s="30"/>
      <c r="K8" s="32"/>
    </row>
    <row r="9" spans="2:11" s="1" customFormat="1" ht="20.4" customHeight="1">
      <c r="B9" s="42"/>
      <c r="C9" s="43"/>
      <c r="D9" s="43"/>
      <c r="E9" s="381" t="s">
        <v>120</v>
      </c>
      <c r="F9" s="383"/>
      <c r="G9" s="383"/>
      <c r="H9" s="383"/>
      <c r="I9" s="114"/>
      <c r="J9" s="43"/>
      <c r="K9" s="46"/>
    </row>
    <row r="10" spans="2:11" s="1" customFormat="1" ht="13.2">
      <c r="B10" s="42"/>
      <c r="C10" s="43"/>
      <c r="D10" s="38" t="s">
        <v>121</v>
      </c>
      <c r="E10" s="43"/>
      <c r="F10" s="43"/>
      <c r="G10" s="43"/>
      <c r="H10" s="43"/>
      <c r="I10" s="114"/>
      <c r="J10" s="43"/>
      <c r="K10" s="46"/>
    </row>
    <row r="11" spans="2:11" s="1" customFormat="1" ht="36.9" customHeight="1">
      <c r="B11" s="42"/>
      <c r="C11" s="43"/>
      <c r="D11" s="43"/>
      <c r="E11" s="384" t="s">
        <v>483</v>
      </c>
      <c r="F11" s="383"/>
      <c r="G11" s="383"/>
      <c r="H11" s="383"/>
      <c r="I11" s="114"/>
      <c r="J11" s="43"/>
      <c r="K11" s="46"/>
    </row>
    <row r="12" spans="2:11" s="1" customFormat="1" ht="12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" customHeight="1">
      <c r="B13" s="42"/>
      <c r="C13" s="43"/>
      <c r="D13" s="38" t="s">
        <v>21</v>
      </c>
      <c r="E13" s="43"/>
      <c r="F13" s="36" t="s">
        <v>5</v>
      </c>
      <c r="G13" s="43"/>
      <c r="H13" s="43"/>
      <c r="I13" s="115" t="s">
        <v>22</v>
      </c>
      <c r="J13" s="36" t="s">
        <v>5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15" t="s">
        <v>25</v>
      </c>
      <c r="J14" s="116" t="str">
        <f>'Rekapitulace stavby'!AN8</f>
        <v>25. 2. 2017</v>
      </c>
      <c r="K14" s="46"/>
    </row>
    <row r="15" spans="2:11" s="1" customFormat="1" ht="10.8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15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123</v>
      </c>
      <c r="F17" s="43"/>
      <c r="G17" s="43"/>
      <c r="H17" s="43"/>
      <c r="I17" s="115" t="s">
        <v>31</v>
      </c>
      <c r="J17" s="36" t="s">
        <v>32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" customHeight="1">
      <c r="B19" s="42"/>
      <c r="C19" s="43"/>
      <c r="D19" s="38" t="s">
        <v>33</v>
      </c>
      <c r="E19" s="43"/>
      <c r="F19" s="43"/>
      <c r="G19" s="43"/>
      <c r="H19" s="43"/>
      <c r="I19" s="115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" customHeight="1">
      <c r="B22" s="42"/>
      <c r="C22" s="43"/>
      <c r="D22" s="38" t="s">
        <v>35</v>
      </c>
      <c r="E22" s="43"/>
      <c r="F22" s="43"/>
      <c r="G22" s="43"/>
      <c r="H22" s="43"/>
      <c r="I22" s="115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15" t="s">
        <v>31</v>
      </c>
      <c r="J23" s="36" t="s">
        <v>5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" customHeight="1">
      <c r="B25" s="42"/>
      <c r="C25" s="43"/>
      <c r="D25" s="38" t="s">
        <v>39</v>
      </c>
      <c r="E25" s="43"/>
      <c r="F25" s="43"/>
      <c r="G25" s="43"/>
      <c r="H25" s="43"/>
      <c r="I25" s="114"/>
      <c r="J25" s="43"/>
      <c r="K25" s="46"/>
    </row>
    <row r="26" spans="2:11" s="7" customFormat="1" ht="20.4" customHeight="1">
      <c r="B26" s="117"/>
      <c r="C26" s="118"/>
      <c r="D26" s="118"/>
      <c r="E26" s="347" t="s">
        <v>5</v>
      </c>
      <c r="F26" s="347"/>
      <c r="G26" s="347"/>
      <c r="H26" s="347"/>
      <c r="I26" s="119"/>
      <c r="J26" s="118"/>
      <c r="K26" s="120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40</v>
      </c>
      <c r="E29" s="43"/>
      <c r="F29" s="43"/>
      <c r="G29" s="43"/>
      <c r="H29" s="43"/>
      <c r="I29" s="114"/>
      <c r="J29" s="124">
        <f>ROUND(J85,2)</f>
        <v>0</v>
      </c>
      <c r="K29" s="46"/>
    </row>
    <row r="30" spans="2:11" s="1" customFormat="1" ht="6.9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" customHeight="1">
      <c r="B31" s="42"/>
      <c r="C31" s="43"/>
      <c r="D31" s="43"/>
      <c r="E31" s="43"/>
      <c r="F31" s="47" t="s">
        <v>42</v>
      </c>
      <c r="G31" s="43"/>
      <c r="H31" s="43"/>
      <c r="I31" s="125" t="s">
        <v>41</v>
      </c>
      <c r="J31" s="47" t="s">
        <v>43</v>
      </c>
      <c r="K31" s="46"/>
    </row>
    <row r="32" spans="2:11" s="1" customFormat="1" ht="14.4" customHeight="1">
      <c r="B32" s="42"/>
      <c r="C32" s="43"/>
      <c r="D32" s="50" t="s">
        <v>44</v>
      </c>
      <c r="E32" s="50" t="s">
        <v>45</v>
      </c>
      <c r="F32" s="126">
        <f>ROUND(SUM(BE85:BE121),2)</f>
        <v>0</v>
      </c>
      <c r="G32" s="43"/>
      <c r="H32" s="43"/>
      <c r="I32" s="127">
        <v>0.21</v>
      </c>
      <c r="J32" s="126">
        <f>ROUND(ROUND((SUM(BE85:BE121)),2)*I32,2)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46</v>
      </c>
      <c r="F33" s="126">
        <f>ROUND(SUM(BF85:BF121),2)</f>
        <v>0</v>
      </c>
      <c r="G33" s="43"/>
      <c r="H33" s="43"/>
      <c r="I33" s="127">
        <v>0.15</v>
      </c>
      <c r="J33" s="126">
        <f>ROUND(ROUND((SUM(BF85:BF121)),2)*I33,2)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47</v>
      </c>
      <c r="F34" s="126">
        <f>ROUND(SUM(BG85:BG121),2)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" customHeight="1" hidden="1">
      <c r="B35" s="42"/>
      <c r="C35" s="43"/>
      <c r="D35" s="43"/>
      <c r="E35" s="50" t="s">
        <v>48</v>
      </c>
      <c r="F35" s="126">
        <f>ROUND(SUM(BH85:BH121),2)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" customHeight="1" hidden="1">
      <c r="B36" s="42"/>
      <c r="C36" s="43"/>
      <c r="D36" s="43"/>
      <c r="E36" s="50" t="s">
        <v>49</v>
      </c>
      <c r="F36" s="126">
        <f>ROUND(SUM(BI85:BI121),2)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50</v>
      </c>
      <c r="E38" s="72"/>
      <c r="F38" s="72"/>
      <c r="G38" s="130" t="s">
        <v>51</v>
      </c>
      <c r="H38" s="131" t="s">
        <v>52</v>
      </c>
      <c r="I38" s="132"/>
      <c r="J38" s="133">
        <f>SUM(J29:J36)</f>
        <v>0</v>
      </c>
      <c r="K38" s="134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" customHeight="1">
      <c r="B44" s="42"/>
      <c r="C44" s="31" t="s">
        <v>124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0.4" customHeight="1">
      <c r="B47" s="42"/>
      <c r="C47" s="43"/>
      <c r="D47" s="43"/>
      <c r="E47" s="381" t="str">
        <f>E7</f>
        <v>Rekonstrukce ulic Okružní a Ztracená v Šumperku - parkoviště, etapa 2016</v>
      </c>
      <c r="F47" s="382"/>
      <c r="G47" s="382"/>
      <c r="H47" s="382"/>
      <c r="I47" s="114"/>
      <c r="J47" s="43"/>
      <c r="K47" s="46"/>
    </row>
    <row r="48" spans="2:11" ht="13.2">
      <c r="B48" s="29"/>
      <c r="C48" s="38" t="s">
        <v>119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0.4" customHeight="1">
      <c r="B49" s="42"/>
      <c r="C49" s="43"/>
      <c r="D49" s="43"/>
      <c r="E49" s="381" t="s">
        <v>120</v>
      </c>
      <c r="F49" s="383"/>
      <c r="G49" s="383"/>
      <c r="H49" s="383"/>
      <c r="I49" s="114"/>
      <c r="J49" s="43"/>
      <c r="K49" s="46"/>
    </row>
    <row r="50" spans="2:11" s="1" customFormat="1" ht="14.4" customHeight="1">
      <c r="B50" s="42"/>
      <c r="C50" s="38" t="s">
        <v>121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2.2" customHeight="1">
      <c r="B51" s="42"/>
      <c r="C51" s="43"/>
      <c r="D51" s="43"/>
      <c r="E51" s="384" t="str">
        <f>E11</f>
        <v>SO 191 - Dopravní značení trvalé</v>
      </c>
      <c r="F51" s="383"/>
      <c r="G51" s="383"/>
      <c r="H51" s="383"/>
      <c r="I51" s="114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15" t="s">
        <v>25</v>
      </c>
      <c r="J53" s="116" t="str">
        <f>IF(J14="","",J14)</f>
        <v>25. 2. 2017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>Město Šumperk, Ním. Míru 1,Šumperk</v>
      </c>
      <c r="G55" s="43"/>
      <c r="H55" s="43"/>
      <c r="I55" s="115" t="s">
        <v>35</v>
      </c>
      <c r="J55" s="36" t="str">
        <f>E23</f>
        <v>Cekr CZ s.r.o., Mazalova57/2, Šumperk</v>
      </c>
      <c r="K55" s="46"/>
    </row>
    <row r="56" spans="2:11" s="1" customFormat="1" ht="14.4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125</v>
      </c>
      <c r="D58" s="128"/>
      <c r="E58" s="128"/>
      <c r="F58" s="128"/>
      <c r="G58" s="128"/>
      <c r="H58" s="128"/>
      <c r="I58" s="139"/>
      <c r="J58" s="140" t="s">
        <v>126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127</v>
      </c>
      <c r="D60" s="43"/>
      <c r="E60" s="43"/>
      <c r="F60" s="43"/>
      <c r="G60" s="43"/>
      <c r="H60" s="43"/>
      <c r="I60" s="114"/>
      <c r="J60" s="124">
        <f>J85</f>
        <v>0</v>
      </c>
      <c r="K60" s="46"/>
      <c r="AU60" s="25" t="s">
        <v>128</v>
      </c>
    </row>
    <row r="61" spans="2:11" s="8" customFormat="1" ht="24.9" customHeight="1">
      <c r="B61" s="143"/>
      <c r="C61" s="144"/>
      <c r="D61" s="145" t="s">
        <v>129</v>
      </c>
      <c r="E61" s="146"/>
      <c r="F61" s="146"/>
      <c r="G61" s="146"/>
      <c r="H61" s="146"/>
      <c r="I61" s="147"/>
      <c r="J61" s="148">
        <f>J86</f>
        <v>0</v>
      </c>
      <c r="K61" s="149"/>
    </row>
    <row r="62" spans="2:11" s="9" customFormat="1" ht="19.95" customHeight="1">
      <c r="B62" s="150"/>
      <c r="C62" s="151"/>
      <c r="D62" s="152" t="s">
        <v>136</v>
      </c>
      <c r="E62" s="153"/>
      <c r="F62" s="153"/>
      <c r="G62" s="153"/>
      <c r="H62" s="153"/>
      <c r="I62" s="154"/>
      <c r="J62" s="155">
        <f>J87</f>
        <v>0</v>
      </c>
      <c r="K62" s="156"/>
    </row>
    <row r="63" spans="2:11" s="9" customFormat="1" ht="19.95" customHeight="1">
      <c r="B63" s="150"/>
      <c r="C63" s="151"/>
      <c r="D63" s="152" t="s">
        <v>138</v>
      </c>
      <c r="E63" s="153"/>
      <c r="F63" s="153"/>
      <c r="G63" s="153"/>
      <c r="H63" s="153"/>
      <c r="I63" s="154"/>
      <c r="J63" s="155">
        <f>J120</f>
        <v>0</v>
      </c>
      <c r="K63" s="156"/>
    </row>
    <row r="64" spans="2:11" s="1" customFormat="1" ht="21.75" customHeight="1">
      <c r="B64" s="42"/>
      <c r="C64" s="43"/>
      <c r="D64" s="43"/>
      <c r="E64" s="43"/>
      <c r="F64" s="43"/>
      <c r="G64" s="43"/>
      <c r="H64" s="43"/>
      <c r="I64" s="114"/>
      <c r="J64" s="43"/>
      <c r="K64" s="46"/>
    </row>
    <row r="65" spans="2:11" s="1" customFormat="1" ht="6.9" customHeight="1">
      <c r="B65" s="57"/>
      <c r="C65" s="58"/>
      <c r="D65" s="58"/>
      <c r="E65" s="58"/>
      <c r="F65" s="58"/>
      <c r="G65" s="58"/>
      <c r="H65" s="58"/>
      <c r="I65" s="135"/>
      <c r="J65" s="58"/>
      <c r="K65" s="59"/>
    </row>
    <row r="69" spans="2:12" s="1" customFormat="1" ht="6.9" customHeight="1">
      <c r="B69" s="60"/>
      <c r="C69" s="61"/>
      <c r="D69" s="61"/>
      <c r="E69" s="61"/>
      <c r="F69" s="61"/>
      <c r="G69" s="61"/>
      <c r="H69" s="61"/>
      <c r="I69" s="136"/>
      <c r="J69" s="61"/>
      <c r="K69" s="61"/>
      <c r="L69" s="42"/>
    </row>
    <row r="70" spans="2:12" s="1" customFormat="1" ht="36.9" customHeight="1">
      <c r="B70" s="42"/>
      <c r="C70" s="62" t="s">
        <v>141</v>
      </c>
      <c r="L70" s="42"/>
    </row>
    <row r="71" spans="2:12" s="1" customFormat="1" ht="6.9" customHeight="1">
      <c r="B71" s="42"/>
      <c r="L71" s="42"/>
    </row>
    <row r="72" spans="2:12" s="1" customFormat="1" ht="14.4" customHeight="1">
      <c r="B72" s="42"/>
      <c r="C72" s="64" t="s">
        <v>19</v>
      </c>
      <c r="L72" s="42"/>
    </row>
    <row r="73" spans="2:12" s="1" customFormat="1" ht="20.4" customHeight="1">
      <c r="B73" s="42"/>
      <c r="E73" s="385" t="str">
        <f>E7</f>
        <v>Rekonstrukce ulic Okružní a Ztracená v Šumperku - parkoviště, etapa 2016</v>
      </c>
      <c r="F73" s="386"/>
      <c r="G73" s="386"/>
      <c r="H73" s="386"/>
      <c r="L73" s="42"/>
    </row>
    <row r="74" spans="2:12" ht="13.2">
      <c r="B74" s="29"/>
      <c r="C74" s="64" t="s">
        <v>119</v>
      </c>
      <c r="L74" s="29"/>
    </row>
    <row r="75" spans="2:12" s="1" customFormat="1" ht="20.4" customHeight="1">
      <c r="B75" s="42"/>
      <c r="E75" s="385" t="s">
        <v>120</v>
      </c>
      <c r="F75" s="387"/>
      <c r="G75" s="387"/>
      <c r="H75" s="387"/>
      <c r="L75" s="42"/>
    </row>
    <row r="76" spans="2:12" s="1" customFormat="1" ht="14.4" customHeight="1">
      <c r="B76" s="42"/>
      <c r="C76" s="64" t="s">
        <v>121</v>
      </c>
      <c r="L76" s="42"/>
    </row>
    <row r="77" spans="2:12" s="1" customFormat="1" ht="22.2" customHeight="1">
      <c r="B77" s="42"/>
      <c r="E77" s="358" t="str">
        <f>E11</f>
        <v>SO 191 - Dopravní značení trvalé</v>
      </c>
      <c r="F77" s="387"/>
      <c r="G77" s="387"/>
      <c r="H77" s="387"/>
      <c r="L77" s="42"/>
    </row>
    <row r="78" spans="2:12" s="1" customFormat="1" ht="6.9" customHeight="1">
      <c r="B78" s="42"/>
      <c r="L78" s="42"/>
    </row>
    <row r="79" spans="2:12" s="1" customFormat="1" ht="18" customHeight="1">
      <c r="B79" s="42"/>
      <c r="C79" s="64" t="s">
        <v>23</v>
      </c>
      <c r="F79" s="157" t="str">
        <f>F14</f>
        <v>Šumperk</v>
      </c>
      <c r="I79" s="158" t="s">
        <v>25</v>
      </c>
      <c r="J79" s="68" t="str">
        <f>IF(J14="","",J14)</f>
        <v>25. 2. 2017</v>
      </c>
      <c r="L79" s="42"/>
    </row>
    <row r="80" spans="2:12" s="1" customFormat="1" ht="6.9" customHeight="1">
      <c r="B80" s="42"/>
      <c r="L80" s="42"/>
    </row>
    <row r="81" spans="2:12" s="1" customFormat="1" ht="13.2">
      <c r="B81" s="42"/>
      <c r="C81" s="64" t="s">
        <v>27</v>
      </c>
      <c r="F81" s="157" t="str">
        <f>E17</f>
        <v>Město Šumperk, Ním. Míru 1,Šumperk</v>
      </c>
      <c r="I81" s="158" t="s">
        <v>35</v>
      </c>
      <c r="J81" s="157" t="str">
        <f>E23</f>
        <v>Cekr CZ s.r.o., Mazalova57/2, Šumperk</v>
      </c>
      <c r="L81" s="42"/>
    </row>
    <row r="82" spans="2:12" s="1" customFormat="1" ht="14.4" customHeight="1">
      <c r="B82" s="42"/>
      <c r="C82" s="64" t="s">
        <v>33</v>
      </c>
      <c r="F82" s="157" t="str">
        <f>IF(E20="","",E20)</f>
        <v/>
      </c>
      <c r="L82" s="42"/>
    </row>
    <row r="83" spans="2:12" s="1" customFormat="1" ht="10.35" customHeight="1">
      <c r="B83" s="42"/>
      <c r="L83" s="42"/>
    </row>
    <row r="84" spans="2:20" s="10" customFormat="1" ht="29.25" customHeight="1">
      <c r="B84" s="159"/>
      <c r="C84" s="160" t="s">
        <v>142</v>
      </c>
      <c r="D84" s="161" t="s">
        <v>59</v>
      </c>
      <c r="E84" s="161" t="s">
        <v>55</v>
      </c>
      <c r="F84" s="161" t="s">
        <v>143</v>
      </c>
      <c r="G84" s="161" t="s">
        <v>144</v>
      </c>
      <c r="H84" s="161" t="s">
        <v>145</v>
      </c>
      <c r="I84" s="162" t="s">
        <v>146</v>
      </c>
      <c r="J84" s="161" t="s">
        <v>126</v>
      </c>
      <c r="K84" s="163" t="s">
        <v>147</v>
      </c>
      <c r="L84" s="159"/>
      <c r="M84" s="74" t="s">
        <v>148</v>
      </c>
      <c r="N84" s="75" t="s">
        <v>44</v>
      </c>
      <c r="O84" s="75" t="s">
        <v>149</v>
      </c>
      <c r="P84" s="75" t="s">
        <v>150</v>
      </c>
      <c r="Q84" s="75" t="s">
        <v>151</v>
      </c>
      <c r="R84" s="75" t="s">
        <v>152</v>
      </c>
      <c r="S84" s="75" t="s">
        <v>153</v>
      </c>
      <c r="T84" s="76" t="s">
        <v>154</v>
      </c>
    </row>
    <row r="85" spans="2:63" s="1" customFormat="1" ht="29.25" customHeight="1">
      <c r="B85" s="42"/>
      <c r="C85" s="78" t="s">
        <v>127</v>
      </c>
      <c r="J85" s="164">
        <f>BK85</f>
        <v>0</v>
      </c>
      <c r="L85" s="42"/>
      <c r="M85" s="77"/>
      <c r="N85" s="69"/>
      <c r="O85" s="69"/>
      <c r="P85" s="165">
        <f>P86</f>
        <v>0</v>
      </c>
      <c r="Q85" s="69"/>
      <c r="R85" s="165">
        <f>R86</f>
        <v>0.39362</v>
      </c>
      <c r="S85" s="69"/>
      <c r="T85" s="166">
        <f>T86</f>
        <v>0</v>
      </c>
      <c r="AT85" s="25" t="s">
        <v>73</v>
      </c>
      <c r="AU85" s="25" t="s">
        <v>128</v>
      </c>
      <c r="BK85" s="167">
        <f>BK86</f>
        <v>0</v>
      </c>
    </row>
    <row r="86" spans="2:63" s="11" customFormat="1" ht="37.35" customHeight="1">
      <c r="B86" s="168"/>
      <c r="D86" s="169" t="s">
        <v>73</v>
      </c>
      <c r="E86" s="170" t="s">
        <v>155</v>
      </c>
      <c r="F86" s="170" t="s">
        <v>156</v>
      </c>
      <c r="I86" s="171"/>
      <c r="J86" s="172">
        <f>BK86</f>
        <v>0</v>
      </c>
      <c r="L86" s="168"/>
      <c r="M86" s="173"/>
      <c r="N86" s="174"/>
      <c r="O86" s="174"/>
      <c r="P86" s="175">
        <f>P87+P120</f>
        <v>0</v>
      </c>
      <c r="Q86" s="174"/>
      <c r="R86" s="175">
        <f>R87+R120</f>
        <v>0.39362</v>
      </c>
      <c r="S86" s="174"/>
      <c r="T86" s="176">
        <f>T87+T120</f>
        <v>0</v>
      </c>
      <c r="AR86" s="169" t="s">
        <v>81</v>
      </c>
      <c r="AT86" s="177" t="s">
        <v>73</v>
      </c>
      <c r="AU86" s="177" t="s">
        <v>74</v>
      </c>
      <c r="AY86" s="169" t="s">
        <v>157</v>
      </c>
      <c r="BK86" s="178">
        <f>BK87+BK120</f>
        <v>0</v>
      </c>
    </row>
    <row r="87" spans="2:63" s="11" customFormat="1" ht="19.95" customHeight="1">
      <c r="B87" s="168"/>
      <c r="D87" s="179" t="s">
        <v>73</v>
      </c>
      <c r="E87" s="180" t="s">
        <v>219</v>
      </c>
      <c r="F87" s="180" t="s">
        <v>391</v>
      </c>
      <c r="I87" s="171"/>
      <c r="J87" s="181">
        <f>BK87</f>
        <v>0</v>
      </c>
      <c r="L87" s="168"/>
      <c r="M87" s="173"/>
      <c r="N87" s="174"/>
      <c r="O87" s="174"/>
      <c r="P87" s="175">
        <f>SUM(P88:P119)</f>
        <v>0</v>
      </c>
      <c r="Q87" s="174"/>
      <c r="R87" s="175">
        <f>SUM(R88:R119)</f>
        <v>0.39362</v>
      </c>
      <c r="S87" s="174"/>
      <c r="T87" s="176">
        <f>SUM(T88:T119)</f>
        <v>0</v>
      </c>
      <c r="AR87" s="169" t="s">
        <v>81</v>
      </c>
      <c r="AT87" s="177" t="s">
        <v>73</v>
      </c>
      <c r="AU87" s="177" t="s">
        <v>81</v>
      </c>
      <c r="AY87" s="169" t="s">
        <v>157</v>
      </c>
      <c r="BK87" s="178">
        <f>SUM(BK88:BK119)</f>
        <v>0</v>
      </c>
    </row>
    <row r="88" spans="2:65" s="1" customFormat="1" ht="28.8" customHeight="1">
      <c r="B88" s="182"/>
      <c r="C88" s="183" t="s">
        <v>81</v>
      </c>
      <c r="D88" s="183" t="s">
        <v>159</v>
      </c>
      <c r="E88" s="184" t="s">
        <v>484</v>
      </c>
      <c r="F88" s="185" t="s">
        <v>485</v>
      </c>
      <c r="G88" s="186" t="s">
        <v>346</v>
      </c>
      <c r="H88" s="187">
        <v>3</v>
      </c>
      <c r="I88" s="188"/>
      <c r="J88" s="189">
        <f>ROUND(I88*H88,2)</f>
        <v>0</v>
      </c>
      <c r="K88" s="185" t="s">
        <v>5</v>
      </c>
      <c r="L88" s="42"/>
      <c r="M88" s="190" t="s">
        <v>5</v>
      </c>
      <c r="N88" s="191" t="s">
        <v>45</v>
      </c>
      <c r="O88" s="43"/>
      <c r="P88" s="192">
        <f>O88*H88</f>
        <v>0</v>
      </c>
      <c r="Q88" s="192">
        <v>0.0007</v>
      </c>
      <c r="R88" s="192">
        <f>Q88*H88</f>
        <v>0.0021</v>
      </c>
      <c r="S88" s="192">
        <v>0</v>
      </c>
      <c r="T88" s="193">
        <f>S88*H88</f>
        <v>0</v>
      </c>
      <c r="AR88" s="25" t="s">
        <v>163</v>
      </c>
      <c r="AT88" s="25" t="s">
        <v>159</v>
      </c>
      <c r="AU88" s="25" t="s">
        <v>83</v>
      </c>
      <c r="AY88" s="25" t="s">
        <v>157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25" t="s">
        <v>81</v>
      </c>
      <c r="BK88" s="194">
        <f>ROUND(I88*H88,2)</f>
        <v>0</v>
      </c>
      <c r="BL88" s="25" t="s">
        <v>163</v>
      </c>
      <c r="BM88" s="25" t="s">
        <v>486</v>
      </c>
    </row>
    <row r="89" spans="2:51" s="12" customFormat="1" ht="12">
      <c r="B89" s="195"/>
      <c r="D89" s="196" t="s">
        <v>165</v>
      </c>
      <c r="E89" s="197" t="s">
        <v>5</v>
      </c>
      <c r="F89" s="198" t="s">
        <v>487</v>
      </c>
      <c r="H89" s="199" t="s">
        <v>5</v>
      </c>
      <c r="I89" s="200"/>
      <c r="L89" s="195"/>
      <c r="M89" s="201"/>
      <c r="N89" s="202"/>
      <c r="O89" s="202"/>
      <c r="P89" s="202"/>
      <c r="Q89" s="202"/>
      <c r="R89" s="202"/>
      <c r="S89" s="202"/>
      <c r="T89" s="203"/>
      <c r="AT89" s="199" t="s">
        <v>165</v>
      </c>
      <c r="AU89" s="199" t="s">
        <v>83</v>
      </c>
      <c r="AV89" s="12" t="s">
        <v>81</v>
      </c>
      <c r="AW89" s="12" t="s">
        <v>38</v>
      </c>
      <c r="AX89" s="12" t="s">
        <v>74</v>
      </c>
      <c r="AY89" s="199" t="s">
        <v>157</v>
      </c>
    </row>
    <row r="90" spans="2:51" s="13" customFormat="1" ht="12">
      <c r="B90" s="204"/>
      <c r="D90" s="196" t="s">
        <v>165</v>
      </c>
      <c r="E90" s="205" t="s">
        <v>5</v>
      </c>
      <c r="F90" s="206" t="s">
        <v>83</v>
      </c>
      <c r="H90" s="207">
        <v>2</v>
      </c>
      <c r="I90" s="208"/>
      <c r="L90" s="204"/>
      <c r="M90" s="209"/>
      <c r="N90" s="210"/>
      <c r="O90" s="210"/>
      <c r="P90" s="210"/>
      <c r="Q90" s="210"/>
      <c r="R90" s="210"/>
      <c r="S90" s="210"/>
      <c r="T90" s="211"/>
      <c r="AT90" s="205" t="s">
        <v>165</v>
      </c>
      <c r="AU90" s="205" t="s">
        <v>83</v>
      </c>
      <c r="AV90" s="13" t="s">
        <v>83</v>
      </c>
      <c r="AW90" s="13" t="s">
        <v>38</v>
      </c>
      <c r="AX90" s="13" t="s">
        <v>74</v>
      </c>
      <c r="AY90" s="205" t="s">
        <v>157</v>
      </c>
    </row>
    <row r="91" spans="2:51" s="12" customFormat="1" ht="12">
      <c r="B91" s="195"/>
      <c r="D91" s="196" t="s">
        <v>165</v>
      </c>
      <c r="E91" s="197" t="s">
        <v>5</v>
      </c>
      <c r="F91" s="198" t="s">
        <v>488</v>
      </c>
      <c r="H91" s="199" t="s">
        <v>5</v>
      </c>
      <c r="I91" s="200"/>
      <c r="L91" s="195"/>
      <c r="M91" s="201"/>
      <c r="N91" s="202"/>
      <c r="O91" s="202"/>
      <c r="P91" s="202"/>
      <c r="Q91" s="202"/>
      <c r="R91" s="202"/>
      <c r="S91" s="202"/>
      <c r="T91" s="203"/>
      <c r="AT91" s="199" t="s">
        <v>165</v>
      </c>
      <c r="AU91" s="199" t="s">
        <v>83</v>
      </c>
      <c r="AV91" s="12" t="s">
        <v>81</v>
      </c>
      <c r="AW91" s="12" t="s">
        <v>38</v>
      </c>
      <c r="AX91" s="12" t="s">
        <v>74</v>
      </c>
      <c r="AY91" s="199" t="s">
        <v>157</v>
      </c>
    </row>
    <row r="92" spans="2:51" s="13" customFormat="1" ht="12">
      <c r="B92" s="204"/>
      <c r="D92" s="196" t="s">
        <v>165</v>
      </c>
      <c r="E92" s="205" t="s">
        <v>5</v>
      </c>
      <c r="F92" s="206" t="s">
        <v>81</v>
      </c>
      <c r="H92" s="207">
        <v>1</v>
      </c>
      <c r="I92" s="208"/>
      <c r="L92" s="204"/>
      <c r="M92" s="209"/>
      <c r="N92" s="210"/>
      <c r="O92" s="210"/>
      <c r="P92" s="210"/>
      <c r="Q92" s="210"/>
      <c r="R92" s="210"/>
      <c r="S92" s="210"/>
      <c r="T92" s="211"/>
      <c r="AT92" s="205" t="s">
        <v>165</v>
      </c>
      <c r="AU92" s="205" t="s">
        <v>83</v>
      </c>
      <c r="AV92" s="13" t="s">
        <v>83</v>
      </c>
      <c r="AW92" s="13" t="s">
        <v>38</v>
      </c>
      <c r="AX92" s="13" t="s">
        <v>74</v>
      </c>
      <c r="AY92" s="205" t="s">
        <v>157</v>
      </c>
    </row>
    <row r="93" spans="2:51" s="14" customFormat="1" ht="12">
      <c r="B93" s="212"/>
      <c r="D93" s="213" t="s">
        <v>165</v>
      </c>
      <c r="E93" s="214" t="s">
        <v>5</v>
      </c>
      <c r="F93" s="215" t="s">
        <v>168</v>
      </c>
      <c r="H93" s="216">
        <v>3</v>
      </c>
      <c r="I93" s="217"/>
      <c r="L93" s="212"/>
      <c r="M93" s="218"/>
      <c r="N93" s="219"/>
      <c r="O93" s="219"/>
      <c r="P93" s="219"/>
      <c r="Q93" s="219"/>
      <c r="R93" s="219"/>
      <c r="S93" s="219"/>
      <c r="T93" s="220"/>
      <c r="AT93" s="221" t="s">
        <v>165</v>
      </c>
      <c r="AU93" s="221" t="s">
        <v>83</v>
      </c>
      <c r="AV93" s="14" t="s">
        <v>163</v>
      </c>
      <c r="AW93" s="14" t="s">
        <v>38</v>
      </c>
      <c r="AX93" s="14" t="s">
        <v>81</v>
      </c>
      <c r="AY93" s="221" t="s">
        <v>157</v>
      </c>
    </row>
    <row r="94" spans="2:65" s="1" customFormat="1" ht="20.4" customHeight="1">
      <c r="B94" s="182"/>
      <c r="C94" s="230" t="s">
        <v>83</v>
      </c>
      <c r="D94" s="230" t="s">
        <v>233</v>
      </c>
      <c r="E94" s="231" t="s">
        <v>489</v>
      </c>
      <c r="F94" s="232" t="s">
        <v>490</v>
      </c>
      <c r="G94" s="233" t="s">
        <v>346</v>
      </c>
      <c r="H94" s="234">
        <v>3</v>
      </c>
      <c r="I94" s="235"/>
      <c r="J94" s="236">
        <f>ROUND(I94*H94,2)</f>
        <v>0</v>
      </c>
      <c r="K94" s="232" t="s">
        <v>5</v>
      </c>
      <c r="L94" s="237"/>
      <c r="M94" s="238" t="s">
        <v>5</v>
      </c>
      <c r="N94" s="239" t="s">
        <v>45</v>
      </c>
      <c r="O94" s="43"/>
      <c r="P94" s="192">
        <f>O94*H94</f>
        <v>0</v>
      </c>
      <c r="Q94" s="192">
        <v>0.004</v>
      </c>
      <c r="R94" s="192">
        <f>Q94*H94</f>
        <v>0.012</v>
      </c>
      <c r="S94" s="192">
        <v>0</v>
      </c>
      <c r="T94" s="193">
        <f>S94*H94</f>
        <v>0</v>
      </c>
      <c r="AR94" s="25" t="s">
        <v>214</v>
      </c>
      <c r="AT94" s="25" t="s">
        <v>233</v>
      </c>
      <c r="AU94" s="25" t="s">
        <v>83</v>
      </c>
      <c r="AY94" s="25" t="s">
        <v>157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25" t="s">
        <v>81</v>
      </c>
      <c r="BK94" s="194">
        <f>ROUND(I94*H94,2)</f>
        <v>0</v>
      </c>
      <c r="BL94" s="25" t="s">
        <v>163</v>
      </c>
      <c r="BM94" s="25" t="s">
        <v>491</v>
      </c>
    </row>
    <row r="95" spans="2:51" s="12" customFormat="1" ht="12">
      <c r="B95" s="195"/>
      <c r="D95" s="196" t="s">
        <v>165</v>
      </c>
      <c r="E95" s="197" t="s">
        <v>5</v>
      </c>
      <c r="F95" s="198" t="s">
        <v>487</v>
      </c>
      <c r="H95" s="199" t="s">
        <v>5</v>
      </c>
      <c r="I95" s="200"/>
      <c r="L95" s="195"/>
      <c r="M95" s="201"/>
      <c r="N95" s="202"/>
      <c r="O95" s="202"/>
      <c r="P95" s="202"/>
      <c r="Q95" s="202"/>
      <c r="R95" s="202"/>
      <c r="S95" s="202"/>
      <c r="T95" s="203"/>
      <c r="AT95" s="199" t="s">
        <v>165</v>
      </c>
      <c r="AU95" s="199" t="s">
        <v>83</v>
      </c>
      <c r="AV95" s="12" t="s">
        <v>81</v>
      </c>
      <c r="AW95" s="12" t="s">
        <v>38</v>
      </c>
      <c r="AX95" s="12" t="s">
        <v>74</v>
      </c>
      <c r="AY95" s="199" t="s">
        <v>157</v>
      </c>
    </row>
    <row r="96" spans="2:51" s="13" customFormat="1" ht="12">
      <c r="B96" s="204"/>
      <c r="D96" s="196" t="s">
        <v>165</v>
      </c>
      <c r="E96" s="205" t="s">
        <v>5</v>
      </c>
      <c r="F96" s="206" t="s">
        <v>83</v>
      </c>
      <c r="H96" s="207">
        <v>2</v>
      </c>
      <c r="I96" s="208"/>
      <c r="L96" s="204"/>
      <c r="M96" s="209"/>
      <c r="N96" s="210"/>
      <c r="O96" s="210"/>
      <c r="P96" s="210"/>
      <c r="Q96" s="210"/>
      <c r="R96" s="210"/>
      <c r="S96" s="210"/>
      <c r="T96" s="211"/>
      <c r="AT96" s="205" t="s">
        <v>165</v>
      </c>
      <c r="AU96" s="205" t="s">
        <v>83</v>
      </c>
      <c r="AV96" s="13" t="s">
        <v>83</v>
      </c>
      <c r="AW96" s="13" t="s">
        <v>38</v>
      </c>
      <c r="AX96" s="13" t="s">
        <v>74</v>
      </c>
      <c r="AY96" s="205" t="s">
        <v>157</v>
      </c>
    </row>
    <row r="97" spans="2:51" s="12" customFormat="1" ht="12">
      <c r="B97" s="195"/>
      <c r="D97" s="196" t="s">
        <v>165</v>
      </c>
      <c r="E97" s="197" t="s">
        <v>5</v>
      </c>
      <c r="F97" s="198" t="s">
        <v>488</v>
      </c>
      <c r="H97" s="199" t="s">
        <v>5</v>
      </c>
      <c r="I97" s="200"/>
      <c r="L97" s="195"/>
      <c r="M97" s="201"/>
      <c r="N97" s="202"/>
      <c r="O97" s="202"/>
      <c r="P97" s="202"/>
      <c r="Q97" s="202"/>
      <c r="R97" s="202"/>
      <c r="S97" s="202"/>
      <c r="T97" s="203"/>
      <c r="AT97" s="199" t="s">
        <v>165</v>
      </c>
      <c r="AU97" s="199" t="s">
        <v>83</v>
      </c>
      <c r="AV97" s="12" t="s">
        <v>81</v>
      </c>
      <c r="AW97" s="12" t="s">
        <v>38</v>
      </c>
      <c r="AX97" s="12" t="s">
        <v>74</v>
      </c>
      <c r="AY97" s="199" t="s">
        <v>157</v>
      </c>
    </row>
    <row r="98" spans="2:51" s="13" customFormat="1" ht="12">
      <c r="B98" s="204"/>
      <c r="D98" s="196" t="s">
        <v>165</v>
      </c>
      <c r="E98" s="205" t="s">
        <v>5</v>
      </c>
      <c r="F98" s="206" t="s">
        <v>81</v>
      </c>
      <c r="H98" s="207">
        <v>1</v>
      </c>
      <c r="I98" s="208"/>
      <c r="L98" s="204"/>
      <c r="M98" s="209"/>
      <c r="N98" s="210"/>
      <c r="O98" s="210"/>
      <c r="P98" s="210"/>
      <c r="Q98" s="210"/>
      <c r="R98" s="210"/>
      <c r="S98" s="210"/>
      <c r="T98" s="211"/>
      <c r="AT98" s="205" t="s">
        <v>165</v>
      </c>
      <c r="AU98" s="205" t="s">
        <v>83</v>
      </c>
      <c r="AV98" s="13" t="s">
        <v>83</v>
      </c>
      <c r="AW98" s="13" t="s">
        <v>38</v>
      </c>
      <c r="AX98" s="13" t="s">
        <v>74</v>
      </c>
      <c r="AY98" s="205" t="s">
        <v>157</v>
      </c>
    </row>
    <row r="99" spans="2:51" s="14" customFormat="1" ht="12">
      <c r="B99" s="212"/>
      <c r="D99" s="213" t="s">
        <v>165</v>
      </c>
      <c r="E99" s="214" t="s">
        <v>5</v>
      </c>
      <c r="F99" s="215" t="s">
        <v>168</v>
      </c>
      <c r="H99" s="216">
        <v>3</v>
      </c>
      <c r="I99" s="217"/>
      <c r="L99" s="212"/>
      <c r="M99" s="218"/>
      <c r="N99" s="219"/>
      <c r="O99" s="219"/>
      <c r="P99" s="219"/>
      <c r="Q99" s="219"/>
      <c r="R99" s="219"/>
      <c r="S99" s="219"/>
      <c r="T99" s="220"/>
      <c r="AT99" s="221" t="s">
        <v>165</v>
      </c>
      <c r="AU99" s="221" t="s">
        <v>83</v>
      </c>
      <c r="AV99" s="14" t="s">
        <v>163</v>
      </c>
      <c r="AW99" s="14" t="s">
        <v>38</v>
      </c>
      <c r="AX99" s="14" t="s">
        <v>81</v>
      </c>
      <c r="AY99" s="221" t="s">
        <v>157</v>
      </c>
    </row>
    <row r="100" spans="2:65" s="1" customFormat="1" ht="28.8" customHeight="1">
      <c r="B100" s="182"/>
      <c r="C100" s="183" t="s">
        <v>178</v>
      </c>
      <c r="D100" s="183" t="s">
        <v>159</v>
      </c>
      <c r="E100" s="184" t="s">
        <v>492</v>
      </c>
      <c r="F100" s="185" t="s">
        <v>493</v>
      </c>
      <c r="G100" s="186" t="s">
        <v>346</v>
      </c>
      <c r="H100" s="187">
        <v>3</v>
      </c>
      <c r="I100" s="188"/>
      <c r="J100" s="189">
        <f>ROUND(I100*H100,2)</f>
        <v>0</v>
      </c>
      <c r="K100" s="185" t="s">
        <v>5</v>
      </c>
      <c r="L100" s="42"/>
      <c r="M100" s="190" t="s">
        <v>5</v>
      </c>
      <c r="N100" s="191" t="s">
        <v>45</v>
      </c>
      <c r="O100" s="43"/>
      <c r="P100" s="192">
        <f>O100*H100</f>
        <v>0</v>
      </c>
      <c r="Q100" s="192">
        <v>0.11241</v>
      </c>
      <c r="R100" s="192">
        <f>Q100*H100</f>
        <v>0.33723</v>
      </c>
      <c r="S100" s="192">
        <v>0</v>
      </c>
      <c r="T100" s="193">
        <f>S100*H100</f>
        <v>0</v>
      </c>
      <c r="AR100" s="25" t="s">
        <v>163</v>
      </c>
      <c r="AT100" s="25" t="s">
        <v>159</v>
      </c>
      <c r="AU100" s="25" t="s">
        <v>83</v>
      </c>
      <c r="AY100" s="25" t="s">
        <v>157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25" t="s">
        <v>81</v>
      </c>
      <c r="BK100" s="194">
        <f>ROUND(I100*H100,2)</f>
        <v>0</v>
      </c>
      <c r="BL100" s="25" t="s">
        <v>163</v>
      </c>
      <c r="BM100" s="25" t="s">
        <v>494</v>
      </c>
    </row>
    <row r="101" spans="2:51" s="12" customFormat="1" ht="12">
      <c r="B101" s="195"/>
      <c r="D101" s="196" t="s">
        <v>165</v>
      </c>
      <c r="E101" s="197" t="s">
        <v>5</v>
      </c>
      <c r="F101" s="198" t="s">
        <v>487</v>
      </c>
      <c r="H101" s="199" t="s">
        <v>5</v>
      </c>
      <c r="I101" s="200"/>
      <c r="L101" s="195"/>
      <c r="M101" s="201"/>
      <c r="N101" s="202"/>
      <c r="O101" s="202"/>
      <c r="P101" s="202"/>
      <c r="Q101" s="202"/>
      <c r="R101" s="202"/>
      <c r="S101" s="202"/>
      <c r="T101" s="203"/>
      <c r="AT101" s="199" t="s">
        <v>165</v>
      </c>
      <c r="AU101" s="199" t="s">
        <v>83</v>
      </c>
      <c r="AV101" s="12" t="s">
        <v>81</v>
      </c>
      <c r="AW101" s="12" t="s">
        <v>38</v>
      </c>
      <c r="AX101" s="12" t="s">
        <v>74</v>
      </c>
      <c r="AY101" s="199" t="s">
        <v>157</v>
      </c>
    </row>
    <row r="102" spans="2:51" s="13" customFormat="1" ht="12">
      <c r="B102" s="204"/>
      <c r="D102" s="196" t="s">
        <v>165</v>
      </c>
      <c r="E102" s="205" t="s">
        <v>5</v>
      </c>
      <c r="F102" s="206" t="s">
        <v>83</v>
      </c>
      <c r="H102" s="207">
        <v>2</v>
      </c>
      <c r="I102" s="208"/>
      <c r="L102" s="204"/>
      <c r="M102" s="209"/>
      <c r="N102" s="210"/>
      <c r="O102" s="210"/>
      <c r="P102" s="210"/>
      <c r="Q102" s="210"/>
      <c r="R102" s="210"/>
      <c r="S102" s="210"/>
      <c r="T102" s="211"/>
      <c r="AT102" s="205" t="s">
        <v>165</v>
      </c>
      <c r="AU102" s="205" t="s">
        <v>83</v>
      </c>
      <c r="AV102" s="13" t="s">
        <v>83</v>
      </c>
      <c r="AW102" s="13" t="s">
        <v>38</v>
      </c>
      <c r="AX102" s="13" t="s">
        <v>74</v>
      </c>
      <c r="AY102" s="205" t="s">
        <v>157</v>
      </c>
    </row>
    <row r="103" spans="2:51" s="12" customFormat="1" ht="12">
      <c r="B103" s="195"/>
      <c r="D103" s="196" t="s">
        <v>165</v>
      </c>
      <c r="E103" s="197" t="s">
        <v>5</v>
      </c>
      <c r="F103" s="198" t="s">
        <v>488</v>
      </c>
      <c r="H103" s="199" t="s">
        <v>5</v>
      </c>
      <c r="I103" s="200"/>
      <c r="L103" s="195"/>
      <c r="M103" s="201"/>
      <c r="N103" s="202"/>
      <c r="O103" s="202"/>
      <c r="P103" s="202"/>
      <c r="Q103" s="202"/>
      <c r="R103" s="202"/>
      <c r="S103" s="202"/>
      <c r="T103" s="203"/>
      <c r="AT103" s="199" t="s">
        <v>165</v>
      </c>
      <c r="AU103" s="199" t="s">
        <v>83</v>
      </c>
      <c r="AV103" s="12" t="s">
        <v>81</v>
      </c>
      <c r="AW103" s="12" t="s">
        <v>38</v>
      </c>
      <c r="AX103" s="12" t="s">
        <v>74</v>
      </c>
      <c r="AY103" s="199" t="s">
        <v>157</v>
      </c>
    </row>
    <row r="104" spans="2:51" s="13" customFormat="1" ht="12">
      <c r="B104" s="204"/>
      <c r="D104" s="196" t="s">
        <v>165</v>
      </c>
      <c r="E104" s="205" t="s">
        <v>5</v>
      </c>
      <c r="F104" s="206" t="s">
        <v>81</v>
      </c>
      <c r="H104" s="207">
        <v>1</v>
      </c>
      <c r="I104" s="208"/>
      <c r="L104" s="204"/>
      <c r="M104" s="209"/>
      <c r="N104" s="210"/>
      <c r="O104" s="210"/>
      <c r="P104" s="210"/>
      <c r="Q104" s="210"/>
      <c r="R104" s="210"/>
      <c r="S104" s="210"/>
      <c r="T104" s="211"/>
      <c r="AT104" s="205" t="s">
        <v>165</v>
      </c>
      <c r="AU104" s="205" t="s">
        <v>83</v>
      </c>
      <c r="AV104" s="13" t="s">
        <v>83</v>
      </c>
      <c r="AW104" s="13" t="s">
        <v>38</v>
      </c>
      <c r="AX104" s="13" t="s">
        <v>74</v>
      </c>
      <c r="AY104" s="205" t="s">
        <v>157</v>
      </c>
    </row>
    <row r="105" spans="2:51" s="14" customFormat="1" ht="12">
      <c r="B105" s="212"/>
      <c r="D105" s="213" t="s">
        <v>165</v>
      </c>
      <c r="E105" s="214" t="s">
        <v>5</v>
      </c>
      <c r="F105" s="215" t="s">
        <v>168</v>
      </c>
      <c r="H105" s="216">
        <v>3</v>
      </c>
      <c r="I105" s="217"/>
      <c r="L105" s="212"/>
      <c r="M105" s="218"/>
      <c r="N105" s="219"/>
      <c r="O105" s="219"/>
      <c r="P105" s="219"/>
      <c r="Q105" s="219"/>
      <c r="R105" s="219"/>
      <c r="S105" s="219"/>
      <c r="T105" s="220"/>
      <c r="AT105" s="221" t="s">
        <v>165</v>
      </c>
      <c r="AU105" s="221" t="s">
        <v>83</v>
      </c>
      <c r="AV105" s="14" t="s">
        <v>163</v>
      </c>
      <c r="AW105" s="14" t="s">
        <v>38</v>
      </c>
      <c r="AX105" s="14" t="s">
        <v>81</v>
      </c>
      <c r="AY105" s="221" t="s">
        <v>157</v>
      </c>
    </row>
    <row r="106" spans="2:65" s="1" customFormat="1" ht="20.4" customHeight="1">
      <c r="B106" s="182"/>
      <c r="C106" s="230" t="s">
        <v>163</v>
      </c>
      <c r="D106" s="230" t="s">
        <v>233</v>
      </c>
      <c r="E106" s="231" t="s">
        <v>495</v>
      </c>
      <c r="F106" s="232" t="s">
        <v>496</v>
      </c>
      <c r="G106" s="233" t="s">
        <v>346</v>
      </c>
      <c r="H106" s="234">
        <v>3</v>
      </c>
      <c r="I106" s="235"/>
      <c r="J106" s="236">
        <f>ROUND(I106*H106,2)</f>
        <v>0</v>
      </c>
      <c r="K106" s="232" t="s">
        <v>5</v>
      </c>
      <c r="L106" s="237"/>
      <c r="M106" s="238" t="s">
        <v>5</v>
      </c>
      <c r="N106" s="239" t="s">
        <v>45</v>
      </c>
      <c r="O106" s="43"/>
      <c r="P106" s="192">
        <f>O106*H106</f>
        <v>0</v>
      </c>
      <c r="Q106" s="192">
        <v>0.0065</v>
      </c>
      <c r="R106" s="192">
        <f>Q106*H106</f>
        <v>0.0195</v>
      </c>
      <c r="S106" s="192">
        <v>0</v>
      </c>
      <c r="T106" s="193">
        <f>S106*H106</f>
        <v>0</v>
      </c>
      <c r="AR106" s="25" t="s">
        <v>214</v>
      </c>
      <c r="AT106" s="25" t="s">
        <v>233</v>
      </c>
      <c r="AU106" s="25" t="s">
        <v>83</v>
      </c>
      <c r="AY106" s="25" t="s">
        <v>157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25" t="s">
        <v>81</v>
      </c>
      <c r="BK106" s="194">
        <f>ROUND(I106*H106,2)</f>
        <v>0</v>
      </c>
      <c r="BL106" s="25" t="s">
        <v>163</v>
      </c>
      <c r="BM106" s="25" t="s">
        <v>497</v>
      </c>
    </row>
    <row r="107" spans="2:65" s="1" customFormat="1" ht="20.4" customHeight="1">
      <c r="B107" s="182"/>
      <c r="C107" s="230" t="s">
        <v>194</v>
      </c>
      <c r="D107" s="230" t="s">
        <v>233</v>
      </c>
      <c r="E107" s="231" t="s">
        <v>498</v>
      </c>
      <c r="F107" s="232" t="s">
        <v>499</v>
      </c>
      <c r="G107" s="233" t="s">
        <v>346</v>
      </c>
      <c r="H107" s="234">
        <v>3</v>
      </c>
      <c r="I107" s="235"/>
      <c r="J107" s="236">
        <f>ROUND(I107*H107,2)</f>
        <v>0</v>
      </c>
      <c r="K107" s="232" t="s">
        <v>5</v>
      </c>
      <c r="L107" s="237"/>
      <c r="M107" s="238" t="s">
        <v>5</v>
      </c>
      <c r="N107" s="239" t="s">
        <v>45</v>
      </c>
      <c r="O107" s="43"/>
      <c r="P107" s="192">
        <f>O107*H107</f>
        <v>0</v>
      </c>
      <c r="Q107" s="192">
        <v>0.0033</v>
      </c>
      <c r="R107" s="192">
        <f>Q107*H107</f>
        <v>0.009899999999999999</v>
      </c>
      <c r="S107" s="192">
        <v>0</v>
      </c>
      <c r="T107" s="193">
        <f>S107*H107</f>
        <v>0</v>
      </c>
      <c r="AR107" s="25" t="s">
        <v>214</v>
      </c>
      <c r="AT107" s="25" t="s">
        <v>233</v>
      </c>
      <c r="AU107" s="25" t="s">
        <v>83</v>
      </c>
      <c r="AY107" s="25" t="s">
        <v>157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5" t="s">
        <v>81</v>
      </c>
      <c r="BK107" s="194">
        <f>ROUND(I107*H107,2)</f>
        <v>0</v>
      </c>
      <c r="BL107" s="25" t="s">
        <v>163</v>
      </c>
      <c r="BM107" s="25" t="s">
        <v>500</v>
      </c>
    </row>
    <row r="108" spans="2:65" s="1" customFormat="1" ht="20.4" customHeight="1">
      <c r="B108" s="182"/>
      <c r="C108" s="230" t="s">
        <v>203</v>
      </c>
      <c r="D108" s="230" t="s">
        <v>233</v>
      </c>
      <c r="E108" s="231" t="s">
        <v>501</v>
      </c>
      <c r="F108" s="232" t="s">
        <v>502</v>
      </c>
      <c r="G108" s="233" t="s">
        <v>346</v>
      </c>
      <c r="H108" s="234">
        <v>3</v>
      </c>
      <c r="I108" s="235"/>
      <c r="J108" s="236">
        <f>ROUND(I108*H108,2)</f>
        <v>0</v>
      </c>
      <c r="K108" s="232" t="s">
        <v>5</v>
      </c>
      <c r="L108" s="237"/>
      <c r="M108" s="238" t="s">
        <v>5</v>
      </c>
      <c r="N108" s="239" t="s">
        <v>45</v>
      </c>
      <c r="O108" s="43"/>
      <c r="P108" s="192">
        <f>O108*H108</f>
        <v>0</v>
      </c>
      <c r="Q108" s="192">
        <v>0.00015</v>
      </c>
      <c r="R108" s="192">
        <f>Q108*H108</f>
        <v>0.00045</v>
      </c>
      <c r="S108" s="192">
        <v>0</v>
      </c>
      <c r="T108" s="193">
        <f>S108*H108</f>
        <v>0</v>
      </c>
      <c r="AR108" s="25" t="s">
        <v>214</v>
      </c>
      <c r="AT108" s="25" t="s">
        <v>233</v>
      </c>
      <c r="AU108" s="25" t="s">
        <v>83</v>
      </c>
      <c r="AY108" s="25" t="s">
        <v>157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25" t="s">
        <v>81</v>
      </c>
      <c r="BK108" s="194">
        <f>ROUND(I108*H108,2)</f>
        <v>0</v>
      </c>
      <c r="BL108" s="25" t="s">
        <v>163</v>
      </c>
      <c r="BM108" s="25" t="s">
        <v>503</v>
      </c>
    </row>
    <row r="109" spans="2:65" s="1" customFormat="1" ht="20.4" customHeight="1">
      <c r="B109" s="182"/>
      <c r="C109" s="230" t="s">
        <v>208</v>
      </c>
      <c r="D109" s="230" t="s">
        <v>233</v>
      </c>
      <c r="E109" s="231" t="s">
        <v>504</v>
      </c>
      <c r="F109" s="232" t="s">
        <v>505</v>
      </c>
      <c r="G109" s="233" t="s">
        <v>346</v>
      </c>
      <c r="H109" s="234">
        <v>6</v>
      </c>
      <c r="I109" s="235"/>
      <c r="J109" s="236">
        <f>ROUND(I109*H109,2)</f>
        <v>0</v>
      </c>
      <c r="K109" s="232" t="s">
        <v>5</v>
      </c>
      <c r="L109" s="237"/>
      <c r="M109" s="238" t="s">
        <v>5</v>
      </c>
      <c r="N109" s="239" t="s">
        <v>45</v>
      </c>
      <c r="O109" s="43"/>
      <c r="P109" s="192">
        <f>O109*H109</f>
        <v>0</v>
      </c>
      <c r="Q109" s="192">
        <v>0.0004</v>
      </c>
      <c r="R109" s="192">
        <f>Q109*H109</f>
        <v>0.0024000000000000002</v>
      </c>
      <c r="S109" s="192">
        <v>0</v>
      </c>
      <c r="T109" s="193">
        <f>S109*H109</f>
        <v>0</v>
      </c>
      <c r="AR109" s="25" t="s">
        <v>214</v>
      </c>
      <c r="AT109" s="25" t="s">
        <v>233</v>
      </c>
      <c r="AU109" s="25" t="s">
        <v>83</v>
      </c>
      <c r="AY109" s="25" t="s">
        <v>157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25" t="s">
        <v>81</v>
      </c>
      <c r="BK109" s="194">
        <f>ROUND(I109*H109,2)</f>
        <v>0</v>
      </c>
      <c r="BL109" s="25" t="s">
        <v>163</v>
      </c>
      <c r="BM109" s="25" t="s">
        <v>506</v>
      </c>
    </row>
    <row r="110" spans="2:51" s="13" customFormat="1" ht="12">
      <c r="B110" s="204"/>
      <c r="D110" s="196" t="s">
        <v>165</v>
      </c>
      <c r="E110" s="205" t="s">
        <v>5</v>
      </c>
      <c r="F110" s="206" t="s">
        <v>507</v>
      </c>
      <c r="H110" s="207">
        <v>6</v>
      </c>
      <c r="I110" s="208"/>
      <c r="L110" s="204"/>
      <c r="M110" s="209"/>
      <c r="N110" s="210"/>
      <c r="O110" s="210"/>
      <c r="P110" s="210"/>
      <c r="Q110" s="210"/>
      <c r="R110" s="210"/>
      <c r="S110" s="210"/>
      <c r="T110" s="211"/>
      <c r="AT110" s="205" t="s">
        <v>165</v>
      </c>
      <c r="AU110" s="205" t="s">
        <v>83</v>
      </c>
      <c r="AV110" s="13" t="s">
        <v>83</v>
      </c>
      <c r="AW110" s="13" t="s">
        <v>38</v>
      </c>
      <c r="AX110" s="13" t="s">
        <v>74</v>
      </c>
      <c r="AY110" s="205" t="s">
        <v>157</v>
      </c>
    </row>
    <row r="111" spans="2:51" s="14" customFormat="1" ht="12">
      <c r="B111" s="212"/>
      <c r="D111" s="213" t="s">
        <v>165</v>
      </c>
      <c r="E111" s="214" t="s">
        <v>5</v>
      </c>
      <c r="F111" s="215" t="s">
        <v>168</v>
      </c>
      <c r="H111" s="216">
        <v>6</v>
      </c>
      <c r="I111" s="217"/>
      <c r="L111" s="212"/>
      <c r="M111" s="218"/>
      <c r="N111" s="219"/>
      <c r="O111" s="219"/>
      <c r="P111" s="219"/>
      <c r="Q111" s="219"/>
      <c r="R111" s="219"/>
      <c r="S111" s="219"/>
      <c r="T111" s="220"/>
      <c r="AT111" s="221" t="s">
        <v>165</v>
      </c>
      <c r="AU111" s="221" t="s">
        <v>83</v>
      </c>
      <c r="AV111" s="14" t="s">
        <v>163</v>
      </c>
      <c r="AW111" s="14" t="s">
        <v>38</v>
      </c>
      <c r="AX111" s="14" t="s">
        <v>81</v>
      </c>
      <c r="AY111" s="221" t="s">
        <v>157</v>
      </c>
    </row>
    <row r="112" spans="2:65" s="1" customFormat="1" ht="28.8" customHeight="1">
      <c r="B112" s="182"/>
      <c r="C112" s="183" t="s">
        <v>214</v>
      </c>
      <c r="D112" s="183" t="s">
        <v>159</v>
      </c>
      <c r="E112" s="184" t="s">
        <v>508</v>
      </c>
      <c r="F112" s="185" t="s">
        <v>509</v>
      </c>
      <c r="G112" s="186" t="s">
        <v>340</v>
      </c>
      <c r="H112" s="187">
        <v>125.5</v>
      </c>
      <c r="I112" s="188"/>
      <c r="J112" s="189">
        <f>ROUND(I112*H112,2)</f>
        <v>0</v>
      </c>
      <c r="K112" s="185" t="s">
        <v>191</v>
      </c>
      <c r="L112" s="42"/>
      <c r="M112" s="190" t="s">
        <v>5</v>
      </c>
      <c r="N112" s="191" t="s">
        <v>45</v>
      </c>
      <c r="O112" s="43"/>
      <c r="P112" s="192">
        <f>O112*H112</f>
        <v>0</v>
      </c>
      <c r="Q112" s="192">
        <v>8E-05</v>
      </c>
      <c r="R112" s="192">
        <f>Q112*H112</f>
        <v>0.01004</v>
      </c>
      <c r="S112" s="192">
        <v>0</v>
      </c>
      <c r="T112" s="193">
        <f>S112*H112</f>
        <v>0</v>
      </c>
      <c r="AR112" s="25" t="s">
        <v>163</v>
      </c>
      <c r="AT112" s="25" t="s">
        <v>159</v>
      </c>
      <c r="AU112" s="25" t="s">
        <v>83</v>
      </c>
      <c r="AY112" s="25" t="s">
        <v>157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25" t="s">
        <v>81</v>
      </c>
      <c r="BK112" s="194">
        <f>ROUND(I112*H112,2)</f>
        <v>0</v>
      </c>
      <c r="BL112" s="25" t="s">
        <v>163</v>
      </c>
      <c r="BM112" s="25" t="s">
        <v>510</v>
      </c>
    </row>
    <row r="113" spans="2:51" s="12" customFormat="1" ht="12">
      <c r="B113" s="195"/>
      <c r="D113" s="196" t="s">
        <v>165</v>
      </c>
      <c r="E113" s="197" t="s">
        <v>5</v>
      </c>
      <c r="F113" s="198" t="s">
        <v>511</v>
      </c>
      <c r="H113" s="199" t="s">
        <v>5</v>
      </c>
      <c r="I113" s="200"/>
      <c r="L113" s="195"/>
      <c r="M113" s="201"/>
      <c r="N113" s="202"/>
      <c r="O113" s="202"/>
      <c r="P113" s="202"/>
      <c r="Q113" s="202"/>
      <c r="R113" s="202"/>
      <c r="S113" s="202"/>
      <c r="T113" s="203"/>
      <c r="AT113" s="199" t="s">
        <v>165</v>
      </c>
      <c r="AU113" s="199" t="s">
        <v>83</v>
      </c>
      <c r="AV113" s="12" t="s">
        <v>81</v>
      </c>
      <c r="AW113" s="12" t="s">
        <v>38</v>
      </c>
      <c r="AX113" s="12" t="s">
        <v>74</v>
      </c>
      <c r="AY113" s="199" t="s">
        <v>157</v>
      </c>
    </row>
    <row r="114" spans="2:51" s="13" customFormat="1" ht="12">
      <c r="B114" s="204"/>
      <c r="D114" s="196" t="s">
        <v>165</v>
      </c>
      <c r="E114" s="205" t="s">
        <v>5</v>
      </c>
      <c r="F114" s="206" t="s">
        <v>512</v>
      </c>
      <c r="H114" s="207">
        <v>125.5</v>
      </c>
      <c r="I114" s="208"/>
      <c r="L114" s="204"/>
      <c r="M114" s="209"/>
      <c r="N114" s="210"/>
      <c r="O114" s="210"/>
      <c r="P114" s="210"/>
      <c r="Q114" s="210"/>
      <c r="R114" s="210"/>
      <c r="S114" s="210"/>
      <c r="T114" s="211"/>
      <c r="AT114" s="205" t="s">
        <v>165</v>
      </c>
      <c r="AU114" s="205" t="s">
        <v>83</v>
      </c>
      <c r="AV114" s="13" t="s">
        <v>83</v>
      </c>
      <c r="AW114" s="13" t="s">
        <v>38</v>
      </c>
      <c r="AX114" s="13" t="s">
        <v>74</v>
      </c>
      <c r="AY114" s="205" t="s">
        <v>157</v>
      </c>
    </row>
    <row r="115" spans="2:51" s="14" customFormat="1" ht="12">
      <c r="B115" s="212"/>
      <c r="D115" s="213" t="s">
        <v>165</v>
      </c>
      <c r="E115" s="214" t="s">
        <v>5</v>
      </c>
      <c r="F115" s="215" t="s">
        <v>168</v>
      </c>
      <c r="H115" s="216">
        <v>125.5</v>
      </c>
      <c r="I115" s="217"/>
      <c r="L115" s="212"/>
      <c r="M115" s="218"/>
      <c r="N115" s="219"/>
      <c r="O115" s="219"/>
      <c r="P115" s="219"/>
      <c r="Q115" s="219"/>
      <c r="R115" s="219"/>
      <c r="S115" s="219"/>
      <c r="T115" s="220"/>
      <c r="AT115" s="221" t="s">
        <v>165</v>
      </c>
      <c r="AU115" s="221" t="s">
        <v>83</v>
      </c>
      <c r="AV115" s="14" t="s">
        <v>163</v>
      </c>
      <c r="AW115" s="14" t="s">
        <v>38</v>
      </c>
      <c r="AX115" s="14" t="s">
        <v>81</v>
      </c>
      <c r="AY115" s="221" t="s">
        <v>157</v>
      </c>
    </row>
    <row r="116" spans="2:65" s="1" customFormat="1" ht="28.8" customHeight="1">
      <c r="B116" s="182"/>
      <c r="C116" s="183" t="s">
        <v>219</v>
      </c>
      <c r="D116" s="183" t="s">
        <v>159</v>
      </c>
      <c r="E116" s="184" t="s">
        <v>513</v>
      </c>
      <c r="F116" s="185" t="s">
        <v>514</v>
      </c>
      <c r="G116" s="186" t="s">
        <v>340</v>
      </c>
      <c r="H116" s="187">
        <v>125.5</v>
      </c>
      <c r="I116" s="188"/>
      <c r="J116" s="189">
        <f>ROUND(I116*H116,2)</f>
        <v>0</v>
      </c>
      <c r="K116" s="185" t="s">
        <v>191</v>
      </c>
      <c r="L116" s="42"/>
      <c r="M116" s="190" t="s">
        <v>5</v>
      </c>
      <c r="N116" s="191" t="s">
        <v>45</v>
      </c>
      <c r="O116" s="43"/>
      <c r="P116" s="192">
        <f>O116*H116</f>
        <v>0</v>
      </c>
      <c r="Q116" s="192">
        <v>0</v>
      </c>
      <c r="R116" s="192">
        <f>Q116*H116</f>
        <v>0</v>
      </c>
      <c r="S116" s="192">
        <v>0</v>
      </c>
      <c r="T116" s="193">
        <f>S116*H116</f>
        <v>0</v>
      </c>
      <c r="AR116" s="25" t="s">
        <v>163</v>
      </c>
      <c r="AT116" s="25" t="s">
        <v>159</v>
      </c>
      <c r="AU116" s="25" t="s">
        <v>83</v>
      </c>
      <c r="AY116" s="25" t="s">
        <v>157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25" t="s">
        <v>81</v>
      </c>
      <c r="BK116" s="194">
        <f>ROUND(I116*H116,2)</f>
        <v>0</v>
      </c>
      <c r="BL116" s="25" t="s">
        <v>163</v>
      </c>
      <c r="BM116" s="25" t="s">
        <v>515</v>
      </c>
    </row>
    <row r="117" spans="2:51" s="12" customFormat="1" ht="12">
      <c r="B117" s="195"/>
      <c r="D117" s="196" t="s">
        <v>165</v>
      </c>
      <c r="E117" s="197" t="s">
        <v>5</v>
      </c>
      <c r="F117" s="198" t="s">
        <v>511</v>
      </c>
      <c r="H117" s="199" t="s">
        <v>5</v>
      </c>
      <c r="I117" s="200"/>
      <c r="L117" s="195"/>
      <c r="M117" s="201"/>
      <c r="N117" s="202"/>
      <c r="O117" s="202"/>
      <c r="P117" s="202"/>
      <c r="Q117" s="202"/>
      <c r="R117" s="202"/>
      <c r="S117" s="202"/>
      <c r="T117" s="203"/>
      <c r="AT117" s="199" t="s">
        <v>165</v>
      </c>
      <c r="AU117" s="199" t="s">
        <v>83</v>
      </c>
      <c r="AV117" s="12" t="s">
        <v>81</v>
      </c>
      <c r="AW117" s="12" t="s">
        <v>38</v>
      </c>
      <c r="AX117" s="12" t="s">
        <v>74</v>
      </c>
      <c r="AY117" s="199" t="s">
        <v>157</v>
      </c>
    </row>
    <row r="118" spans="2:51" s="13" customFormat="1" ht="12">
      <c r="B118" s="204"/>
      <c r="D118" s="196" t="s">
        <v>165</v>
      </c>
      <c r="E118" s="205" t="s">
        <v>5</v>
      </c>
      <c r="F118" s="206" t="s">
        <v>512</v>
      </c>
      <c r="H118" s="207">
        <v>125.5</v>
      </c>
      <c r="I118" s="208"/>
      <c r="L118" s="204"/>
      <c r="M118" s="209"/>
      <c r="N118" s="210"/>
      <c r="O118" s="210"/>
      <c r="P118" s="210"/>
      <c r="Q118" s="210"/>
      <c r="R118" s="210"/>
      <c r="S118" s="210"/>
      <c r="T118" s="211"/>
      <c r="AT118" s="205" t="s">
        <v>165</v>
      </c>
      <c r="AU118" s="205" t="s">
        <v>83</v>
      </c>
      <c r="AV118" s="13" t="s">
        <v>83</v>
      </c>
      <c r="AW118" s="13" t="s">
        <v>38</v>
      </c>
      <c r="AX118" s="13" t="s">
        <v>74</v>
      </c>
      <c r="AY118" s="205" t="s">
        <v>157</v>
      </c>
    </row>
    <row r="119" spans="2:51" s="14" customFormat="1" ht="12">
      <c r="B119" s="212"/>
      <c r="D119" s="196" t="s">
        <v>165</v>
      </c>
      <c r="E119" s="240" t="s">
        <v>5</v>
      </c>
      <c r="F119" s="241" t="s">
        <v>168</v>
      </c>
      <c r="H119" s="242">
        <v>125.5</v>
      </c>
      <c r="I119" s="217"/>
      <c r="L119" s="212"/>
      <c r="M119" s="218"/>
      <c r="N119" s="219"/>
      <c r="O119" s="219"/>
      <c r="P119" s="219"/>
      <c r="Q119" s="219"/>
      <c r="R119" s="219"/>
      <c r="S119" s="219"/>
      <c r="T119" s="220"/>
      <c r="AT119" s="221" t="s">
        <v>165</v>
      </c>
      <c r="AU119" s="221" t="s">
        <v>83</v>
      </c>
      <c r="AV119" s="14" t="s">
        <v>163</v>
      </c>
      <c r="AW119" s="14" t="s">
        <v>38</v>
      </c>
      <c r="AX119" s="14" t="s">
        <v>81</v>
      </c>
      <c r="AY119" s="221" t="s">
        <v>157</v>
      </c>
    </row>
    <row r="120" spans="2:63" s="11" customFormat="1" ht="29.85" customHeight="1">
      <c r="B120" s="168"/>
      <c r="D120" s="179" t="s">
        <v>73</v>
      </c>
      <c r="E120" s="180" t="s">
        <v>469</v>
      </c>
      <c r="F120" s="180" t="s">
        <v>470</v>
      </c>
      <c r="I120" s="171"/>
      <c r="J120" s="181">
        <f>BK120</f>
        <v>0</v>
      </c>
      <c r="L120" s="168"/>
      <c r="M120" s="173"/>
      <c r="N120" s="174"/>
      <c r="O120" s="174"/>
      <c r="P120" s="175">
        <f>P121</f>
        <v>0</v>
      </c>
      <c r="Q120" s="174"/>
      <c r="R120" s="175">
        <f>R121</f>
        <v>0</v>
      </c>
      <c r="S120" s="174"/>
      <c r="T120" s="176">
        <f>T121</f>
        <v>0</v>
      </c>
      <c r="AR120" s="169" t="s">
        <v>81</v>
      </c>
      <c r="AT120" s="177" t="s">
        <v>73</v>
      </c>
      <c r="AU120" s="177" t="s">
        <v>81</v>
      </c>
      <c r="AY120" s="169" t="s">
        <v>157</v>
      </c>
      <c r="BK120" s="178">
        <f>BK121</f>
        <v>0</v>
      </c>
    </row>
    <row r="121" spans="2:65" s="1" customFormat="1" ht="40.2" customHeight="1">
      <c r="B121" s="182"/>
      <c r="C121" s="183" t="s">
        <v>227</v>
      </c>
      <c r="D121" s="183" t="s">
        <v>159</v>
      </c>
      <c r="E121" s="184" t="s">
        <v>516</v>
      </c>
      <c r="F121" s="185" t="s">
        <v>517</v>
      </c>
      <c r="G121" s="186" t="s">
        <v>236</v>
      </c>
      <c r="H121" s="187">
        <v>0.394</v>
      </c>
      <c r="I121" s="188"/>
      <c r="J121" s="189">
        <f>ROUND(I121*H121,2)</f>
        <v>0</v>
      </c>
      <c r="K121" s="185" t="s">
        <v>191</v>
      </c>
      <c r="L121" s="42"/>
      <c r="M121" s="190" t="s">
        <v>5</v>
      </c>
      <c r="N121" s="248" t="s">
        <v>45</v>
      </c>
      <c r="O121" s="249"/>
      <c r="P121" s="250">
        <f>O121*H121</f>
        <v>0</v>
      </c>
      <c r="Q121" s="250">
        <v>0</v>
      </c>
      <c r="R121" s="250">
        <f>Q121*H121</f>
        <v>0</v>
      </c>
      <c r="S121" s="250">
        <v>0</v>
      </c>
      <c r="T121" s="251">
        <f>S121*H121</f>
        <v>0</v>
      </c>
      <c r="AR121" s="25" t="s">
        <v>163</v>
      </c>
      <c r="AT121" s="25" t="s">
        <v>159</v>
      </c>
      <c r="AU121" s="25" t="s">
        <v>83</v>
      </c>
      <c r="AY121" s="25" t="s">
        <v>157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25" t="s">
        <v>81</v>
      </c>
      <c r="BK121" s="194">
        <f>ROUND(I121*H121,2)</f>
        <v>0</v>
      </c>
      <c r="BL121" s="25" t="s">
        <v>163</v>
      </c>
      <c r="BM121" s="25" t="s">
        <v>518</v>
      </c>
    </row>
    <row r="122" spans="2:12" s="1" customFormat="1" ht="6.9" customHeight="1">
      <c r="B122" s="57"/>
      <c r="C122" s="58"/>
      <c r="D122" s="58"/>
      <c r="E122" s="58"/>
      <c r="F122" s="58"/>
      <c r="G122" s="58"/>
      <c r="H122" s="58"/>
      <c r="I122" s="135"/>
      <c r="J122" s="58"/>
      <c r="K122" s="58"/>
      <c r="L122" s="42"/>
    </row>
  </sheetData>
  <autoFilter ref="C84:K121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7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113</v>
      </c>
      <c r="G1" s="388" t="s">
        <v>114</v>
      </c>
      <c r="H1" s="388"/>
      <c r="I1" s="111"/>
      <c r="J1" s="110" t="s">
        <v>115</v>
      </c>
      <c r="K1" s="109" t="s">
        <v>116</v>
      </c>
      <c r="L1" s="110" t="s">
        <v>117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9" t="s">
        <v>8</v>
      </c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5" t="s">
        <v>94</v>
      </c>
    </row>
    <row r="3" spans="2:46" ht="6.9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83</v>
      </c>
    </row>
    <row r="4" spans="2:46" ht="36.9" customHeight="1">
      <c r="B4" s="29"/>
      <c r="C4" s="30"/>
      <c r="D4" s="31" t="s">
        <v>118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3.2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0.4" customHeight="1">
      <c r="B7" s="29"/>
      <c r="C7" s="30"/>
      <c r="D7" s="30"/>
      <c r="E7" s="381" t="str">
        <f>'Rekapitulace stavby'!K6</f>
        <v>Rekonstrukce ulic Okružní a Ztracená v Šumperku - parkoviště, etapa 2016</v>
      </c>
      <c r="F7" s="382"/>
      <c r="G7" s="382"/>
      <c r="H7" s="382"/>
      <c r="I7" s="113"/>
      <c r="J7" s="30"/>
      <c r="K7" s="32"/>
    </row>
    <row r="8" spans="2:11" ht="13.2">
      <c r="B8" s="29"/>
      <c r="C8" s="30"/>
      <c r="D8" s="38" t="s">
        <v>119</v>
      </c>
      <c r="E8" s="30"/>
      <c r="F8" s="30"/>
      <c r="G8" s="30"/>
      <c r="H8" s="30"/>
      <c r="I8" s="113"/>
      <c r="J8" s="30"/>
      <c r="K8" s="32"/>
    </row>
    <row r="9" spans="2:11" s="1" customFormat="1" ht="20.4" customHeight="1">
      <c r="B9" s="42"/>
      <c r="C9" s="43"/>
      <c r="D9" s="43"/>
      <c r="E9" s="381" t="s">
        <v>120</v>
      </c>
      <c r="F9" s="383"/>
      <c r="G9" s="383"/>
      <c r="H9" s="383"/>
      <c r="I9" s="114"/>
      <c r="J9" s="43"/>
      <c r="K9" s="46"/>
    </row>
    <row r="10" spans="2:11" s="1" customFormat="1" ht="13.2">
      <c r="B10" s="42"/>
      <c r="C10" s="43"/>
      <c r="D10" s="38" t="s">
        <v>121</v>
      </c>
      <c r="E10" s="43"/>
      <c r="F10" s="43"/>
      <c r="G10" s="43"/>
      <c r="H10" s="43"/>
      <c r="I10" s="114"/>
      <c r="J10" s="43"/>
      <c r="K10" s="46"/>
    </row>
    <row r="11" spans="2:11" s="1" customFormat="1" ht="36.9" customHeight="1">
      <c r="B11" s="42"/>
      <c r="C11" s="43"/>
      <c r="D11" s="43"/>
      <c r="E11" s="384" t="s">
        <v>519</v>
      </c>
      <c r="F11" s="383"/>
      <c r="G11" s="383"/>
      <c r="H11" s="383"/>
      <c r="I11" s="114"/>
      <c r="J11" s="43"/>
      <c r="K11" s="46"/>
    </row>
    <row r="12" spans="2:11" s="1" customFormat="1" ht="12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" customHeight="1">
      <c r="B13" s="42"/>
      <c r="C13" s="43"/>
      <c r="D13" s="38" t="s">
        <v>21</v>
      </c>
      <c r="E13" s="43"/>
      <c r="F13" s="36" t="s">
        <v>5</v>
      </c>
      <c r="G13" s="43"/>
      <c r="H13" s="43"/>
      <c r="I13" s="115" t="s">
        <v>22</v>
      </c>
      <c r="J13" s="36" t="s">
        <v>5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15" t="s">
        <v>25</v>
      </c>
      <c r="J14" s="116" t="str">
        <f>'Rekapitulace stavby'!AN8</f>
        <v>25. 2. 2017</v>
      </c>
      <c r="K14" s="46"/>
    </row>
    <row r="15" spans="2:11" s="1" customFormat="1" ht="10.8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15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123</v>
      </c>
      <c r="F17" s="43"/>
      <c r="G17" s="43"/>
      <c r="H17" s="43"/>
      <c r="I17" s="115" t="s">
        <v>31</v>
      </c>
      <c r="J17" s="36" t="s">
        <v>32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" customHeight="1">
      <c r="B19" s="42"/>
      <c r="C19" s="43"/>
      <c r="D19" s="38" t="s">
        <v>33</v>
      </c>
      <c r="E19" s="43"/>
      <c r="F19" s="43"/>
      <c r="G19" s="43"/>
      <c r="H19" s="43"/>
      <c r="I19" s="115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" customHeight="1">
      <c r="B22" s="42"/>
      <c r="C22" s="43"/>
      <c r="D22" s="38" t="s">
        <v>35</v>
      </c>
      <c r="E22" s="43"/>
      <c r="F22" s="43"/>
      <c r="G22" s="43"/>
      <c r="H22" s="43"/>
      <c r="I22" s="115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15" t="s">
        <v>31</v>
      </c>
      <c r="J23" s="36" t="s">
        <v>5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" customHeight="1">
      <c r="B25" s="42"/>
      <c r="C25" s="43"/>
      <c r="D25" s="38" t="s">
        <v>39</v>
      </c>
      <c r="E25" s="43"/>
      <c r="F25" s="43"/>
      <c r="G25" s="43"/>
      <c r="H25" s="43"/>
      <c r="I25" s="114"/>
      <c r="J25" s="43"/>
      <c r="K25" s="46"/>
    </row>
    <row r="26" spans="2:11" s="7" customFormat="1" ht="20.4" customHeight="1">
      <c r="B26" s="117"/>
      <c r="C26" s="118"/>
      <c r="D26" s="118"/>
      <c r="E26" s="347" t="s">
        <v>5</v>
      </c>
      <c r="F26" s="347"/>
      <c r="G26" s="347"/>
      <c r="H26" s="347"/>
      <c r="I26" s="119"/>
      <c r="J26" s="118"/>
      <c r="K26" s="120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40</v>
      </c>
      <c r="E29" s="43"/>
      <c r="F29" s="43"/>
      <c r="G29" s="43"/>
      <c r="H29" s="43"/>
      <c r="I29" s="114"/>
      <c r="J29" s="124">
        <f>ROUND(J84,2)</f>
        <v>0</v>
      </c>
      <c r="K29" s="46"/>
    </row>
    <row r="30" spans="2:11" s="1" customFormat="1" ht="6.9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" customHeight="1">
      <c r="B31" s="42"/>
      <c r="C31" s="43"/>
      <c r="D31" s="43"/>
      <c r="E31" s="43"/>
      <c r="F31" s="47" t="s">
        <v>42</v>
      </c>
      <c r="G31" s="43"/>
      <c r="H31" s="43"/>
      <c r="I31" s="125" t="s">
        <v>41</v>
      </c>
      <c r="J31" s="47" t="s">
        <v>43</v>
      </c>
      <c r="K31" s="46"/>
    </row>
    <row r="32" spans="2:11" s="1" customFormat="1" ht="14.4" customHeight="1">
      <c r="B32" s="42"/>
      <c r="C32" s="43"/>
      <c r="D32" s="50" t="s">
        <v>44</v>
      </c>
      <c r="E32" s="50" t="s">
        <v>45</v>
      </c>
      <c r="F32" s="126">
        <f>ROUND(SUM(BE84:BE96),2)</f>
        <v>0</v>
      </c>
      <c r="G32" s="43"/>
      <c r="H32" s="43"/>
      <c r="I32" s="127">
        <v>0.21</v>
      </c>
      <c r="J32" s="126">
        <f>ROUND(ROUND((SUM(BE84:BE96)),2)*I32,2)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46</v>
      </c>
      <c r="F33" s="126">
        <f>ROUND(SUM(BF84:BF96),2)</f>
        <v>0</v>
      </c>
      <c r="G33" s="43"/>
      <c r="H33" s="43"/>
      <c r="I33" s="127">
        <v>0.15</v>
      </c>
      <c r="J33" s="126">
        <f>ROUND(ROUND((SUM(BF84:BF96)),2)*I33,2)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47</v>
      </c>
      <c r="F34" s="126">
        <f>ROUND(SUM(BG84:BG96),2)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" customHeight="1" hidden="1">
      <c r="B35" s="42"/>
      <c r="C35" s="43"/>
      <c r="D35" s="43"/>
      <c r="E35" s="50" t="s">
        <v>48</v>
      </c>
      <c r="F35" s="126">
        <f>ROUND(SUM(BH84:BH96),2)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" customHeight="1" hidden="1">
      <c r="B36" s="42"/>
      <c r="C36" s="43"/>
      <c r="D36" s="43"/>
      <c r="E36" s="50" t="s">
        <v>49</v>
      </c>
      <c r="F36" s="126">
        <f>ROUND(SUM(BI84:BI96),2)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50</v>
      </c>
      <c r="E38" s="72"/>
      <c r="F38" s="72"/>
      <c r="G38" s="130" t="s">
        <v>51</v>
      </c>
      <c r="H38" s="131" t="s">
        <v>52</v>
      </c>
      <c r="I38" s="132"/>
      <c r="J38" s="133">
        <f>SUM(J29:J36)</f>
        <v>0</v>
      </c>
      <c r="K38" s="134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" customHeight="1">
      <c r="B44" s="42"/>
      <c r="C44" s="31" t="s">
        <v>124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0.4" customHeight="1">
      <c r="B47" s="42"/>
      <c r="C47" s="43"/>
      <c r="D47" s="43"/>
      <c r="E47" s="381" t="str">
        <f>E7</f>
        <v>Rekonstrukce ulic Okružní a Ztracená v Šumperku - parkoviště, etapa 2016</v>
      </c>
      <c r="F47" s="382"/>
      <c r="G47" s="382"/>
      <c r="H47" s="382"/>
      <c r="I47" s="114"/>
      <c r="J47" s="43"/>
      <c r="K47" s="46"/>
    </row>
    <row r="48" spans="2:11" ht="13.2">
      <c r="B48" s="29"/>
      <c r="C48" s="38" t="s">
        <v>119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0.4" customHeight="1">
      <c r="B49" s="42"/>
      <c r="C49" s="43"/>
      <c r="D49" s="43"/>
      <c r="E49" s="381" t="s">
        <v>120</v>
      </c>
      <c r="F49" s="383"/>
      <c r="G49" s="383"/>
      <c r="H49" s="383"/>
      <c r="I49" s="114"/>
      <c r="J49" s="43"/>
      <c r="K49" s="46"/>
    </row>
    <row r="50" spans="2:11" s="1" customFormat="1" ht="14.4" customHeight="1">
      <c r="B50" s="42"/>
      <c r="C50" s="38" t="s">
        <v>121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2.2" customHeight="1">
      <c r="B51" s="42"/>
      <c r="C51" s="43"/>
      <c r="D51" s="43"/>
      <c r="E51" s="384" t="str">
        <f>E11</f>
        <v>SO 192 - Dopravní značení dočasné - DIO</v>
      </c>
      <c r="F51" s="383"/>
      <c r="G51" s="383"/>
      <c r="H51" s="383"/>
      <c r="I51" s="114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15" t="s">
        <v>25</v>
      </c>
      <c r="J53" s="116" t="str">
        <f>IF(J14="","",J14)</f>
        <v>25. 2. 2017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>Město Šumperk, Ním. Míru 1,Šumperk</v>
      </c>
      <c r="G55" s="43"/>
      <c r="H55" s="43"/>
      <c r="I55" s="115" t="s">
        <v>35</v>
      </c>
      <c r="J55" s="36" t="str">
        <f>E23</f>
        <v>Cekr CZ s.r.o., Mazalova57/2, Šumperk</v>
      </c>
      <c r="K55" s="46"/>
    </row>
    <row r="56" spans="2:11" s="1" customFormat="1" ht="14.4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125</v>
      </c>
      <c r="D58" s="128"/>
      <c r="E58" s="128"/>
      <c r="F58" s="128"/>
      <c r="G58" s="128"/>
      <c r="H58" s="128"/>
      <c r="I58" s="139"/>
      <c r="J58" s="140" t="s">
        <v>126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127</v>
      </c>
      <c r="D60" s="43"/>
      <c r="E60" s="43"/>
      <c r="F60" s="43"/>
      <c r="G60" s="43"/>
      <c r="H60" s="43"/>
      <c r="I60" s="114"/>
      <c r="J60" s="124">
        <f>J84</f>
        <v>0</v>
      </c>
      <c r="K60" s="46"/>
      <c r="AU60" s="25" t="s">
        <v>128</v>
      </c>
    </row>
    <row r="61" spans="2:11" s="8" customFormat="1" ht="24.9" customHeight="1">
      <c r="B61" s="143"/>
      <c r="C61" s="144"/>
      <c r="D61" s="145" t="s">
        <v>129</v>
      </c>
      <c r="E61" s="146"/>
      <c r="F61" s="146"/>
      <c r="G61" s="146"/>
      <c r="H61" s="146"/>
      <c r="I61" s="147"/>
      <c r="J61" s="148">
        <f>J85</f>
        <v>0</v>
      </c>
      <c r="K61" s="149"/>
    </row>
    <row r="62" spans="2:11" s="9" customFormat="1" ht="19.95" customHeight="1">
      <c r="B62" s="150"/>
      <c r="C62" s="151"/>
      <c r="D62" s="152" t="s">
        <v>136</v>
      </c>
      <c r="E62" s="153"/>
      <c r="F62" s="153"/>
      <c r="G62" s="153"/>
      <c r="H62" s="153"/>
      <c r="I62" s="154"/>
      <c r="J62" s="155">
        <f>J86</f>
        <v>0</v>
      </c>
      <c r="K62" s="156"/>
    </row>
    <row r="63" spans="2:11" s="1" customFormat="1" ht="21.75" customHeight="1">
      <c r="B63" s="42"/>
      <c r="C63" s="43"/>
      <c r="D63" s="43"/>
      <c r="E63" s="43"/>
      <c r="F63" s="43"/>
      <c r="G63" s="43"/>
      <c r="H63" s="43"/>
      <c r="I63" s="114"/>
      <c r="J63" s="43"/>
      <c r="K63" s="46"/>
    </row>
    <row r="64" spans="2:11" s="1" customFormat="1" ht="6.9" customHeight="1">
      <c r="B64" s="57"/>
      <c r="C64" s="58"/>
      <c r="D64" s="58"/>
      <c r="E64" s="58"/>
      <c r="F64" s="58"/>
      <c r="G64" s="58"/>
      <c r="H64" s="58"/>
      <c r="I64" s="135"/>
      <c r="J64" s="58"/>
      <c r="K64" s="59"/>
    </row>
    <row r="68" spans="2:12" s="1" customFormat="1" ht="6.9" customHeight="1">
      <c r="B68" s="60"/>
      <c r="C68" s="61"/>
      <c r="D68" s="61"/>
      <c r="E68" s="61"/>
      <c r="F68" s="61"/>
      <c r="G68" s="61"/>
      <c r="H68" s="61"/>
      <c r="I68" s="136"/>
      <c r="J68" s="61"/>
      <c r="K68" s="61"/>
      <c r="L68" s="42"/>
    </row>
    <row r="69" spans="2:12" s="1" customFormat="1" ht="36.9" customHeight="1">
      <c r="B69" s="42"/>
      <c r="C69" s="62" t="s">
        <v>141</v>
      </c>
      <c r="L69" s="42"/>
    </row>
    <row r="70" spans="2:12" s="1" customFormat="1" ht="6.9" customHeight="1">
      <c r="B70" s="42"/>
      <c r="L70" s="42"/>
    </row>
    <row r="71" spans="2:12" s="1" customFormat="1" ht="14.4" customHeight="1">
      <c r="B71" s="42"/>
      <c r="C71" s="64" t="s">
        <v>19</v>
      </c>
      <c r="L71" s="42"/>
    </row>
    <row r="72" spans="2:12" s="1" customFormat="1" ht="20.4" customHeight="1">
      <c r="B72" s="42"/>
      <c r="E72" s="385" t="str">
        <f>E7</f>
        <v>Rekonstrukce ulic Okružní a Ztracená v Šumperku - parkoviště, etapa 2016</v>
      </c>
      <c r="F72" s="386"/>
      <c r="G72" s="386"/>
      <c r="H72" s="386"/>
      <c r="L72" s="42"/>
    </row>
    <row r="73" spans="2:12" ht="13.2">
      <c r="B73" s="29"/>
      <c r="C73" s="64" t="s">
        <v>119</v>
      </c>
      <c r="L73" s="29"/>
    </row>
    <row r="74" spans="2:12" s="1" customFormat="1" ht="20.4" customHeight="1">
      <c r="B74" s="42"/>
      <c r="E74" s="385" t="s">
        <v>120</v>
      </c>
      <c r="F74" s="387"/>
      <c r="G74" s="387"/>
      <c r="H74" s="387"/>
      <c r="L74" s="42"/>
    </row>
    <row r="75" spans="2:12" s="1" customFormat="1" ht="14.4" customHeight="1">
      <c r="B75" s="42"/>
      <c r="C75" s="64" t="s">
        <v>121</v>
      </c>
      <c r="L75" s="42"/>
    </row>
    <row r="76" spans="2:12" s="1" customFormat="1" ht="22.2" customHeight="1">
      <c r="B76" s="42"/>
      <c r="E76" s="358" t="str">
        <f>E11</f>
        <v>SO 192 - Dopravní značení dočasné - DIO</v>
      </c>
      <c r="F76" s="387"/>
      <c r="G76" s="387"/>
      <c r="H76" s="387"/>
      <c r="L76" s="42"/>
    </row>
    <row r="77" spans="2:12" s="1" customFormat="1" ht="6.9" customHeight="1">
      <c r="B77" s="42"/>
      <c r="L77" s="42"/>
    </row>
    <row r="78" spans="2:12" s="1" customFormat="1" ht="18" customHeight="1">
      <c r="B78" s="42"/>
      <c r="C78" s="64" t="s">
        <v>23</v>
      </c>
      <c r="F78" s="157" t="str">
        <f>F14</f>
        <v>Šumperk</v>
      </c>
      <c r="I78" s="158" t="s">
        <v>25</v>
      </c>
      <c r="J78" s="68" t="str">
        <f>IF(J14="","",J14)</f>
        <v>25. 2. 2017</v>
      </c>
      <c r="L78" s="42"/>
    </row>
    <row r="79" spans="2:12" s="1" customFormat="1" ht="6.9" customHeight="1">
      <c r="B79" s="42"/>
      <c r="L79" s="42"/>
    </row>
    <row r="80" spans="2:12" s="1" customFormat="1" ht="13.2">
      <c r="B80" s="42"/>
      <c r="C80" s="64" t="s">
        <v>27</v>
      </c>
      <c r="F80" s="157" t="str">
        <f>E17</f>
        <v>Město Šumperk, Ním. Míru 1,Šumperk</v>
      </c>
      <c r="I80" s="158" t="s">
        <v>35</v>
      </c>
      <c r="J80" s="157" t="str">
        <f>E23</f>
        <v>Cekr CZ s.r.o., Mazalova57/2, Šumperk</v>
      </c>
      <c r="L80" s="42"/>
    </row>
    <row r="81" spans="2:12" s="1" customFormat="1" ht="14.4" customHeight="1">
      <c r="B81" s="42"/>
      <c r="C81" s="64" t="s">
        <v>33</v>
      </c>
      <c r="F81" s="157" t="str">
        <f>IF(E20="","",E20)</f>
        <v/>
      </c>
      <c r="L81" s="42"/>
    </row>
    <row r="82" spans="2:12" s="1" customFormat="1" ht="10.35" customHeight="1">
      <c r="B82" s="42"/>
      <c r="L82" s="42"/>
    </row>
    <row r="83" spans="2:20" s="10" customFormat="1" ht="29.25" customHeight="1">
      <c r="B83" s="159"/>
      <c r="C83" s="160" t="s">
        <v>142</v>
      </c>
      <c r="D83" s="161" t="s">
        <v>59</v>
      </c>
      <c r="E83" s="161" t="s">
        <v>55</v>
      </c>
      <c r="F83" s="161" t="s">
        <v>143</v>
      </c>
      <c r="G83" s="161" t="s">
        <v>144</v>
      </c>
      <c r="H83" s="161" t="s">
        <v>145</v>
      </c>
      <c r="I83" s="162" t="s">
        <v>146</v>
      </c>
      <c r="J83" s="161" t="s">
        <v>126</v>
      </c>
      <c r="K83" s="163" t="s">
        <v>147</v>
      </c>
      <c r="L83" s="159"/>
      <c r="M83" s="74" t="s">
        <v>148</v>
      </c>
      <c r="N83" s="75" t="s">
        <v>44</v>
      </c>
      <c r="O83" s="75" t="s">
        <v>149</v>
      </c>
      <c r="P83" s="75" t="s">
        <v>150</v>
      </c>
      <c r="Q83" s="75" t="s">
        <v>151</v>
      </c>
      <c r="R83" s="75" t="s">
        <v>152</v>
      </c>
      <c r="S83" s="75" t="s">
        <v>153</v>
      </c>
      <c r="T83" s="76" t="s">
        <v>154</v>
      </c>
    </row>
    <row r="84" spans="2:63" s="1" customFormat="1" ht="29.25" customHeight="1">
      <c r="B84" s="42"/>
      <c r="C84" s="78" t="s">
        <v>127</v>
      </c>
      <c r="J84" s="164">
        <f>BK84</f>
        <v>0</v>
      </c>
      <c r="L84" s="42"/>
      <c r="M84" s="77"/>
      <c r="N84" s="69"/>
      <c r="O84" s="69"/>
      <c r="P84" s="165">
        <f>P85</f>
        <v>0</v>
      </c>
      <c r="Q84" s="69"/>
      <c r="R84" s="165">
        <f>R85</f>
        <v>0</v>
      </c>
      <c r="S84" s="69"/>
      <c r="T84" s="166">
        <f>T85</f>
        <v>0</v>
      </c>
      <c r="AT84" s="25" t="s">
        <v>73</v>
      </c>
      <c r="AU84" s="25" t="s">
        <v>128</v>
      </c>
      <c r="BK84" s="167">
        <f>BK85</f>
        <v>0</v>
      </c>
    </row>
    <row r="85" spans="2:63" s="11" customFormat="1" ht="37.35" customHeight="1">
      <c r="B85" s="168"/>
      <c r="D85" s="169" t="s">
        <v>73</v>
      </c>
      <c r="E85" s="170" t="s">
        <v>155</v>
      </c>
      <c r="F85" s="170" t="s">
        <v>156</v>
      </c>
      <c r="I85" s="171"/>
      <c r="J85" s="172">
        <f>BK85</f>
        <v>0</v>
      </c>
      <c r="L85" s="168"/>
      <c r="M85" s="173"/>
      <c r="N85" s="174"/>
      <c r="O85" s="174"/>
      <c r="P85" s="175">
        <f>P86</f>
        <v>0</v>
      </c>
      <c r="Q85" s="174"/>
      <c r="R85" s="175">
        <f>R86</f>
        <v>0</v>
      </c>
      <c r="S85" s="174"/>
      <c r="T85" s="176">
        <f>T86</f>
        <v>0</v>
      </c>
      <c r="AR85" s="169" t="s">
        <v>81</v>
      </c>
      <c r="AT85" s="177" t="s">
        <v>73</v>
      </c>
      <c r="AU85" s="177" t="s">
        <v>74</v>
      </c>
      <c r="AY85" s="169" t="s">
        <v>157</v>
      </c>
      <c r="BK85" s="178">
        <f>BK86</f>
        <v>0</v>
      </c>
    </row>
    <row r="86" spans="2:63" s="11" customFormat="1" ht="19.95" customHeight="1">
      <c r="B86" s="168"/>
      <c r="D86" s="179" t="s">
        <v>73</v>
      </c>
      <c r="E86" s="180" t="s">
        <v>219</v>
      </c>
      <c r="F86" s="180" t="s">
        <v>391</v>
      </c>
      <c r="I86" s="171"/>
      <c r="J86" s="181">
        <f>BK86</f>
        <v>0</v>
      </c>
      <c r="L86" s="168"/>
      <c r="M86" s="173"/>
      <c r="N86" s="174"/>
      <c r="O86" s="174"/>
      <c r="P86" s="175">
        <f>SUM(P87:P96)</f>
        <v>0</v>
      </c>
      <c r="Q86" s="174"/>
      <c r="R86" s="175">
        <f>SUM(R87:R96)</f>
        <v>0</v>
      </c>
      <c r="S86" s="174"/>
      <c r="T86" s="176">
        <f>SUM(T87:T96)</f>
        <v>0</v>
      </c>
      <c r="AR86" s="169" t="s">
        <v>81</v>
      </c>
      <c r="AT86" s="177" t="s">
        <v>73</v>
      </c>
      <c r="AU86" s="177" t="s">
        <v>81</v>
      </c>
      <c r="AY86" s="169" t="s">
        <v>157</v>
      </c>
      <c r="BK86" s="178">
        <f>SUM(BK87:BK96)</f>
        <v>0</v>
      </c>
    </row>
    <row r="87" spans="2:65" s="1" customFormat="1" ht="20.4" customHeight="1">
      <c r="B87" s="182"/>
      <c r="C87" s="183" t="s">
        <v>81</v>
      </c>
      <c r="D87" s="183" t="s">
        <v>159</v>
      </c>
      <c r="E87" s="184" t="s">
        <v>520</v>
      </c>
      <c r="F87" s="185" t="s">
        <v>521</v>
      </c>
      <c r="G87" s="186" t="s">
        <v>346</v>
      </c>
      <c r="H87" s="187">
        <v>22</v>
      </c>
      <c r="I87" s="188"/>
      <c r="J87" s="189">
        <f>ROUND(I87*H87,2)</f>
        <v>0</v>
      </c>
      <c r="K87" s="185" t="s">
        <v>5</v>
      </c>
      <c r="L87" s="42"/>
      <c r="M87" s="190" t="s">
        <v>5</v>
      </c>
      <c r="N87" s="191" t="s">
        <v>45</v>
      </c>
      <c r="O87" s="43"/>
      <c r="P87" s="192">
        <f>O87*H87</f>
        <v>0</v>
      </c>
      <c r="Q87" s="192">
        <v>0</v>
      </c>
      <c r="R87" s="192">
        <f>Q87*H87</f>
        <v>0</v>
      </c>
      <c r="S87" s="192">
        <v>0</v>
      </c>
      <c r="T87" s="193">
        <f>S87*H87</f>
        <v>0</v>
      </c>
      <c r="AR87" s="25" t="s">
        <v>163</v>
      </c>
      <c r="AT87" s="25" t="s">
        <v>159</v>
      </c>
      <c r="AU87" s="25" t="s">
        <v>83</v>
      </c>
      <c r="AY87" s="25" t="s">
        <v>157</v>
      </c>
      <c r="BE87" s="194">
        <f>IF(N87="základní",J87,0)</f>
        <v>0</v>
      </c>
      <c r="BF87" s="194">
        <f>IF(N87="snížená",J87,0)</f>
        <v>0</v>
      </c>
      <c r="BG87" s="194">
        <f>IF(N87="zákl. přenesená",J87,0)</f>
        <v>0</v>
      </c>
      <c r="BH87" s="194">
        <f>IF(N87="sníž. přenesená",J87,0)</f>
        <v>0</v>
      </c>
      <c r="BI87" s="194">
        <f>IF(N87="nulová",J87,0)</f>
        <v>0</v>
      </c>
      <c r="BJ87" s="25" t="s">
        <v>81</v>
      </c>
      <c r="BK87" s="194">
        <f>ROUND(I87*H87,2)</f>
        <v>0</v>
      </c>
      <c r="BL87" s="25" t="s">
        <v>163</v>
      </c>
      <c r="BM87" s="25" t="s">
        <v>522</v>
      </c>
    </row>
    <row r="88" spans="2:51" s="12" customFormat="1" ht="12">
      <c r="B88" s="195"/>
      <c r="D88" s="196" t="s">
        <v>165</v>
      </c>
      <c r="E88" s="197" t="s">
        <v>5</v>
      </c>
      <c r="F88" s="198" t="s">
        <v>523</v>
      </c>
      <c r="H88" s="199" t="s">
        <v>5</v>
      </c>
      <c r="I88" s="200"/>
      <c r="L88" s="195"/>
      <c r="M88" s="201"/>
      <c r="N88" s="202"/>
      <c r="O88" s="202"/>
      <c r="P88" s="202"/>
      <c r="Q88" s="202"/>
      <c r="R88" s="202"/>
      <c r="S88" s="202"/>
      <c r="T88" s="203"/>
      <c r="AT88" s="199" t="s">
        <v>165</v>
      </c>
      <c r="AU88" s="199" t="s">
        <v>83</v>
      </c>
      <c r="AV88" s="12" t="s">
        <v>81</v>
      </c>
      <c r="AW88" s="12" t="s">
        <v>38</v>
      </c>
      <c r="AX88" s="12" t="s">
        <v>74</v>
      </c>
      <c r="AY88" s="199" t="s">
        <v>157</v>
      </c>
    </row>
    <row r="89" spans="2:51" s="13" customFormat="1" ht="12">
      <c r="B89" s="204"/>
      <c r="D89" s="196" t="s">
        <v>165</v>
      </c>
      <c r="E89" s="205" t="s">
        <v>5</v>
      </c>
      <c r="F89" s="206" t="s">
        <v>83</v>
      </c>
      <c r="H89" s="207">
        <v>2</v>
      </c>
      <c r="I89" s="208"/>
      <c r="L89" s="204"/>
      <c r="M89" s="209"/>
      <c r="N89" s="210"/>
      <c r="O89" s="210"/>
      <c r="P89" s="210"/>
      <c r="Q89" s="210"/>
      <c r="R89" s="210"/>
      <c r="S89" s="210"/>
      <c r="T89" s="211"/>
      <c r="AT89" s="205" t="s">
        <v>165</v>
      </c>
      <c r="AU89" s="205" t="s">
        <v>83</v>
      </c>
      <c r="AV89" s="13" t="s">
        <v>83</v>
      </c>
      <c r="AW89" s="13" t="s">
        <v>38</v>
      </c>
      <c r="AX89" s="13" t="s">
        <v>74</v>
      </c>
      <c r="AY89" s="205" t="s">
        <v>157</v>
      </c>
    </row>
    <row r="90" spans="2:51" s="12" customFormat="1" ht="12">
      <c r="B90" s="195"/>
      <c r="D90" s="196" t="s">
        <v>165</v>
      </c>
      <c r="E90" s="197" t="s">
        <v>5</v>
      </c>
      <c r="F90" s="198" t="s">
        <v>524</v>
      </c>
      <c r="H90" s="199" t="s">
        <v>5</v>
      </c>
      <c r="I90" s="200"/>
      <c r="L90" s="195"/>
      <c r="M90" s="201"/>
      <c r="N90" s="202"/>
      <c r="O90" s="202"/>
      <c r="P90" s="202"/>
      <c r="Q90" s="202"/>
      <c r="R90" s="202"/>
      <c r="S90" s="202"/>
      <c r="T90" s="203"/>
      <c r="AT90" s="199" t="s">
        <v>165</v>
      </c>
      <c r="AU90" s="199" t="s">
        <v>83</v>
      </c>
      <c r="AV90" s="12" t="s">
        <v>81</v>
      </c>
      <c r="AW90" s="12" t="s">
        <v>38</v>
      </c>
      <c r="AX90" s="12" t="s">
        <v>74</v>
      </c>
      <c r="AY90" s="199" t="s">
        <v>157</v>
      </c>
    </row>
    <row r="91" spans="2:51" s="13" customFormat="1" ht="12">
      <c r="B91" s="204"/>
      <c r="D91" s="196" t="s">
        <v>165</v>
      </c>
      <c r="E91" s="205" t="s">
        <v>5</v>
      </c>
      <c r="F91" s="206" t="s">
        <v>83</v>
      </c>
      <c r="H91" s="207">
        <v>2</v>
      </c>
      <c r="I91" s="208"/>
      <c r="L91" s="204"/>
      <c r="M91" s="209"/>
      <c r="N91" s="210"/>
      <c r="O91" s="210"/>
      <c r="P91" s="210"/>
      <c r="Q91" s="210"/>
      <c r="R91" s="210"/>
      <c r="S91" s="210"/>
      <c r="T91" s="211"/>
      <c r="AT91" s="205" t="s">
        <v>165</v>
      </c>
      <c r="AU91" s="205" t="s">
        <v>83</v>
      </c>
      <c r="AV91" s="13" t="s">
        <v>83</v>
      </c>
      <c r="AW91" s="13" t="s">
        <v>38</v>
      </c>
      <c r="AX91" s="13" t="s">
        <v>74</v>
      </c>
      <c r="AY91" s="205" t="s">
        <v>157</v>
      </c>
    </row>
    <row r="92" spans="2:51" s="12" customFormat="1" ht="12">
      <c r="B92" s="195"/>
      <c r="D92" s="196" t="s">
        <v>165</v>
      </c>
      <c r="E92" s="197" t="s">
        <v>5</v>
      </c>
      <c r="F92" s="198" t="s">
        <v>525</v>
      </c>
      <c r="H92" s="199" t="s">
        <v>5</v>
      </c>
      <c r="I92" s="200"/>
      <c r="L92" s="195"/>
      <c r="M92" s="201"/>
      <c r="N92" s="202"/>
      <c r="O92" s="202"/>
      <c r="P92" s="202"/>
      <c r="Q92" s="202"/>
      <c r="R92" s="202"/>
      <c r="S92" s="202"/>
      <c r="T92" s="203"/>
      <c r="AT92" s="199" t="s">
        <v>165</v>
      </c>
      <c r="AU92" s="199" t="s">
        <v>83</v>
      </c>
      <c r="AV92" s="12" t="s">
        <v>81</v>
      </c>
      <c r="AW92" s="12" t="s">
        <v>38</v>
      </c>
      <c r="AX92" s="12" t="s">
        <v>74</v>
      </c>
      <c r="AY92" s="199" t="s">
        <v>157</v>
      </c>
    </row>
    <row r="93" spans="2:51" s="13" customFormat="1" ht="12">
      <c r="B93" s="204"/>
      <c r="D93" s="196" t="s">
        <v>165</v>
      </c>
      <c r="E93" s="205" t="s">
        <v>5</v>
      </c>
      <c r="F93" s="206" t="s">
        <v>11</v>
      </c>
      <c r="H93" s="207">
        <v>15</v>
      </c>
      <c r="I93" s="208"/>
      <c r="L93" s="204"/>
      <c r="M93" s="209"/>
      <c r="N93" s="210"/>
      <c r="O93" s="210"/>
      <c r="P93" s="210"/>
      <c r="Q93" s="210"/>
      <c r="R93" s="210"/>
      <c r="S93" s="210"/>
      <c r="T93" s="211"/>
      <c r="AT93" s="205" t="s">
        <v>165</v>
      </c>
      <c r="AU93" s="205" t="s">
        <v>83</v>
      </c>
      <c r="AV93" s="13" t="s">
        <v>83</v>
      </c>
      <c r="AW93" s="13" t="s">
        <v>38</v>
      </c>
      <c r="AX93" s="13" t="s">
        <v>74</v>
      </c>
      <c r="AY93" s="205" t="s">
        <v>157</v>
      </c>
    </row>
    <row r="94" spans="2:51" s="12" customFormat="1" ht="12">
      <c r="B94" s="195"/>
      <c r="D94" s="196" t="s">
        <v>165</v>
      </c>
      <c r="E94" s="197" t="s">
        <v>5</v>
      </c>
      <c r="F94" s="198" t="s">
        <v>526</v>
      </c>
      <c r="H94" s="199" t="s">
        <v>5</v>
      </c>
      <c r="I94" s="200"/>
      <c r="L94" s="195"/>
      <c r="M94" s="201"/>
      <c r="N94" s="202"/>
      <c r="O94" s="202"/>
      <c r="P94" s="202"/>
      <c r="Q94" s="202"/>
      <c r="R94" s="202"/>
      <c r="S94" s="202"/>
      <c r="T94" s="203"/>
      <c r="AT94" s="199" t="s">
        <v>165</v>
      </c>
      <c r="AU94" s="199" t="s">
        <v>83</v>
      </c>
      <c r="AV94" s="12" t="s">
        <v>81</v>
      </c>
      <c r="AW94" s="12" t="s">
        <v>38</v>
      </c>
      <c r="AX94" s="12" t="s">
        <v>74</v>
      </c>
      <c r="AY94" s="199" t="s">
        <v>157</v>
      </c>
    </row>
    <row r="95" spans="2:51" s="13" customFormat="1" ht="12">
      <c r="B95" s="204"/>
      <c r="D95" s="196" t="s">
        <v>165</v>
      </c>
      <c r="E95" s="205" t="s">
        <v>5</v>
      </c>
      <c r="F95" s="206" t="s">
        <v>178</v>
      </c>
      <c r="H95" s="207">
        <v>3</v>
      </c>
      <c r="I95" s="208"/>
      <c r="L95" s="204"/>
      <c r="M95" s="209"/>
      <c r="N95" s="210"/>
      <c r="O95" s="210"/>
      <c r="P95" s="210"/>
      <c r="Q95" s="210"/>
      <c r="R95" s="210"/>
      <c r="S95" s="210"/>
      <c r="T95" s="211"/>
      <c r="AT95" s="205" t="s">
        <v>165</v>
      </c>
      <c r="AU95" s="205" t="s">
        <v>83</v>
      </c>
      <c r="AV95" s="13" t="s">
        <v>83</v>
      </c>
      <c r="AW95" s="13" t="s">
        <v>38</v>
      </c>
      <c r="AX95" s="13" t="s">
        <v>74</v>
      </c>
      <c r="AY95" s="205" t="s">
        <v>157</v>
      </c>
    </row>
    <row r="96" spans="2:51" s="14" customFormat="1" ht="12">
      <c r="B96" s="212"/>
      <c r="D96" s="196" t="s">
        <v>165</v>
      </c>
      <c r="E96" s="240" t="s">
        <v>5</v>
      </c>
      <c r="F96" s="241" t="s">
        <v>168</v>
      </c>
      <c r="H96" s="242">
        <v>22</v>
      </c>
      <c r="I96" s="217"/>
      <c r="L96" s="212"/>
      <c r="M96" s="252"/>
      <c r="N96" s="253"/>
      <c r="O96" s="253"/>
      <c r="P96" s="253"/>
      <c r="Q96" s="253"/>
      <c r="R96" s="253"/>
      <c r="S96" s="253"/>
      <c r="T96" s="254"/>
      <c r="AT96" s="221" t="s">
        <v>165</v>
      </c>
      <c r="AU96" s="221" t="s">
        <v>83</v>
      </c>
      <c r="AV96" s="14" t="s">
        <v>163</v>
      </c>
      <c r="AW96" s="14" t="s">
        <v>38</v>
      </c>
      <c r="AX96" s="14" t="s">
        <v>81</v>
      </c>
      <c r="AY96" s="221" t="s">
        <v>157</v>
      </c>
    </row>
    <row r="97" spans="2:12" s="1" customFormat="1" ht="6.9" customHeight="1">
      <c r="B97" s="57"/>
      <c r="C97" s="58"/>
      <c r="D97" s="58"/>
      <c r="E97" s="58"/>
      <c r="F97" s="58"/>
      <c r="G97" s="58"/>
      <c r="H97" s="58"/>
      <c r="I97" s="135"/>
      <c r="J97" s="58"/>
      <c r="K97" s="58"/>
      <c r="L97" s="42"/>
    </row>
  </sheetData>
  <autoFilter ref="C83:K96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7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113</v>
      </c>
      <c r="G1" s="388" t="s">
        <v>114</v>
      </c>
      <c r="H1" s="388"/>
      <c r="I1" s="111"/>
      <c r="J1" s="110" t="s">
        <v>115</v>
      </c>
      <c r="K1" s="109" t="s">
        <v>116</v>
      </c>
      <c r="L1" s="110" t="s">
        <v>117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9" t="s">
        <v>8</v>
      </c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5" t="s">
        <v>100</v>
      </c>
    </row>
    <row r="3" spans="2:46" ht="6.9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83</v>
      </c>
    </row>
    <row r="4" spans="2:46" ht="36.9" customHeight="1">
      <c r="B4" s="29"/>
      <c r="C4" s="30"/>
      <c r="D4" s="31" t="s">
        <v>118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3.2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0.4" customHeight="1">
      <c r="B7" s="29"/>
      <c r="C7" s="30"/>
      <c r="D7" s="30"/>
      <c r="E7" s="381" t="str">
        <f>'Rekapitulace stavby'!K6</f>
        <v>Rekonstrukce ulic Okružní a Ztracená v Šumperku - parkoviště, etapa 2016</v>
      </c>
      <c r="F7" s="382"/>
      <c r="G7" s="382"/>
      <c r="H7" s="382"/>
      <c r="I7" s="113"/>
      <c r="J7" s="30"/>
      <c r="K7" s="32"/>
    </row>
    <row r="8" spans="2:11" ht="13.2">
      <c r="B8" s="29"/>
      <c r="C8" s="30"/>
      <c r="D8" s="38" t="s">
        <v>119</v>
      </c>
      <c r="E8" s="30"/>
      <c r="F8" s="30"/>
      <c r="G8" s="30"/>
      <c r="H8" s="30"/>
      <c r="I8" s="113"/>
      <c r="J8" s="30"/>
      <c r="K8" s="32"/>
    </row>
    <row r="9" spans="2:11" s="1" customFormat="1" ht="20.4" customHeight="1">
      <c r="B9" s="42"/>
      <c r="C9" s="43"/>
      <c r="D9" s="43"/>
      <c r="E9" s="381" t="s">
        <v>527</v>
      </c>
      <c r="F9" s="383"/>
      <c r="G9" s="383"/>
      <c r="H9" s="383"/>
      <c r="I9" s="114"/>
      <c r="J9" s="43"/>
      <c r="K9" s="46"/>
    </row>
    <row r="10" spans="2:11" s="1" customFormat="1" ht="13.2">
      <c r="B10" s="42"/>
      <c r="C10" s="43"/>
      <c r="D10" s="38" t="s">
        <v>121</v>
      </c>
      <c r="E10" s="43"/>
      <c r="F10" s="43"/>
      <c r="G10" s="43"/>
      <c r="H10" s="43"/>
      <c r="I10" s="114"/>
      <c r="J10" s="43"/>
      <c r="K10" s="46"/>
    </row>
    <row r="11" spans="2:11" s="1" customFormat="1" ht="36.9" customHeight="1">
      <c r="B11" s="42"/>
      <c r="C11" s="43"/>
      <c r="D11" s="43"/>
      <c r="E11" s="384" t="s">
        <v>528</v>
      </c>
      <c r="F11" s="383"/>
      <c r="G11" s="383"/>
      <c r="H11" s="383"/>
      <c r="I11" s="114"/>
      <c r="J11" s="43"/>
      <c r="K11" s="46"/>
    </row>
    <row r="12" spans="2:11" s="1" customFormat="1" ht="12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" customHeight="1">
      <c r="B13" s="42"/>
      <c r="C13" s="43"/>
      <c r="D13" s="38" t="s">
        <v>21</v>
      </c>
      <c r="E13" s="43"/>
      <c r="F13" s="36" t="s">
        <v>5</v>
      </c>
      <c r="G13" s="43"/>
      <c r="H13" s="43"/>
      <c r="I13" s="115" t="s">
        <v>22</v>
      </c>
      <c r="J13" s="36" t="s">
        <v>5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15" t="s">
        <v>25</v>
      </c>
      <c r="J14" s="116" t="str">
        <f>'Rekapitulace stavby'!AN8</f>
        <v>25. 2. 2017</v>
      </c>
      <c r="K14" s="46"/>
    </row>
    <row r="15" spans="2:11" s="1" customFormat="1" ht="10.8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15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123</v>
      </c>
      <c r="F17" s="43"/>
      <c r="G17" s="43"/>
      <c r="H17" s="43"/>
      <c r="I17" s="115" t="s">
        <v>31</v>
      </c>
      <c r="J17" s="36" t="s">
        <v>32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" customHeight="1">
      <c r="B19" s="42"/>
      <c r="C19" s="43"/>
      <c r="D19" s="38" t="s">
        <v>33</v>
      </c>
      <c r="E19" s="43"/>
      <c r="F19" s="43"/>
      <c r="G19" s="43"/>
      <c r="H19" s="43"/>
      <c r="I19" s="115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" customHeight="1">
      <c r="B22" s="42"/>
      <c r="C22" s="43"/>
      <c r="D22" s="38" t="s">
        <v>35</v>
      </c>
      <c r="E22" s="43"/>
      <c r="F22" s="43"/>
      <c r="G22" s="43"/>
      <c r="H22" s="43"/>
      <c r="I22" s="115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15" t="s">
        <v>31</v>
      </c>
      <c r="J23" s="36" t="s">
        <v>5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" customHeight="1">
      <c r="B25" s="42"/>
      <c r="C25" s="43"/>
      <c r="D25" s="38" t="s">
        <v>39</v>
      </c>
      <c r="E25" s="43"/>
      <c r="F25" s="43"/>
      <c r="G25" s="43"/>
      <c r="H25" s="43"/>
      <c r="I25" s="114"/>
      <c r="J25" s="43"/>
      <c r="K25" s="46"/>
    </row>
    <row r="26" spans="2:11" s="7" customFormat="1" ht="20.4" customHeight="1">
      <c r="B26" s="117"/>
      <c r="C26" s="118"/>
      <c r="D26" s="118"/>
      <c r="E26" s="347" t="s">
        <v>5</v>
      </c>
      <c r="F26" s="347"/>
      <c r="G26" s="347"/>
      <c r="H26" s="347"/>
      <c r="I26" s="119"/>
      <c r="J26" s="118"/>
      <c r="K26" s="120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40</v>
      </c>
      <c r="E29" s="43"/>
      <c r="F29" s="43"/>
      <c r="G29" s="43"/>
      <c r="H29" s="43"/>
      <c r="I29" s="114"/>
      <c r="J29" s="124">
        <f>ROUND(J88,2)</f>
        <v>0</v>
      </c>
      <c r="K29" s="46"/>
    </row>
    <row r="30" spans="2:11" s="1" customFormat="1" ht="6.9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" customHeight="1">
      <c r="B31" s="42"/>
      <c r="C31" s="43"/>
      <c r="D31" s="43"/>
      <c r="E31" s="43"/>
      <c r="F31" s="47" t="s">
        <v>42</v>
      </c>
      <c r="G31" s="43"/>
      <c r="H31" s="43"/>
      <c r="I31" s="125" t="s">
        <v>41</v>
      </c>
      <c r="J31" s="47" t="s">
        <v>43</v>
      </c>
      <c r="K31" s="46"/>
    </row>
    <row r="32" spans="2:11" s="1" customFormat="1" ht="14.4" customHeight="1">
      <c r="B32" s="42"/>
      <c r="C32" s="43"/>
      <c r="D32" s="50" t="s">
        <v>44</v>
      </c>
      <c r="E32" s="50" t="s">
        <v>45</v>
      </c>
      <c r="F32" s="126">
        <f>ROUND(SUM(BE88:BE189),2)</f>
        <v>0</v>
      </c>
      <c r="G32" s="43"/>
      <c r="H32" s="43"/>
      <c r="I32" s="127">
        <v>0.21</v>
      </c>
      <c r="J32" s="126">
        <f>ROUND(ROUND((SUM(BE88:BE189)),2)*I32,2)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46</v>
      </c>
      <c r="F33" s="126">
        <f>ROUND(SUM(BF88:BF189),2)</f>
        <v>0</v>
      </c>
      <c r="G33" s="43"/>
      <c r="H33" s="43"/>
      <c r="I33" s="127">
        <v>0.15</v>
      </c>
      <c r="J33" s="126">
        <f>ROUND(ROUND((SUM(BF88:BF189)),2)*I33,2)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47</v>
      </c>
      <c r="F34" s="126">
        <f>ROUND(SUM(BG88:BG189),2)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" customHeight="1" hidden="1">
      <c r="B35" s="42"/>
      <c r="C35" s="43"/>
      <c r="D35" s="43"/>
      <c r="E35" s="50" t="s">
        <v>48</v>
      </c>
      <c r="F35" s="126">
        <f>ROUND(SUM(BH88:BH189),2)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" customHeight="1" hidden="1">
      <c r="B36" s="42"/>
      <c r="C36" s="43"/>
      <c r="D36" s="43"/>
      <c r="E36" s="50" t="s">
        <v>49</v>
      </c>
      <c r="F36" s="126">
        <f>ROUND(SUM(BI88:BI189),2)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50</v>
      </c>
      <c r="E38" s="72"/>
      <c r="F38" s="72"/>
      <c r="G38" s="130" t="s">
        <v>51</v>
      </c>
      <c r="H38" s="131" t="s">
        <v>52</v>
      </c>
      <c r="I38" s="132"/>
      <c r="J38" s="133">
        <f>SUM(J29:J36)</f>
        <v>0</v>
      </c>
      <c r="K38" s="134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" customHeight="1">
      <c r="B44" s="42"/>
      <c r="C44" s="31" t="s">
        <v>124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0.4" customHeight="1">
      <c r="B47" s="42"/>
      <c r="C47" s="43"/>
      <c r="D47" s="43"/>
      <c r="E47" s="381" t="str">
        <f>E7</f>
        <v>Rekonstrukce ulic Okružní a Ztracená v Šumperku - parkoviště, etapa 2016</v>
      </c>
      <c r="F47" s="382"/>
      <c r="G47" s="382"/>
      <c r="H47" s="382"/>
      <c r="I47" s="114"/>
      <c r="J47" s="43"/>
      <c r="K47" s="46"/>
    </row>
    <row r="48" spans="2:11" ht="13.2">
      <c r="B48" s="29"/>
      <c r="C48" s="38" t="s">
        <v>119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0.4" customHeight="1">
      <c r="B49" s="42"/>
      <c r="C49" s="43"/>
      <c r="D49" s="43"/>
      <c r="E49" s="381" t="s">
        <v>527</v>
      </c>
      <c r="F49" s="383"/>
      <c r="G49" s="383"/>
      <c r="H49" s="383"/>
      <c r="I49" s="114"/>
      <c r="J49" s="43"/>
      <c r="K49" s="46"/>
    </row>
    <row r="50" spans="2:11" s="1" customFormat="1" ht="14.4" customHeight="1">
      <c r="B50" s="42"/>
      <c r="C50" s="38" t="s">
        <v>121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2.2" customHeight="1">
      <c r="B51" s="42"/>
      <c r="C51" s="43"/>
      <c r="D51" s="43"/>
      <c r="E51" s="384" t="str">
        <f>E11</f>
        <v>SO 301 - Dešťová kanalizace</v>
      </c>
      <c r="F51" s="383"/>
      <c r="G51" s="383"/>
      <c r="H51" s="383"/>
      <c r="I51" s="114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15" t="s">
        <v>25</v>
      </c>
      <c r="J53" s="116" t="str">
        <f>IF(J14="","",J14)</f>
        <v>25. 2. 2017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>Město Šumperk, Ním. Míru 1,Šumperk</v>
      </c>
      <c r="G55" s="43"/>
      <c r="H55" s="43"/>
      <c r="I55" s="115" t="s">
        <v>35</v>
      </c>
      <c r="J55" s="36" t="str">
        <f>E23</f>
        <v>Cekr CZ s.r.o., Mazalova57/2, Šumperk</v>
      </c>
      <c r="K55" s="46"/>
    </row>
    <row r="56" spans="2:11" s="1" customFormat="1" ht="14.4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125</v>
      </c>
      <c r="D58" s="128"/>
      <c r="E58" s="128"/>
      <c r="F58" s="128"/>
      <c r="G58" s="128"/>
      <c r="H58" s="128"/>
      <c r="I58" s="139"/>
      <c r="J58" s="140" t="s">
        <v>126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127</v>
      </c>
      <c r="D60" s="43"/>
      <c r="E60" s="43"/>
      <c r="F60" s="43"/>
      <c r="G60" s="43"/>
      <c r="H60" s="43"/>
      <c r="I60" s="114"/>
      <c r="J60" s="124">
        <f>J88</f>
        <v>0</v>
      </c>
      <c r="K60" s="46"/>
      <c r="AU60" s="25" t="s">
        <v>128</v>
      </c>
    </row>
    <row r="61" spans="2:11" s="8" customFormat="1" ht="24.9" customHeight="1">
      <c r="B61" s="143"/>
      <c r="C61" s="144"/>
      <c r="D61" s="145" t="s">
        <v>529</v>
      </c>
      <c r="E61" s="146"/>
      <c r="F61" s="146"/>
      <c r="G61" s="146"/>
      <c r="H61" s="146"/>
      <c r="I61" s="147"/>
      <c r="J61" s="148">
        <f>J89</f>
        <v>0</v>
      </c>
      <c r="K61" s="149"/>
    </row>
    <row r="62" spans="2:11" s="9" customFormat="1" ht="19.95" customHeight="1">
      <c r="B62" s="150"/>
      <c r="C62" s="151"/>
      <c r="D62" s="152" t="s">
        <v>130</v>
      </c>
      <c r="E62" s="153"/>
      <c r="F62" s="153"/>
      <c r="G62" s="153"/>
      <c r="H62" s="153"/>
      <c r="I62" s="154"/>
      <c r="J62" s="155">
        <f>J90</f>
        <v>0</v>
      </c>
      <c r="K62" s="156"/>
    </row>
    <row r="63" spans="2:11" s="9" customFormat="1" ht="19.95" customHeight="1">
      <c r="B63" s="150"/>
      <c r="C63" s="151"/>
      <c r="D63" s="152" t="s">
        <v>530</v>
      </c>
      <c r="E63" s="153"/>
      <c r="F63" s="153"/>
      <c r="G63" s="153"/>
      <c r="H63" s="153"/>
      <c r="I63" s="154"/>
      <c r="J63" s="155">
        <f>J144</f>
        <v>0</v>
      </c>
      <c r="K63" s="156"/>
    </row>
    <row r="64" spans="2:11" s="9" customFormat="1" ht="19.95" customHeight="1">
      <c r="B64" s="150"/>
      <c r="C64" s="151"/>
      <c r="D64" s="152" t="s">
        <v>133</v>
      </c>
      <c r="E64" s="153"/>
      <c r="F64" s="153"/>
      <c r="G64" s="153"/>
      <c r="H64" s="153"/>
      <c r="I64" s="154"/>
      <c r="J64" s="155">
        <f>J150</f>
        <v>0</v>
      </c>
      <c r="K64" s="156"/>
    </row>
    <row r="65" spans="2:11" s="9" customFormat="1" ht="19.95" customHeight="1">
      <c r="B65" s="150"/>
      <c r="C65" s="151"/>
      <c r="D65" s="152" t="s">
        <v>135</v>
      </c>
      <c r="E65" s="153"/>
      <c r="F65" s="153"/>
      <c r="G65" s="153"/>
      <c r="H65" s="153"/>
      <c r="I65" s="154"/>
      <c r="J65" s="155">
        <f>J164</f>
        <v>0</v>
      </c>
      <c r="K65" s="156"/>
    </row>
    <row r="66" spans="2:11" s="9" customFormat="1" ht="19.95" customHeight="1">
      <c r="B66" s="150"/>
      <c r="C66" s="151"/>
      <c r="D66" s="152" t="s">
        <v>531</v>
      </c>
      <c r="E66" s="153"/>
      <c r="F66" s="153"/>
      <c r="G66" s="153"/>
      <c r="H66" s="153"/>
      <c r="I66" s="154"/>
      <c r="J66" s="155">
        <f>J188</f>
        <v>0</v>
      </c>
      <c r="K66" s="156"/>
    </row>
    <row r="67" spans="2:11" s="1" customFormat="1" ht="21.75" customHeight="1">
      <c r="B67" s="42"/>
      <c r="C67" s="43"/>
      <c r="D67" s="43"/>
      <c r="E67" s="43"/>
      <c r="F67" s="43"/>
      <c r="G67" s="43"/>
      <c r="H67" s="43"/>
      <c r="I67" s="114"/>
      <c r="J67" s="43"/>
      <c r="K67" s="46"/>
    </row>
    <row r="68" spans="2:11" s="1" customFormat="1" ht="6.9" customHeight="1">
      <c r="B68" s="57"/>
      <c r="C68" s="58"/>
      <c r="D68" s="58"/>
      <c r="E68" s="58"/>
      <c r="F68" s="58"/>
      <c r="G68" s="58"/>
      <c r="H68" s="58"/>
      <c r="I68" s="135"/>
      <c r="J68" s="58"/>
      <c r="K68" s="59"/>
    </row>
    <row r="72" spans="2:12" s="1" customFormat="1" ht="6.9" customHeight="1">
      <c r="B72" s="60"/>
      <c r="C72" s="61"/>
      <c r="D72" s="61"/>
      <c r="E72" s="61"/>
      <c r="F72" s="61"/>
      <c r="G72" s="61"/>
      <c r="H72" s="61"/>
      <c r="I72" s="136"/>
      <c r="J72" s="61"/>
      <c r="K72" s="61"/>
      <c r="L72" s="42"/>
    </row>
    <row r="73" spans="2:12" s="1" customFormat="1" ht="36.9" customHeight="1">
      <c r="B73" s="42"/>
      <c r="C73" s="62" t="s">
        <v>141</v>
      </c>
      <c r="L73" s="42"/>
    </row>
    <row r="74" spans="2:12" s="1" customFormat="1" ht="6.9" customHeight="1">
      <c r="B74" s="42"/>
      <c r="L74" s="42"/>
    </row>
    <row r="75" spans="2:12" s="1" customFormat="1" ht="14.4" customHeight="1">
      <c r="B75" s="42"/>
      <c r="C75" s="64" t="s">
        <v>19</v>
      </c>
      <c r="L75" s="42"/>
    </row>
    <row r="76" spans="2:12" s="1" customFormat="1" ht="20.4" customHeight="1">
      <c r="B76" s="42"/>
      <c r="E76" s="385" t="str">
        <f>E7</f>
        <v>Rekonstrukce ulic Okružní a Ztracená v Šumperku - parkoviště, etapa 2016</v>
      </c>
      <c r="F76" s="386"/>
      <c r="G76" s="386"/>
      <c r="H76" s="386"/>
      <c r="L76" s="42"/>
    </row>
    <row r="77" spans="2:12" ht="13.2">
      <c r="B77" s="29"/>
      <c r="C77" s="64" t="s">
        <v>119</v>
      </c>
      <c r="L77" s="29"/>
    </row>
    <row r="78" spans="2:12" s="1" customFormat="1" ht="20.4" customHeight="1">
      <c r="B78" s="42"/>
      <c r="E78" s="385" t="s">
        <v>527</v>
      </c>
      <c r="F78" s="387"/>
      <c r="G78" s="387"/>
      <c r="H78" s="387"/>
      <c r="L78" s="42"/>
    </row>
    <row r="79" spans="2:12" s="1" customFormat="1" ht="14.4" customHeight="1">
      <c r="B79" s="42"/>
      <c r="C79" s="64" t="s">
        <v>121</v>
      </c>
      <c r="L79" s="42"/>
    </row>
    <row r="80" spans="2:12" s="1" customFormat="1" ht="22.2" customHeight="1">
      <c r="B80" s="42"/>
      <c r="E80" s="358" t="str">
        <f>E11</f>
        <v>SO 301 - Dešťová kanalizace</v>
      </c>
      <c r="F80" s="387"/>
      <c r="G80" s="387"/>
      <c r="H80" s="387"/>
      <c r="L80" s="42"/>
    </row>
    <row r="81" spans="2:12" s="1" customFormat="1" ht="6.9" customHeight="1">
      <c r="B81" s="42"/>
      <c r="L81" s="42"/>
    </row>
    <row r="82" spans="2:12" s="1" customFormat="1" ht="18" customHeight="1">
      <c r="B82" s="42"/>
      <c r="C82" s="64" t="s">
        <v>23</v>
      </c>
      <c r="F82" s="157" t="str">
        <f>F14</f>
        <v>Šumperk</v>
      </c>
      <c r="I82" s="158" t="s">
        <v>25</v>
      </c>
      <c r="J82" s="68" t="str">
        <f>IF(J14="","",J14)</f>
        <v>25. 2. 2017</v>
      </c>
      <c r="L82" s="42"/>
    </row>
    <row r="83" spans="2:12" s="1" customFormat="1" ht="6.9" customHeight="1">
      <c r="B83" s="42"/>
      <c r="L83" s="42"/>
    </row>
    <row r="84" spans="2:12" s="1" customFormat="1" ht="13.2">
      <c r="B84" s="42"/>
      <c r="C84" s="64" t="s">
        <v>27</v>
      </c>
      <c r="F84" s="157" t="str">
        <f>E17</f>
        <v>Město Šumperk, Ním. Míru 1,Šumperk</v>
      </c>
      <c r="I84" s="158" t="s">
        <v>35</v>
      </c>
      <c r="J84" s="157" t="str">
        <f>E23</f>
        <v>Cekr CZ s.r.o., Mazalova57/2, Šumperk</v>
      </c>
      <c r="L84" s="42"/>
    </row>
    <row r="85" spans="2:12" s="1" customFormat="1" ht="14.4" customHeight="1">
      <c r="B85" s="42"/>
      <c r="C85" s="64" t="s">
        <v>33</v>
      </c>
      <c r="F85" s="157" t="str">
        <f>IF(E20="","",E20)</f>
        <v/>
      </c>
      <c r="L85" s="42"/>
    </row>
    <row r="86" spans="2:12" s="1" customFormat="1" ht="10.35" customHeight="1">
      <c r="B86" s="42"/>
      <c r="L86" s="42"/>
    </row>
    <row r="87" spans="2:20" s="10" customFormat="1" ht="29.25" customHeight="1">
      <c r="B87" s="159"/>
      <c r="C87" s="160" t="s">
        <v>142</v>
      </c>
      <c r="D87" s="161" t="s">
        <v>59</v>
      </c>
      <c r="E87" s="161" t="s">
        <v>55</v>
      </c>
      <c r="F87" s="161" t="s">
        <v>143</v>
      </c>
      <c r="G87" s="161" t="s">
        <v>144</v>
      </c>
      <c r="H87" s="161" t="s">
        <v>145</v>
      </c>
      <c r="I87" s="162" t="s">
        <v>146</v>
      </c>
      <c r="J87" s="161" t="s">
        <v>126</v>
      </c>
      <c r="K87" s="163" t="s">
        <v>147</v>
      </c>
      <c r="L87" s="159"/>
      <c r="M87" s="74" t="s">
        <v>148</v>
      </c>
      <c r="N87" s="75" t="s">
        <v>44</v>
      </c>
      <c r="O87" s="75" t="s">
        <v>149</v>
      </c>
      <c r="P87" s="75" t="s">
        <v>150</v>
      </c>
      <c r="Q87" s="75" t="s">
        <v>151</v>
      </c>
      <c r="R87" s="75" t="s">
        <v>152</v>
      </c>
      <c r="S87" s="75" t="s">
        <v>153</v>
      </c>
      <c r="T87" s="76" t="s">
        <v>154</v>
      </c>
    </row>
    <row r="88" spans="2:63" s="1" customFormat="1" ht="29.25" customHeight="1">
      <c r="B88" s="42"/>
      <c r="C88" s="78" t="s">
        <v>127</v>
      </c>
      <c r="J88" s="164">
        <f>BK88</f>
        <v>0</v>
      </c>
      <c r="L88" s="42"/>
      <c r="M88" s="77"/>
      <c r="N88" s="69"/>
      <c r="O88" s="69"/>
      <c r="P88" s="165">
        <f>P89</f>
        <v>0</v>
      </c>
      <c r="Q88" s="69"/>
      <c r="R88" s="165">
        <f>R89</f>
        <v>56.985606000000004</v>
      </c>
      <c r="S88" s="69"/>
      <c r="T88" s="166">
        <f>T89</f>
        <v>0</v>
      </c>
      <c r="AT88" s="25" t="s">
        <v>73</v>
      </c>
      <c r="AU88" s="25" t="s">
        <v>128</v>
      </c>
      <c r="BK88" s="167">
        <f>BK89</f>
        <v>0</v>
      </c>
    </row>
    <row r="89" spans="2:63" s="11" customFormat="1" ht="37.35" customHeight="1">
      <c r="B89" s="168"/>
      <c r="D89" s="169" t="s">
        <v>73</v>
      </c>
      <c r="E89" s="170" t="s">
        <v>155</v>
      </c>
      <c r="F89" s="170" t="s">
        <v>532</v>
      </c>
      <c r="I89" s="171"/>
      <c r="J89" s="172">
        <f>BK89</f>
        <v>0</v>
      </c>
      <c r="L89" s="168"/>
      <c r="M89" s="173"/>
      <c r="N89" s="174"/>
      <c r="O89" s="174"/>
      <c r="P89" s="175">
        <f>P90+P144+P150+P164+P188</f>
        <v>0</v>
      </c>
      <c r="Q89" s="174"/>
      <c r="R89" s="175">
        <f>R90+R144+R150+R164+R188</f>
        <v>56.985606000000004</v>
      </c>
      <c r="S89" s="174"/>
      <c r="T89" s="176">
        <f>T90+T144+T150+T164+T188</f>
        <v>0</v>
      </c>
      <c r="AR89" s="169" t="s">
        <v>81</v>
      </c>
      <c r="AT89" s="177" t="s">
        <v>73</v>
      </c>
      <c r="AU89" s="177" t="s">
        <v>74</v>
      </c>
      <c r="AY89" s="169" t="s">
        <v>157</v>
      </c>
      <c r="BK89" s="178">
        <f>BK90+BK144+BK150+BK164+BK188</f>
        <v>0</v>
      </c>
    </row>
    <row r="90" spans="2:63" s="11" customFormat="1" ht="19.95" customHeight="1">
      <c r="B90" s="168"/>
      <c r="D90" s="179" t="s">
        <v>73</v>
      </c>
      <c r="E90" s="180" t="s">
        <v>81</v>
      </c>
      <c r="F90" s="180" t="s">
        <v>158</v>
      </c>
      <c r="I90" s="171"/>
      <c r="J90" s="181">
        <f>BK90</f>
        <v>0</v>
      </c>
      <c r="L90" s="168"/>
      <c r="M90" s="173"/>
      <c r="N90" s="174"/>
      <c r="O90" s="174"/>
      <c r="P90" s="175">
        <f>SUM(P91:P143)</f>
        <v>0</v>
      </c>
      <c r="Q90" s="174"/>
      <c r="R90" s="175">
        <f>SUM(R91:R143)</f>
        <v>55.88956</v>
      </c>
      <c r="S90" s="174"/>
      <c r="T90" s="176">
        <f>SUM(T91:T143)</f>
        <v>0</v>
      </c>
      <c r="AR90" s="169" t="s">
        <v>81</v>
      </c>
      <c r="AT90" s="177" t="s">
        <v>73</v>
      </c>
      <c r="AU90" s="177" t="s">
        <v>81</v>
      </c>
      <c r="AY90" s="169" t="s">
        <v>157</v>
      </c>
      <c r="BK90" s="178">
        <f>SUM(BK91:BK143)</f>
        <v>0</v>
      </c>
    </row>
    <row r="91" spans="2:65" s="1" customFormat="1" ht="28.8" customHeight="1">
      <c r="B91" s="182"/>
      <c r="C91" s="183" t="s">
        <v>81</v>
      </c>
      <c r="D91" s="183" t="s">
        <v>159</v>
      </c>
      <c r="E91" s="184" t="s">
        <v>195</v>
      </c>
      <c r="F91" s="185" t="s">
        <v>533</v>
      </c>
      <c r="G91" s="186" t="s">
        <v>162</v>
      </c>
      <c r="H91" s="187">
        <v>1.98</v>
      </c>
      <c r="I91" s="188"/>
      <c r="J91" s="189">
        <f>ROUND(I91*H91,2)</f>
        <v>0</v>
      </c>
      <c r="K91" s="185" t="s">
        <v>172</v>
      </c>
      <c r="L91" s="42"/>
      <c r="M91" s="190" t="s">
        <v>5</v>
      </c>
      <c r="N91" s="191" t="s">
        <v>45</v>
      </c>
      <c r="O91" s="43"/>
      <c r="P91" s="192">
        <f>O91*H91</f>
        <v>0</v>
      </c>
      <c r="Q91" s="192">
        <v>0</v>
      </c>
      <c r="R91" s="192">
        <f>Q91*H91</f>
        <v>0</v>
      </c>
      <c r="S91" s="192">
        <v>0</v>
      </c>
      <c r="T91" s="193">
        <f>S91*H91</f>
        <v>0</v>
      </c>
      <c r="AR91" s="25" t="s">
        <v>163</v>
      </c>
      <c r="AT91" s="25" t="s">
        <v>159</v>
      </c>
      <c r="AU91" s="25" t="s">
        <v>83</v>
      </c>
      <c r="AY91" s="25" t="s">
        <v>157</v>
      </c>
      <c r="BE91" s="194">
        <f>IF(N91="základní",J91,0)</f>
        <v>0</v>
      </c>
      <c r="BF91" s="194">
        <f>IF(N91="snížená",J91,0)</f>
        <v>0</v>
      </c>
      <c r="BG91" s="194">
        <f>IF(N91="zákl. přenesená",J91,0)</f>
        <v>0</v>
      </c>
      <c r="BH91" s="194">
        <f>IF(N91="sníž. přenesená",J91,0)</f>
        <v>0</v>
      </c>
      <c r="BI91" s="194">
        <f>IF(N91="nulová",J91,0)</f>
        <v>0</v>
      </c>
      <c r="BJ91" s="25" t="s">
        <v>81</v>
      </c>
      <c r="BK91" s="194">
        <f>ROUND(I91*H91,2)</f>
        <v>0</v>
      </c>
      <c r="BL91" s="25" t="s">
        <v>163</v>
      </c>
      <c r="BM91" s="25" t="s">
        <v>534</v>
      </c>
    </row>
    <row r="92" spans="2:51" s="12" customFormat="1" ht="12">
      <c r="B92" s="195"/>
      <c r="D92" s="196" t="s">
        <v>165</v>
      </c>
      <c r="E92" s="197" t="s">
        <v>5</v>
      </c>
      <c r="F92" s="198" t="s">
        <v>535</v>
      </c>
      <c r="H92" s="199" t="s">
        <v>5</v>
      </c>
      <c r="I92" s="200"/>
      <c r="L92" s="195"/>
      <c r="M92" s="201"/>
      <c r="N92" s="202"/>
      <c r="O92" s="202"/>
      <c r="P92" s="202"/>
      <c r="Q92" s="202"/>
      <c r="R92" s="202"/>
      <c r="S92" s="202"/>
      <c r="T92" s="203"/>
      <c r="AT92" s="199" t="s">
        <v>165</v>
      </c>
      <c r="AU92" s="199" t="s">
        <v>83</v>
      </c>
      <c r="AV92" s="12" t="s">
        <v>81</v>
      </c>
      <c r="AW92" s="12" t="s">
        <v>38</v>
      </c>
      <c r="AX92" s="12" t="s">
        <v>74</v>
      </c>
      <c r="AY92" s="199" t="s">
        <v>157</v>
      </c>
    </row>
    <row r="93" spans="2:51" s="13" customFormat="1" ht="12">
      <c r="B93" s="204"/>
      <c r="D93" s="196" t="s">
        <v>165</v>
      </c>
      <c r="E93" s="205" t="s">
        <v>5</v>
      </c>
      <c r="F93" s="206" t="s">
        <v>536</v>
      </c>
      <c r="H93" s="207">
        <v>1.98</v>
      </c>
      <c r="I93" s="208"/>
      <c r="L93" s="204"/>
      <c r="M93" s="209"/>
      <c r="N93" s="210"/>
      <c r="O93" s="210"/>
      <c r="P93" s="210"/>
      <c r="Q93" s="210"/>
      <c r="R93" s="210"/>
      <c r="S93" s="210"/>
      <c r="T93" s="211"/>
      <c r="AT93" s="205" t="s">
        <v>165</v>
      </c>
      <c r="AU93" s="205" t="s">
        <v>83</v>
      </c>
      <c r="AV93" s="13" t="s">
        <v>83</v>
      </c>
      <c r="AW93" s="13" t="s">
        <v>38</v>
      </c>
      <c r="AX93" s="13" t="s">
        <v>74</v>
      </c>
      <c r="AY93" s="205" t="s">
        <v>157</v>
      </c>
    </row>
    <row r="94" spans="2:51" s="14" customFormat="1" ht="12">
      <c r="B94" s="212"/>
      <c r="D94" s="213" t="s">
        <v>165</v>
      </c>
      <c r="E94" s="214" t="s">
        <v>5</v>
      </c>
      <c r="F94" s="215" t="s">
        <v>168</v>
      </c>
      <c r="H94" s="216">
        <v>1.98</v>
      </c>
      <c r="I94" s="217"/>
      <c r="L94" s="212"/>
      <c r="M94" s="218"/>
      <c r="N94" s="219"/>
      <c r="O94" s="219"/>
      <c r="P94" s="219"/>
      <c r="Q94" s="219"/>
      <c r="R94" s="219"/>
      <c r="S94" s="219"/>
      <c r="T94" s="220"/>
      <c r="AT94" s="221" t="s">
        <v>165</v>
      </c>
      <c r="AU94" s="221" t="s">
        <v>83</v>
      </c>
      <c r="AV94" s="14" t="s">
        <v>163</v>
      </c>
      <c r="AW94" s="14" t="s">
        <v>38</v>
      </c>
      <c r="AX94" s="14" t="s">
        <v>81</v>
      </c>
      <c r="AY94" s="221" t="s">
        <v>157</v>
      </c>
    </row>
    <row r="95" spans="2:65" s="1" customFormat="1" ht="40.2" customHeight="1">
      <c r="B95" s="182"/>
      <c r="C95" s="183" t="s">
        <v>83</v>
      </c>
      <c r="D95" s="183" t="s">
        <v>159</v>
      </c>
      <c r="E95" s="184" t="s">
        <v>204</v>
      </c>
      <c r="F95" s="185" t="s">
        <v>205</v>
      </c>
      <c r="G95" s="186" t="s">
        <v>162</v>
      </c>
      <c r="H95" s="187">
        <v>0.99</v>
      </c>
      <c r="I95" s="188"/>
      <c r="J95" s="189">
        <f>ROUND(I95*H95,2)</f>
        <v>0</v>
      </c>
      <c r="K95" s="185" t="s">
        <v>172</v>
      </c>
      <c r="L95" s="42"/>
      <c r="M95" s="190" t="s">
        <v>5</v>
      </c>
      <c r="N95" s="191" t="s">
        <v>45</v>
      </c>
      <c r="O95" s="43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25" t="s">
        <v>163</v>
      </c>
      <c r="AT95" s="25" t="s">
        <v>159</v>
      </c>
      <c r="AU95" s="25" t="s">
        <v>83</v>
      </c>
      <c r="AY95" s="25" t="s">
        <v>157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25" t="s">
        <v>81</v>
      </c>
      <c r="BK95" s="194">
        <f>ROUND(I95*H95,2)</f>
        <v>0</v>
      </c>
      <c r="BL95" s="25" t="s">
        <v>163</v>
      </c>
      <c r="BM95" s="25" t="s">
        <v>537</v>
      </c>
    </row>
    <row r="96" spans="2:51" s="13" customFormat="1" ht="12">
      <c r="B96" s="204"/>
      <c r="D96" s="196" t="s">
        <v>165</v>
      </c>
      <c r="E96" s="205" t="s">
        <v>5</v>
      </c>
      <c r="F96" s="206" t="s">
        <v>538</v>
      </c>
      <c r="H96" s="207">
        <v>0.99</v>
      </c>
      <c r="I96" s="208"/>
      <c r="L96" s="204"/>
      <c r="M96" s="209"/>
      <c r="N96" s="210"/>
      <c r="O96" s="210"/>
      <c r="P96" s="210"/>
      <c r="Q96" s="210"/>
      <c r="R96" s="210"/>
      <c r="S96" s="210"/>
      <c r="T96" s="211"/>
      <c r="AT96" s="205" t="s">
        <v>165</v>
      </c>
      <c r="AU96" s="205" t="s">
        <v>83</v>
      </c>
      <c r="AV96" s="13" t="s">
        <v>83</v>
      </c>
      <c r="AW96" s="13" t="s">
        <v>38</v>
      </c>
      <c r="AX96" s="13" t="s">
        <v>74</v>
      </c>
      <c r="AY96" s="205" t="s">
        <v>157</v>
      </c>
    </row>
    <row r="97" spans="2:51" s="14" customFormat="1" ht="12">
      <c r="B97" s="212"/>
      <c r="D97" s="213" t="s">
        <v>165</v>
      </c>
      <c r="E97" s="214" t="s">
        <v>5</v>
      </c>
      <c r="F97" s="215" t="s">
        <v>168</v>
      </c>
      <c r="H97" s="216">
        <v>0.99</v>
      </c>
      <c r="I97" s="217"/>
      <c r="L97" s="212"/>
      <c r="M97" s="218"/>
      <c r="N97" s="219"/>
      <c r="O97" s="219"/>
      <c r="P97" s="219"/>
      <c r="Q97" s="219"/>
      <c r="R97" s="219"/>
      <c r="S97" s="219"/>
      <c r="T97" s="220"/>
      <c r="AT97" s="221" t="s">
        <v>165</v>
      </c>
      <c r="AU97" s="221" t="s">
        <v>83</v>
      </c>
      <c r="AV97" s="14" t="s">
        <v>163</v>
      </c>
      <c r="AW97" s="14" t="s">
        <v>38</v>
      </c>
      <c r="AX97" s="14" t="s">
        <v>81</v>
      </c>
      <c r="AY97" s="221" t="s">
        <v>157</v>
      </c>
    </row>
    <row r="98" spans="2:65" s="1" customFormat="1" ht="28.8" customHeight="1">
      <c r="B98" s="182"/>
      <c r="C98" s="183" t="s">
        <v>178</v>
      </c>
      <c r="D98" s="183" t="s">
        <v>159</v>
      </c>
      <c r="E98" s="184" t="s">
        <v>539</v>
      </c>
      <c r="F98" s="185" t="s">
        <v>540</v>
      </c>
      <c r="G98" s="186" t="s">
        <v>162</v>
      </c>
      <c r="H98" s="187">
        <v>29.12</v>
      </c>
      <c r="I98" s="188"/>
      <c r="J98" s="189">
        <f>ROUND(I98*H98,2)</f>
        <v>0</v>
      </c>
      <c r="K98" s="185" t="s">
        <v>191</v>
      </c>
      <c r="L98" s="42"/>
      <c r="M98" s="190" t="s">
        <v>5</v>
      </c>
      <c r="N98" s="191" t="s">
        <v>45</v>
      </c>
      <c r="O98" s="43"/>
      <c r="P98" s="192">
        <f>O98*H98</f>
        <v>0</v>
      </c>
      <c r="Q98" s="192">
        <v>0</v>
      </c>
      <c r="R98" s="192">
        <f>Q98*H98</f>
        <v>0</v>
      </c>
      <c r="S98" s="192">
        <v>0</v>
      </c>
      <c r="T98" s="193">
        <f>S98*H98</f>
        <v>0</v>
      </c>
      <c r="AR98" s="25" t="s">
        <v>163</v>
      </c>
      <c r="AT98" s="25" t="s">
        <v>159</v>
      </c>
      <c r="AU98" s="25" t="s">
        <v>83</v>
      </c>
      <c r="AY98" s="25" t="s">
        <v>157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25" t="s">
        <v>81</v>
      </c>
      <c r="BK98" s="194">
        <f>ROUND(I98*H98,2)</f>
        <v>0</v>
      </c>
      <c r="BL98" s="25" t="s">
        <v>163</v>
      </c>
      <c r="BM98" s="25" t="s">
        <v>541</v>
      </c>
    </row>
    <row r="99" spans="2:51" s="12" customFormat="1" ht="12">
      <c r="B99" s="195"/>
      <c r="D99" s="196" t="s">
        <v>165</v>
      </c>
      <c r="E99" s="197" t="s">
        <v>5</v>
      </c>
      <c r="F99" s="198" t="s">
        <v>535</v>
      </c>
      <c r="H99" s="199" t="s">
        <v>5</v>
      </c>
      <c r="I99" s="200"/>
      <c r="L99" s="195"/>
      <c r="M99" s="201"/>
      <c r="N99" s="202"/>
      <c r="O99" s="202"/>
      <c r="P99" s="202"/>
      <c r="Q99" s="202"/>
      <c r="R99" s="202"/>
      <c r="S99" s="202"/>
      <c r="T99" s="203"/>
      <c r="AT99" s="199" t="s">
        <v>165</v>
      </c>
      <c r="AU99" s="199" t="s">
        <v>83</v>
      </c>
      <c r="AV99" s="12" t="s">
        <v>81</v>
      </c>
      <c r="AW99" s="12" t="s">
        <v>38</v>
      </c>
      <c r="AX99" s="12" t="s">
        <v>74</v>
      </c>
      <c r="AY99" s="199" t="s">
        <v>157</v>
      </c>
    </row>
    <row r="100" spans="2:51" s="13" customFormat="1" ht="12">
      <c r="B100" s="204"/>
      <c r="D100" s="196" t="s">
        <v>165</v>
      </c>
      <c r="E100" s="205" t="s">
        <v>5</v>
      </c>
      <c r="F100" s="206" t="s">
        <v>542</v>
      </c>
      <c r="H100" s="207">
        <v>29.12</v>
      </c>
      <c r="I100" s="208"/>
      <c r="L100" s="204"/>
      <c r="M100" s="209"/>
      <c r="N100" s="210"/>
      <c r="O100" s="210"/>
      <c r="P100" s="210"/>
      <c r="Q100" s="210"/>
      <c r="R100" s="210"/>
      <c r="S100" s="210"/>
      <c r="T100" s="211"/>
      <c r="AT100" s="205" t="s">
        <v>165</v>
      </c>
      <c r="AU100" s="205" t="s">
        <v>83</v>
      </c>
      <c r="AV100" s="13" t="s">
        <v>83</v>
      </c>
      <c r="AW100" s="13" t="s">
        <v>38</v>
      </c>
      <c r="AX100" s="13" t="s">
        <v>74</v>
      </c>
      <c r="AY100" s="205" t="s">
        <v>157</v>
      </c>
    </row>
    <row r="101" spans="2:51" s="14" customFormat="1" ht="12">
      <c r="B101" s="212"/>
      <c r="D101" s="213" t="s">
        <v>165</v>
      </c>
      <c r="E101" s="214" t="s">
        <v>5</v>
      </c>
      <c r="F101" s="215" t="s">
        <v>168</v>
      </c>
      <c r="H101" s="216">
        <v>29.12</v>
      </c>
      <c r="I101" s="217"/>
      <c r="L101" s="212"/>
      <c r="M101" s="218"/>
      <c r="N101" s="219"/>
      <c r="O101" s="219"/>
      <c r="P101" s="219"/>
      <c r="Q101" s="219"/>
      <c r="R101" s="219"/>
      <c r="S101" s="219"/>
      <c r="T101" s="220"/>
      <c r="AT101" s="221" t="s">
        <v>165</v>
      </c>
      <c r="AU101" s="221" t="s">
        <v>83</v>
      </c>
      <c r="AV101" s="14" t="s">
        <v>163</v>
      </c>
      <c r="AW101" s="14" t="s">
        <v>38</v>
      </c>
      <c r="AX101" s="14" t="s">
        <v>81</v>
      </c>
      <c r="AY101" s="221" t="s">
        <v>157</v>
      </c>
    </row>
    <row r="102" spans="2:65" s="1" customFormat="1" ht="40.2" customHeight="1">
      <c r="B102" s="182"/>
      <c r="C102" s="183" t="s">
        <v>163</v>
      </c>
      <c r="D102" s="183" t="s">
        <v>159</v>
      </c>
      <c r="E102" s="184" t="s">
        <v>543</v>
      </c>
      <c r="F102" s="185" t="s">
        <v>544</v>
      </c>
      <c r="G102" s="186" t="s">
        <v>162</v>
      </c>
      <c r="H102" s="187">
        <v>14.56</v>
      </c>
      <c r="I102" s="188"/>
      <c r="J102" s="189">
        <f>ROUND(I102*H102,2)</f>
        <v>0</v>
      </c>
      <c r="K102" s="185" t="s">
        <v>191</v>
      </c>
      <c r="L102" s="42"/>
      <c r="M102" s="190" t="s">
        <v>5</v>
      </c>
      <c r="N102" s="191" t="s">
        <v>45</v>
      </c>
      <c r="O102" s="43"/>
      <c r="P102" s="192">
        <f>O102*H102</f>
        <v>0</v>
      </c>
      <c r="Q102" s="192">
        <v>0</v>
      </c>
      <c r="R102" s="192">
        <f>Q102*H102</f>
        <v>0</v>
      </c>
      <c r="S102" s="192">
        <v>0</v>
      </c>
      <c r="T102" s="193">
        <f>S102*H102</f>
        <v>0</v>
      </c>
      <c r="AR102" s="25" t="s">
        <v>163</v>
      </c>
      <c r="AT102" s="25" t="s">
        <v>159</v>
      </c>
      <c r="AU102" s="25" t="s">
        <v>83</v>
      </c>
      <c r="AY102" s="25" t="s">
        <v>157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25" t="s">
        <v>81</v>
      </c>
      <c r="BK102" s="194">
        <f>ROUND(I102*H102,2)</f>
        <v>0</v>
      </c>
      <c r="BL102" s="25" t="s">
        <v>163</v>
      </c>
      <c r="BM102" s="25" t="s">
        <v>545</v>
      </c>
    </row>
    <row r="103" spans="2:51" s="13" customFormat="1" ht="12">
      <c r="B103" s="204"/>
      <c r="D103" s="196" t="s">
        <v>165</v>
      </c>
      <c r="E103" s="205" t="s">
        <v>5</v>
      </c>
      <c r="F103" s="206" t="s">
        <v>546</v>
      </c>
      <c r="H103" s="207">
        <v>14.56</v>
      </c>
      <c r="I103" s="208"/>
      <c r="L103" s="204"/>
      <c r="M103" s="209"/>
      <c r="N103" s="210"/>
      <c r="O103" s="210"/>
      <c r="P103" s="210"/>
      <c r="Q103" s="210"/>
      <c r="R103" s="210"/>
      <c r="S103" s="210"/>
      <c r="T103" s="211"/>
      <c r="AT103" s="205" t="s">
        <v>165</v>
      </c>
      <c r="AU103" s="205" t="s">
        <v>83</v>
      </c>
      <c r="AV103" s="13" t="s">
        <v>83</v>
      </c>
      <c r="AW103" s="13" t="s">
        <v>38</v>
      </c>
      <c r="AX103" s="13" t="s">
        <v>74</v>
      </c>
      <c r="AY103" s="205" t="s">
        <v>157</v>
      </c>
    </row>
    <row r="104" spans="2:51" s="14" customFormat="1" ht="12">
      <c r="B104" s="212"/>
      <c r="D104" s="213" t="s">
        <v>165</v>
      </c>
      <c r="E104" s="214" t="s">
        <v>5</v>
      </c>
      <c r="F104" s="215" t="s">
        <v>168</v>
      </c>
      <c r="H104" s="216">
        <v>14.56</v>
      </c>
      <c r="I104" s="217"/>
      <c r="L104" s="212"/>
      <c r="M104" s="218"/>
      <c r="N104" s="219"/>
      <c r="O104" s="219"/>
      <c r="P104" s="219"/>
      <c r="Q104" s="219"/>
      <c r="R104" s="219"/>
      <c r="S104" s="219"/>
      <c r="T104" s="220"/>
      <c r="AT104" s="221" t="s">
        <v>165</v>
      </c>
      <c r="AU104" s="221" t="s">
        <v>83</v>
      </c>
      <c r="AV104" s="14" t="s">
        <v>163</v>
      </c>
      <c r="AW104" s="14" t="s">
        <v>38</v>
      </c>
      <c r="AX104" s="14" t="s">
        <v>81</v>
      </c>
      <c r="AY104" s="221" t="s">
        <v>157</v>
      </c>
    </row>
    <row r="105" spans="2:65" s="1" customFormat="1" ht="28.8" customHeight="1">
      <c r="B105" s="182"/>
      <c r="C105" s="183" t="s">
        <v>194</v>
      </c>
      <c r="D105" s="183" t="s">
        <v>159</v>
      </c>
      <c r="E105" s="184" t="s">
        <v>547</v>
      </c>
      <c r="F105" s="185" t="s">
        <v>548</v>
      </c>
      <c r="G105" s="186" t="s">
        <v>171</v>
      </c>
      <c r="H105" s="187">
        <v>84</v>
      </c>
      <c r="I105" s="188"/>
      <c r="J105" s="189">
        <f>ROUND(I105*H105,2)</f>
        <v>0</v>
      </c>
      <c r="K105" s="185" t="s">
        <v>172</v>
      </c>
      <c r="L105" s="42"/>
      <c r="M105" s="190" t="s">
        <v>5</v>
      </c>
      <c r="N105" s="191" t="s">
        <v>45</v>
      </c>
      <c r="O105" s="43"/>
      <c r="P105" s="192">
        <f>O105*H105</f>
        <v>0</v>
      </c>
      <c r="Q105" s="192">
        <v>0.00084</v>
      </c>
      <c r="R105" s="192">
        <f>Q105*H105</f>
        <v>0.07056</v>
      </c>
      <c r="S105" s="192">
        <v>0</v>
      </c>
      <c r="T105" s="193">
        <f>S105*H105</f>
        <v>0</v>
      </c>
      <c r="AR105" s="25" t="s">
        <v>163</v>
      </c>
      <c r="AT105" s="25" t="s">
        <v>159</v>
      </c>
      <c r="AU105" s="25" t="s">
        <v>83</v>
      </c>
      <c r="AY105" s="25" t="s">
        <v>157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25" t="s">
        <v>81</v>
      </c>
      <c r="BK105" s="194">
        <f>ROUND(I105*H105,2)</f>
        <v>0</v>
      </c>
      <c r="BL105" s="25" t="s">
        <v>163</v>
      </c>
      <c r="BM105" s="25" t="s">
        <v>549</v>
      </c>
    </row>
    <row r="106" spans="2:51" s="12" customFormat="1" ht="12">
      <c r="B106" s="195"/>
      <c r="D106" s="196" t="s">
        <v>165</v>
      </c>
      <c r="E106" s="197" t="s">
        <v>5</v>
      </c>
      <c r="F106" s="198" t="s">
        <v>550</v>
      </c>
      <c r="H106" s="199" t="s">
        <v>5</v>
      </c>
      <c r="I106" s="200"/>
      <c r="L106" s="195"/>
      <c r="M106" s="201"/>
      <c r="N106" s="202"/>
      <c r="O106" s="202"/>
      <c r="P106" s="202"/>
      <c r="Q106" s="202"/>
      <c r="R106" s="202"/>
      <c r="S106" s="202"/>
      <c r="T106" s="203"/>
      <c r="AT106" s="199" t="s">
        <v>165</v>
      </c>
      <c r="AU106" s="199" t="s">
        <v>83</v>
      </c>
      <c r="AV106" s="12" t="s">
        <v>81</v>
      </c>
      <c r="AW106" s="12" t="s">
        <v>38</v>
      </c>
      <c r="AX106" s="12" t="s">
        <v>74</v>
      </c>
      <c r="AY106" s="199" t="s">
        <v>157</v>
      </c>
    </row>
    <row r="107" spans="2:51" s="13" customFormat="1" ht="12">
      <c r="B107" s="204"/>
      <c r="D107" s="196" t="s">
        <v>165</v>
      </c>
      <c r="E107" s="205" t="s">
        <v>5</v>
      </c>
      <c r="F107" s="206" t="s">
        <v>551</v>
      </c>
      <c r="H107" s="207">
        <v>84</v>
      </c>
      <c r="I107" s="208"/>
      <c r="L107" s="204"/>
      <c r="M107" s="209"/>
      <c r="N107" s="210"/>
      <c r="O107" s="210"/>
      <c r="P107" s="210"/>
      <c r="Q107" s="210"/>
      <c r="R107" s="210"/>
      <c r="S107" s="210"/>
      <c r="T107" s="211"/>
      <c r="AT107" s="205" t="s">
        <v>165</v>
      </c>
      <c r="AU107" s="205" t="s">
        <v>83</v>
      </c>
      <c r="AV107" s="13" t="s">
        <v>83</v>
      </c>
      <c r="AW107" s="13" t="s">
        <v>38</v>
      </c>
      <c r="AX107" s="13" t="s">
        <v>74</v>
      </c>
      <c r="AY107" s="205" t="s">
        <v>157</v>
      </c>
    </row>
    <row r="108" spans="2:51" s="14" customFormat="1" ht="12">
      <c r="B108" s="212"/>
      <c r="D108" s="213" t="s">
        <v>165</v>
      </c>
      <c r="E108" s="214" t="s">
        <v>5</v>
      </c>
      <c r="F108" s="215" t="s">
        <v>168</v>
      </c>
      <c r="H108" s="216">
        <v>84</v>
      </c>
      <c r="I108" s="217"/>
      <c r="L108" s="212"/>
      <c r="M108" s="218"/>
      <c r="N108" s="219"/>
      <c r="O108" s="219"/>
      <c r="P108" s="219"/>
      <c r="Q108" s="219"/>
      <c r="R108" s="219"/>
      <c r="S108" s="219"/>
      <c r="T108" s="220"/>
      <c r="AT108" s="221" t="s">
        <v>165</v>
      </c>
      <c r="AU108" s="221" t="s">
        <v>83</v>
      </c>
      <c r="AV108" s="14" t="s">
        <v>163</v>
      </c>
      <c r="AW108" s="14" t="s">
        <v>38</v>
      </c>
      <c r="AX108" s="14" t="s">
        <v>81</v>
      </c>
      <c r="AY108" s="221" t="s">
        <v>157</v>
      </c>
    </row>
    <row r="109" spans="2:65" s="1" customFormat="1" ht="28.8" customHeight="1">
      <c r="B109" s="182"/>
      <c r="C109" s="183" t="s">
        <v>203</v>
      </c>
      <c r="D109" s="183" t="s">
        <v>159</v>
      </c>
      <c r="E109" s="184" t="s">
        <v>552</v>
      </c>
      <c r="F109" s="185" t="s">
        <v>553</v>
      </c>
      <c r="G109" s="186" t="s">
        <v>171</v>
      </c>
      <c r="H109" s="187">
        <v>84</v>
      </c>
      <c r="I109" s="188"/>
      <c r="J109" s="189">
        <f>ROUND(I109*H109,2)</f>
        <v>0</v>
      </c>
      <c r="K109" s="185" t="s">
        <v>172</v>
      </c>
      <c r="L109" s="42"/>
      <c r="M109" s="190" t="s">
        <v>5</v>
      </c>
      <c r="N109" s="191" t="s">
        <v>45</v>
      </c>
      <c r="O109" s="43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25" t="s">
        <v>163</v>
      </c>
      <c r="AT109" s="25" t="s">
        <v>159</v>
      </c>
      <c r="AU109" s="25" t="s">
        <v>83</v>
      </c>
      <c r="AY109" s="25" t="s">
        <v>157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25" t="s">
        <v>81</v>
      </c>
      <c r="BK109" s="194">
        <f>ROUND(I109*H109,2)</f>
        <v>0</v>
      </c>
      <c r="BL109" s="25" t="s">
        <v>163</v>
      </c>
      <c r="BM109" s="25" t="s">
        <v>554</v>
      </c>
    </row>
    <row r="110" spans="2:65" s="1" customFormat="1" ht="40.2" customHeight="1">
      <c r="B110" s="182"/>
      <c r="C110" s="183" t="s">
        <v>208</v>
      </c>
      <c r="D110" s="183" t="s">
        <v>159</v>
      </c>
      <c r="E110" s="184" t="s">
        <v>220</v>
      </c>
      <c r="F110" s="185" t="s">
        <v>221</v>
      </c>
      <c r="G110" s="186" t="s">
        <v>162</v>
      </c>
      <c r="H110" s="187">
        <v>31.1</v>
      </c>
      <c r="I110" s="188"/>
      <c r="J110" s="189">
        <f>ROUND(I110*H110,2)</f>
        <v>0</v>
      </c>
      <c r="K110" s="185" t="s">
        <v>172</v>
      </c>
      <c r="L110" s="42"/>
      <c r="M110" s="190" t="s">
        <v>5</v>
      </c>
      <c r="N110" s="191" t="s">
        <v>45</v>
      </c>
      <c r="O110" s="43"/>
      <c r="P110" s="192">
        <f>O110*H110</f>
        <v>0</v>
      </c>
      <c r="Q110" s="192">
        <v>0</v>
      </c>
      <c r="R110" s="192">
        <f>Q110*H110</f>
        <v>0</v>
      </c>
      <c r="S110" s="192">
        <v>0</v>
      </c>
      <c r="T110" s="193">
        <f>S110*H110</f>
        <v>0</v>
      </c>
      <c r="AR110" s="25" t="s">
        <v>163</v>
      </c>
      <c r="AT110" s="25" t="s">
        <v>159</v>
      </c>
      <c r="AU110" s="25" t="s">
        <v>83</v>
      </c>
      <c r="AY110" s="25" t="s">
        <v>157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25" t="s">
        <v>81</v>
      </c>
      <c r="BK110" s="194">
        <f>ROUND(I110*H110,2)</f>
        <v>0</v>
      </c>
      <c r="BL110" s="25" t="s">
        <v>163</v>
      </c>
      <c r="BM110" s="25" t="s">
        <v>555</v>
      </c>
    </row>
    <row r="111" spans="2:51" s="12" customFormat="1" ht="12">
      <c r="B111" s="195"/>
      <c r="D111" s="196" t="s">
        <v>165</v>
      </c>
      <c r="E111" s="197" t="s">
        <v>5</v>
      </c>
      <c r="F111" s="198" t="s">
        <v>223</v>
      </c>
      <c r="H111" s="199" t="s">
        <v>5</v>
      </c>
      <c r="I111" s="200"/>
      <c r="L111" s="195"/>
      <c r="M111" s="201"/>
      <c r="N111" s="202"/>
      <c r="O111" s="202"/>
      <c r="P111" s="202"/>
      <c r="Q111" s="202"/>
      <c r="R111" s="202"/>
      <c r="S111" s="202"/>
      <c r="T111" s="203"/>
      <c r="AT111" s="199" t="s">
        <v>165</v>
      </c>
      <c r="AU111" s="199" t="s">
        <v>83</v>
      </c>
      <c r="AV111" s="12" t="s">
        <v>81</v>
      </c>
      <c r="AW111" s="12" t="s">
        <v>38</v>
      </c>
      <c r="AX111" s="12" t="s">
        <v>74</v>
      </c>
      <c r="AY111" s="199" t="s">
        <v>157</v>
      </c>
    </row>
    <row r="112" spans="2:51" s="13" customFormat="1" ht="12">
      <c r="B112" s="204"/>
      <c r="D112" s="196" t="s">
        <v>165</v>
      </c>
      <c r="E112" s="205" t="s">
        <v>5</v>
      </c>
      <c r="F112" s="206" t="s">
        <v>556</v>
      </c>
      <c r="H112" s="207">
        <v>31.1</v>
      </c>
      <c r="I112" s="208"/>
      <c r="L112" s="204"/>
      <c r="M112" s="209"/>
      <c r="N112" s="210"/>
      <c r="O112" s="210"/>
      <c r="P112" s="210"/>
      <c r="Q112" s="210"/>
      <c r="R112" s="210"/>
      <c r="S112" s="210"/>
      <c r="T112" s="211"/>
      <c r="AT112" s="205" t="s">
        <v>165</v>
      </c>
      <c r="AU112" s="205" t="s">
        <v>83</v>
      </c>
      <c r="AV112" s="13" t="s">
        <v>83</v>
      </c>
      <c r="AW112" s="13" t="s">
        <v>38</v>
      </c>
      <c r="AX112" s="13" t="s">
        <v>74</v>
      </c>
      <c r="AY112" s="205" t="s">
        <v>157</v>
      </c>
    </row>
    <row r="113" spans="2:51" s="14" customFormat="1" ht="12">
      <c r="B113" s="212"/>
      <c r="D113" s="213" t="s">
        <v>165</v>
      </c>
      <c r="E113" s="214" t="s">
        <v>5</v>
      </c>
      <c r="F113" s="215" t="s">
        <v>168</v>
      </c>
      <c r="H113" s="216">
        <v>31.1</v>
      </c>
      <c r="I113" s="217"/>
      <c r="L113" s="212"/>
      <c r="M113" s="218"/>
      <c r="N113" s="219"/>
      <c r="O113" s="219"/>
      <c r="P113" s="219"/>
      <c r="Q113" s="219"/>
      <c r="R113" s="219"/>
      <c r="S113" s="219"/>
      <c r="T113" s="220"/>
      <c r="AT113" s="221" t="s">
        <v>165</v>
      </c>
      <c r="AU113" s="221" t="s">
        <v>83</v>
      </c>
      <c r="AV113" s="14" t="s">
        <v>163</v>
      </c>
      <c r="AW113" s="14" t="s">
        <v>38</v>
      </c>
      <c r="AX113" s="14" t="s">
        <v>81</v>
      </c>
      <c r="AY113" s="221" t="s">
        <v>157</v>
      </c>
    </row>
    <row r="114" spans="2:65" s="1" customFormat="1" ht="20.4" customHeight="1">
      <c r="B114" s="182"/>
      <c r="C114" s="183" t="s">
        <v>214</v>
      </c>
      <c r="D114" s="183" t="s">
        <v>159</v>
      </c>
      <c r="E114" s="184" t="s">
        <v>241</v>
      </c>
      <c r="F114" s="185" t="s">
        <v>242</v>
      </c>
      <c r="G114" s="186" t="s">
        <v>236</v>
      </c>
      <c r="H114" s="187">
        <v>55.98</v>
      </c>
      <c r="I114" s="188"/>
      <c r="J114" s="189">
        <f>ROUND(I114*H114,2)</f>
        <v>0</v>
      </c>
      <c r="K114" s="185" t="s">
        <v>191</v>
      </c>
      <c r="L114" s="42"/>
      <c r="M114" s="190" t="s">
        <v>5</v>
      </c>
      <c r="N114" s="191" t="s">
        <v>45</v>
      </c>
      <c r="O114" s="43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AR114" s="25" t="s">
        <v>163</v>
      </c>
      <c r="AT114" s="25" t="s">
        <v>159</v>
      </c>
      <c r="AU114" s="25" t="s">
        <v>83</v>
      </c>
      <c r="AY114" s="25" t="s">
        <v>157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25" t="s">
        <v>81</v>
      </c>
      <c r="BK114" s="194">
        <f>ROUND(I114*H114,2)</f>
        <v>0</v>
      </c>
      <c r="BL114" s="25" t="s">
        <v>163</v>
      </c>
      <c r="BM114" s="25" t="s">
        <v>557</v>
      </c>
    </row>
    <row r="115" spans="2:51" s="12" customFormat="1" ht="12">
      <c r="B115" s="195"/>
      <c r="D115" s="196" t="s">
        <v>165</v>
      </c>
      <c r="E115" s="197" t="s">
        <v>5</v>
      </c>
      <c r="F115" s="198" t="s">
        <v>223</v>
      </c>
      <c r="H115" s="199" t="s">
        <v>5</v>
      </c>
      <c r="I115" s="200"/>
      <c r="L115" s="195"/>
      <c r="M115" s="201"/>
      <c r="N115" s="202"/>
      <c r="O115" s="202"/>
      <c r="P115" s="202"/>
      <c r="Q115" s="202"/>
      <c r="R115" s="202"/>
      <c r="S115" s="202"/>
      <c r="T115" s="203"/>
      <c r="AT115" s="199" t="s">
        <v>165</v>
      </c>
      <c r="AU115" s="199" t="s">
        <v>83</v>
      </c>
      <c r="AV115" s="12" t="s">
        <v>81</v>
      </c>
      <c r="AW115" s="12" t="s">
        <v>38</v>
      </c>
      <c r="AX115" s="12" t="s">
        <v>74</v>
      </c>
      <c r="AY115" s="199" t="s">
        <v>157</v>
      </c>
    </row>
    <row r="116" spans="2:51" s="13" customFormat="1" ht="12">
      <c r="B116" s="204"/>
      <c r="D116" s="196" t="s">
        <v>165</v>
      </c>
      <c r="E116" s="205" t="s">
        <v>5</v>
      </c>
      <c r="F116" s="206" t="s">
        <v>558</v>
      </c>
      <c r="H116" s="207">
        <v>55.98</v>
      </c>
      <c r="I116" s="208"/>
      <c r="L116" s="204"/>
      <c r="M116" s="209"/>
      <c r="N116" s="210"/>
      <c r="O116" s="210"/>
      <c r="P116" s="210"/>
      <c r="Q116" s="210"/>
      <c r="R116" s="210"/>
      <c r="S116" s="210"/>
      <c r="T116" s="211"/>
      <c r="AT116" s="205" t="s">
        <v>165</v>
      </c>
      <c r="AU116" s="205" t="s">
        <v>83</v>
      </c>
      <c r="AV116" s="13" t="s">
        <v>83</v>
      </c>
      <c r="AW116" s="13" t="s">
        <v>38</v>
      </c>
      <c r="AX116" s="13" t="s">
        <v>74</v>
      </c>
      <c r="AY116" s="205" t="s">
        <v>157</v>
      </c>
    </row>
    <row r="117" spans="2:51" s="14" customFormat="1" ht="12">
      <c r="B117" s="212"/>
      <c r="D117" s="213" t="s">
        <v>165</v>
      </c>
      <c r="E117" s="214" t="s">
        <v>5</v>
      </c>
      <c r="F117" s="215" t="s">
        <v>168</v>
      </c>
      <c r="H117" s="216">
        <v>55.98</v>
      </c>
      <c r="I117" s="217"/>
      <c r="L117" s="212"/>
      <c r="M117" s="218"/>
      <c r="N117" s="219"/>
      <c r="O117" s="219"/>
      <c r="P117" s="219"/>
      <c r="Q117" s="219"/>
      <c r="R117" s="219"/>
      <c r="S117" s="219"/>
      <c r="T117" s="220"/>
      <c r="AT117" s="221" t="s">
        <v>165</v>
      </c>
      <c r="AU117" s="221" t="s">
        <v>83</v>
      </c>
      <c r="AV117" s="14" t="s">
        <v>163</v>
      </c>
      <c r="AW117" s="14" t="s">
        <v>38</v>
      </c>
      <c r="AX117" s="14" t="s">
        <v>81</v>
      </c>
      <c r="AY117" s="221" t="s">
        <v>157</v>
      </c>
    </row>
    <row r="118" spans="2:65" s="1" customFormat="1" ht="20.4" customHeight="1">
      <c r="B118" s="182"/>
      <c r="C118" s="183" t="s">
        <v>219</v>
      </c>
      <c r="D118" s="183" t="s">
        <v>159</v>
      </c>
      <c r="E118" s="184" t="s">
        <v>247</v>
      </c>
      <c r="F118" s="185" t="s">
        <v>248</v>
      </c>
      <c r="G118" s="186" t="s">
        <v>162</v>
      </c>
      <c r="H118" s="187">
        <v>16.076</v>
      </c>
      <c r="I118" s="188"/>
      <c r="J118" s="189">
        <f>ROUND(I118*H118,2)</f>
        <v>0</v>
      </c>
      <c r="K118" s="185" t="s">
        <v>5</v>
      </c>
      <c r="L118" s="42"/>
      <c r="M118" s="190" t="s">
        <v>5</v>
      </c>
      <c r="N118" s="191" t="s">
        <v>45</v>
      </c>
      <c r="O118" s="43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AR118" s="25" t="s">
        <v>163</v>
      </c>
      <c r="AT118" s="25" t="s">
        <v>159</v>
      </c>
      <c r="AU118" s="25" t="s">
        <v>83</v>
      </c>
      <c r="AY118" s="25" t="s">
        <v>157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25" t="s">
        <v>81</v>
      </c>
      <c r="BK118" s="194">
        <f>ROUND(I118*H118,2)</f>
        <v>0</v>
      </c>
      <c r="BL118" s="25" t="s">
        <v>163</v>
      </c>
      <c r="BM118" s="25" t="s">
        <v>559</v>
      </c>
    </row>
    <row r="119" spans="2:51" s="12" customFormat="1" ht="12">
      <c r="B119" s="195"/>
      <c r="D119" s="196" t="s">
        <v>165</v>
      </c>
      <c r="E119" s="197" t="s">
        <v>5</v>
      </c>
      <c r="F119" s="198" t="s">
        <v>560</v>
      </c>
      <c r="H119" s="199" t="s">
        <v>5</v>
      </c>
      <c r="I119" s="200"/>
      <c r="L119" s="195"/>
      <c r="M119" s="201"/>
      <c r="N119" s="202"/>
      <c r="O119" s="202"/>
      <c r="P119" s="202"/>
      <c r="Q119" s="202"/>
      <c r="R119" s="202"/>
      <c r="S119" s="202"/>
      <c r="T119" s="203"/>
      <c r="AT119" s="199" t="s">
        <v>165</v>
      </c>
      <c r="AU119" s="199" t="s">
        <v>83</v>
      </c>
      <c r="AV119" s="12" t="s">
        <v>81</v>
      </c>
      <c r="AW119" s="12" t="s">
        <v>38</v>
      </c>
      <c r="AX119" s="12" t="s">
        <v>74</v>
      </c>
      <c r="AY119" s="199" t="s">
        <v>157</v>
      </c>
    </row>
    <row r="120" spans="2:51" s="13" customFormat="1" ht="12">
      <c r="B120" s="204"/>
      <c r="D120" s="196" t="s">
        <v>165</v>
      </c>
      <c r="E120" s="205" t="s">
        <v>5</v>
      </c>
      <c r="F120" s="206" t="s">
        <v>561</v>
      </c>
      <c r="H120" s="207">
        <v>15.68</v>
      </c>
      <c r="I120" s="208"/>
      <c r="L120" s="204"/>
      <c r="M120" s="209"/>
      <c r="N120" s="210"/>
      <c r="O120" s="210"/>
      <c r="P120" s="210"/>
      <c r="Q120" s="210"/>
      <c r="R120" s="210"/>
      <c r="S120" s="210"/>
      <c r="T120" s="211"/>
      <c r="AT120" s="205" t="s">
        <v>165</v>
      </c>
      <c r="AU120" s="205" t="s">
        <v>83</v>
      </c>
      <c r="AV120" s="13" t="s">
        <v>83</v>
      </c>
      <c r="AW120" s="13" t="s">
        <v>38</v>
      </c>
      <c r="AX120" s="13" t="s">
        <v>74</v>
      </c>
      <c r="AY120" s="205" t="s">
        <v>157</v>
      </c>
    </row>
    <row r="121" spans="2:51" s="12" customFormat="1" ht="12">
      <c r="B121" s="195"/>
      <c r="D121" s="196" t="s">
        <v>165</v>
      </c>
      <c r="E121" s="197" t="s">
        <v>5</v>
      </c>
      <c r="F121" s="198" t="s">
        <v>562</v>
      </c>
      <c r="H121" s="199" t="s">
        <v>5</v>
      </c>
      <c r="I121" s="200"/>
      <c r="L121" s="195"/>
      <c r="M121" s="201"/>
      <c r="N121" s="202"/>
      <c r="O121" s="202"/>
      <c r="P121" s="202"/>
      <c r="Q121" s="202"/>
      <c r="R121" s="202"/>
      <c r="S121" s="202"/>
      <c r="T121" s="203"/>
      <c r="AT121" s="199" t="s">
        <v>165</v>
      </c>
      <c r="AU121" s="199" t="s">
        <v>83</v>
      </c>
      <c r="AV121" s="12" t="s">
        <v>81</v>
      </c>
      <c r="AW121" s="12" t="s">
        <v>38</v>
      </c>
      <c r="AX121" s="12" t="s">
        <v>74</v>
      </c>
      <c r="AY121" s="199" t="s">
        <v>157</v>
      </c>
    </row>
    <row r="122" spans="2:51" s="13" customFormat="1" ht="12">
      <c r="B122" s="204"/>
      <c r="D122" s="196" t="s">
        <v>165</v>
      </c>
      <c r="E122" s="205" t="s">
        <v>5</v>
      </c>
      <c r="F122" s="206" t="s">
        <v>563</v>
      </c>
      <c r="H122" s="207">
        <v>0.396</v>
      </c>
      <c r="I122" s="208"/>
      <c r="L122" s="204"/>
      <c r="M122" s="209"/>
      <c r="N122" s="210"/>
      <c r="O122" s="210"/>
      <c r="P122" s="210"/>
      <c r="Q122" s="210"/>
      <c r="R122" s="210"/>
      <c r="S122" s="210"/>
      <c r="T122" s="211"/>
      <c r="AT122" s="205" t="s">
        <v>165</v>
      </c>
      <c r="AU122" s="205" t="s">
        <v>83</v>
      </c>
      <c r="AV122" s="13" t="s">
        <v>83</v>
      </c>
      <c r="AW122" s="13" t="s">
        <v>38</v>
      </c>
      <c r="AX122" s="13" t="s">
        <v>74</v>
      </c>
      <c r="AY122" s="205" t="s">
        <v>157</v>
      </c>
    </row>
    <row r="123" spans="2:51" s="14" customFormat="1" ht="12">
      <c r="B123" s="212"/>
      <c r="D123" s="213" t="s">
        <v>165</v>
      </c>
      <c r="E123" s="214" t="s">
        <v>5</v>
      </c>
      <c r="F123" s="215" t="s">
        <v>168</v>
      </c>
      <c r="H123" s="216">
        <v>16.076</v>
      </c>
      <c r="I123" s="217"/>
      <c r="L123" s="212"/>
      <c r="M123" s="218"/>
      <c r="N123" s="219"/>
      <c r="O123" s="219"/>
      <c r="P123" s="219"/>
      <c r="Q123" s="219"/>
      <c r="R123" s="219"/>
      <c r="S123" s="219"/>
      <c r="T123" s="220"/>
      <c r="AT123" s="221" t="s">
        <v>165</v>
      </c>
      <c r="AU123" s="221" t="s">
        <v>83</v>
      </c>
      <c r="AV123" s="14" t="s">
        <v>163</v>
      </c>
      <c r="AW123" s="14" t="s">
        <v>38</v>
      </c>
      <c r="AX123" s="14" t="s">
        <v>81</v>
      </c>
      <c r="AY123" s="221" t="s">
        <v>157</v>
      </c>
    </row>
    <row r="124" spans="2:65" s="1" customFormat="1" ht="20.4" customHeight="1">
      <c r="B124" s="182"/>
      <c r="C124" s="230" t="s">
        <v>227</v>
      </c>
      <c r="D124" s="230" t="s">
        <v>233</v>
      </c>
      <c r="E124" s="231" t="s">
        <v>254</v>
      </c>
      <c r="F124" s="232" t="s">
        <v>564</v>
      </c>
      <c r="G124" s="233" t="s">
        <v>236</v>
      </c>
      <c r="H124" s="234">
        <v>31.669</v>
      </c>
      <c r="I124" s="235"/>
      <c r="J124" s="236">
        <f>ROUND(I124*H124,2)</f>
        <v>0</v>
      </c>
      <c r="K124" s="232" t="s">
        <v>5</v>
      </c>
      <c r="L124" s="237"/>
      <c r="M124" s="238" t="s">
        <v>5</v>
      </c>
      <c r="N124" s="239" t="s">
        <v>45</v>
      </c>
      <c r="O124" s="43"/>
      <c r="P124" s="192">
        <f>O124*H124</f>
        <v>0</v>
      </c>
      <c r="Q124" s="192">
        <v>1</v>
      </c>
      <c r="R124" s="192">
        <f>Q124*H124</f>
        <v>31.669</v>
      </c>
      <c r="S124" s="192">
        <v>0</v>
      </c>
      <c r="T124" s="193">
        <f>S124*H124</f>
        <v>0</v>
      </c>
      <c r="AR124" s="25" t="s">
        <v>214</v>
      </c>
      <c r="AT124" s="25" t="s">
        <v>233</v>
      </c>
      <c r="AU124" s="25" t="s">
        <v>83</v>
      </c>
      <c r="AY124" s="25" t="s">
        <v>157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25" t="s">
        <v>81</v>
      </c>
      <c r="BK124" s="194">
        <f>ROUND(I124*H124,2)</f>
        <v>0</v>
      </c>
      <c r="BL124" s="25" t="s">
        <v>163</v>
      </c>
      <c r="BM124" s="25" t="s">
        <v>565</v>
      </c>
    </row>
    <row r="125" spans="2:51" s="12" customFormat="1" ht="12">
      <c r="B125" s="195"/>
      <c r="D125" s="196" t="s">
        <v>165</v>
      </c>
      <c r="E125" s="197" t="s">
        <v>5</v>
      </c>
      <c r="F125" s="198" t="s">
        <v>560</v>
      </c>
      <c r="H125" s="199" t="s">
        <v>5</v>
      </c>
      <c r="I125" s="200"/>
      <c r="L125" s="195"/>
      <c r="M125" s="201"/>
      <c r="N125" s="202"/>
      <c r="O125" s="202"/>
      <c r="P125" s="202"/>
      <c r="Q125" s="202"/>
      <c r="R125" s="202"/>
      <c r="S125" s="202"/>
      <c r="T125" s="203"/>
      <c r="AT125" s="199" t="s">
        <v>165</v>
      </c>
      <c r="AU125" s="199" t="s">
        <v>83</v>
      </c>
      <c r="AV125" s="12" t="s">
        <v>81</v>
      </c>
      <c r="AW125" s="12" t="s">
        <v>38</v>
      </c>
      <c r="AX125" s="12" t="s">
        <v>74</v>
      </c>
      <c r="AY125" s="199" t="s">
        <v>157</v>
      </c>
    </row>
    <row r="126" spans="2:51" s="13" customFormat="1" ht="12">
      <c r="B126" s="204"/>
      <c r="D126" s="196" t="s">
        <v>165</v>
      </c>
      <c r="E126" s="205" t="s">
        <v>5</v>
      </c>
      <c r="F126" s="206" t="s">
        <v>566</v>
      </c>
      <c r="H126" s="207">
        <v>30.89</v>
      </c>
      <c r="I126" s="208"/>
      <c r="L126" s="204"/>
      <c r="M126" s="209"/>
      <c r="N126" s="210"/>
      <c r="O126" s="210"/>
      <c r="P126" s="210"/>
      <c r="Q126" s="210"/>
      <c r="R126" s="210"/>
      <c r="S126" s="210"/>
      <c r="T126" s="211"/>
      <c r="AT126" s="205" t="s">
        <v>165</v>
      </c>
      <c r="AU126" s="205" t="s">
        <v>83</v>
      </c>
      <c r="AV126" s="13" t="s">
        <v>83</v>
      </c>
      <c r="AW126" s="13" t="s">
        <v>38</v>
      </c>
      <c r="AX126" s="13" t="s">
        <v>74</v>
      </c>
      <c r="AY126" s="205" t="s">
        <v>157</v>
      </c>
    </row>
    <row r="127" spans="2:51" s="12" customFormat="1" ht="12">
      <c r="B127" s="195"/>
      <c r="D127" s="196" t="s">
        <v>165</v>
      </c>
      <c r="E127" s="197" t="s">
        <v>5</v>
      </c>
      <c r="F127" s="198" t="s">
        <v>567</v>
      </c>
      <c r="H127" s="199" t="s">
        <v>5</v>
      </c>
      <c r="I127" s="200"/>
      <c r="L127" s="195"/>
      <c r="M127" s="201"/>
      <c r="N127" s="202"/>
      <c r="O127" s="202"/>
      <c r="P127" s="202"/>
      <c r="Q127" s="202"/>
      <c r="R127" s="202"/>
      <c r="S127" s="202"/>
      <c r="T127" s="203"/>
      <c r="AT127" s="199" t="s">
        <v>165</v>
      </c>
      <c r="AU127" s="199" t="s">
        <v>83</v>
      </c>
      <c r="AV127" s="12" t="s">
        <v>81</v>
      </c>
      <c r="AW127" s="12" t="s">
        <v>38</v>
      </c>
      <c r="AX127" s="12" t="s">
        <v>74</v>
      </c>
      <c r="AY127" s="199" t="s">
        <v>157</v>
      </c>
    </row>
    <row r="128" spans="2:51" s="13" customFormat="1" ht="12">
      <c r="B128" s="204"/>
      <c r="D128" s="196" t="s">
        <v>165</v>
      </c>
      <c r="E128" s="205" t="s">
        <v>5</v>
      </c>
      <c r="F128" s="206" t="s">
        <v>568</v>
      </c>
      <c r="H128" s="207">
        <v>0.779</v>
      </c>
      <c r="I128" s="208"/>
      <c r="L128" s="204"/>
      <c r="M128" s="209"/>
      <c r="N128" s="210"/>
      <c r="O128" s="210"/>
      <c r="P128" s="210"/>
      <c r="Q128" s="210"/>
      <c r="R128" s="210"/>
      <c r="S128" s="210"/>
      <c r="T128" s="211"/>
      <c r="AT128" s="205" t="s">
        <v>165</v>
      </c>
      <c r="AU128" s="205" t="s">
        <v>83</v>
      </c>
      <c r="AV128" s="13" t="s">
        <v>83</v>
      </c>
      <c r="AW128" s="13" t="s">
        <v>38</v>
      </c>
      <c r="AX128" s="13" t="s">
        <v>74</v>
      </c>
      <c r="AY128" s="205" t="s">
        <v>157</v>
      </c>
    </row>
    <row r="129" spans="2:51" s="14" customFormat="1" ht="12">
      <c r="B129" s="212"/>
      <c r="D129" s="213" t="s">
        <v>165</v>
      </c>
      <c r="E129" s="214" t="s">
        <v>5</v>
      </c>
      <c r="F129" s="215" t="s">
        <v>168</v>
      </c>
      <c r="H129" s="216">
        <v>31.669</v>
      </c>
      <c r="I129" s="217"/>
      <c r="L129" s="212"/>
      <c r="M129" s="218"/>
      <c r="N129" s="219"/>
      <c r="O129" s="219"/>
      <c r="P129" s="219"/>
      <c r="Q129" s="219"/>
      <c r="R129" s="219"/>
      <c r="S129" s="219"/>
      <c r="T129" s="220"/>
      <c r="AT129" s="221" t="s">
        <v>165</v>
      </c>
      <c r="AU129" s="221" t="s">
        <v>83</v>
      </c>
      <c r="AV129" s="14" t="s">
        <v>163</v>
      </c>
      <c r="AW129" s="14" t="s">
        <v>38</v>
      </c>
      <c r="AX129" s="14" t="s">
        <v>81</v>
      </c>
      <c r="AY129" s="221" t="s">
        <v>157</v>
      </c>
    </row>
    <row r="130" spans="2:65" s="1" customFormat="1" ht="40.2" customHeight="1">
      <c r="B130" s="182"/>
      <c r="C130" s="183" t="s">
        <v>232</v>
      </c>
      <c r="D130" s="183" t="s">
        <v>159</v>
      </c>
      <c r="E130" s="184" t="s">
        <v>260</v>
      </c>
      <c r="F130" s="185" t="s">
        <v>261</v>
      </c>
      <c r="G130" s="186" t="s">
        <v>162</v>
      </c>
      <c r="H130" s="187">
        <v>11.956</v>
      </c>
      <c r="I130" s="188"/>
      <c r="J130" s="189">
        <f>ROUND(I130*H130,2)</f>
        <v>0</v>
      </c>
      <c r="K130" s="185" t="s">
        <v>191</v>
      </c>
      <c r="L130" s="42"/>
      <c r="M130" s="190" t="s">
        <v>5</v>
      </c>
      <c r="N130" s="191" t="s">
        <v>45</v>
      </c>
      <c r="O130" s="43"/>
      <c r="P130" s="192">
        <f>O130*H130</f>
        <v>0</v>
      </c>
      <c r="Q130" s="192">
        <v>0</v>
      </c>
      <c r="R130" s="192">
        <f>Q130*H130</f>
        <v>0</v>
      </c>
      <c r="S130" s="192">
        <v>0</v>
      </c>
      <c r="T130" s="193">
        <f>S130*H130</f>
        <v>0</v>
      </c>
      <c r="AR130" s="25" t="s">
        <v>163</v>
      </c>
      <c r="AT130" s="25" t="s">
        <v>159</v>
      </c>
      <c r="AU130" s="25" t="s">
        <v>83</v>
      </c>
      <c r="AY130" s="25" t="s">
        <v>157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25" t="s">
        <v>81</v>
      </c>
      <c r="BK130" s="194">
        <f>ROUND(I130*H130,2)</f>
        <v>0</v>
      </c>
      <c r="BL130" s="25" t="s">
        <v>163</v>
      </c>
      <c r="BM130" s="25" t="s">
        <v>569</v>
      </c>
    </row>
    <row r="131" spans="2:51" s="12" customFormat="1" ht="12">
      <c r="B131" s="195"/>
      <c r="D131" s="196" t="s">
        <v>165</v>
      </c>
      <c r="E131" s="197" t="s">
        <v>5</v>
      </c>
      <c r="F131" s="198" t="s">
        <v>570</v>
      </c>
      <c r="H131" s="199" t="s">
        <v>5</v>
      </c>
      <c r="I131" s="200"/>
      <c r="L131" s="195"/>
      <c r="M131" s="201"/>
      <c r="N131" s="202"/>
      <c r="O131" s="202"/>
      <c r="P131" s="202"/>
      <c r="Q131" s="202"/>
      <c r="R131" s="202"/>
      <c r="S131" s="202"/>
      <c r="T131" s="203"/>
      <c r="AT131" s="199" t="s">
        <v>165</v>
      </c>
      <c r="AU131" s="199" t="s">
        <v>83</v>
      </c>
      <c r="AV131" s="12" t="s">
        <v>81</v>
      </c>
      <c r="AW131" s="12" t="s">
        <v>38</v>
      </c>
      <c r="AX131" s="12" t="s">
        <v>74</v>
      </c>
      <c r="AY131" s="199" t="s">
        <v>157</v>
      </c>
    </row>
    <row r="132" spans="2:51" s="13" customFormat="1" ht="12">
      <c r="B132" s="204"/>
      <c r="D132" s="196" t="s">
        <v>165</v>
      </c>
      <c r="E132" s="205" t="s">
        <v>5</v>
      </c>
      <c r="F132" s="206" t="s">
        <v>571</v>
      </c>
      <c r="H132" s="207">
        <v>11.2</v>
      </c>
      <c r="I132" s="208"/>
      <c r="L132" s="204"/>
      <c r="M132" s="209"/>
      <c r="N132" s="210"/>
      <c r="O132" s="210"/>
      <c r="P132" s="210"/>
      <c r="Q132" s="210"/>
      <c r="R132" s="210"/>
      <c r="S132" s="210"/>
      <c r="T132" s="211"/>
      <c r="AT132" s="205" t="s">
        <v>165</v>
      </c>
      <c r="AU132" s="205" t="s">
        <v>83</v>
      </c>
      <c r="AV132" s="13" t="s">
        <v>83</v>
      </c>
      <c r="AW132" s="13" t="s">
        <v>38</v>
      </c>
      <c r="AX132" s="13" t="s">
        <v>74</v>
      </c>
      <c r="AY132" s="205" t="s">
        <v>157</v>
      </c>
    </row>
    <row r="133" spans="2:51" s="13" customFormat="1" ht="12">
      <c r="B133" s="204"/>
      <c r="D133" s="196" t="s">
        <v>165</v>
      </c>
      <c r="E133" s="205" t="s">
        <v>5</v>
      </c>
      <c r="F133" s="206" t="s">
        <v>572</v>
      </c>
      <c r="H133" s="207">
        <v>-0.879</v>
      </c>
      <c r="I133" s="208"/>
      <c r="L133" s="204"/>
      <c r="M133" s="209"/>
      <c r="N133" s="210"/>
      <c r="O133" s="210"/>
      <c r="P133" s="210"/>
      <c r="Q133" s="210"/>
      <c r="R133" s="210"/>
      <c r="S133" s="210"/>
      <c r="T133" s="211"/>
      <c r="AT133" s="205" t="s">
        <v>165</v>
      </c>
      <c r="AU133" s="205" t="s">
        <v>83</v>
      </c>
      <c r="AV133" s="13" t="s">
        <v>83</v>
      </c>
      <c r="AW133" s="13" t="s">
        <v>38</v>
      </c>
      <c r="AX133" s="13" t="s">
        <v>74</v>
      </c>
      <c r="AY133" s="205" t="s">
        <v>157</v>
      </c>
    </row>
    <row r="134" spans="2:51" s="13" customFormat="1" ht="12">
      <c r="B134" s="204"/>
      <c r="D134" s="196" t="s">
        <v>165</v>
      </c>
      <c r="E134" s="205" t="s">
        <v>5</v>
      </c>
      <c r="F134" s="206" t="s">
        <v>536</v>
      </c>
      <c r="H134" s="207">
        <v>1.98</v>
      </c>
      <c r="I134" s="208"/>
      <c r="L134" s="204"/>
      <c r="M134" s="209"/>
      <c r="N134" s="210"/>
      <c r="O134" s="210"/>
      <c r="P134" s="210"/>
      <c r="Q134" s="210"/>
      <c r="R134" s="210"/>
      <c r="S134" s="210"/>
      <c r="T134" s="211"/>
      <c r="AT134" s="205" t="s">
        <v>165</v>
      </c>
      <c r="AU134" s="205" t="s">
        <v>83</v>
      </c>
      <c r="AV134" s="13" t="s">
        <v>83</v>
      </c>
      <c r="AW134" s="13" t="s">
        <v>38</v>
      </c>
      <c r="AX134" s="13" t="s">
        <v>74</v>
      </c>
      <c r="AY134" s="205" t="s">
        <v>157</v>
      </c>
    </row>
    <row r="135" spans="2:51" s="13" customFormat="1" ht="12">
      <c r="B135" s="204"/>
      <c r="D135" s="196" t="s">
        <v>165</v>
      </c>
      <c r="E135" s="205" t="s">
        <v>5</v>
      </c>
      <c r="F135" s="206" t="s">
        <v>573</v>
      </c>
      <c r="H135" s="207">
        <v>-0.345</v>
      </c>
      <c r="I135" s="208"/>
      <c r="L135" s="204"/>
      <c r="M135" s="209"/>
      <c r="N135" s="210"/>
      <c r="O135" s="210"/>
      <c r="P135" s="210"/>
      <c r="Q135" s="210"/>
      <c r="R135" s="210"/>
      <c r="S135" s="210"/>
      <c r="T135" s="211"/>
      <c r="AT135" s="205" t="s">
        <v>165</v>
      </c>
      <c r="AU135" s="205" t="s">
        <v>83</v>
      </c>
      <c r="AV135" s="13" t="s">
        <v>83</v>
      </c>
      <c r="AW135" s="13" t="s">
        <v>38</v>
      </c>
      <c r="AX135" s="13" t="s">
        <v>74</v>
      </c>
      <c r="AY135" s="205" t="s">
        <v>157</v>
      </c>
    </row>
    <row r="136" spans="2:51" s="14" customFormat="1" ht="12">
      <c r="B136" s="212"/>
      <c r="D136" s="213" t="s">
        <v>165</v>
      </c>
      <c r="E136" s="214" t="s">
        <v>5</v>
      </c>
      <c r="F136" s="215" t="s">
        <v>168</v>
      </c>
      <c r="H136" s="216">
        <v>11.956</v>
      </c>
      <c r="I136" s="217"/>
      <c r="L136" s="212"/>
      <c r="M136" s="218"/>
      <c r="N136" s="219"/>
      <c r="O136" s="219"/>
      <c r="P136" s="219"/>
      <c r="Q136" s="219"/>
      <c r="R136" s="219"/>
      <c r="S136" s="219"/>
      <c r="T136" s="220"/>
      <c r="AT136" s="221" t="s">
        <v>165</v>
      </c>
      <c r="AU136" s="221" t="s">
        <v>83</v>
      </c>
      <c r="AV136" s="14" t="s">
        <v>163</v>
      </c>
      <c r="AW136" s="14" t="s">
        <v>38</v>
      </c>
      <c r="AX136" s="14" t="s">
        <v>81</v>
      </c>
      <c r="AY136" s="221" t="s">
        <v>157</v>
      </c>
    </row>
    <row r="137" spans="2:65" s="1" customFormat="1" ht="28.8" customHeight="1">
      <c r="B137" s="182"/>
      <c r="C137" s="230" t="s">
        <v>240</v>
      </c>
      <c r="D137" s="230" t="s">
        <v>233</v>
      </c>
      <c r="E137" s="231" t="s">
        <v>574</v>
      </c>
      <c r="F137" s="232" t="s">
        <v>575</v>
      </c>
      <c r="G137" s="233" t="s">
        <v>236</v>
      </c>
      <c r="H137" s="234">
        <v>24.15</v>
      </c>
      <c r="I137" s="235"/>
      <c r="J137" s="236">
        <f>ROUND(I137*H137,2)</f>
        <v>0</v>
      </c>
      <c r="K137" s="232" t="s">
        <v>191</v>
      </c>
      <c r="L137" s="237"/>
      <c r="M137" s="238" t="s">
        <v>5</v>
      </c>
      <c r="N137" s="239" t="s">
        <v>45</v>
      </c>
      <c r="O137" s="43"/>
      <c r="P137" s="192">
        <f>O137*H137</f>
        <v>0</v>
      </c>
      <c r="Q137" s="192">
        <v>1</v>
      </c>
      <c r="R137" s="192">
        <f>Q137*H137</f>
        <v>24.15</v>
      </c>
      <c r="S137" s="192">
        <v>0</v>
      </c>
      <c r="T137" s="193">
        <f>S137*H137</f>
        <v>0</v>
      </c>
      <c r="AR137" s="25" t="s">
        <v>214</v>
      </c>
      <c r="AT137" s="25" t="s">
        <v>233</v>
      </c>
      <c r="AU137" s="25" t="s">
        <v>83</v>
      </c>
      <c r="AY137" s="25" t="s">
        <v>157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25" t="s">
        <v>81</v>
      </c>
      <c r="BK137" s="194">
        <f>ROUND(I137*H137,2)</f>
        <v>0</v>
      </c>
      <c r="BL137" s="25" t="s">
        <v>163</v>
      </c>
      <c r="BM137" s="25" t="s">
        <v>576</v>
      </c>
    </row>
    <row r="138" spans="2:51" s="12" customFormat="1" ht="12">
      <c r="B138" s="195"/>
      <c r="D138" s="196" t="s">
        <v>165</v>
      </c>
      <c r="E138" s="197" t="s">
        <v>5</v>
      </c>
      <c r="F138" s="198" t="s">
        <v>570</v>
      </c>
      <c r="H138" s="199" t="s">
        <v>5</v>
      </c>
      <c r="I138" s="200"/>
      <c r="L138" s="195"/>
      <c r="M138" s="201"/>
      <c r="N138" s="202"/>
      <c r="O138" s="202"/>
      <c r="P138" s="202"/>
      <c r="Q138" s="202"/>
      <c r="R138" s="202"/>
      <c r="S138" s="202"/>
      <c r="T138" s="203"/>
      <c r="AT138" s="199" t="s">
        <v>165</v>
      </c>
      <c r="AU138" s="199" t="s">
        <v>83</v>
      </c>
      <c r="AV138" s="12" t="s">
        <v>81</v>
      </c>
      <c r="AW138" s="12" t="s">
        <v>38</v>
      </c>
      <c r="AX138" s="12" t="s">
        <v>74</v>
      </c>
      <c r="AY138" s="199" t="s">
        <v>157</v>
      </c>
    </row>
    <row r="139" spans="2:51" s="13" customFormat="1" ht="12">
      <c r="B139" s="204"/>
      <c r="D139" s="196" t="s">
        <v>165</v>
      </c>
      <c r="E139" s="205" t="s">
        <v>5</v>
      </c>
      <c r="F139" s="206" t="s">
        <v>577</v>
      </c>
      <c r="H139" s="207">
        <v>22.624</v>
      </c>
      <c r="I139" s="208"/>
      <c r="L139" s="204"/>
      <c r="M139" s="209"/>
      <c r="N139" s="210"/>
      <c r="O139" s="210"/>
      <c r="P139" s="210"/>
      <c r="Q139" s="210"/>
      <c r="R139" s="210"/>
      <c r="S139" s="210"/>
      <c r="T139" s="211"/>
      <c r="AT139" s="205" t="s">
        <v>165</v>
      </c>
      <c r="AU139" s="205" t="s">
        <v>83</v>
      </c>
      <c r="AV139" s="13" t="s">
        <v>83</v>
      </c>
      <c r="AW139" s="13" t="s">
        <v>38</v>
      </c>
      <c r="AX139" s="13" t="s">
        <v>74</v>
      </c>
      <c r="AY139" s="205" t="s">
        <v>157</v>
      </c>
    </row>
    <row r="140" spans="2:51" s="13" customFormat="1" ht="12">
      <c r="B140" s="204"/>
      <c r="D140" s="196" t="s">
        <v>165</v>
      </c>
      <c r="E140" s="205" t="s">
        <v>5</v>
      </c>
      <c r="F140" s="206" t="s">
        <v>578</v>
      </c>
      <c r="H140" s="207">
        <v>-1.776</v>
      </c>
      <c r="I140" s="208"/>
      <c r="L140" s="204"/>
      <c r="M140" s="209"/>
      <c r="N140" s="210"/>
      <c r="O140" s="210"/>
      <c r="P140" s="210"/>
      <c r="Q140" s="210"/>
      <c r="R140" s="210"/>
      <c r="S140" s="210"/>
      <c r="T140" s="211"/>
      <c r="AT140" s="205" t="s">
        <v>165</v>
      </c>
      <c r="AU140" s="205" t="s">
        <v>83</v>
      </c>
      <c r="AV140" s="13" t="s">
        <v>83</v>
      </c>
      <c r="AW140" s="13" t="s">
        <v>38</v>
      </c>
      <c r="AX140" s="13" t="s">
        <v>74</v>
      </c>
      <c r="AY140" s="205" t="s">
        <v>157</v>
      </c>
    </row>
    <row r="141" spans="2:51" s="13" customFormat="1" ht="12">
      <c r="B141" s="204"/>
      <c r="D141" s="196" t="s">
        <v>165</v>
      </c>
      <c r="E141" s="205" t="s">
        <v>5</v>
      </c>
      <c r="F141" s="206" t="s">
        <v>579</v>
      </c>
      <c r="H141" s="207">
        <v>4</v>
      </c>
      <c r="I141" s="208"/>
      <c r="L141" s="204"/>
      <c r="M141" s="209"/>
      <c r="N141" s="210"/>
      <c r="O141" s="210"/>
      <c r="P141" s="210"/>
      <c r="Q141" s="210"/>
      <c r="R141" s="210"/>
      <c r="S141" s="210"/>
      <c r="T141" s="211"/>
      <c r="AT141" s="205" t="s">
        <v>165</v>
      </c>
      <c r="AU141" s="205" t="s">
        <v>83</v>
      </c>
      <c r="AV141" s="13" t="s">
        <v>83</v>
      </c>
      <c r="AW141" s="13" t="s">
        <v>38</v>
      </c>
      <c r="AX141" s="13" t="s">
        <v>74</v>
      </c>
      <c r="AY141" s="205" t="s">
        <v>157</v>
      </c>
    </row>
    <row r="142" spans="2:51" s="13" customFormat="1" ht="12">
      <c r="B142" s="204"/>
      <c r="D142" s="196" t="s">
        <v>165</v>
      </c>
      <c r="E142" s="205" t="s">
        <v>5</v>
      </c>
      <c r="F142" s="206" t="s">
        <v>580</v>
      </c>
      <c r="H142" s="207">
        <v>-0.698</v>
      </c>
      <c r="I142" s="208"/>
      <c r="L142" s="204"/>
      <c r="M142" s="209"/>
      <c r="N142" s="210"/>
      <c r="O142" s="210"/>
      <c r="P142" s="210"/>
      <c r="Q142" s="210"/>
      <c r="R142" s="210"/>
      <c r="S142" s="210"/>
      <c r="T142" s="211"/>
      <c r="AT142" s="205" t="s">
        <v>165</v>
      </c>
      <c r="AU142" s="205" t="s">
        <v>83</v>
      </c>
      <c r="AV142" s="13" t="s">
        <v>83</v>
      </c>
      <c r="AW142" s="13" t="s">
        <v>38</v>
      </c>
      <c r="AX142" s="13" t="s">
        <v>74</v>
      </c>
      <c r="AY142" s="205" t="s">
        <v>157</v>
      </c>
    </row>
    <row r="143" spans="2:51" s="14" customFormat="1" ht="12">
      <c r="B143" s="212"/>
      <c r="D143" s="196" t="s">
        <v>165</v>
      </c>
      <c r="E143" s="240" t="s">
        <v>5</v>
      </c>
      <c r="F143" s="241" t="s">
        <v>168</v>
      </c>
      <c r="H143" s="242">
        <v>24.15</v>
      </c>
      <c r="I143" s="217"/>
      <c r="L143" s="212"/>
      <c r="M143" s="218"/>
      <c r="N143" s="219"/>
      <c r="O143" s="219"/>
      <c r="P143" s="219"/>
      <c r="Q143" s="219"/>
      <c r="R143" s="219"/>
      <c r="S143" s="219"/>
      <c r="T143" s="220"/>
      <c r="AT143" s="221" t="s">
        <v>165</v>
      </c>
      <c r="AU143" s="221" t="s">
        <v>83</v>
      </c>
      <c r="AV143" s="14" t="s">
        <v>163</v>
      </c>
      <c r="AW143" s="14" t="s">
        <v>38</v>
      </c>
      <c r="AX143" s="14" t="s">
        <v>81</v>
      </c>
      <c r="AY143" s="221" t="s">
        <v>157</v>
      </c>
    </row>
    <row r="144" spans="2:63" s="11" customFormat="1" ht="29.85" customHeight="1">
      <c r="B144" s="168"/>
      <c r="D144" s="179" t="s">
        <v>73</v>
      </c>
      <c r="E144" s="180" t="s">
        <v>83</v>
      </c>
      <c r="F144" s="180" t="s">
        <v>581</v>
      </c>
      <c r="I144" s="171"/>
      <c r="J144" s="181">
        <f>BK144</f>
        <v>0</v>
      </c>
      <c r="L144" s="168"/>
      <c r="M144" s="173"/>
      <c r="N144" s="174"/>
      <c r="O144" s="174"/>
      <c r="P144" s="175">
        <f>SUM(P145:P149)</f>
        <v>0</v>
      </c>
      <c r="Q144" s="174"/>
      <c r="R144" s="175">
        <f>SUM(R145:R149)</f>
        <v>0</v>
      </c>
      <c r="S144" s="174"/>
      <c r="T144" s="176">
        <f>SUM(T145:T149)</f>
        <v>0</v>
      </c>
      <c r="AR144" s="169" t="s">
        <v>81</v>
      </c>
      <c r="AT144" s="177" t="s">
        <v>73</v>
      </c>
      <c r="AU144" s="177" t="s">
        <v>81</v>
      </c>
      <c r="AY144" s="169" t="s">
        <v>157</v>
      </c>
      <c r="BK144" s="178">
        <f>SUM(BK145:BK149)</f>
        <v>0</v>
      </c>
    </row>
    <row r="145" spans="2:65" s="1" customFormat="1" ht="28.8" customHeight="1">
      <c r="B145" s="182"/>
      <c r="C145" s="183" t="s">
        <v>246</v>
      </c>
      <c r="D145" s="183" t="s">
        <v>159</v>
      </c>
      <c r="E145" s="184" t="s">
        <v>301</v>
      </c>
      <c r="F145" s="185" t="s">
        <v>582</v>
      </c>
      <c r="G145" s="186" t="s">
        <v>171</v>
      </c>
      <c r="H145" s="187">
        <v>29</v>
      </c>
      <c r="I145" s="188"/>
      <c r="J145" s="189">
        <f>ROUND(I145*H145,2)</f>
        <v>0</v>
      </c>
      <c r="K145" s="185" t="s">
        <v>5</v>
      </c>
      <c r="L145" s="42"/>
      <c r="M145" s="190" t="s">
        <v>5</v>
      </c>
      <c r="N145" s="191" t="s">
        <v>45</v>
      </c>
      <c r="O145" s="43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AR145" s="25" t="s">
        <v>163</v>
      </c>
      <c r="AT145" s="25" t="s">
        <v>159</v>
      </c>
      <c r="AU145" s="25" t="s">
        <v>83</v>
      </c>
      <c r="AY145" s="25" t="s">
        <v>157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25" t="s">
        <v>81</v>
      </c>
      <c r="BK145" s="194">
        <f>ROUND(I145*H145,2)</f>
        <v>0</v>
      </c>
      <c r="BL145" s="25" t="s">
        <v>163</v>
      </c>
      <c r="BM145" s="25" t="s">
        <v>583</v>
      </c>
    </row>
    <row r="146" spans="2:51" s="12" customFormat="1" ht="12">
      <c r="B146" s="195"/>
      <c r="D146" s="196" t="s">
        <v>165</v>
      </c>
      <c r="E146" s="197" t="s">
        <v>5</v>
      </c>
      <c r="F146" s="198" t="s">
        <v>584</v>
      </c>
      <c r="H146" s="199" t="s">
        <v>5</v>
      </c>
      <c r="I146" s="200"/>
      <c r="L146" s="195"/>
      <c r="M146" s="201"/>
      <c r="N146" s="202"/>
      <c r="O146" s="202"/>
      <c r="P146" s="202"/>
      <c r="Q146" s="202"/>
      <c r="R146" s="202"/>
      <c r="S146" s="202"/>
      <c r="T146" s="203"/>
      <c r="AT146" s="199" t="s">
        <v>165</v>
      </c>
      <c r="AU146" s="199" t="s">
        <v>83</v>
      </c>
      <c r="AV146" s="12" t="s">
        <v>81</v>
      </c>
      <c r="AW146" s="12" t="s">
        <v>38</v>
      </c>
      <c r="AX146" s="12" t="s">
        <v>74</v>
      </c>
      <c r="AY146" s="199" t="s">
        <v>157</v>
      </c>
    </row>
    <row r="147" spans="2:51" s="13" customFormat="1" ht="12">
      <c r="B147" s="204"/>
      <c r="D147" s="196" t="s">
        <v>165</v>
      </c>
      <c r="E147" s="205" t="s">
        <v>5</v>
      </c>
      <c r="F147" s="206" t="s">
        <v>585</v>
      </c>
      <c r="H147" s="207">
        <v>22.4</v>
      </c>
      <c r="I147" s="208"/>
      <c r="L147" s="204"/>
      <c r="M147" s="209"/>
      <c r="N147" s="210"/>
      <c r="O147" s="210"/>
      <c r="P147" s="210"/>
      <c r="Q147" s="210"/>
      <c r="R147" s="210"/>
      <c r="S147" s="210"/>
      <c r="T147" s="211"/>
      <c r="AT147" s="205" t="s">
        <v>165</v>
      </c>
      <c r="AU147" s="205" t="s">
        <v>83</v>
      </c>
      <c r="AV147" s="13" t="s">
        <v>83</v>
      </c>
      <c r="AW147" s="13" t="s">
        <v>38</v>
      </c>
      <c r="AX147" s="13" t="s">
        <v>74</v>
      </c>
      <c r="AY147" s="205" t="s">
        <v>157</v>
      </c>
    </row>
    <row r="148" spans="2:51" s="13" customFormat="1" ht="12">
      <c r="B148" s="204"/>
      <c r="D148" s="196" t="s">
        <v>165</v>
      </c>
      <c r="E148" s="205" t="s">
        <v>5</v>
      </c>
      <c r="F148" s="206" t="s">
        <v>586</v>
      </c>
      <c r="H148" s="207">
        <v>6.6</v>
      </c>
      <c r="I148" s="208"/>
      <c r="L148" s="204"/>
      <c r="M148" s="209"/>
      <c r="N148" s="210"/>
      <c r="O148" s="210"/>
      <c r="P148" s="210"/>
      <c r="Q148" s="210"/>
      <c r="R148" s="210"/>
      <c r="S148" s="210"/>
      <c r="T148" s="211"/>
      <c r="AT148" s="205" t="s">
        <v>165</v>
      </c>
      <c r="AU148" s="205" t="s">
        <v>83</v>
      </c>
      <c r="AV148" s="13" t="s">
        <v>83</v>
      </c>
      <c r="AW148" s="13" t="s">
        <v>38</v>
      </c>
      <c r="AX148" s="13" t="s">
        <v>74</v>
      </c>
      <c r="AY148" s="205" t="s">
        <v>157</v>
      </c>
    </row>
    <row r="149" spans="2:51" s="14" customFormat="1" ht="12">
      <c r="B149" s="212"/>
      <c r="D149" s="196" t="s">
        <v>165</v>
      </c>
      <c r="E149" s="240" t="s">
        <v>5</v>
      </c>
      <c r="F149" s="241" t="s">
        <v>168</v>
      </c>
      <c r="H149" s="242">
        <v>29</v>
      </c>
      <c r="I149" s="217"/>
      <c r="L149" s="212"/>
      <c r="M149" s="218"/>
      <c r="N149" s="219"/>
      <c r="O149" s="219"/>
      <c r="P149" s="219"/>
      <c r="Q149" s="219"/>
      <c r="R149" s="219"/>
      <c r="S149" s="219"/>
      <c r="T149" s="220"/>
      <c r="AT149" s="221" t="s">
        <v>165</v>
      </c>
      <c r="AU149" s="221" t="s">
        <v>83</v>
      </c>
      <c r="AV149" s="14" t="s">
        <v>163</v>
      </c>
      <c r="AW149" s="14" t="s">
        <v>38</v>
      </c>
      <c r="AX149" s="14" t="s">
        <v>81</v>
      </c>
      <c r="AY149" s="221" t="s">
        <v>157</v>
      </c>
    </row>
    <row r="150" spans="2:63" s="11" customFormat="1" ht="29.85" customHeight="1">
      <c r="B150" s="168"/>
      <c r="D150" s="179" t="s">
        <v>73</v>
      </c>
      <c r="E150" s="180" t="s">
        <v>163</v>
      </c>
      <c r="F150" s="180" t="s">
        <v>307</v>
      </c>
      <c r="I150" s="171"/>
      <c r="J150" s="181">
        <f>BK150</f>
        <v>0</v>
      </c>
      <c r="L150" s="168"/>
      <c r="M150" s="173"/>
      <c r="N150" s="174"/>
      <c r="O150" s="174"/>
      <c r="P150" s="175">
        <f>SUM(P151:P163)</f>
        <v>0</v>
      </c>
      <c r="Q150" s="174"/>
      <c r="R150" s="175">
        <f>SUM(R151:R163)</f>
        <v>0.002536</v>
      </c>
      <c r="S150" s="174"/>
      <c r="T150" s="176">
        <f>SUM(T151:T163)</f>
        <v>0</v>
      </c>
      <c r="AR150" s="169" t="s">
        <v>81</v>
      </c>
      <c r="AT150" s="177" t="s">
        <v>73</v>
      </c>
      <c r="AU150" s="177" t="s">
        <v>81</v>
      </c>
      <c r="AY150" s="169" t="s">
        <v>157</v>
      </c>
      <c r="BK150" s="178">
        <f>SUM(BK151:BK163)</f>
        <v>0</v>
      </c>
    </row>
    <row r="151" spans="2:65" s="1" customFormat="1" ht="20.4" customHeight="1">
      <c r="B151" s="182"/>
      <c r="C151" s="183" t="s">
        <v>253</v>
      </c>
      <c r="D151" s="183" t="s">
        <v>159</v>
      </c>
      <c r="E151" s="184" t="s">
        <v>309</v>
      </c>
      <c r="F151" s="185" t="s">
        <v>310</v>
      </c>
      <c r="G151" s="186" t="s">
        <v>162</v>
      </c>
      <c r="H151" s="187">
        <v>2.9</v>
      </c>
      <c r="I151" s="188"/>
      <c r="J151" s="189">
        <f>ROUND(I151*H151,2)</f>
        <v>0</v>
      </c>
      <c r="K151" s="185" t="s">
        <v>5</v>
      </c>
      <c r="L151" s="42"/>
      <c r="M151" s="190" t="s">
        <v>5</v>
      </c>
      <c r="N151" s="191" t="s">
        <v>45</v>
      </c>
      <c r="O151" s="43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AR151" s="25" t="s">
        <v>163</v>
      </c>
      <c r="AT151" s="25" t="s">
        <v>159</v>
      </c>
      <c r="AU151" s="25" t="s">
        <v>83</v>
      </c>
      <c r="AY151" s="25" t="s">
        <v>157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25" t="s">
        <v>81</v>
      </c>
      <c r="BK151" s="194">
        <f>ROUND(I151*H151,2)</f>
        <v>0</v>
      </c>
      <c r="BL151" s="25" t="s">
        <v>163</v>
      </c>
      <c r="BM151" s="25" t="s">
        <v>587</v>
      </c>
    </row>
    <row r="152" spans="2:51" s="12" customFormat="1" ht="12">
      <c r="B152" s="195"/>
      <c r="D152" s="196" t="s">
        <v>165</v>
      </c>
      <c r="E152" s="197" t="s">
        <v>5</v>
      </c>
      <c r="F152" s="198" t="s">
        <v>584</v>
      </c>
      <c r="H152" s="199" t="s">
        <v>5</v>
      </c>
      <c r="I152" s="200"/>
      <c r="L152" s="195"/>
      <c r="M152" s="201"/>
      <c r="N152" s="202"/>
      <c r="O152" s="202"/>
      <c r="P152" s="202"/>
      <c r="Q152" s="202"/>
      <c r="R152" s="202"/>
      <c r="S152" s="202"/>
      <c r="T152" s="203"/>
      <c r="AT152" s="199" t="s">
        <v>165</v>
      </c>
      <c r="AU152" s="199" t="s">
        <v>83</v>
      </c>
      <c r="AV152" s="12" t="s">
        <v>81</v>
      </c>
      <c r="AW152" s="12" t="s">
        <v>38</v>
      </c>
      <c r="AX152" s="12" t="s">
        <v>74</v>
      </c>
      <c r="AY152" s="199" t="s">
        <v>157</v>
      </c>
    </row>
    <row r="153" spans="2:51" s="13" customFormat="1" ht="12">
      <c r="B153" s="204"/>
      <c r="D153" s="196" t="s">
        <v>165</v>
      </c>
      <c r="E153" s="205" t="s">
        <v>5</v>
      </c>
      <c r="F153" s="206" t="s">
        <v>588</v>
      </c>
      <c r="H153" s="207">
        <v>2.24</v>
      </c>
      <c r="I153" s="208"/>
      <c r="L153" s="204"/>
      <c r="M153" s="209"/>
      <c r="N153" s="210"/>
      <c r="O153" s="210"/>
      <c r="P153" s="210"/>
      <c r="Q153" s="210"/>
      <c r="R153" s="210"/>
      <c r="S153" s="210"/>
      <c r="T153" s="211"/>
      <c r="AT153" s="205" t="s">
        <v>165</v>
      </c>
      <c r="AU153" s="205" t="s">
        <v>83</v>
      </c>
      <c r="AV153" s="13" t="s">
        <v>83</v>
      </c>
      <c r="AW153" s="13" t="s">
        <v>38</v>
      </c>
      <c r="AX153" s="13" t="s">
        <v>74</v>
      </c>
      <c r="AY153" s="205" t="s">
        <v>157</v>
      </c>
    </row>
    <row r="154" spans="2:51" s="13" customFormat="1" ht="12">
      <c r="B154" s="204"/>
      <c r="D154" s="196" t="s">
        <v>165</v>
      </c>
      <c r="E154" s="205" t="s">
        <v>5</v>
      </c>
      <c r="F154" s="206" t="s">
        <v>589</v>
      </c>
      <c r="H154" s="207">
        <v>0.66</v>
      </c>
      <c r="I154" s="208"/>
      <c r="L154" s="204"/>
      <c r="M154" s="209"/>
      <c r="N154" s="210"/>
      <c r="O154" s="210"/>
      <c r="P154" s="210"/>
      <c r="Q154" s="210"/>
      <c r="R154" s="210"/>
      <c r="S154" s="210"/>
      <c r="T154" s="211"/>
      <c r="AT154" s="205" t="s">
        <v>165</v>
      </c>
      <c r="AU154" s="205" t="s">
        <v>83</v>
      </c>
      <c r="AV154" s="13" t="s">
        <v>83</v>
      </c>
      <c r="AW154" s="13" t="s">
        <v>38</v>
      </c>
      <c r="AX154" s="13" t="s">
        <v>74</v>
      </c>
      <c r="AY154" s="205" t="s">
        <v>157</v>
      </c>
    </row>
    <row r="155" spans="2:51" s="14" customFormat="1" ht="12">
      <c r="B155" s="212"/>
      <c r="D155" s="213" t="s">
        <v>165</v>
      </c>
      <c r="E155" s="214" t="s">
        <v>5</v>
      </c>
      <c r="F155" s="215" t="s">
        <v>168</v>
      </c>
      <c r="H155" s="216">
        <v>2.9</v>
      </c>
      <c r="I155" s="217"/>
      <c r="L155" s="212"/>
      <c r="M155" s="218"/>
      <c r="N155" s="219"/>
      <c r="O155" s="219"/>
      <c r="P155" s="219"/>
      <c r="Q155" s="219"/>
      <c r="R155" s="219"/>
      <c r="S155" s="219"/>
      <c r="T155" s="220"/>
      <c r="AT155" s="221" t="s">
        <v>165</v>
      </c>
      <c r="AU155" s="221" t="s">
        <v>83</v>
      </c>
      <c r="AV155" s="14" t="s">
        <v>163</v>
      </c>
      <c r="AW155" s="14" t="s">
        <v>38</v>
      </c>
      <c r="AX155" s="14" t="s">
        <v>81</v>
      </c>
      <c r="AY155" s="221" t="s">
        <v>157</v>
      </c>
    </row>
    <row r="156" spans="2:65" s="1" customFormat="1" ht="20.4" customHeight="1">
      <c r="B156" s="182"/>
      <c r="C156" s="183" t="s">
        <v>11</v>
      </c>
      <c r="D156" s="183" t="s">
        <v>159</v>
      </c>
      <c r="E156" s="184" t="s">
        <v>590</v>
      </c>
      <c r="F156" s="185" t="s">
        <v>591</v>
      </c>
      <c r="G156" s="186" t="s">
        <v>162</v>
      </c>
      <c r="H156" s="187">
        <v>0.05</v>
      </c>
      <c r="I156" s="188"/>
      <c r="J156" s="189">
        <f>ROUND(I156*H156,2)</f>
        <v>0</v>
      </c>
      <c r="K156" s="185" t="s">
        <v>5</v>
      </c>
      <c r="L156" s="42"/>
      <c r="M156" s="190" t="s">
        <v>5</v>
      </c>
      <c r="N156" s="191" t="s">
        <v>45</v>
      </c>
      <c r="O156" s="43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AR156" s="25" t="s">
        <v>163</v>
      </c>
      <c r="AT156" s="25" t="s">
        <v>159</v>
      </c>
      <c r="AU156" s="25" t="s">
        <v>83</v>
      </c>
      <c r="AY156" s="25" t="s">
        <v>157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25" t="s">
        <v>81</v>
      </c>
      <c r="BK156" s="194">
        <f>ROUND(I156*H156,2)</f>
        <v>0</v>
      </c>
      <c r="BL156" s="25" t="s">
        <v>163</v>
      </c>
      <c r="BM156" s="25" t="s">
        <v>592</v>
      </c>
    </row>
    <row r="157" spans="2:51" s="12" customFormat="1" ht="12">
      <c r="B157" s="195"/>
      <c r="D157" s="196" t="s">
        <v>165</v>
      </c>
      <c r="E157" s="197" t="s">
        <v>5</v>
      </c>
      <c r="F157" s="198" t="s">
        <v>593</v>
      </c>
      <c r="H157" s="199" t="s">
        <v>5</v>
      </c>
      <c r="I157" s="200"/>
      <c r="L157" s="195"/>
      <c r="M157" s="201"/>
      <c r="N157" s="202"/>
      <c r="O157" s="202"/>
      <c r="P157" s="202"/>
      <c r="Q157" s="202"/>
      <c r="R157" s="202"/>
      <c r="S157" s="202"/>
      <c r="T157" s="203"/>
      <c r="AT157" s="199" t="s">
        <v>165</v>
      </c>
      <c r="AU157" s="199" t="s">
        <v>83</v>
      </c>
      <c r="AV157" s="12" t="s">
        <v>81</v>
      </c>
      <c r="AW157" s="12" t="s">
        <v>38</v>
      </c>
      <c r="AX157" s="12" t="s">
        <v>74</v>
      </c>
      <c r="AY157" s="199" t="s">
        <v>157</v>
      </c>
    </row>
    <row r="158" spans="2:51" s="13" customFormat="1" ht="12">
      <c r="B158" s="204"/>
      <c r="D158" s="196" t="s">
        <v>165</v>
      </c>
      <c r="E158" s="205" t="s">
        <v>5</v>
      </c>
      <c r="F158" s="206" t="s">
        <v>594</v>
      </c>
      <c r="H158" s="207">
        <v>0.05</v>
      </c>
      <c r="I158" s="208"/>
      <c r="L158" s="204"/>
      <c r="M158" s="209"/>
      <c r="N158" s="210"/>
      <c r="O158" s="210"/>
      <c r="P158" s="210"/>
      <c r="Q158" s="210"/>
      <c r="R158" s="210"/>
      <c r="S158" s="210"/>
      <c r="T158" s="211"/>
      <c r="AT158" s="205" t="s">
        <v>165</v>
      </c>
      <c r="AU158" s="205" t="s">
        <v>83</v>
      </c>
      <c r="AV158" s="13" t="s">
        <v>83</v>
      </c>
      <c r="AW158" s="13" t="s">
        <v>38</v>
      </c>
      <c r="AX158" s="13" t="s">
        <v>74</v>
      </c>
      <c r="AY158" s="205" t="s">
        <v>157</v>
      </c>
    </row>
    <row r="159" spans="2:51" s="14" customFormat="1" ht="12">
      <c r="B159" s="212"/>
      <c r="D159" s="213" t="s">
        <v>165</v>
      </c>
      <c r="E159" s="214" t="s">
        <v>5</v>
      </c>
      <c r="F159" s="215" t="s">
        <v>168</v>
      </c>
      <c r="H159" s="216">
        <v>0.05</v>
      </c>
      <c r="I159" s="217"/>
      <c r="L159" s="212"/>
      <c r="M159" s="218"/>
      <c r="N159" s="219"/>
      <c r="O159" s="219"/>
      <c r="P159" s="219"/>
      <c r="Q159" s="219"/>
      <c r="R159" s="219"/>
      <c r="S159" s="219"/>
      <c r="T159" s="220"/>
      <c r="AT159" s="221" t="s">
        <v>165</v>
      </c>
      <c r="AU159" s="221" t="s">
        <v>83</v>
      </c>
      <c r="AV159" s="14" t="s">
        <v>163</v>
      </c>
      <c r="AW159" s="14" t="s">
        <v>38</v>
      </c>
      <c r="AX159" s="14" t="s">
        <v>81</v>
      </c>
      <c r="AY159" s="221" t="s">
        <v>157</v>
      </c>
    </row>
    <row r="160" spans="2:65" s="1" customFormat="1" ht="20.4" customHeight="1">
      <c r="B160" s="182"/>
      <c r="C160" s="183" t="s">
        <v>268</v>
      </c>
      <c r="D160" s="183" t="s">
        <v>159</v>
      </c>
      <c r="E160" s="184" t="s">
        <v>595</v>
      </c>
      <c r="F160" s="185" t="s">
        <v>596</v>
      </c>
      <c r="G160" s="186" t="s">
        <v>171</v>
      </c>
      <c r="H160" s="187">
        <v>0.4</v>
      </c>
      <c r="I160" s="188"/>
      <c r="J160" s="189">
        <f>ROUND(I160*H160,2)</f>
        <v>0</v>
      </c>
      <c r="K160" s="185" t="s">
        <v>5</v>
      </c>
      <c r="L160" s="42"/>
      <c r="M160" s="190" t="s">
        <v>5</v>
      </c>
      <c r="N160" s="191" t="s">
        <v>45</v>
      </c>
      <c r="O160" s="43"/>
      <c r="P160" s="192">
        <f>O160*H160</f>
        <v>0</v>
      </c>
      <c r="Q160" s="192">
        <v>0.00634</v>
      </c>
      <c r="R160" s="192">
        <f>Q160*H160</f>
        <v>0.002536</v>
      </c>
      <c r="S160" s="192">
        <v>0</v>
      </c>
      <c r="T160" s="193">
        <f>S160*H160</f>
        <v>0</v>
      </c>
      <c r="AR160" s="25" t="s">
        <v>163</v>
      </c>
      <c r="AT160" s="25" t="s">
        <v>159</v>
      </c>
      <c r="AU160" s="25" t="s">
        <v>83</v>
      </c>
      <c r="AY160" s="25" t="s">
        <v>157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25" t="s">
        <v>81</v>
      </c>
      <c r="BK160" s="194">
        <f>ROUND(I160*H160,2)</f>
        <v>0</v>
      </c>
      <c r="BL160" s="25" t="s">
        <v>163</v>
      </c>
      <c r="BM160" s="25" t="s">
        <v>597</v>
      </c>
    </row>
    <row r="161" spans="2:51" s="12" customFormat="1" ht="12">
      <c r="B161" s="195"/>
      <c r="D161" s="196" t="s">
        <v>165</v>
      </c>
      <c r="E161" s="197" t="s">
        <v>5</v>
      </c>
      <c r="F161" s="198" t="s">
        <v>593</v>
      </c>
      <c r="H161" s="199" t="s">
        <v>5</v>
      </c>
      <c r="I161" s="200"/>
      <c r="L161" s="195"/>
      <c r="M161" s="201"/>
      <c r="N161" s="202"/>
      <c r="O161" s="202"/>
      <c r="P161" s="202"/>
      <c r="Q161" s="202"/>
      <c r="R161" s="202"/>
      <c r="S161" s="202"/>
      <c r="T161" s="203"/>
      <c r="AT161" s="199" t="s">
        <v>165</v>
      </c>
      <c r="AU161" s="199" t="s">
        <v>83</v>
      </c>
      <c r="AV161" s="12" t="s">
        <v>81</v>
      </c>
      <c r="AW161" s="12" t="s">
        <v>38</v>
      </c>
      <c r="AX161" s="12" t="s">
        <v>74</v>
      </c>
      <c r="AY161" s="199" t="s">
        <v>157</v>
      </c>
    </row>
    <row r="162" spans="2:51" s="13" customFormat="1" ht="12">
      <c r="B162" s="204"/>
      <c r="D162" s="196" t="s">
        <v>165</v>
      </c>
      <c r="E162" s="205" t="s">
        <v>5</v>
      </c>
      <c r="F162" s="206" t="s">
        <v>598</v>
      </c>
      <c r="H162" s="207">
        <v>0.4</v>
      </c>
      <c r="I162" s="208"/>
      <c r="L162" s="204"/>
      <c r="M162" s="209"/>
      <c r="N162" s="210"/>
      <c r="O162" s="210"/>
      <c r="P162" s="210"/>
      <c r="Q162" s="210"/>
      <c r="R162" s="210"/>
      <c r="S162" s="210"/>
      <c r="T162" s="211"/>
      <c r="AT162" s="205" t="s">
        <v>165</v>
      </c>
      <c r="AU162" s="205" t="s">
        <v>83</v>
      </c>
      <c r="AV162" s="13" t="s">
        <v>83</v>
      </c>
      <c r="AW162" s="13" t="s">
        <v>38</v>
      </c>
      <c r="AX162" s="13" t="s">
        <v>74</v>
      </c>
      <c r="AY162" s="205" t="s">
        <v>157</v>
      </c>
    </row>
    <row r="163" spans="2:51" s="14" customFormat="1" ht="12">
      <c r="B163" s="212"/>
      <c r="D163" s="196" t="s">
        <v>165</v>
      </c>
      <c r="E163" s="240" t="s">
        <v>5</v>
      </c>
      <c r="F163" s="241" t="s">
        <v>168</v>
      </c>
      <c r="H163" s="242">
        <v>0.4</v>
      </c>
      <c r="I163" s="217"/>
      <c r="L163" s="212"/>
      <c r="M163" s="218"/>
      <c r="N163" s="219"/>
      <c r="O163" s="219"/>
      <c r="P163" s="219"/>
      <c r="Q163" s="219"/>
      <c r="R163" s="219"/>
      <c r="S163" s="219"/>
      <c r="T163" s="220"/>
      <c r="AT163" s="221" t="s">
        <v>165</v>
      </c>
      <c r="AU163" s="221" t="s">
        <v>83</v>
      </c>
      <c r="AV163" s="14" t="s">
        <v>163</v>
      </c>
      <c r="AW163" s="14" t="s">
        <v>38</v>
      </c>
      <c r="AX163" s="14" t="s">
        <v>81</v>
      </c>
      <c r="AY163" s="221" t="s">
        <v>157</v>
      </c>
    </row>
    <row r="164" spans="2:63" s="11" customFormat="1" ht="29.85" customHeight="1">
      <c r="B164" s="168"/>
      <c r="D164" s="179" t="s">
        <v>73</v>
      </c>
      <c r="E164" s="180" t="s">
        <v>214</v>
      </c>
      <c r="F164" s="180" t="s">
        <v>336</v>
      </c>
      <c r="I164" s="171"/>
      <c r="J164" s="181">
        <f>BK164</f>
        <v>0</v>
      </c>
      <c r="L164" s="168"/>
      <c r="M164" s="173"/>
      <c r="N164" s="174"/>
      <c r="O164" s="174"/>
      <c r="P164" s="175">
        <f>SUM(P165:P187)</f>
        <v>0</v>
      </c>
      <c r="Q164" s="174"/>
      <c r="R164" s="175">
        <f>SUM(R165:R187)</f>
        <v>1.09351</v>
      </c>
      <c r="S164" s="174"/>
      <c r="T164" s="176">
        <f>SUM(T165:T187)</f>
        <v>0</v>
      </c>
      <c r="AR164" s="169" t="s">
        <v>81</v>
      </c>
      <c r="AT164" s="177" t="s">
        <v>73</v>
      </c>
      <c r="AU164" s="177" t="s">
        <v>81</v>
      </c>
      <c r="AY164" s="169" t="s">
        <v>157</v>
      </c>
      <c r="BK164" s="178">
        <f>SUM(BK165:BK187)</f>
        <v>0</v>
      </c>
    </row>
    <row r="165" spans="2:65" s="1" customFormat="1" ht="28.8" customHeight="1">
      <c r="B165" s="182"/>
      <c r="C165" s="183" t="s">
        <v>277</v>
      </c>
      <c r="D165" s="183" t="s">
        <v>159</v>
      </c>
      <c r="E165" s="184" t="s">
        <v>599</v>
      </c>
      <c r="F165" s="185" t="s">
        <v>600</v>
      </c>
      <c r="G165" s="186" t="s">
        <v>340</v>
      </c>
      <c r="H165" s="187">
        <v>39</v>
      </c>
      <c r="I165" s="188"/>
      <c r="J165" s="189">
        <f>ROUND(I165*H165,2)</f>
        <v>0</v>
      </c>
      <c r="K165" s="185" t="s">
        <v>172</v>
      </c>
      <c r="L165" s="42"/>
      <c r="M165" s="190" t="s">
        <v>5</v>
      </c>
      <c r="N165" s="191" t="s">
        <v>45</v>
      </c>
      <c r="O165" s="43"/>
      <c r="P165" s="192">
        <f>O165*H165</f>
        <v>0</v>
      </c>
      <c r="Q165" s="192">
        <v>0.00427</v>
      </c>
      <c r="R165" s="192">
        <f>Q165*H165</f>
        <v>0.16653</v>
      </c>
      <c r="S165" s="192">
        <v>0</v>
      </c>
      <c r="T165" s="193">
        <f>S165*H165</f>
        <v>0</v>
      </c>
      <c r="AR165" s="25" t="s">
        <v>163</v>
      </c>
      <c r="AT165" s="25" t="s">
        <v>159</v>
      </c>
      <c r="AU165" s="25" t="s">
        <v>83</v>
      </c>
      <c r="AY165" s="25" t="s">
        <v>157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25" t="s">
        <v>81</v>
      </c>
      <c r="BK165" s="194">
        <f>ROUND(I165*H165,2)</f>
        <v>0</v>
      </c>
      <c r="BL165" s="25" t="s">
        <v>163</v>
      </c>
      <c r="BM165" s="25" t="s">
        <v>601</v>
      </c>
    </row>
    <row r="166" spans="2:51" s="12" customFormat="1" ht="12">
      <c r="B166" s="195"/>
      <c r="D166" s="196" t="s">
        <v>165</v>
      </c>
      <c r="E166" s="197" t="s">
        <v>5</v>
      </c>
      <c r="F166" s="198" t="s">
        <v>602</v>
      </c>
      <c r="H166" s="199" t="s">
        <v>5</v>
      </c>
      <c r="I166" s="200"/>
      <c r="L166" s="195"/>
      <c r="M166" s="201"/>
      <c r="N166" s="202"/>
      <c r="O166" s="202"/>
      <c r="P166" s="202"/>
      <c r="Q166" s="202"/>
      <c r="R166" s="202"/>
      <c r="S166" s="202"/>
      <c r="T166" s="203"/>
      <c r="AT166" s="199" t="s">
        <v>165</v>
      </c>
      <c r="AU166" s="199" t="s">
        <v>83</v>
      </c>
      <c r="AV166" s="12" t="s">
        <v>81</v>
      </c>
      <c r="AW166" s="12" t="s">
        <v>38</v>
      </c>
      <c r="AX166" s="12" t="s">
        <v>74</v>
      </c>
      <c r="AY166" s="199" t="s">
        <v>157</v>
      </c>
    </row>
    <row r="167" spans="2:51" s="13" customFormat="1" ht="12">
      <c r="B167" s="204"/>
      <c r="D167" s="196" t="s">
        <v>165</v>
      </c>
      <c r="E167" s="205" t="s">
        <v>5</v>
      </c>
      <c r="F167" s="206" t="s">
        <v>603</v>
      </c>
      <c r="H167" s="207">
        <v>39</v>
      </c>
      <c r="I167" s="208"/>
      <c r="L167" s="204"/>
      <c r="M167" s="209"/>
      <c r="N167" s="210"/>
      <c r="O167" s="210"/>
      <c r="P167" s="210"/>
      <c r="Q167" s="210"/>
      <c r="R167" s="210"/>
      <c r="S167" s="210"/>
      <c r="T167" s="211"/>
      <c r="AT167" s="205" t="s">
        <v>165</v>
      </c>
      <c r="AU167" s="205" t="s">
        <v>83</v>
      </c>
      <c r="AV167" s="13" t="s">
        <v>83</v>
      </c>
      <c r="AW167" s="13" t="s">
        <v>38</v>
      </c>
      <c r="AX167" s="13" t="s">
        <v>74</v>
      </c>
      <c r="AY167" s="205" t="s">
        <v>157</v>
      </c>
    </row>
    <row r="168" spans="2:51" s="14" customFormat="1" ht="12">
      <c r="B168" s="212"/>
      <c r="D168" s="213" t="s">
        <v>165</v>
      </c>
      <c r="E168" s="214" t="s">
        <v>5</v>
      </c>
      <c r="F168" s="215" t="s">
        <v>168</v>
      </c>
      <c r="H168" s="216">
        <v>39</v>
      </c>
      <c r="I168" s="217"/>
      <c r="L168" s="212"/>
      <c r="M168" s="218"/>
      <c r="N168" s="219"/>
      <c r="O168" s="219"/>
      <c r="P168" s="219"/>
      <c r="Q168" s="219"/>
      <c r="R168" s="219"/>
      <c r="S168" s="219"/>
      <c r="T168" s="220"/>
      <c r="AT168" s="221" t="s">
        <v>165</v>
      </c>
      <c r="AU168" s="221" t="s">
        <v>83</v>
      </c>
      <c r="AV168" s="14" t="s">
        <v>163</v>
      </c>
      <c r="AW168" s="14" t="s">
        <v>38</v>
      </c>
      <c r="AX168" s="14" t="s">
        <v>81</v>
      </c>
      <c r="AY168" s="221" t="s">
        <v>157</v>
      </c>
    </row>
    <row r="169" spans="2:65" s="1" customFormat="1" ht="28.8" customHeight="1">
      <c r="B169" s="182"/>
      <c r="C169" s="183" t="s">
        <v>282</v>
      </c>
      <c r="D169" s="183" t="s">
        <v>159</v>
      </c>
      <c r="E169" s="184" t="s">
        <v>604</v>
      </c>
      <c r="F169" s="185" t="s">
        <v>605</v>
      </c>
      <c r="G169" s="186" t="s">
        <v>346</v>
      </c>
      <c r="H169" s="187">
        <v>4</v>
      </c>
      <c r="I169" s="188"/>
      <c r="J169" s="189">
        <f>ROUND(I169*H169,2)</f>
        <v>0</v>
      </c>
      <c r="K169" s="185" t="s">
        <v>191</v>
      </c>
      <c r="L169" s="42"/>
      <c r="M169" s="190" t="s">
        <v>5</v>
      </c>
      <c r="N169" s="191" t="s">
        <v>45</v>
      </c>
      <c r="O169" s="43"/>
      <c r="P169" s="192">
        <f>O169*H169</f>
        <v>0</v>
      </c>
      <c r="Q169" s="192">
        <v>0.0001</v>
      </c>
      <c r="R169" s="192">
        <f>Q169*H169</f>
        <v>0.0004</v>
      </c>
      <c r="S169" s="192">
        <v>0</v>
      </c>
      <c r="T169" s="193">
        <f>S169*H169</f>
        <v>0</v>
      </c>
      <c r="AR169" s="25" t="s">
        <v>163</v>
      </c>
      <c r="AT169" s="25" t="s">
        <v>159</v>
      </c>
      <c r="AU169" s="25" t="s">
        <v>83</v>
      </c>
      <c r="AY169" s="25" t="s">
        <v>157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25" t="s">
        <v>81</v>
      </c>
      <c r="BK169" s="194">
        <f>ROUND(I169*H169,2)</f>
        <v>0</v>
      </c>
      <c r="BL169" s="25" t="s">
        <v>163</v>
      </c>
      <c r="BM169" s="25" t="s">
        <v>606</v>
      </c>
    </row>
    <row r="170" spans="2:65" s="1" customFormat="1" ht="20.4" customHeight="1">
      <c r="B170" s="182"/>
      <c r="C170" s="230" t="s">
        <v>337</v>
      </c>
      <c r="D170" s="230" t="s">
        <v>233</v>
      </c>
      <c r="E170" s="231" t="s">
        <v>607</v>
      </c>
      <c r="F170" s="232" t="s">
        <v>608</v>
      </c>
      <c r="G170" s="233" t="s">
        <v>346</v>
      </c>
      <c r="H170" s="234">
        <v>3</v>
      </c>
      <c r="I170" s="235"/>
      <c r="J170" s="236">
        <f>ROUND(I170*H170,2)</f>
        <v>0</v>
      </c>
      <c r="K170" s="232" t="s">
        <v>172</v>
      </c>
      <c r="L170" s="237"/>
      <c r="M170" s="238" t="s">
        <v>5</v>
      </c>
      <c r="N170" s="239" t="s">
        <v>45</v>
      </c>
      <c r="O170" s="43"/>
      <c r="P170" s="192">
        <f>O170*H170</f>
        <v>0</v>
      </c>
      <c r="Q170" s="192">
        <v>0.0028</v>
      </c>
      <c r="R170" s="192">
        <f>Q170*H170</f>
        <v>0.0084</v>
      </c>
      <c r="S170" s="192">
        <v>0</v>
      </c>
      <c r="T170" s="193">
        <f>S170*H170</f>
        <v>0</v>
      </c>
      <c r="AR170" s="25" t="s">
        <v>214</v>
      </c>
      <c r="AT170" s="25" t="s">
        <v>233</v>
      </c>
      <c r="AU170" s="25" t="s">
        <v>83</v>
      </c>
      <c r="AY170" s="25" t="s">
        <v>157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25" t="s">
        <v>81</v>
      </c>
      <c r="BK170" s="194">
        <f>ROUND(I170*H170,2)</f>
        <v>0</v>
      </c>
      <c r="BL170" s="25" t="s">
        <v>163</v>
      </c>
      <c r="BM170" s="25" t="s">
        <v>609</v>
      </c>
    </row>
    <row r="171" spans="2:65" s="1" customFormat="1" ht="28.8" customHeight="1">
      <c r="B171" s="182"/>
      <c r="C171" s="183" t="s">
        <v>294</v>
      </c>
      <c r="D171" s="183" t="s">
        <v>159</v>
      </c>
      <c r="E171" s="184" t="s">
        <v>610</v>
      </c>
      <c r="F171" s="185" t="s">
        <v>611</v>
      </c>
      <c r="G171" s="186" t="s">
        <v>340</v>
      </c>
      <c r="H171" s="187">
        <v>39</v>
      </c>
      <c r="I171" s="188"/>
      <c r="J171" s="189">
        <f>ROUND(I171*H171,2)</f>
        <v>0</v>
      </c>
      <c r="K171" s="185" t="s">
        <v>5</v>
      </c>
      <c r="L171" s="42"/>
      <c r="M171" s="190" t="s">
        <v>5</v>
      </c>
      <c r="N171" s="191" t="s">
        <v>45</v>
      </c>
      <c r="O171" s="43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AR171" s="25" t="s">
        <v>163</v>
      </c>
      <c r="AT171" s="25" t="s">
        <v>159</v>
      </c>
      <c r="AU171" s="25" t="s">
        <v>83</v>
      </c>
      <c r="AY171" s="25" t="s">
        <v>157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25" t="s">
        <v>81</v>
      </c>
      <c r="BK171" s="194">
        <f>ROUND(I171*H171,2)</f>
        <v>0</v>
      </c>
      <c r="BL171" s="25" t="s">
        <v>163</v>
      </c>
      <c r="BM171" s="25" t="s">
        <v>612</v>
      </c>
    </row>
    <row r="172" spans="2:51" s="12" customFormat="1" ht="12">
      <c r="B172" s="195"/>
      <c r="D172" s="196" t="s">
        <v>165</v>
      </c>
      <c r="E172" s="197" t="s">
        <v>5</v>
      </c>
      <c r="F172" s="198" t="s">
        <v>602</v>
      </c>
      <c r="H172" s="199" t="s">
        <v>5</v>
      </c>
      <c r="I172" s="200"/>
      <c r="L172" s="195"/>
      <c r="M172" s="201"/>
      <c r="N172" s="202"/>
      <c r="O172" s="202"/>
      <c r="P172" s="202"/>
      <c r="Q172" s="202"/>
      <c r="R172" s="202"/>
      <c r="S172" s="202"/>
      <c r="T172" s="203"/>
      <c r="AT172" s="199" t="s">
        <v>165</v>
      </c>
      <c r="AU172" s="199" t="s">
        <v>83</v>
      </c>
      <c r="AV172" s="12" t="s">
        <v>81</v>
      </c>
      <c r="AW172" s="12" t="s">
        <v>38</v>
      </c>
      <c r="AX172" s="12" t="s">
        <v>74</v>
      </c>
      <c r="AY172" s="199" t="s">
        <v>157</v>
      </c>
    </row>
    <row r="173" spans="2:51" s="13" customFormat="1" ht="12">
      <c r="B173" s="204"/>
      <c r="D173" s="196" t="s">
        <v>165</v>
      </c>
      <c r="E173" s="205" t="s">
        <v>5</v>
      </c>
      <c r="F173" s="206" t="s">
        <v>613</v>
      </c>
      <c r="H173" s="207">
        <v>39</v>
      </c>
      <c r="I173" s="208"/>
      <c r="L173" s="204"/>
      <c r="M173" s="209"/>
      <c r="N173" s="210"/>
      <c r="O173" s="210"/>
      <c r="P173" s="210"/>
      <c r="Q173" s="210"/>
      <c r="R173" s="210"/>
      <c r="S173" s="210"/>
      <c r="T173" s="211"/>
      <c r="AT173" s="205" t="s">
        <v>165</v>
      </c>
      <c r="AU173" s="205" t="s">
        <v>83</v>
      </c>
      <c r="AV173" s="13" t="s">
        <v>83</v>
      </c>
      <c r="AW173" s="13" t="s">
        <v>38</v>
      </c>
      <c r="AX173" s="13" t="s">
        <v>74</v>
      </c>
      <c r="AY173" s="205" t="s">
        <v>157</v>
      </c>
    </row>
    <row r="174" spans="2:51" s="14" customFormat="1" ht="12">
      <c r="B174" s="212"/>
      <c r="D174" s="213" t="s">
        <v>165</v>
      </c>
      <c r="E174" s="214" t="s">
        <v>5</v>
      </c>
      <c r="F174" s="215" t="s">
        <v>168</v>
      </c>
      <c r="H174" s="216">
        <v>39</v>
      </c>
      <c r="I174" s="217"/>
      <c r="L174" s="212"/>
      <c r="M174" s="218"/>
      <c r="N174" s="219"/>
      <c r="O174" s="219"/>
      <c r="P174" s="219"/>
      <c r="Q174" s="219"/>
      <c r="R174" s="219"/>
      <c r="S174" s="219"/>
      <c r="T174" s="220"/>
      <c r="AT174" s="221" t="s">
        <v>165</v>
      </c>
      <c r="AU174" s="221" t="s">
        <v>83</v>
      </c>
      <c r="AV174" s="14" t="s">
        <v>163</v>
      </c>
      <c r="AW174" s="14" t="s">
        <v>38</v>
      </c>
      <c r="AX174" s="14" t="s">
        <v>81</v>
      </c>
      <c r="AY174" s="221" t="s">
        <v>157</v>
      </c>
    </row>
    <row r="175" spans="2:65" s="1" customFormat="1" ht="40.2" customHeight="1">
      <c r="B175" s="182"/>
      <c r="C175" s="183" t="s">
        <v>10</v>
      </c>
      <c r="D175" s="183" t="s">
        <v>159</v>
      </c>
      <c r="E175" s="184" t="s">
        <v>614</v>
      </c>
      <c r="F175" s="185" t="s">
        <v>615</v>
      </c>
      <c r="G175" s="186" t="s">
        <v>346</v>
      </c>
      <c r="H175" s="187">
        <v>2</v>
      </c>
      <c r="I175" s="188"/>
      <c r="J175" s="189">
        <f>ROUND(I175*H175,2)</f>
        <v>0</v>
      </c>
      <c r="K175" s="185" t="s">
        <v>172</v>
      </c>
      <c r="L175" s="42"/>
      <c r="M175" s="190" t="s">
        <v>5</v>
      </c>
      <c r="N175" s="191" t="s">
        <v>45</v>
      </c>
      <c r="O175" s="43"/>
      <c r="P175" s="192">
        <f>O175*H175</f>
        <v>0</v>
      </c>
      <c r="Q175" s="192">
        <v>0.10661</v>
      </c>
      <c r="R175" s="192">
        <f>Q175*H175</f>
        <v>0.21322</v>
      </c>
      <c r="S175" s="192">
        <v>0</v>
      </c>
      <c r="T175" s="193">
        <f>S175*H175</f>
        <v>0</v>
      </c>
      <c r="AR175" s="25" t="s">
        <v>163</v>
      </c>
      <c r="AT175" s="25" t="s">
        <v>159</v>
      </c>
      <c r="AU175" s="25" t="s">
        <v>83</v>
      </c>
      <c r="AY175" s="25" t="s">
        <v>157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25" t="s">
        <v>81</v>
      </c>
      <c r="BK175" s="194">
        <f>ROUND(I175*H175,2)</f>
        <v>0</v>
      </c>
      <c r="BL175" s="25" t="s">
        <v>163</v>
      </c>
      <c r="BM175" s="25" t="s">
        <v>616</v>
      </c>
    </row>
    <row r="176" spans="2:51" s="12" customFormat="1" ht="12">
      <c r="B176" s="195"/>
      <c r="D176" s="196" t="s">
        <v>165</v>
      </c>
      <c r="E176" s="197" t="s">
        <v>5</v>
      </c>
      <c r="F176" s="198" t="s">
        <v>617</v>
      </c>
      <c r="H176" s="199" t="s">
        <v>5</v>
      </c>
      <c r="I176" s="200"/>
      <c r="L176" s="195"/>
      <c r="M176" s="201"/>
      <c r="N176" s="202"/>
      <c r="O176" s="202"/>
      <c r="P176" s="202"/>
      <c r="Q176" s="202"/>
      <c r="R176" s="202"/>
      <c r="S176" s="202"/>
      <c r="T176" s="203"/>
      <c r="AT176" s="199" t="s">
        <v>165</v>
      </c>
      <c r="AU176" s="199" t="s">
        <v>83</v>
      </c>
      <c r="AV176" s="12" t="s">
        <v>81</v>
      </c>
      <c r="AW176" s="12" t="s">
        <v>38</v>
      </c>
      <c r="AX176" s="12" t="s">
        <v>74</v>
      </c>
      <c r="AY176" s="199" t="s">
        <v>157</v>
      </c>
    </row>
    <row r="177" spans="2:51" s="13" customFormat="1" ht="12">
      <c r="B177" s="204"/>
      <c r="D177" s="196" t="s">
        <v>165</v>
      </c>
      <c r="E177" s="205" t="s">
        <v>5</v>
      </c>
      <c r="F177" s="206" t="s">
        <v>83</v>
      </c>
      <c r="H177" s="207">
        <v>2</v>
      </c>
      <c r="I177" s="208"/>
      <c r="L177" s="204"/>
      <c r="M177" s="209"/>
      <c r="N177" s="210"/>
      <c r="O177" s="210"/>
      <c r="P177" s="210"/>
      <c r="Q177" s="210"/>
      <c r="R177" s="210"/>
      <c r="S177" s="210"/>
      <c r="T177" s="211"/>
      <c r="AT177" s="205" t="s">
        <v>165</v>
      </c>
      <c r="AU177" s="205" t="s">
        <v>83</v>
      </c>
      <c r="AV177" s="13" t="s">
        <v>83</v>
      </c>
      <c r="AW177" s="13" t="s">
        <v>38</v>
      </c>
      <c r="AX177" s="13" t="s">
        <v>74</v>
      </c>
      <c r="AY177" s="205" t="s">
        <v>157</v>
      </c>
    </row>
    <row r="178" spans="2:51" s="14" customFormat="1" ht="12">
      <c r="B178" s="212"/>
      <c r="D178" s="213" t="s">
        <v>165</v>
      </c>
      <c r="E178" s="214" t="s">
        <v>5</v>
      </c>
      <c r="F178" s="215" t="s">
        <v>168</v>
      </c>
      <c r="H178" s="216">
        <v>2</v>
      </c>
      <c r="I178" s="217"/>
      <c r="L178" s="212"/>
      <c r="M178" s="218"/>
      <c r="N178" s="219"/>
      <c r="O178" s="219"/>
      <c r="P178" s="219"/>
      <c r="Q178" s="219"/>
      <c r="R178" s="219"/>
      <c r="S178" s="219"/>
      <c r="T178" s="220"/>
      <c r="AT178" s="221" t="s">
        <v>165</v>
      </c>
      <c r="AU178" s="221" t="s">
        <v>83</v>
      </c>
      <c r="AV178" s="14" t="s">
        <v>163</v>
      </c>
      <c r="AW178" s="14" t="s">
        <v>38</v>
      </c>
      <c r="AX178" s="14" t="s">
        <v>81</v>
      </c>
      <c r="AY178" s="221" t="s">
        <v>157</v>
      </c>
    </row>
    <row r="179" spans="2:65" s="1" customFormat="1" ht="28.8" customHeight="1">
      <c r="B179" s="182"/>
      <c r="C179" s="183" t="s">
        <v>308</v>
      </c>
      <c r="D179" s="183" t="s">
        <v>159</v>
      </c>
      <c r="E179" s="184" t="s">
        <v>618</v>
      </c>
      <c r="F179" s="185" t="s">
        <v>619</v>
      </c>
      <c r="G179" s="186" t="s">
        <v>346</v>
      </c>
      <c r="H179" s="187">
        <v>2</v>
      </c>
      <c r="I179" s="188"/>
      <c r="J179" s="189">
        <f>ROUND(I179*H179,2)</f>
        <v>0</v>
      </c>
      <c r="K179" s="185" t="s">
        <v>172</v>
      </c>
      <c r="L179" s="42"/>
      <c r="M179" s="190" t="s">
        <v>5</v>
      </c>
      <c r="N179" s="191" t="s">
        <v>45</v>
      </c>
      <c r="O179" s="43"/>
      <c r="P179" s="192">
        <f>O179*H179</f>
        <v>0</v>
      </c>
      <c r="Q179" s="192">
        <v>0.01212</v>
      </c>
      <c r="R179" s="192">
        <f>Q179*H179</f>
        <v>0.02424</v>
      </c>
      <c r="S179" s="192">
        <v>0</v>
      </c>
      <c r="T179" s="193">
        <f>S179*H179</f>
        <v>0</v>
      </c>
      <c r="AR179" s="25" t="s">
        <v>163</v>
      </c>
      <c r="AT179" s="25" t="s">
        <v>159</v>
      </c>
      <c r="AU179" s="25" t="s">
        <v>83</v>
      </c>
      <c r="AY179" s="25" t="s">
        <v>157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25" t="s">
        <v>81</v>
      </c>
      <c r="BK179" s="194">
        <f>ROUND(I179*H179,2)</f>
        <v>0</v>
      </c>
      <c r="BL179" s="25" t="s">
        <v>163</v>
      </c>
      <c r="BM179" s="25" t="s">
        <v>620</v>
      </c>
    </row>
    <row r="180" spans="2:65" s="1" customFormat="1" ht="28.8" customHeight="1">
      <c r="B180" s="182"/>
      <c r="C180" s="183" t="s">
        <v>313</v>
      </c>
      <c r="D180" s="183" t="s">
        <v>159</v>
      </c>
      <c r="E180" s="184" t="s">
        <v>621</v>
      </c>
      <c r="F180" s="185" t="s">
        <v>622</v>
      </c>
      <c r="G180" s="186" t="s">
        <v>346</v>
      </c>
      <c r="H180" s="187">
        <v>2</v>
      </c>
      <c r="I180" s="188"/>
      <c r="J180" s="189">
        <f>ROUND(I180*H180,2)</f>
        <v>0</v>
      </c>
      <c r="K180" s="185" t="s">
        <v>172</v>
      </c>
      <c r="L180" s="42"/>
      <c r="M180" s="190" t="s">
        <v>5</v>
      </c>
      <c r="N180" s="191" t="s">
        <v>45</v>
      </c>
      <c r="O180" s="43"/>
      <c r="P180" s="192">
        <f>O180*H180</f>
        <v>0</v>
      </c>
      <c r="Q180" s="192">
        <v>0</v>
      </c>
      <c r="R180" s="192">
        <f>Q180*H180</f>
        <v>0</v>
      </c>
      <c r="S180" s="192">
        <v>0</v>
      </c>
      <c r="T180" s="193">
        <f>S180*H180</f>
        <v>0</v>
      </c>
      <c r="AR180" s="25" t="s">
        <v>163</v>
      </c>
      <c r="AT180" s="25" t="s">
        <v>159</v>
      </c>
      <c r="AU180" s="25" t="s">
        <v>83</v>
      </c>
      <c r="AY180" s="25" t="s">
        <v>157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25" t="s">
        <v>81</v>
      </c>
      <c r="BK180" s="194">
        <f>ROUND(I180*H180,2)</f>
        <v>0</v>
      </c>
      <c r="BL180" s="25" t="s">
        <v>163</v>
      </c>
      <c r="BM180" s="25" t="s">
        <v>623</v>
      </c>
    </row>
    <row r="181" spans="2:65" s="1" customFormat="1" ht="40.2" customHeight="1">
      <c r="B181" s="182"/>
      <c r="C181" s="183" t="s">
        <v>318</v>
      </c>
      <c r="D181" s="183" t="s">
        <v>159</v>
      </c>
      <c r="E181" s="184" t="s">
        <v>624</v>
      </c>
      <c r="F181" s="185" t="s">
        <v>625</v>
      </c>
      <c r="G181" s="186" t="s">
        <v>346</v>
      </c>
      <c r="H181" s="187">
        <v>2</v>
      </c>
      <c r="I181" s="188"/>
      <c r="J181" s="189">
        <f>ROUND(I181*H181,2)</f>
        <v>0</v>
      </c>
      <c r="K181" s="185" t="s">
        <v>172</v>
      </c>
      <c r="L181" s="42"/>
      <c r="M181" s="190" t="s">
        <v>5</v>
      </c>
      <c r="N181" s="191" t="s">
        <v>45</v>
      </c>
      <c r="O181" s="43"/>
      <c r="P181" s="192">
        <f>O181*H181</f>
        <v>0</v>
      </c>
      <c r="Q181" s="192">
        <v>0.34036</v>
      </c>
      <c r="R181" s="192">
        <f>Q181*H181</f>
        <v>0.68072</v>
      </c>
      <c r="S181" s="192">
        <v>0</v>
      </c>
      <c r="T181" s="193">
        <f>S181*H181</f>
        <v>0</v>
      </c>
      <c r="AR181" s="25" t="s">
        <v>163</v>
      </c>
      <c r="AT181" s="25" t="s">
        <v>159</v>
      </c>
      <c r="AU181" s="25" t="s">
        <v>83</v>
      </c>
      <c r="AY181" s="25" t="s">
        <v>157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25" t="s">
        <v>81</v>
      </c>
      <c r="BK181" s="194">
        <f>ROUND(I181*H181,2)</f>
        <v>0</v>
      </c>
      <c r="BL181" s="25" t="s">
        <v>163</v>
      </c>
      <c r="BM181" s="25" t="s">
        <v>626</v>
      </c>
    </row>
    <row r="182" spans="2:65" s="1" customFormat="1" ht="20.4" customHeight="1">
      <c r="B182" s="182"/>
      <c r="C182" s="183" t="s">
        <v>324</v>
      </c>
      <c r="D182" s="183" t="s">
        <v>159</v>
      </c>
      <c r="E182" s="184" t="s">
        <v>627</v>
      </c>
      <c r="F182" s="185" t="s">
        <v>628</v>
      </c>
      <c r="G182" s="186" t="s">
        <v>356</v>
      </c>
      <c r="H182" s="187">
        <v>1</v>
      </c>
      <c r="I182" s="188"/>
      <c r="J182" s="189">
        <f>ROUND(I182*H182,2)</f>
        <v>0</v>
      </c>
      <c r="K182" s="185" t="s">
        <v>5</v>
      </c>
      <c r="L182" s="42"/>
      <c r="M182" s="190" t="s">
        <v>5</v>
      </c>
      <c r="N182" s="191" t="s">
        <v>45</v>
      </c>
      <c r="O182" s="43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AR182" s="25" t="s">
        <v>163</v>
      </c>
      <c r="AT182" s="25" t="s">
        <v>159</v>
      </c>
      <c r="AU182" s="25" t="s">
        <v>83</v>
      </c>
      <c r="AY182" s="25" t="s">
        <v>157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25" t="s">
        <v>81</v>
      </c>
      <c r="BK182" s="194">
        <f>ROUND(I182*H182,2)</f>
        <v>0</v>
      </c>
      <c r="BL182" s="25" t="s">
        <v>163</v>
      </c>
      <c r="BM182" s="25" t="s">
        <v>629</v>
      </c>
    </row>
    <row r="183" spans="2:51" s="13" customFormat="1" ht="12">
      <c r="B183" s="204"/>
      <c r="D183" s="196" t="s">
        <v>165</v>
      </c>
      <c r="E183" s="205" t="s">
        <v>5</v>
      </c>
      <c r="F183" s="206" t="s">
        <v>81</v>
      </c>
      <c r="H183" s="207">
        <v>1</v>
      </c>
      <c r="I183" s="208"/>
      <c r="L183" s="204"/>
      <c r="M183" s="209"/>
      <c r="N183" s="210"/>
      <c r="O183" s="210"/>
      <c r="P183" s="210"/>
      <c r="Q183" s="210"/>
      <c r="R183" s="210"/>
      <c r="S183" s="210"/>
      <c r="T183" s="211"/>
      <c r="AT183" s="205" t="s">
        <v>165</v>
      </c>
      <c r="AU183" s="205" t="s">
        <v>83</v>
      </c>
      <c r="AV183" s="13" t="s">
        <v>83</v>
      </c>
      <c r="AW183" s="13" t="s">
        <v>38</v>
      </c>
      <c r="AX183" s="13" t="s">
        <v>74</v>
      </c>
      <c r="AY183" s="205" t="s">
        <v>157</v>
      </c>
    </row>
    <row r="184" spans="2:51" s="14" customFormat="1" ht="12">
      <c r="B184" s="212"/>
      <c r="D184" s="213" t="s">
        <v>165</v>
      </c>
      <c r="E184" s="214" t="s">
        <v>5</v>
      </c>
      <c r="F184" s="215" t="s">
        <v>168</v>
      </c>
      <c r="H184" s="216">
        <v>1</v>
      </c>
      <c r="I184" s="217"/>
      <c r="L184" s="212"/>
      <c r="M184" s="218"/>
      <c r="N184" s="219"/>
      <c r="O184" s="219"/>
      <c r="P184" s="219"/>
      <c r="Q184" s="219"/>
      <c r="R184" s="219"/>
      <c r="S184" s="219"/>
      <c r="T184" s="220"/>
      <c r="AT184" s="221" t="s">
        <v>165</v>
      </c>
      <c r="AU184" s="221" t="s">
        <v>83</v>
      </c>
      <c r="AV184" s="14" t="s">
        <v>163</v>
      </c>
      <c r="AW184" s="14" t="s">
        <v>38</v>
      </c>
      <c r="AX184" s="14" t="s">
        <v>81</v>
      </c>
      <c r="AY184" s="221" t="s">
        <v>157</v>
      </c>
    </row>
    <row r="185" spans="2:65" s="1" customFormat="1" ht="20.4" customHeight="1">
      <c r="B185" s="182"/>
      <c r="C185" s="183" t="s">
        <v>343</v>
      </c>
      <c r="D185" s="183" t="s">
        <v>159</v>
      </c>
      <c r="E185" s="184" t="s">
        <v>630</v>
      </c>
      <c r="F185" s="185" t="s">
        <v>628</v>
      </c>
      <c r="G185" s="186" t="s">
        <v>356</v>
      </c>
      <c r="H185" s="187">
        <v>1</v>
      </c>
      <c r="I185" s="188"/>
      <c r="J185" s="189">
        <f>ROUND(I185*H185,2)</f>
        <v>0</v>
      </c>
      <c r="K185" s="185" t="s">
        <v>5</v>
      </c>
      <c r="L185" s="42"/>
      <c r="M185" s="190" t="s">
        <v>5</v>
      </c>
      <c r="N185" s="191" t="s">
        <v>45</v>
      </c>
      <c r="O185" s="43"/>
      <c r="P185" s="192">
        <f>O185*H185</f>
        <v>0</v>
      </c>
      <c r="Q185" s="192">
        <v>0</v>
      </c>
      <c r="R185" s="192">
        <f>Q185*H185</f>
        <v>0</v>
      </c>
      <c r="S185" s="192">
        <v>0</v>
      </c>
      <c r="T185" s="193">
        <f>S185*H185</f>
        <v>0</v>
      </c>
      <c r="AR185" s="25" t="s">
        <v>163</v>
      </c>
      <c r="AT185" s="25" t="s">
        <v>159</v>
      </c>
      <c r="AU185" s="25" t="s">
        <v>83</v>
      </c>
      <c r="AY185" s="25" t="s">
        <v>157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25" t="s">
        <v>81</v>
      </c>
      <c r="BK185" s="194">
        <f>ROUND(I185*H185,2)</f>
        <v>0</v>
      </c>
      <c r="BL185" s="25" t="s">
        <v>163</v>
      </c>
      <c r="BM185" s="25" t="s">
        <v>631</v>
      </c>
    </row>
    <row r="186" spans="2:51" s="13" customFormat="1" ht="12">
      <c r="B186" s="204"/>
      <c r="D186" s="196" t="s">
        <v>165</v>
      </c>
      <c r="E186" s="205" t="s">
        <v>5</v>
      </c>
      <c r="F186" s="206" t="s">
        <v>81</v>
      </c>
      <c r="H186" s="207">
        <v>1</v>
      </c>
      <c r="I186" s="208"/>
      <c r="L186" s="204"/>
      <c r="M186" s="209"/>
      <c r="N186" s="210"/>
      <c r="O186" s="210"/>
      <c r="P186" s="210"/>
      <c r="Q186" s="210"/>
      <c r="R186" s="210"/>
      <c r="S186" s="210"/>
      <c r="T186" s="211"/>
      <c r="AT186" s="205" t="s">
        <v>165</v>
      </c>
      <c r="AU186" s="205" t="s">
        <v>83</v>
      </c>
      <c r="AV186" s="13" t="s">
        <v>83</v>
      </c>
      <c r="AW186" s="13" t="s">
        <v>38</v>
      </c>
      <c r="AX186" s="13" t="s">
        <v>74</v>
      </c>
      <c r="AY186" s="205" t="s">
        <v>157</v>
      </c>
    </row>
    <row r="187" spans="2:51" s="14" customFormat="1" ht="12">
      <c r="B187" s="212"/>
      <c r="D187" s="196" t="s">
        <v>165</v>
      </c>
      <c r="E187" s="240" t="s">
        <v>5</v>
      </c>
      <c r="F187" s="241" t="s">
        <v>168</v>
      </c>
      <c r="H187" s="242">
        <v>1</v>
      </c>
      <c r="I187" s="217"/>
      <c r="L187" s="212"/>
      <c r="M187" s="218"/>
      <c r="N187" s="219"/>
      <c r="O187" s="219"/>
      <c r="P187" s="219"/>
      <c r="Q187" s="219"/>
      <c r="R187" s="219"/>
      <c r="S187" s="219"/>
      <c r="T187" s="220"/>
      <c r="AT187" s="221" t="s">
        <v>165</v>
      </c>
      <c r="AU187" s="221" t="s">
        <v>83</v>
      </c>
      <c r="AV187" s="14" t="s">
        <v>163</v>
      </c>
      <c r="AW187" s="14" t="s">
        <v>38</v>
      </c>
      <c r="AX187" s="14" t="s">
        <v>81</v>
      </c>
      <c r="AY187" s="221" t="s">
        <v>157</v>
      </c>
    </row>
    <row r="188" spans="2:63" s="11" customFormat="1" ht="29.85" customHeight="1">
      <c r="B188" s="168"/>
      <c r="D188" s="179" t="s">
        <v>73</v>
      </c>
      <c r="E188" s="180" t="s">
        <v>469</v>
      </c>
      <c r="F188" s="180" t="s">
        <v>632</v>
      </c>
      <c r="I188" s="171"/>
      <c r="J188" s="181">
        <f>BK188</f>
        <v>0</v>
      </c>
      <c r="L188" s="168"/>
      <c r="M188" s="173"/>
      <c r="N188" s="174"/>
      <c r="O188" s="174"/>
      <c r="P188" s="175">
        <f>P189</f>
        <v>0</v>
      </c>
      <c r="Q188" s="174"/>
      <c r="R188" s="175">
        <f>R189</f>
        <v>0</v>
      </c>
      <c r="S188" s="174"/>
      <c r="T188" s="176">
        <f>T189</f>
        <v>0</v>
      </c>
      <c r="AR188" s="169" t="s">
        <v>81</v>
      </c>
      <c r="AT188" s="177" t="s">
        <v>73</v>
      </c>
      <c r="AU188" s="177" t="s">
        <v>81</v>
      </c>
      <c r="AY188" s="169" t="s">
        <v>157</v>
      </c>
      <c r="BK188" s="178">
        <f>BK189</f>
        <v>0</v>
      </c>
    </row>
    <row r="189" spans="2:65" s="1" customFormat="1" ht="40.2" customHeight="1">
      <c r="B189" s="182"/>
      <c r="C189" s="183" t="s">
        <v>329</v>
      </c>
      <c r="D189" s="183" t="s">
        <v>159</v>
      </c>
      <c r="E189" s="184" t="s">
        <v>633</v>
      </c>
      <c r="F189" s="185" t="s">
        <v>634</v>
      </c>
      <c r="G189" s="186" t="s">
        <v>236</v>
      </c>
      <c r="H189" s="187">
        <v>56.986</v>
      </c>
      <c r="I189" s="188"/>
      <c r="J189" s="189">
        <f>ROUND(I189*H189,2)</f>
        <v>0</v>
      </c>
      <c r="K189" s="185" t="s">
        <v>191</v>
      </c>
      <c r="L189" s="42"/>
      <c r="M189" s="190" t="s">
        <v>5</v>
      </c>
      <c r="N189" s="248" t="s">
        <v>45</v>
      </c>
      <c r="O189" s="249"/>
      <c r="P189" s="250">
        <f>O189*H189</f>
        <v>0</v>
      </c>
      <c r="Q189" s="250">
        <v>0</v>
      </c>
      <c r="R189" s="250">
        <f>Q189*H189</f>
        <v>0</v>
      </c>
      <c r="S189" s="250">
        <v>0</v>
      </c>
      <c r="T189" s="251">
        <f>S189*H189</f>
        <v>0</v>
      </c>
      <c r="AR189" s="25" t="s">
        <v>163</v>
      </c>
      <c r="AT189" s="25" t="s">
        <v>159</v>
      </c>
      <c r="AU189" s="25" t="s">
        <v>83</v>
      </c>
      <c r="AY189" s="25" t="s">
        <v>157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25" t="s">
        <v>81</v>
      </c>
      <c r="BK189" s="194">
        <f>ROUND(I189*H189,2)</f>
        <v>0</v>
      </c>
      <c r="BL189" s="25" t="s">
        <v>163</v>
      </c>
      <c r="BM189" s="25" t="s">
        <v>635</v>
      </c>
    </row>
    <row r="190" spans="2:12" s="1" customFormat="1" ht="6.9" customHeight="1">
      <c r="B190" s="57"/>
      <c r="C190" s="58"/>
      <c r="D190" s="58"/>
      <c r="E190" s="58"/>
      <c r="F190" s="58"/>
      <c r="G190" s="58"/>
      <c r="H190" s="58"/>
      <c r="I190" s="135"/>
      <c r="J190" s="58"/>
      <c r="K190" s="58"/>
      <c r="L190" s="42"/>
    </row>
  </sheetData>
  <autoFilter ref="C87:K189"/>
  <mergeCells count="12">
    <mergeCell ref="G1:H1"/>
    <mergeCell ref="L2:V2"/>
    <mergeCell ref="E49:H49"/>
    <mergeCell ref="E51:H51"/>
    <mergeCell ref="E76:H7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7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113</v>
      </c>
      <c r="G1" s="388" t="s">
        <v>114</v>
      </c>
      <c r="H1" s="388"/>
      <c r="I1" s="111"/>
      <c r="J1" s="110" t="s">
        <v>115</v>
      </c>
      <c r="K1" s="109" t="s">
        <v>116</v>
      </c>
      <c r="L1" s="110" t="s">
        <v>117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9" t="s">
        <v>8</v>
      </c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5" t="s">
        <v>106</v>
      </c>
    </row>
    <row r="3" spans="2:46" ht="6.9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83</v>
      </c>
    </row>
    <row r="4" spans="2:46" ht="36.9" customHeight="1">
      <c r="B4" s="29"/>
      <c r="C4" s="30"/>
      <c r="D4" s="31" t="s">
        <v>118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3.2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0.4" customHeight="1">
      <c r="B7" s="29"/>
      <c r="C7" s="30"/>
      <c r="D7" s="30"/>
      <c r="E7" s="381" t="str">
        <f>'Rekapitulace stavby'!K6</f>
        <v>Rekonstrukce ulic Okružní a Ztracená v Šumperku - parkoviště, etapa 2016</v>
      </c>
      <c r="F7" s="382"/>
      <c r="G7" s="382"/>
      <c r="H7" s="382"/>
      <c r="I7" s="113"/>
      <c r="J7" s="30"/>
      <c r="K7" s="32"/>
    </row>
    <row r="8" spans="2:11" ht="13.2">
      <c r="B8" s="29"/>
      <c r="C8" s="30"/>
      <c r="D8" s="38" t="s">
        <v>119</v>
      </c>
      <c r="E8" s="30"/>
      <c r="F8" s="30"/>
      <c r="G8" s="30"/>
      <c r="H8" s="30"/>
      <c r="I8" s="113"/>
      <c r="J8" s="30"/>
      <c r="K8" s="32"/>
    </row>
    <row r="9" spans="2:11" s="1" customFormat="1" ht="20.4" customHeight="1">
      <c r="B9" s="42"/>
      <c r="C9" s="43"/>
      <c r="D9" s="43"/>
      <c r="E9" s="381" t="s">
        <v>636</v>
      </c>
      <c r="F9" s="383"/>
      <c r="G9" s="383"/>
      <c r="H9" s="383"/>
      <c r="I9" s="114"/>
      <c r="J9" s="43"/>
      <c r="K9" s="46"/>
    </row>
    <row r="10" spans="2:11" s="1" customFormat="1" ht="13.2">
      <c r="B10" s="42"/>
      <c r="C10" s="43"/>
      <c r="D10" s="38" t="s">
        <v>121</v>
      </c>
      <c r="E10" s="43"/>
      <c r="F10" s="43"/>
      <c r="G10" s="43"/>
      <c r="H10" s="43"/>
      <c r="I10" s="114"/>
      <c r="J10" s="43"/>
      <c r="K10" s="46"/>
    </row>
    <row r="11" spans="2:11" s="1" customFormat="1" ht="36.9" customHeight="1">
      <c r="B11" s="42"/>
      <c r="C11" s="43"/>
      <c r="D11" s="43"/>
      <c r="E11" s="384" t="s">
        <v>637</v>
      </c>
      <c r="F11" s="383"/>
      <c r="G11" s="383"/>
      <c r="H11" s="383"/>
      <c r="I11" s="114"/>
      <c r="J11" s="43"/>
      <c r="K11" s="46"/>
    </row>
    <row r="12" spans="2:11" s="1" customFormat="1" ht="12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" customHeight="1">
      <c r="B13" s="42"/>
      <c r="C13" s="43"/>
      <c r="D13" s="38" t="s">
        <v>21</v>
      </c>
      <c r="E13" s="43"/>
      <c r="F13" s="36" t="s">
        <v>5</v>
      </c>
      <c r="G13" s="43"/>
      <c r="H13" s="43"/>
      <c r="I13" s="115" t="s">
        <v>22</v>
      </c>
      <c r="J13" s="36" t="s">
        <v>5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15" t="s">
        <v>25</v>
      </c>
      <c r="J14" s="116" t="str">
        <f>'Rekapitulace stavby'!AN8</f>
        <v>25. 2. 2017</v>
      </c>
      <c r="K14" s="46"/>
    </row>
    <row r="15" spans="2:11" s="1" customFormat="1" ht="10.8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15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123</v>
      </c>
      <c r="F17" s="43"/>
      <c r="G17" s="43"/>
      <c r="H17" s="43"/>
      <c r="I17" s="115" t="s">
        <v>31</v>
      </c>
      <c r="J17" s="36" t="s">
        <v>32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" customHeight="1">
      <c r="B19" s="42"/>
      <c r="C19" s="43"/>
      <c r="D19" s="38" t="s">
        <v>33</v>
      </c>
      <c r="E19" s="43"/>
      <c r="F19" s="43"/>
      <c r="G19" s="43"/>
      <c r="H19" s="43"/>
      <c r="I19" s="115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" customHeight="1">
      <c r="B22" s="42"/>
      <c r="C22" s="43"/>
      <c r="D22" s="38" t="s">
        <v>35</v>
      </c>
      <c r="E22" s="43"/>
      <c r="F22" s="43"/>
      <c r="G22" s="43"/>
      <c r="H22" s="43"/>
      <c r="I22" s="115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15" t="s">
        <v>31</v>
      </c>
      <c r="J23" s="36" t="s">
        <v>5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" customHeight="1">
      <c r="B25" s="42"/>
      <c r="C25" s="43"/>
      <c r="D25" s="38" t="s">
        <v>39</v>
      </c>
      <c r="E25" s="43"/>
      <c r="F25" s="43"/>
      <c r="G25" s="43"/>
      <c r="H25" s="43"/>
      <c r="I25" s="114"/>
      <c r="J25" s="43"/>
      <c r="K25" s="46"/>
    </row>
    <row r="26" spans="2:11" s="7" customFormat="1" ht="20.4" customHeight="1">
      <c r="B26" s="117"/>
      <c r="C26" s="118"/>
      <c r="D26" s="118"/>
      <c r="E26" s="347" t="s">
        <v>5</v>
      </c>
      <c r="F26" s="347"/>
      <c r="G26" s="347"/>
      <c r="H26" s="347"/>
      <c r="I26" s="119"/>
      <c r="J26" s="118"/>
      <c r="K26" s="120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40</v>
      </c>
      <c r="E29" s="43"/>
      <c r="F29" s="43"/>
      <c r="G29" s="43"/>
      <c r="H29" s="43"/>
      <c r="I29" s="114"/>
      <c r="J29" s="124">
        <f>ROUND(J84,2)</f>
        <v>0</v>
      </c>
      <c r="K29" s="46"/>
    </row>
    <row r="30" spans="2:11" s="1" customFormat="1" ht="6.9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" customHeight="1">
      <c r="B31" s="42"/>
      <c r="C31" s="43"/>
      <c r="D31" s="43"/>
      <c r="E31" s="43"/>
      <c r="F31" s="47" t="s">
        <v>42</v>
      </c>
      <c r="G31" s="43"/>
      <c r="H31" s="43"/>
      <c r="I31" s="125" t="s">
        <v>41</v>
      </c>
      <c r="J31" s="47" t="s">
        <v>43</v>
      </c>
      <c r="K31" s="46"/>
    </row>
    <row r="32" spans="2:11" s="1" customFormat="1" ht="14.4" customHeight="1">
      <c r="B32" s="42"/>
      <c r="C32" s="43"/>
      <c r="D32" s="50" t="s">
        <v>44</v>
      </c>
      <c r="E32" s="50" t="s">
        <v>45</v>
      </c>
      <c r="F32" s="126">
        <f>ROUND(SUM(BE84:BE144),2)</f>
        <v>0</v>
      </c>
      <c r="G32" s="43"/>
      <c r="H32" s="43"/>
      <c r="I32" s="127">
        <v>0.21</v>
      </c>
      <c r="J32" s="126">
        <f>ROUND(ROUND((SUM(BE84:BE144)),2)*I32,2)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46</v>
      </c>
      <c r="F33" s="126">
        <f>ROUND(SUM(BF84:BF144),2)</f>
        <v>0</v>
      </c>
      <c r="G33" s="43"/>
      <c r="H33" s="43"/>
      <c r="I33" s="127">
        <v>0.15</v>
      </c>
      <c r="J33" s="126">
        <f>ROUND(ROUND((SUM(BF84:BF144)),2)*I33,2)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47</v>
      </c>
      <c r="F34" s="126">
        <f>ROUND(SUM(BG84:BG144),2)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" customHeight="1" hidden="1">
      <c r="B35" s="42"/>
      <c r="C35" s="43"/>
      <c r="D35" s="43"/>
      <c r="E35" s="50" t="s">
        <v>48</v>
      </c>
      <c r="F35" s="126">
        <f>ROUND(SUM(BH84:BH144),2)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" customHeight="1" hidden="1">
      <c r="B36" s="42"/>
      <c r="C36" s="43"/>
      <c r="D36" s="43"/>
      <c r="E36" s="50" t="s">
        <v>49</v>
      </c>
      <c r="F36" s="126">
        <f>ROUND(SUM(BI84:BI144),2)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50</v>
      </c>
      <c r="E38" s="72"/>
      <c r="F38" s="72"/>
      <c r="G38" s="130" t="s">
        <v>51</v>
      </c>
      <c r="H38" s="131" t="s">
        <v>52</v>
      </c>
      <c r="I38" s="132"/>
      <c r="J38" s="133">
        <f>SUM(J29:J36)</f>
        <v>0</v>
      </c>
      <c r="K38" s="134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" customHeight="1">
      <c r="B44" s="42"/>
      <c r="C44" s="31" t="s">
        <v>124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0.4" customHeight="1">
      <c r="B47" s="42"/>
      <c r="C47" s="43"/>
      <c r="D47" s="43"/>
      <c r="E47" s="381" t="str">
        <f>E7</f>
        <v>Rekonstrukce ulic Okružní a Ztracená v Šumperku - parkoviště, etapa 2016</v>
      </c>
      <c r="F47" s="382"/>
      <c r="G47" s="382"/>
      <c r="H47" s="382"/>
      <c r="I47" s="114"/>
      <c r="J47" s="43"/>
      <c r="K47" s="46"/>
    </row>
    <row r="48" spans="2:11" ht="13.2">
      <c r="B48" s="29"/>
      <c r="C48" s="38" t="s">
        <v>119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0.4" customHeight="1">
      <c r="B49" s="42"/>
      <c r="C49" s="43"/>
      <c r="D49" s="43"/>
      <c r="E49" s="381" t="s">
        <v>636</v>
      </c>
      <c r="F49" s="383"/>
      <c r="G49" s="383"/>
      <c r="H49" s="383"/>
      <c r="I49" s="114"/>
      <c r="J49" s="43"/>
      <c r="K49" s="46"/>
    </row>
    <row r="50" spans="2:11" s="1" customFormat="1" ht="14.4" customHeight="1">
      <c r="B50" s="42"/>
      <c r="C50" s="38" t="s">
        <v>121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2.2" customHeight="1">
      <c r="B51" s="42"/>
      <c r="C51" s="43"/>
      <c r="D51" s="43"/>
      <c r="E51" s="384" t="str">
        <f>E11</f>
        <v>SO 403 - Mechanická ochrana kabelů</v>
      </c>
      <c r="F51" s="383"/>
      <c r="G51" s="383"/>
      <c r="H51" s="383"/>
      <c r="I51" s="114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15" t="s">
        <v>25</v>
      </c>
      <c r="J53" s="116" t="str">
        <f>IF(J14="","",J14)</f>
        <v>25. 2. 2017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>Město Šumperk, Ním. Míru 1,Šumperk</v>
      </c>
      <c r="G55" s="43"/>
      <c r="H55" s="43"/>
      <c r="I55" s="115" t="s">
        <v>35</v>
      </c>
      <c r="J55" s="36" t="str">
        <f>E23</f>
        <v>Cekr CZ s.r.o., Mazalova57/2, Šumperk</v>
      </c>
      <c r="K55" s="46"/>
    </row>
    <row r="56" spans="2:11" s="1" customFormat="1" ht="14.4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125</v>
      </c>
      <c r="D58" s="128"/>
      <c r="E58" s="128"/>
      <c r="F58" s="128"/>
      <c r="G58" s="128"/>
      <c r="H58" s="128"/>
      <c r="I58" s="139"/>
      <c r="J58" s="140" t="s">
        <v>126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127</v>
      </c>
      <c r="D60" s="43"/>
      <c r="E60" s="43"/>
      <c r="F60" s="43"/>
      <c r="G60" s="43"/>
      <c r="H60" s="43"/>
      <c r="I60" s="114"/>
      <c r="J60" s="124">
        <f>J84</f>
        <v>0</v>
      </c>
      <c r="K60" s="46"/>
      <c r="AU60" s="25" t="s">
        <v>128</v>
      </c>
    </row>
    <row r="61" spans="2:11" s="8" customFormat="1" ht="24.9" customHeight="1">
      <c r="B61" s="143"/>
      <c r="C61" s="144"/>
      <c r="D61" s="145" t="s">
        <v>638</v>
      </c>
      <c r="E61" s="146"/>
      <c r="F61" s="146"/>
      <c r="G61" s="146"/>
      <c r="H61" s="146"/>
      <c r="I61" s="147"/>
      <c r="J61" s="148">
        <f>J85</f>
        <v>0</v>
      </c>
      <c r="K61" s="149"/>
    </row>
    <row r="62" spans="2:11" s="8" customFormat="1" ht="24.9" customHeight="1">
      <c r="B62" s="143"/>
      <c r="C62" s="144"/>
      <c r="D62" s="145" t="s">
        <v>639</v>
      </c>
      <c r="E62" s="146"/>
      <c r="F62" s="146"/>
      <c r="G62" s="146"/>
      <c r="H62" s="146"/>
      <c r="I62" s="147"/>
      <c r="J62" s="148">
        <f>J97</f>
        <v>0</v>
      </c>
      <c r="K62" s="149"/>
    </row>
    <row r="63" spans="2:11" s="1" customFormat="1" ht="21.75" customHeight="1">
      <c r="B63" s="42"/>
      <c r="C63" s="43"/>
      <c r="D63" s="43"/>
      <c r="E63" s="43"/>
      <c r="F63" s="43"/>
      <c r="G63" s="43"/>
      <c r="H63" s="43"/>
      <c r="I63" s="114"/>
      <c r="J63" s="43"/>
      <c r="K63" s="46"/>
    </row>
    <row r="64" spans="2:11" s="1" customFormat="1" ht="6.9" customHeight="1">
      <c r="B64" s="57"/>
      <c r="C64" s="58"/>
      <c r="D64" s="58"/>
      <c r="E64" s="58"/>
      <c r="F64" s="58"/>
      <c r="G64" s="58"/>
      <c r="H64" s="58"/>
      <c r="I64" s="135"/>
      <c r="J64" s="58"/>
      <c r="K64" s="59"/>
    </row>
    <row r="68" spans="2:12" s="1" customFormat="1" ht="6.9" customHeight="1">
      <c r="B68" s="60"/>
      <c r="C68" s="61"/>
      <c r="D68" s="61"/>
      <c r="E68" s="61"/>
      <c r="F68" s="61"/>
      <c r="G68" s="61"/>
      <c r="H68" s="61"/>
      <c r="I68" s="136"/>
      <c r="J68" s="61"/>
      <c r="K68" s="61"/>
      <c r="L68" s="42"/>
    </row>
    <row r="69" spans="2:12" s="1" customFormat="1" ht="36.9" customHeight="1">
      <c r="B69" s="42"/>
      <c r="C69" s="62" t="s">
        <v>141</v>
      </c>
      <c r="L69" s="42"/>
    </row>
    <row r="70" spans="2:12" s="1" customFormat="1" ht="6.9" customHeight="1">
      <c r="B70" s="42"/>
      <c r="L70" s="42"/>
    </row>
    <row r="71" spans="2:12" s="1" customFormat="1" ht="14.4" customHeight="1">
      <c r="B71" s="42"/>
      <c r="C71" s="64" t="s">
        <v>19</v>
      </c>
      <c r="L71" s="42"/>
    </row>
    <row r="72" spans="2:12" s="1" customFormat="1" ht="20.4" customHeight="1">
      <c r="B72" s="42"/>
      <c r="E72" s="385" t="str">
        <f>E7</f>
        <v>Rekonstrukce ulic Okružní a Ztracená v Šumperku - parkoviště, etapa 2016</v>
      </c>
      <c r="F72" s="386"/>
      <c r="G72" s="386"/>
      <c r="H72" s="386"/>
      <c r="L72" s="42"/>
    </row>
    <row r="73" spans="2:12" ht="13.2">
      <c r="B73" s="29"/>
      <c r="C73" s="64" t="s">
        <v>119</v>
      </c>
      <c r="L73" s="29"/>
    </row>
    <row r="74" spans="2:12" s="1" customFormat="1" ht="20.4" customHeight="1">
      <c r="B74" s="42"/>
      <c r="E74" s="385" t="s">
        <v>636</v>
      </c>
      <c r="F74" s="387"/>
      <c r="G74" s="387"/>
      <c r="H74" s="387"/>
      <c r="L74" s="42"/>
    </row>
    <row r="75" spans="2:12" s="1" customFormat="1" ht="14.4" customHeight="1">
      <c r="B75" s="42"/>
      <c r="C75" s="64" t="s">
        <v>121</v>
      </c>
      <c r="L75" s="42"/>
    </row>
    <row r="76" spans="2:12" s="1" customFormat="1" ht="22.2" customHeight="1">
      <c r="B76" s="42"/>
      <c r="E76" s="358" t="str">
        <f>E11</f>
        <v>SO 403 - Mechanická ochrana kabelů</v>
      </c>
      <c r="F76" s="387"/>
      <c r="G76" s="387"/>
      <c r="H76" s="387"/>
      <c r="L76" s="42"/>
    </row>
    <row r="77" spans="2:12" s="1" customFormat="1" ht="6.9" customHeight="1">
      <c r="B77" s="42"/>
      <c r="L77" s="42"/>
    </row>
    <row r="78" spans="2:12" s="1" customFormat="1" ht="18" customHeight="1">
      <c r="B78" s="42"/>
      <c r="C78" s="64" t="s">
        <v>23</v>
      </c>
      <c r="F78" s="157" t="str">
        <f>F14</f>
        <v>Šumperk</v>
      </c>
      <c r="I78" s="158" t="s">
        <v>25</v>
      </c>
      <c r="J78" s="68" t="str">
        <f>IF(J14="","",J14)</f>
        <v>25. 2. 2017</v>
      </c>
      <c r="L78" s="42"/>
    </row>
    <row r="79" spans="2:12" s="1" customFormat="1" ht="6.9" customHeight="1">
      <c r="B79" s="42"/>
      <c r="L79" s="42"/>
    </row>
    <row r="80" spans="2:12" s="1" customFormat="1" ht="13.2">
      <c r="B80" s="42"/>
      <c r="C80" s="64" t="s">
        <v>27</v>
      </c>
      <c r="F80" s="157" t="str">
        <f>E17</f>
        <v>Město Šumperk, Ním. Míru 1,Šumperk</v>
      </c>
      <c r="I80" s="158" t="s">
        <v>35</v>
      </c>
      <c r="J80" s="157" t="str">
        <f>E23</f>
        <v>Cekr CZ s.r.o., Mazalova57/2, Šumperk</v>
      </c>
      <c r="L80" s="42"/>
    </row>
    <row r="81" spans="2:12" s="1" customFormat="1" ht="14.4" customHeight="1">
      <c r="B81" s="42"/>
      <c r="C81" s="64" t="s">
        <v>33</v>
      </c>
      <c r="F81" s="157" t="str">
        <f>IF(E20="","",E20)</f>
        <v/>
      </c>
      <c r="L81" s="42"/>
    </row>
    <row r="82" spans="2:12" s="1" customFormat="1" ht="10.35" customHeight="1">
      <c r="B82" s="42"/>
      <c r="L82" s="42"/>
    </row>
    <row r="83" spans="2:20" s="10" customFormat="1" ht="29.25" customHeight="1">
      <c r="B83" s="159"/>
      <c r="C83" s="160" t="s">
        <v>142</v>
      </c>
      <c r="D83" s="161" t="s">
        <v>59</v>
      </c>
      <c r="E83" s="161" t="s">
        <v>55</v>
      </c>
      <c r="F83" s="161" t="s">
        <v>143</v>
      </c>
      <c r="G83" s="161" t="s">
        <v>144</v>
      </c>
      <c r="H83" s="161" t="s">
        <v>145</v>
      </c>
      <c r="I83" s="162" t="s">
        <v>146</v>
      </c>
      <c r="J83" s="161" t="s">
        <v>126</v>
      </c>
      <c r="K83" s="163" t="s">
        <v>147</v>
      </c>
      <c r="L83" s="159"/>
      <c r="M83" s="74" t="s">
        <v>148</v>
      </c>
      <c r="N83" s="75" t="s">
        <v>44</v>
      </c>
      <c r="O83" s="75" t="s">
        <v>149</v>
      </c>
      <c r="P83" s="75" t="s">
        <v>150</v>
      </c>
      <c r="Q83" s="75" t="s">
        <v>151</v>
      </c>
      <c r="R83" s="75" t="s">
        <v>152</v>
      </c>
      <c r="S83" s="75" t="s">
        <v>153</v>
      </c>
      <c r="T83" s="76" t="s">
        <v>154</v>
      </c>
    </row>
    <row r="84" spans="2:63" s="1" customFormat="1" ht="29.25" customHeight="1">
      <c r="B84" s="42"/>
      <c r="C84" s="78" t="s">
        <v>127</v>
      </c>
      <c r="J84" s="164">
        <f>BK84</f>
        <v>0</v>
      </c>
      <c r="L84" s="42"/>
      <c r="M84" s="77"/>
      <c r="N84" s="69"/>
      <c r="O84" s="69"/>
      <c r="P84" s="165">
        <f>P85+P97</f>
        <v>0</v>
      </c>
      <c r="Q84" s="69"/>
      <c r="R84" s="165">
        <f>R85+R97</f>
        <v>0</v>
      </c>
      <c r="S84" s="69"/>
      <c r="T84" s="166">
        <f>T85+T97</f>
        <v>0</v>
      </c>
      <c r="AT84" s="25" t="s">
        <v>73</v>
      </c>
      <c r="AU84" s="25" t="s">
        <v>128</v>
      </c>
      <c r="BK84" s="167">
        <f>BK85+BK97</f>
        <v>0</v>
      </c>
    </row>
    <row r="85" spans="2:63" s="11" customFormat="1" ht="37.35" customHeight="1">
      <c r="B85" s="168"/>
      <c r="D85" s="179" t="s">
        <v>73</v>
      </c>
      <c r="E85" s="255" t="s">
        <v>640</v>
      </c>
      <c r="F85" s="255" t="s">
        <v>641</v>
      </c>
      <c r="I85" s="171"/>
      <c r="J85" s="256">
        <f>BK85</f>
        <v>0</v>
      </c>
      <c r="L85" s="168"/>
      <c r="M85" s="173"/>
      <c r="N85" s="174"/>
      <c r="O85" s="174"/>
      <c r="P85" s="175">
        <f>SUM(P86:P96)</f>
        <v>0</v>
      </c>
      <c r="Q85" s="174"/>
      <c r="R85" s="175">
        <f>SUM(R86:R96)</f>
        <v>0</v>
      </c>
      <c r="S85" s="174"/>
      <c r="T85" s="176">
        <f>SUM(T86:T96)</f>
        <v>0</v>
      </c>
      <c r="AR85" s="169" t="s">
        <v>81</v>
      </c>
      <c r="AT85" s="177" t="s">
        <v>73</v>
      </c>
      <c r="AU85" s="177" t="s">
        <v>74</v>
      </c>
      <c r="AY85" s="169" t="s">
        <v>157</v>
      </c>
      <c r="BK85" s="178">
        <f>SUM(BK86:BK96)</f>
        <v>0</v>
      </c>
    </row>
    <row r="86" spans="2:65" s="1" customFormat="1" ht="20.4" customHeight="1">
      <c r="B86" s="182"/>
      <c r="C86" s="183" t="s">
        <v>81</v>
      </c>
      <c r="D86" s="183" t="s">
        <v>159</v>
      </c>
      <c r="E86" s="184" t="s">
        <v>642</v>
      </c>
      <c r="F86" s="185" t="s">
        <v>643</v>
      </c>
      <c r="G86" s="186" t="s">
        <v>340</v>
      </c>
      <c r="H86" s="187">
        <v>21</v>
      </c>
      <c r="I86" s="188"/>
      <c r="J86" s="189">
        <f>ROUND(I86*H86,2)</f>
        <v>0</v>
      </c>
      <c r="K86" s="185" t="s">
        <v>5</v>
      </c>
      <c r="L86" s="42"/>
      <c r="M86" s="190" t="s">
        <v>5</v>
      </c>
      <c r="N86" s="191" t="s">
        <v>45</v>
      </c>
      <c r="O86" s="43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25" t="s">
        <v>163</v>
      </c>
      <c r="AT86" s="25" t="s">
        <v>159</v>
      </c>
      <c r="AU86" s="25" t="s">
        <v>81</v>
      </c>
      <c r="AY86" s="25" t="s">
        <v>157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25" t="s">
        <v>81</v>
      </c>
      <c r="BK86" s="194">
        <f>ROUND(I86*H86,2)</f>
        <v>0</v>
      </c>
      <c r="BL86" s="25" t="s">
        <v>163</v>
      </c>
      <c r="BM86" s="25" t="s">
        <v>644</v>
      </c>
    </row>
    <row r="87" spans="2:51" s="13" customFormat="1" ht="12">
      <c r="B87" s="204"/>
      <c r="D87" s="196" t="s">
        <v>165</v>
      </c>
      <c r="E87" s="205" t="s">
        <v>5</v>
      </c>
      <c r="F87" s="206" t="s">
        <v>645</v>
      </c>
      <c r="H87" s="207">
        <v>21</v>
      </c>
      <c r="I87" s="208"/>
      <c r="L87" s="204"/>
      <c r="M87" s="209"/>
      <c r="N87" s="210"/>
      <c r="O87" s="210"/>
      <c r="P87" s="210"/>
      <c r="Q87" s="210"/>
      <c r="R87" s="210"/>
      <c r="S87" s="210"/>
      <c r="T87" s="211"/>
      <c r="AT87" s="205" t="s">
        <v>165</v>
      </c>
      <c r="AU87" s="205" t="s">
        <v>81</v>
      </c>
      <c r="AV87" s="13" t="s">
        <v>83</v>
      </c>
      <c r="AW87" s="13" t="s">
        <v>38</v>
      </c>
      <c r="AX87" s="13" t="s">
        <v>74</v>
      </c>
      <c r="AY87" s="205" t="s">
        <v>157</v>
      </c>
    </row>
    <row r="88" spans="2:51" s="14" customFormat="1" ht="12">
      <c r="B88" s="212"/>
      <c r="D88" s="213" t="s">
        <v>165</v>
      </c>
      <c r="E88" s="214" t="s">
        <v>5</v>
      </c>
      <c r="F88" s="215" t="s">
        <v>168</v>
      </c>
      <c r="H88" s="216">
        <v>21</v>
      </c>
      <c r="I88" s="217"/>
      <c r="L88" s="212"/>
      <c r="M88" s="218"/>
      <c r="N88" s="219"/>
      <c r="O88" s="219"/>
      <c r="P88" s="219"/>
      <c r="Q88" s="219"/>
      <c r="R88" s="219"/>
      <c r="S88" s="219"/>
      <c r="T88" s="220"/>
      <c r="AT88" s="221" t="s">
        <v>165</v>
      </c>
      <c r="AU88" s="221" t="s">
        <v>81</v>
      </c>
      <c r="AV88" s="14" t="s">
        <v>163</v>
      </c>
      <c r="AW88" s="14" t="s">
        <v>38</v>
      </c>
      <c r="AX88" s="14" t="s">
        <v>81</v>
      </c>
      <c r="AY88" s="221" t="s">
        <v>157</v>
      </c>
    </row>
    <row r="89" spans="2:65" s="1" customFormat="1" ht="20.4" customHeight="1">
      <c r="B89" s="182"/>
      <c r="C89" s="183" t="s">
        <v>83</v>
      </c>
      <c r="D89" s="183" t="s">
        <v>159</v>
      </c>
      <c r="E89" s="184" t="s">
        <v>646</v>
      </c>
      <c r="F89" s="185" t="s">
        <v>647</v>
      </c>
      <c r="G89" s="186" t="s">
        <v>340</v>
      </c>
      <c r="H89" s="187">
        <v>40</v>
      </c>
      <c r="I89" s="188"/>
      <c r="J89" s="189">
        <f>ROUND(I89*H89,2)</f>
        <v>0</v>
      </c>
      <c r="K89" s="185" t="s">
        <v>5</v>
      </c>
      <c r="L89" s="42"/>
      <c r="M89" s="190" t="s">
        <v>5</v>
      </c>
      <c r="N89" s="191" t="s">
        <v>45</v>
      </c>
      <c r="O89" s="43"/>
      <c r="P89" s="192">
        <f>O89*H89</f>
        <v>0</v>
      </c>
      <c r="Q89" s="192">
        <v>0</v>
      </c>
      <c r="R89" s="192">
        <f>Q89*H89</f>
        <v>0</v>
      </c>
      <c r="S89" s="192">
        <v>0</v>
      </c>
      <c r="T89" s="193">
        <f>S89*H89</f>
        <v>0</v>
      </c>
      <c r="AR89" s="25" t="s">
        <v>163</v>
      </c>
      <c r="AT89" s="25" t="s">
        <v>159</v>
      </c>
      <c r="AU89" s="25" t="s">
        <v>81</v>
      </c>
      <c r="AY89" s="25" t="s">
        <v>157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25" t="s">
        <v>81</v>
      </c>
      <c r="BK89" s="194">
        <f>ROUND(I89*H89,2)</f>
        <v>0</v>
      </c>
      <c r="BL89" s="25" t="s">
        <v>163</v>
      </c>
      <c r="BM89" s="25" t="s">
        <v>648</v>
      </c>
    </row>
    <row r="90" spans="2:51" s="13" customFormat="1" ht="12">
      <c r="B90" s="204"/>
      <c r="D90" s="196" t="s">
        <v>165</v>
      </c>
      <c r="E90" s="205" t="s">
        <v>5</v>
      </c>
      <c r="F90" s="206" t="s">
        <v>649</v>
      </c>
      <c r="H90" s="207">
        <v>40</v>
      </c>
      <c r="I90" s="208"/>
      <c r="L90" s="204"/>
      <c r="M90" s="209"/>
      <c r="N90" s="210"/>
      <c r="O90" s="210"/>
      <c r="P90" s="210"/>
      <c r="Q90" s="210"/>
      <c r="R90" s="210"/>
      <c r="S90" s="210"/>
      <c r="T90" s="211"/>
      <c r="AT90" s="205" t="s">
        <v>165</v>
      </c>
      <c r="AU90" s="205" t="s">
        <v>81</v>
      </c>
      <c r="AV90" s="13" t="s">
        <v>83</v>
      </c>
      <c r="AW90" s="13" t="s">
        <v>38</v>
      </c>
      <c r="AX90" s="13" t="s">
        <v>74</v>
      </c>
      <c r="AY90" s="205" t="s">
        <v>157</v>
      </c>
    </row>
    <row r="91" spans="2:51" s="14" customFormat="1" ht="12">
      <c r="B91" s="212"/>
      <c r="D91" s="213" t="s">
        <v>165</v>
      </c>
      <c r="E91" s="214" t="s">
        <v>5</v>
      </c>
      <c r="F91" s="215" t="s">
        <v>168</v>
      </c>
      <c r="H91" s="216">
        <v>40</v>
      </c>
      <c r="I91" s="217"/>
      <c r="L91" s="212"/>
      <c r="M91" s="218"/>
      <c r="N91" s="219"/>
      <c r="O91" s="219"/>
      <c r="P91" s="219"/>
      <c r="Q91" s="219"/>
      <c r="R91" s="219"/>
      <c r="S91" s="219"/>
      <c r="T91" s="220"/>
      <c r="AT91" s="221" t="s">
        <v>165</v>
      </c>
      <c r="AU91" s="221" t="s">
        <v>81</v>
      </c>
      <c r="AV91" s="14" t="s">
        <v>163</v>
      </c>
      <c r="AW91" s="14" t="s">
        <v>38</v>
      </c>
      <c r="AX91" s="14" t="s">
        <v>81</v>
      </c>
      <c r="AY91" s="221" t="s">
        <v>157</v>
      </c>
    </row>
    <row r="92" spans="2:65" s="1" customFormat="1" ht="20.4" customHeight="1">
      <c r="B92" s="182"/>
      <c r="C92" s="183" t="s">
        <v>178</v>
      </c>
      <c r="D92" s="183" t="s">
        <v>159</v>
      </c>
      <c r="E92" s="184" t="s">
        <v>650</v>
      </c>
      <c r="F92" s="185" t="s">
        <v>651</v>
      </c>
      <c r="G92" s="186" t="s">
        <v>346</v>
      </c>
      <c r="H92" s="187">
        <v>4</v>
      </c>
      <c r="I92" s="188"/>
      <c r="J92" s="189">
        <f>ROUND(I92*H92,2)</f>
        <v>0</v>
      </c>
      <c r="K92" s="185" t="s">
        <v>5</v>
      </c>
      <c r="L92" s="42"/>
      <c r="M92" s="190" t="s">
        <v>5</v>
      </c>
      <c r="N92" s="191" t="s">
        <v>45</v>
      </c>
      <c r="O92" s="43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25" t="s">
        <v>163</v>
      </c>
      <c r="AT92" s="25" t="s">
        <v>159</v>
      </c>
      <c r="AU92" s="25" t="s">
        <v>81</v>
      </c>
      <c r="AY92" s="25" t="s">
        <v>157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25" t="s">
        <v>81</v>
      </c>
      <c r="BK92" s="194">
        <f>ROUND(I92*H92,2)</f>
        <v>0</v>
      </c>
      <c r="BL92" s="25" t="s">
        <v>163</v>
      </c>
      <c r="BM92" s="25" t="s">
        <v>652</v>
      </c>
    </row>
    <row r="93" spans="2:65" s="1" customFormat="1" ht="20.4" customHeight="1">
      <c r="B93" s="182"/>
      <c r="C93" s="183" t="s">
        <v>163</v>
      </c>
      <c r="D93" s="183" t="s">
        <v>159</v>
      </c>
      <c r="E93" s="184" t="s">
        <v>653</v>
      </c>
      <c r="F93" s="185" t="s">
        <v>654</v>
      </c>
      <c r="G93" s="186" t="s">
        <v>655</v>
      </c>
      <c r="H93" s="257"/>
      <c r="I93" s="188"/>
      <c r="J93" s="189">
        <f>ROUND(I93*H93,2)</f>
        <v>0</v>
      </c>
      <c r="K93" s="185" t="s">
        <v>5</v>
      </c>
      <c r="L93" s="42"/>
      <c r="M93" s="190" t="s">
        <v>5</v>
      </c>
      <c r="N93" s="191" t="s">
        <v>45</v>
      </c>
      <c r="O93" s="43"/>
      <c r="P93" s="192">
        <f>O93*H93</f>
        <v>0</v>
      </c>
      <c r="Q93" s="192">
        <v>0</v>
      </c>
      <c r="R93" s="192">
        <f>Q93*H93</f>
        <v>0</v>
      </c>
      <c r="S93" s="192">
        <v>0</v>
      </c>
      <c r="T93" s="193">
        <f>S93*H93</f>
        <v>0</v>
      </c>
      <c r="AR93" s="25" t="s">
        <v>163</v>
      </c>
      <c r="AT93" s="25" t="s">
        <v>159</v>
      </c>
      <c r="AU93" s="25" t="s">
        <v>81</v>
      </c>
      <c r="AY93" s="25" t="s">
        <v>157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25" t="s">
        <v>81</v>
      </c>
      <c r="BK93" s="194">
        <f>ROUND(I93*H93,2)</f>
        <v>0</v>
      </c>
      <c r="BL93" s="25" t="s">
        <v>163</v>
      </c>
      <c r="BM93" s="25" t="s">
        <v>656</v>
      </c>
    </row>
    <row r="94" spans="2:65" s="1" customFormat="1" ht="20.4" customHeight="1">
      <c r="B94" s="182"/>
      <c r="C94" s="183" t="s">
        <v>194</v>
      </c>
      <c r="D94" s="183" t="s">
        <v>159</v>
      </c>
      <c r="E94" s="184" t="s">
        <v>657</v>
      </c>
      <c r="F94" s="185" t="s">
        <v>658</v>
      </c>
      <c r="G94" s="186" t="s">
        <v>655</v>
      </c>
      <c r="H94" s="257"/>
      <c r="I94" s="188"/>
      <c r="J94" s="189">
        <f>ROUND(I94*H94,2)</f>
        <v>0</v>
      </c>
      <c r="K94" s="185" t="s">
        <v>5</v>
      </c>
      <c r="L94" s="42"/>
      <c r="M94" s="190" t="s">
        <v>5</v>
      </c>
      <c r="N94" s="191" t="s">
        <v>45</v>
      </c>
      <c r="O94" s="43"/>
      <c r="P94" s="192">
        <f>O94*H94</f>
        <v>0</v>
      </c>
      <c r="Q94" s="192">
        <v>0</v>
      </c>
      <c r="R94" s="192">
        <f>Q94*H94</f>
        <v>0</v>
      </c>
      <c r="S94" s="192">
        <v>0</v>
      </c>
      <c r="T94" s="193">
        <f>S94*H94</f>
        <v>0</v>
      </c>
      <c r="AR94" s="25" t="s">
        <v>163</v>
      </c>
      <c r="AT94" s="25" t="s">
        <v>159</v>
      </c>
      <c r="AU94" s="25" t="s">
        <v>81</v>
      </c>
      <c r="AY94" s="25" t="s">
        <v>157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25" t="s">
        <v>81</v>
      </c>
      <c r="BK94" s="194">
        <f>ROUND(I94*H94,2)</f>
        <v>0</v>
      </c>
      <c r="BL94" s="25" t="s">
        <v>163</v>
      </c>
      <c r="BM94" s="25" t="s">
        <v>659</v>
      </c>
    </row>
    <row r="95" spans="2:65" s="1" customFormat="1" ht="20.4" customHeight="1">
      <c r="B95" s="182"/>
      <c r="C95" s="183" t="s">
        <v>203</v>
      </c>
      <c r="D95" s="183" t="s">
        <v>159</v>
      </c>
      <c r="E95" s="184" t="s">
        <v>660</v>
      </c>
      <c r="F95" s="185" t="s">
        <v>661</v>
      </c>
      <c r="G95" s="186" t="s">
        <v>655</v>
      </c>
      <c r="H95" s="257"/>
      <c r="I95" s="188"/>
      <c r="J95" s="189">
        <f>ROUND(I95*H95,2)</f>
        <v>0</v>
      </c>
      <c r="K95" s="185" t="s">
        <v>5</v>
      </c>
      <c r="L95" s="42"/>
      <c r="M95" s="190" t="s">
        <v>5</v>
      </c>
      <c r="N95" s="191" t="s">
        <v>45</v>
      </c>
      <c r="O95" s="43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25" t="s">
        <v>163</v>
      </c>
      <c r="AT95" s="25" t="s">
        <v>159</v>
      </c>
      <c r="AU95" s="25" t="s">
        <v>81</v>
      </c>
      <c r="AY95" s="25" t="s">
        <v>157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25" t="s">
        <v>81</v>
      </c>
      <c r="BK95" s="194">
        <f>ROUND(I95*H95,2)</f>
        <v>0</v>
      </c>
      <c r="BL95" s="25" t="s">
        <v>163</v>
      </c>
      <c r="BM95" s="25" t="s">
        <v>662</v>
      </c>
    </row>
    <row r="96" spans="2:65" s="1" customFormat="1" ht="20.4" customHeight="1">
      <c r="B96" s="182"/>
      <c r="C96" s="183" t="s">
        <v>208</v>
      </c>
      <c r="D96" s="183" t="s">
        <v>159</v>
      </c>
      <c r="E96" s="184" t="s">
        <v>663</v>
      </c>
      <c r="F96" s="185" t="s">
        <v>664</v>
      </c>
      <c r="G96" s="186" t="s">
        <v>655</v>
      </c>
      <c r="H96" s="257"/>
      <c r="I96" s="188"/>
      <c r="J96" s="189">
        <f>ROUND(I96*H96,2)</f>
        <v>0</v>
      </c>
      <c r="K96" s="185" t="s">
        <v>5</v>
      </c>
      <c r="L96" s="42"/>
      <c r="M96" s="190" t="s">
        <v>5</v>
      </c>
      <c r="N96" s="191" t="s">
        <v>45</v>
      </c>
      <c r="O96" s="43"/>
      <c r="P96" s="192">
        <f>O96*H96</f>
        <v>0</v>
      </c>
      <c r="Q96" s="192">
        <v>0</v>
      </c>
      <c r="R96" s="192">
        <f>Q96*H96</f>
        <v>0</v>
      </c>
      <c r="S96" s="192">
        <v>0</v>
      </c>
      <c r="T96" s="193">
        <f>S96*H96</f>
        <v>0</v>
      </c>
      <c r="AR96" s="25" t="s">
        <v>163</v>
      </c>
      <c r="AT96" s="25" t="s">
        <v>159</v>
      </c>
      <c r="AU96" s="25" t="s">
        <v>81</v>
      </c>
      <c r="AY96" s="25" t="s">
        <v>157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25" t="s">
        <v>81</v>
      </c>
      <c r="BK96" s="194">
        <f>ROUND(I96*H96,2)</f>
        <v>0</v>
      </c>
      <c r="BL96" s="25" t="s">
        <v>163</v>
      </c>
      <c r="BM96" s="25" t="s">
        <v>665</v>
      </c>
    </row>
    <row r="97" spans="2:63" s="11" customFormat="1" ht="37.35" customHeight="1">
      <c r="B97" s="168"/>
      <c r="D97" s="179" t="s">
        <v>73</v>
      </c>
      <c r="E97" s="255" t="s">
        <v>666</v>
      </c>
      <c r="F97" s="255" t="s">
        <v>667</v>
      </c>
      <c r="I97" s="171"/>
      <c r="J97" s="256">
        <f>BK97</f>
        <v>0</v>
      </c>
      <c r="L97" s="168"/>
      <c r="M97" s="173"/>
      <c r="N97" s="174"/>
      <c r="O97" s="174"/>
      <c r="P97" s="175">
        <f>SUM(P98:P144)</f>
        <v>0</v>
      </c>
      <c r="Q97" s="174"/>
      <c r="R97" s="175">
        <f>SUM(R98:R144)</f>
        <v>0</v>
      </c>
      <c r="S97" s="174"/>
      <c r="T97" s="176">
        <f>SUM(T98:T144)</f>
        <v>0</v>
      </c>
      <c r="AR97" s="169" t="s">
        <v>81</v>
      </c>
      <c r="AT97" s="177" t="s">
        <v>73</v>
      </c>
      <c r="AU97" s="177" t="s">
        <v>74</v>
      </c>
      <c r="AY97" s="169" t="s">
        <v>157</v>
      </c>
      <c r="BK97" s="178">
        <f>SUM(BK98:BK144)</f>
        <v>0</v>
      </c>
    </row>
    <row r="98" spans="2:65" s="1" customFormat="1" ht="20.4" customHeight="1">
      <c r="B98" s="182"/>
      <c r="C98" s="183" t="s">
        <v>329</v>
      </c>
      <c r="D98" s="183" t="s">
        <v>159</v>
      </c>
      <c r="E98" s="184" t="s">
        <v>668</v>
      </c>
      <c r="F98" s="185" t="s">
        <v>669</v>
      </c>
      <c r="G98" s="186" t="s">
        <v>670</v>
      </c>
      <c r="H98" s="187">
        <v>15.55</v>
      </c>
      <c r="I98" s="188"/>
      <c r="J98" s="189">
        <f>ROUND(I98*H98,2)</f>
        <v>0</v>
      </c>
      <c r="K98" s="185" t="s">
        <v>5</v>
      </c>
      <c r="L98" s="42"/>
      <c r="M98" s="190" t="s">
        <v>5</v>
      </c>
      <c r="N98" s="191" t="s">
        <v>45</v>
      </c>
      <c r="O98" s="43"/>
      <c r="P98" s="192">
        <f>O98*H98</f>
        <v>0</v>
      </c>
      <c r="Q98" s="192">
        <v>0</v>
      </c>
      <c r="R98" s="192">
        <f>Q98*H98</f>
        <v>0</v>
      </c>
      <c r="S98" s="192">
        <v>0</v>
      </c>
      <c r="T98" s="193">
        <f>S98*H98</f>
        <v>0</v>
      </c>
      <c r="AR98" s="25" t="s">
        <v>163</v>
      </c>
      <c r="AT98" s="25" t="s">
        <v>159</v>
      </c>
      <c r="AU98" s="25" t="s">
        <v>81</v>
      </c>
      <c r="AY98" s="25" t="s">
        <v>157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25" t="s">
        <v>81</v>
      </c>
      <c r="BK98" s="194">
        <f>ROUND(I98*H98,2)</f>
        <v>0</v>
      </c>
      <c r="BL98" s="25" t="s">
        <v>163</v>
      </c>
      <c r="BM98" s="25" t="s">
        <v>671</v>
      </c>
    </row>
    <row r="99" spans="2:65" s="1" customFormat="1" ht="20.4" customHeight="1">
      <c r="B99" s="182"/>
      <c r="C99" s="183" t="s">
        <v>214</v>
      </c>
      <c r="D99" s="183" t="s">
        <v>159</v>
      </c>
      <c r="E99" s="184" t="s">
        <v>672</v>
      </c>
      <c r="F99" s="185" t="s">
        <v>673</v>
      </c>
      <c r="G99" s="186" t="s">
        <v>674</v>
      </c>
      <c r="H99" s="187">
        <v>0.02</v>
      </c>
      <c r="I99" s="188"/>
      <c r="J99" s="189">
        <f>ROUND(I99*H99,2)</f>
        <v>0</v>
      </c>
      <c r="K99" s="185" t="s">
        <v>5</v>
      </c>
      <c r="L99" s="42"/>
      <c r="M99" s="190" t="s">
        <v>5</v>
      </c>
      <c r="N99" s="191" t="s">
        <v>45</v>
      </c>
      <c r="O99" s="43"/>
      <c r="P99" s="192">
        <f>O99*H99</f>
        <v>0</v>
      </c>
      <c r="Q99" s="192">
        <v>0</v>
      </c>
      <c r="R99" s="192">
        <f>Q99*H99</f>
        <v>0</v>
      </c>
      <c r="S99" s="192">
        <v>0</v>
      </c>
      <c r="T99" s="193">
        <f>S99*H99</f>
        <v>0</v>
      </c>
      <c r="AR99" s="25" t="s">
        <v>163</v>
      </c>
      <c r="AT99" s="25" t="s">
        <v>159</v>
      </c>
      <c r="AU99" s="25" t="s">
        <v>81</v>
      </c>
      <c r="AY99" s="25" t="s">
        <v>157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25" t="s">
        <v>81</v>
      </c>
      <c r="BK99" s="194">
        <f>ROUND(I99*H99,2)</f>
        <v>0</v>
      </c>
      <c r="BL99" s="25" t="s">
        <v>163</v>
      </c>
      <c r="BM99" s="25" t="s">
        <v>675</v>
      </c>
    </row>
    <row r="100" spans="2:65" s="1" customFormat="1" ht="28.8" customHeight="1">
      <c r="B100" s="182"/>
      <c r="C100" s="183" t="s">
        <v>219</v>
      </c>
      <c r="D100" s="183" t="s">
        <v>159</v>
      </c>
      <c r="E100" s="184" t="s">
        <v>676</v>
      </c>
      <c r="F100" s="185" t="s">
        <v>677</v>
      </c>
      <c r="G100" s="186" t="s">
        <v>171</v>
      </c>
      <c r="H100" s="187">
        <v>20</v>
      </c>
      <c r="I100" s="188"/>
      <c r="J100" s="189">
        <f>ROUND(I100*H100,2)</f>
        <v>0</v>
      </c>
      <c r="K100" s="185" t="s">
        <v>5</v>
      </c>
      <c r="L100" s="42"/>
      <c r="M100" s="190" t="s">
        <v>5</v>
      </c>
      <c r="N100" s="191" t="s">
        <v>45</v>
      </c>
      <c r="O100" s="43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25" t="s">
        <v>163</v>
      </c>
      <c r="AT100" s="25" t="s">
        <v>159</v>
      </c>
      <c r="AU100" s="25" t="s">
        <v>81</v>
      </c>
      <c r="AY100" s="25" t="s">
        <v>157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25" t="s">
        <v>81</v>
      </c>
      <c r="BK100" s="194">
        <f>ROUND(I100*H100,2)</f>
        <v>0</v>
      </c>
      <c r="BL100" s="25" t="s">
        <v>163</v>
      </c>
      <c r="BM100" s="25" t="s">
        <v>678</v>
      </c>
    </row>
    <row r="101" spans="2:65" s="1" customFormat="1" ht="20.4" customHeight="1">
      <c r="B101" s="182"/>
      <c r="C101" s="183" t="s">
        <v>227</v>
      </c>
      <c r="D101" s="183" t="s">
        <v>159</v>
      </c>
      <c r="E101" s="184" t="s">
        <v>679</v>
      </c>
      <c r="F101" s="185" t="s">
        <v>680</v>
      </c>
      <c r="G101" s="186" t="s">
        <v>162</v>
      </c>
      <c r="H101" s="187">
        <v>4</v>
      </c>
      <c r="I101" s="188"/>
      <c r="J101" s="189">
        <f>ROUND(I101*H101,2)</f>
        <v>0</v>
      </c>
      <c r="K101" s="185" t="s">
        <v>5</v>
      </c>
      <c r="L101" s="42"/>
      <c r="M101" s="190" t="s">
        <v>5</v>
      </c>
      <c r="N101" s="191" t="s">
        <v>45</v>
      </c>
      <c r="O101" s="43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25" t="s">
        <v>163</v>
      </c>
      <c r="AT101" s="25" t="s">
        <v>159</v>
      </c>
      <c r="AU101" s="25" t="s">
        <v>81</v>
      </c>
      <c r="AY101" s="25" t="s">
        <v>157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5" t="s">
        <v>81</v>
      </c>
      <c r="BK101" s="194">
        <f>ROUND(I101*H101,2)</f>
        <v>0</v>
      </c>
      <c r="BL101" s="25" t="s">
        <v>163</v>
      </c>
      <c r="BM101" s="25" t="s">
        <v>681</v>
      </c>
    </row>
    <row r="102" spans="2:51" s="13" customFormat="1" ht="12">
      <c r="B102" s="204"/>
      <c r="D102" s="196" t="s">
        <v>165</v>
      </c>
      <c r="E102" s="205" t="s">
        <v>5</v>
      </c>
      <c r="F102" s="206" t="s">
        <v>682</v>
      </c>
      <c r="H102" s="207">
        <v>4</v>
      </c>
      <c r="I102" s="208"/>
      <c r="L102" s="204"/>
      <c r="M102" s="209"/>
      <c r="N102" s="210"/>
      <c r="O102" s="210"/>
      <c r="P102" s="210"/>
      <c r="Q102" s="210"/>
      <c r="R102" s="210"/>
      <c r="S102" s="210"/>
      <c r="T102" s="211"/>
      <c r="AT102" s="205" t="s">
        <v>165</v>
      </c>
      <c r="AU102" s="205" t="s">
        <v>81</v>
      </c>
      <c r="AV102" s="13" t="s">
        <v>83</v>
      </c>
      <c r="AW102" s="13" t="s">
        <v>38</v>
      </c>
      <c r="AX102" s="13" t="s">
        <v>74</v>
      </c>
      <c r="AY102" s="205" t="s">
        <v>157</v>
      </c>
    </row>
    <row r="103" spans="2:51" s="14" customFormat="1" ht="12">
      <c r="B103" s="212"/>
      <c r="D103" s="213" t="s">
        <v>165</v>
      </c>
      <c r="E103" s="214" t="s">
        <v>5</v>
      </c>
      <c r="F103" s="215" t="s">
        <v>168</v>
      </c>
      <c r="H103" s="216">
        <v>4</v>
      </c>
      <c r="I103" s="217"/>
      <c r="L103" s="212"/>
      <c r="M103" s="218"/>
      <c r="N103" s="219"/>
      <c r="O103" s="219"/>
      <c r="P103" s="219"/>
      <c r="Q103" s="219"/>
      <c r="R103" s="219"/>
      <c r="S103" s="219"/>
      <c r="T103" s="220"/>
      <c r="AT103" s="221" t="s">
        <v>165</v>
      </c>
      <c r="AU103" s="221" t="s">
        <v>81</v>
      </c>
      <c r="AV103" s="14" t="s">
        <v>163</v>
      </c>
      <c r="AW103" s="14" t="s">
        <v>38</v>
      </c>
      <c r="AX103" s="14" t="s">
        <v>81</v>
      </c>
      <c r="AY103" s="221" t="s">
        <v>157</v>
      </c>
    </row>
    <row r="104" spans="2:65" s="1" customFormat="1" ht="20.4" customHeight="1">
      <c r="B104" s="182"/>
      <c r="C104" s="183" t="s">
        <v>232</v>
      </c>
      <c r="D104" s="183" t="s">
        <v>159</v>
      </c>
      <c r="E104" s="184" t="s">
        <v>683</v>
      </c>
      <c r="F104" s="185" t="s">
        <v>684</v>
      </c>
      <c r="G104" s="186" t="s">
        <v>162</v>
      </c>
      <c r="H104" s="187">
        <v>19.2</v>
      </c>
      <c r="I104" s="188"/>
      <c r="J104" s="189">
        <f>ROUND(I104*H104,2)</f>
        <v>0</v>
      </c>
      <c r="K104" s="185" t="s">
        <v>5</v>
      </c>
      <c r="L104" s="42"/>
      <c r="M104" s="190" t="s">
        <v>5</v>
      </c>
      <c r="N104" s="191" t="s">
        <v>45</v>
      </c>
      <c r="O104" s="43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25" t="s">
        <v>163</v>
      </c>
      <c r="AT104" s="25" t="s">
        <v>159</v>
      </c>
      <c r="AU104" s="25" t="s">
        <v>81</v>
      </c>
      <c r="AY104" s="25" t="s">
        <v>157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25" t="s">
        <v>81</v>
      </c>
      <c r="BK104" s="194">
        <f>ROUND(I104*H104,2)</f>
        <v>0</v>
      </c>
      <c r="BL104" s="25" t="s">
        <v>163</v>
      </c>
      <c r="BM104" s="25" t="s">
        <v>685</v>
      </c>
    </row>
    <row r="105" spans="2:65" s="1" customFormat="1" ht="20.4" customHeight="1">
      <c r="B105" s="182"/>
      <c r="C105" s="183" t="s">
        <v>240</v>
      </c>
      <c r="D105" s="183" t="s">
        <v>159</v>
      </c>
      <c r="E105" s="184" t="s">
        <v>686</v>
      </c>
      <c r="F105" s="185" t="s">
        <v>687</v>
      </c>
      <c r="G105" s="186" t="s">
        <v>162</v>
      </c>
      <c r="H105" s="187">
        <v>19.2</v>
      </c>
      <c r="I105" s="188"/>
      <c r="J105" s="189">
        <f>ROUND(I105*H105,2)</f>
        <v>0</v>
      </c>
      <c r="K105" s="185" t="s">
        <v>5</v>
      </c>
      <c r="L105" s="42"/>
      <c r="M105" s="190" t="s">
        <v>5</v>
      </c>
      <c r="N105" s="191" t="s">
        <v>45</v>
      </c>
      <c r="O105" s="43"/>
      <c r="P105" s="192">
        <f>O105*H105</f>
        <v>0</v>
      </c>
      <c r="Q105" s="192">
        <v>0</v>
      </c>
      <c r="R105" s="192">
        <f>Q105*H105</f>
        <v>0</v>
      </c>
      <c r="S105" s="192">
        <v>0</v>
      </c>
      <c r="T105" s="193">
        <f>S105*H105</f>
        <v>0</v>
      </c>
      <c r="AR105" s="25" t="s">
        <v>163</v>
      </c>
      <c r="AT105" s="25" t="s">
        <v>159</v>
      </c>
      <c r="AU105" s="25" t="s">
        <v>81</v>
      </c>
      <c r="AY105" s="25" t="s">
        <v>157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25" t="s">
        <v>81</v>
      </c>
      <c r="BK105" s="194">
        <f>ROUND(I105*H105,2)</f>
        <v>0</v>
      </c>
      <c r="BL105" s="25" t="s">
        <v>163</v>
      </c>
      <c r="BM105" s="25" t="s">
        <v>688</v>
      </c>
    </row>
    <row r="106" spans="2:65" s="1" customFormat="1" ht="28.8" customHeight="1">
      <c r="B106" s="182"/>
      <c r="C106" s="183" t="s">
        <v>246</v>
      </c>
      <c r="D106" s="183" t="s">
        <v>159</v>
      </c>
      <c r="E106" s="184" t="s">
        <v>689</v>
      </c>
      <c r="F106" s="185" t="s">
        <v>690</v>
      </c>
      <c r="G106" s="186" t="s">
        <v>340</v>
      </c>
      <c r="H106" s="187">
        <v>20</v>
      </c>
      <c r="I106" s="188"/>
      <c r="J106" s="189">
        <f>ROUND(I106*H106,2)</f>
        <v>0</v>
      </c>
      <c r="K106" s="185" t="s">
        <v>5</v>
      </c>
      <c r="L106" s="42"/>
      <c r="M106" s="190" t="s">
        <v>5</v>
      </c>
      <c r="N106" s="191" t="s">
        <v>45</v>
      </c>
      <c r="O106" s="43"/>
      <c r="P106" s="192">
        <f>O106*H106</f>
        <v>0</v>
      </c>
      <c r="Q106" s="192">
        <v>0</v>
      </c>
      <c r="R106" s="192">
        <f>Q106*H106</f>
        <v>0</v>
      </c>
      <c r="S106" s="192">
        <v>0</v>
      </c>
      <c r="T106" s="193">
        <f>S106*H106</f>
        <v>0</v>
      </c>
      <c r="AR106" s="25" t="s">
        <v>163</v>
      </c>
      <c r="AT106" s="25" t="s">
        <v>159</v>
      </c>
      <c r="AU106" s="25" t="s">
        <v>81</v>
      </c>
      <c r="AY106" s="25" t="s">
        <v>157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25" t="s">
        <v>81</v>
      </c>
      <c r="BK106" s="194">
        <f>ROUND(I106*H106,2)</f>
        <v>0</v>
      </c>
      <c r="BL106" s="25" t="s">
        <v>163</v>
      </c>
      <c r="BM106" s="25" t="s">
        <v>691</v>
      </c>
    </row>
    <row r="107" spans="2:51" s="13" customFormat="1" ht="12">
      <c r="B107" s="204"/>
      <c r="D107" s="196" t="s">
        <v>165</v>
      </c>
      <c r="E107" s="205" t="s">
        <v>5</v>
      </c>
      <c r="F107" s="206" t="s">
        <v>294</v>
      </c>
      <c r="H107" s="207">
        <v>20</v>
      </c>
      <c r="I107" s="208"/>
      <c r="L107" s="204"/>
      <c r="M107" s="209"/>
      <c r="N107" s="210"/>
      <c r="O107" s="210"/>
      <c r="P107" s="210"/>
      <c r="Q107" s="210"/>
      <c r="R107" s="210"/>
      <c r="S107" s="210"/>
      <c r="T107" s="211"/>
      <c r="AT107" s="205" t="s">
        <v>165</v>
      </c>
      <c r="AU107" s="205" t="s">
        <v>81</v>
      </c>
      <c r="AV107" s="13" t="s">
        <v>83</v>
      </c>
      <c r="AW107" s="13" t="s">
        <v>38</v>
      </c>
      <c r="AX107" s="13" t="s">
        <v>74</v>
      </c>
      <c r="AY107" s="205" t="s">
        <v>157</v>
      </c>
    </row>
    <row r="108" spans="2:51" s="14" customFormat="1" ht="12">
      <c r="B108" s="212"/>
      <c r="D108" s="213" t="s">
        <v>165</v>
      </c>
      <c r="E108" s="214" t="s">
        <v>5</v>
      </c>
      <c r="F108" s="215" t="s">
        <v>168</v>
      </c>
      <c r="H108" s="216">
        <v>20</v>
      </c>
      <c r="I108" s="217"/>
      <c r="L108" s="212"/>
      <c r="M108" s="218"/>
      <c r="N108" s="219"/>
      <c r="O108" s="219"/>
      <c r="P108" s="219"/>
      <c r="Q108" s="219"/>
      <c r="R108" s="219"/>
      <c r="S108" s="219"/>
      <c r="T108" s="220"/>
      <c r="AT108" s="221" t="s">
        <v>165</v>
      </c>
      <c r="AU108" s="221" t="s">
        <v>81</v>
      </c>
      <c r="AV108" s="14" t="s">
        <v>163</v>
      </c>
      <c r="AW108" s="14" t="s">
        <v>38</v>
      </c>
      <c r="AX108" s="14" t="s">
        <v>81</v>
      </c>
      <c r="AY108" s="221" t="s">
        <v>157</v>
      </c>
    </row>
    <row r="109" spans="2:65" s="1" customFormat="1" ht="20.4" customHeight="1">
      <c r="B109" s="182"/>
      <c r="C109" s="183" t="s">
        <v>253</v>
      </c>
      <c r="D109" s="183" t="s">
        <v>159</v>
      </c>
      <c r="E109" s="184" t="s">
        <v>692</v>
      </c>
      <c r="F109" s="185" t="s">
        <v>693</v>
      </c>
      <c r="G109" s="186" t="s">
        <v>162</v>
      </c>
      <c r="H109" s="187">
        <v>19.2</v>
      </c>
      <c r="I109" s="188"/>
      <c r="J109" s="189">
        <f>ROUND(I109*H109,2)</f>
        <v>0</v>
      </c>
      <c r="K109" s="185" t="s">
        <v>5</v>
      </c>
      <c r="L109" s="42"/>
      <c r="M109" s="190" t="s">
        <v>5</v>
      </c>
      <c r="N109" s="191" t="s">
        <v>45</v>
      </c>
      <c r="O109" s="43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25" t="s">
        <v>163</v>
      </c>
      <c r="AT109" s="25" t="s">
        <v>159</v>
      </c>
      <c r="AU109" s="25" t="s">
        <v>81</v>
      </c>
      <c r="AY109" s="25" t="s">
        <v>157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25" t="s">
        <v>81</v>
      </c>
      <c r="BK109" s="194">
        <f>ROUND(I109*H109,2)</f>
        <v>0</v>
      </c>
      <c r="BL109" s="25" t="s">
        <v>163</v>
      </c>
      <c r="BM109" s="25" t="s">
        <v>694</v>
      </c>
    </row>
    <row r="110" spans="2:51" s="13" customFormat="1" ht="12">
      <c r="B110" s="204"/>
      <c r="D110" s="196" t="s">
        <v>165</v>
      </c>
      <c r="E110" s="205" t="s">
        <v>5</v>
      </c>
      <c r="F110" s="206" t="s">
        <v>695</v>
      </c>
      <c r="H110" s="207">
        <v>19.2</v>
      </c>
      <c r="I110" s="208"/>
      <c r="L110" s="204"/>
      <c r="M110" s="209"/>
      <c r="N110" s="210"/>
      <c r="O110" s="210"/>
      <c r="P110" s="210"/>
      <c r="Q110" s="210"/>
      <c r="R110" s="210"/>
      <c r="S110" s="210"/>
      <c r="T110" s="211"/>
      <c r="AT110" s="205" t="s">
        <v>165</v>
      </c>
      <c r="AU110" s="205" t="s">
        <v>81</v>
      </c>
      <c r="AV110" s="13" t="s">
        <v>83</v>
      </c>
      <c r="AW110" s="13" t="s">
        <v>38</v>
      </c>
      <c r="AX110" s="13" t="s">
        <v>74</v>
      </c>
      <c r="AY110" s="205" t="s">
        <v>157</v>
      </c>
    </row>
    <row r="111" spans="2:51" s="14" customFormat="1" ht="12">
      <c r="B111" s="212"/>
      <c r="D111" s="213" t="s">
        <v>165</v>
      </c>
      <c r="E111" s="214" t="s">
        <v>5</v>
      </c>
      <c r="F111" s="215" t="s">
        <v>168</v>
      </c>
      <c r="H111" s="216">
        <v>19.2</v>
      </c>
      <c r="I111" s="217"/>
      <c r="L111" s="212"/>
      <c r="M111" s="218"/>
      <c r="N111" s="219"/>
      <c r="O111" s="219"/>
      <c r="P111" s="219"/>
      <c r="Q111" s="219"/>
      <c r="R111" s="219"/>
      <c r="S111" s="219"/>
      <c r="T111" s="220"/>
      <c r="AT111" s="221" t="s">
        <v>165</v>
      </c>
      <c r="AU111" s="221" t="s">
        <v>81</v>
      </c>
      <c r="AV111" s="14" t="s">
        <v>163</v>
      </c>
      <c r="AW111" s="14" t="s">
        <v>38</v>
      </c>
      <c r="AX111" s="14" t="s">
        <v>81</v>
      </c>
      <c r="AY111" s="221" t="s">
        <v>157</v>
      </c>
    </row>
    <row r="112" spans="2:65" s="1" customFormat="1" ht="28.8" customHeight="1">
      <c r="B112" s="182"/>
      <c r="C112" s="183" t="s">
        <v>11</v>
      </c>
      <c r="D112" s="183" t="s">
        <v>159</v>
      </c>
      <c r="E112" s="184" t="s">
        <v>696</v>
      </c>
      <c r="F112" s="185" t="s">
        <v>697</v>
      </c>
      <c r="G112" s="186" t="s">
        <v>340</v>
      </c>
      <c r="H112" s="187">
        <v>20</v>
      </c>
      <c r="I112" s="188"/>
      <c r="J112" s="189">
        <f>ROUND(I112*H112,2)</f>
        <v>0</v>
      </c>
      <c r="K112" s="185" t="s">
        <v>5</v>
      </c>
      <c r="L112" s="42"/>
      <c r="M112" s="190" t="s">
        <v>5</v>
      </c>
      <c r="N112" s="191" t="s">
        <v>45</v>
      </c>
      <c r="O112" s="43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25" t="s">
        <v>163</v>
      </c>
      <c r="AT112" s="25" t="s">
        <v>159</v>
      </c>
      <c r="AU112" s="25" t="s">
        <v>81</v>
      </c>
      <c r="AY112" s="25" t="s">
        <v>157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25" t="s">
        <v>81</v>
      </c>
      <c r="BK112" s="194">
        <f>ROUND(I112*H112,2)</f>
        <v>0</v>
      </c>
      <c r="BL112" s="25" t="s">
        <v>163</v>
      </c>
      <c r="BM112" s="25" t="s">
        <v>698</v>
      </c>
    </row>
    <row r="113" spans="2:51" s="13" customFormat="1" ht="12">
      <c r="B113" s="204"/>
      <c r="D113" s="196" t="s">
        <v>165</v>
      </c>
      <c r="E113" s="205" t="s">
        <v>5</v>
      </c>
      <c r="F113" s="206" t="s">
        <v>294</v>
      </c>
      <c r="H113" s="207">
        <v>20</v>
      </c>
      <c r="I113" s="208"/>
      <c r="L113" s="204"/>
      <c r="M113" s="209"/>
      <c r="N113" s="210"/>
      <c r="O113" s="210"/>
      <c r="P113" s="210"/>
      <c r="Q113" s="210"/>
      <c r="R113" s="210"/>
      <c r="S113" s="210"/>
      <c r="T113" s="211"/>
      <c r="AT113" s="205" t="s">
        <v>165</v>
      </c>
      <c r="AU113" s="205" t="s">
        <v>81</v>
      </c>
      <c r="AV113" s="13" t="s">
        <v>83</v>
      </c>
      <c r="AW113" s="13" t="s">
        <v>38</v>
      </c>
      <c r="AX113" s="13" t="s">
        <v>74</v>
      </c>
      <c r="AY113" s="205" t="s">
        <v>157</v>
      </c>
    </row>
    <row r="114" spans="2:51" s="14" customFormat="1" ht="12">
      <c r="B114" s="212"/>
      <c r="D114" s="213" t="s">
        <v>165</v>
      </c>
      <c r="E114" s="214" t="s">
        <v>5</v>
      </c>
      <c r="F114" s="215" t="s">
        <v>168</v>
      </c>
      <c r="H114" s="216">
        <v>20</v>
      </c>
      <c r="I114" s="217"/>
      <c r="L114" s="212"/>
      <c r="M114" s="218"/>
      <c r="N114" s="219"/>
      <c r="O114" s="219"/>
      <c r="P114" s="219"/>
      <c r="Q114" s="219"/>
      <c r="R114" s="219"/>
      <c r="S114" s="219"/>
      <c r="T114" s="220"/>
      <c r="AT114" s="221" t="s">
        <v>165</v>
      </c>
      <c r="AU114" s="221" t="s">
        <v>81</v>
      </c>
      <c r="AV114" s="14" t="s">
        <v>163</v>
      </c>
      <c r="AW114" s="14" t="s">
        <v>38</v>
      </c>
      <c r="AX114" s="14" t="s">
        <v>81</v>
      </c>
      <c r="AY114" s="221" t="s">
        <v>157</v>
      </c>
    </row>
    <row r="115" spans="2:65" s="1" customFormat="1" ht="20.4" customHeight="1">
      <c r="B115" s="182"/>
      <c r="C115" s="183" t="s">
        <v>268</v>
      </c>
      <c r="D115" s="183" t="s">
        <v>159</v>
      </c>
      <c r="E115" s="184" t="s">
        <v>699</v>
      </c>
      <c r="F115" s="185" t="s">
        <v>700</v>
      </c>
      <c r="G115" s="186" t="s">
        <v>340</v>
      </c>
      <c r="H115" s="187">
        <v>20</v>
      </c>
      <c r="I115" s="188"/>
      <c r="J115" s="189">
        <f>ROUND(I115*H115,2)</f>
        <v>0</v>
      </c>
      <c r="K115" s="185" t="s">
        <v>5</v>
      </c>
      <c r="L115" s="42"/>
      <c r="M115" s="190" t="s">
        <v>5</v>
      </c>
      <c r="N115" s="191" t="s">
        <v>45</v>
      </c>
      <c r="O115" s="43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AR115" s="25" t="s">
        <v>163</v>
      </c>
      <c r="AT115" s="25" t="s">
        <v>159</v>
      </c>
      <c r="AU115" s="25" t="s">
        <v>81</v>
      </c>
      <c r="AY115" s="25" t="s">
        <v>157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25" t="s">
        <v>81</v>
      </c>
      <c r="BK115" s="194">
        <f>ROUND(I115*H115,2)</f>
        <v>0</v>
      </c>
      <c r="BL115" s="25" t="s">
        <v>163</v>
      </c>
      <c r="BM115" s="25" t="s">
        <v>701</v>
      </c>
    </row>
    <row r="116" spans="2:65" s="1" customFormat="1" ht="20.4" customHeight="1">
      <c r="B116" s="182"/>
      <c r="C116" s="183" t="s">
        <v>277</v>
      </c>
      <c r="D116" s="183" t="s">
        <v>159</v>
      </c>
      <c r="E116" s="184" t="s">
        <v>702</v>
      </c>
      <c r="F116" s="185" t="s">
        <v>703</v>
      </c>
      <c r="G116" s="186" t="s">
        <v>340</v>
      </c>
      <c r="H116" s="187">
        <v>21</v>
      </c>
      <c r="I116" s="188"/>
      <c r="J116" s="189">
        <f>ROUND(I116*H116,2)</f>
        <v>0</v>
      </c>
      <c r="K116" s="185" t="s">
        <v>5</v>
      </c>
      <c r="L116" s="42"/>
      <c r="M116" s="190" t="s">
        <v>5</v>
      </c>
      <c r="N116" s="191" t="s">
        <v>45</v>
      </c>
      <c r="O116" s="43"/>
      <c r="P116" s="192">
        <f>O116*H116</f>
        <v>0</v>
      </c>
      <c r="Q116" s="192">
        <v>0</v>
      </c>
      <c r="R116" s="192">
        <f>Q116*H116</f>
        <v>0</v>
      </c>
      <c r="S116" s="192">
        <v>0</v>
      </c>
      <c r="T116" s="193">
        <f>S116*H116</f>
        <v>0</v>
      </c>
      <c r="AR116" s="25" t="s">
        <v>163</v>
      </c>
      <c r="AT116" s="25" t="s">
        <v>159</v>
      </c>
      <c r="AU116" s="25" t="s">
        <v>81</v>
      </c>
      <c r="AY116" s="25" t="s">
        <v>157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25" t="s">
        <v>81</v>
      </c>
      <c r="BK116" s="194">
        <f>ROUND(I116*H116,2)</f>
        <v>0</v>
      </c>
      <c r="BL116" s="25" t="s">
        <v>163</v>
      </c>
      <c r="BM116" s="25" t="s">
        <v>704</v>
      </c>
    </row>
    <row r="117" spans="2:51" s="13" customFormat="1" ht="12">
      <c r="B117" s="204"/>
      <c r="D117" s="196" t="s">
        <v>165</v>
      </c>
      <c r="E117" s="205" t="s">
        <v>5</v>
      </c>
      <c r="F117" s="206" t="s">
        <v>645</v>
      </c>
      <c r="H117" s="207">
        <v>21</v>
      </c>
      <c r="I117" s="208"/>
      <c r="L117" s="204"/>
      <c r="M117" s="209"/>
      <c r="N117" s="210"/>
      <c r="O117" s="210"/>
      <c r="P117" s="210"/>
      <c r="Q117" s="210"/>
      <c r="R117" s="210"/>
      <c r="S117" s="210"/>
      <c r="T117" s="211"/>
      <c r="AT117" s="205" t="s">
        <v>165</v>
      </c>
      <c r="AU117" s="205" t="s">
        <v>81</v>
      </c>
      <c r="AV117" s="13" t="s">
        <v>83</v>
      </c>
      <c r="AW117" s="13" t="s">
        <v>38</v>
      </c>
      <c r="AX117" s="13" t="s">
        <v>74</v>
      </c>
      <c r="AY117" s="205" t="s">
        <v>157</v>
      </c>
    </row>
    <row r="118" spans="2:51" s="14" customFormat="1" ht="12">
      <c r="B118" s="212"/>
      <c r="D118" s="213" t="s">
        <v>165</v>
      </c>
      <c r="E118" s="214" t="s">
        <v>5</v>
      </c>
      <c r="F118" s="215" t="s">
        <v>168</v>
      </c>
      <c r="H118" s="216">
        <v>21</v>
      </c>
      <c r="I118" s="217"/>
      <c r="L118" s="212"/>
      <c r="M118" s="218"/>
      <c r="N118" s="219"/>
      <c r="O118" s="219"/>
      <c r="P118" s="219"/>
      <c r="Q118" s="219"/>
      <c r="R118" s="219"/>
      <c r="S118" s="219"/>
      <c r="T118" s="220"/>
      <c r="AT118" s="221" t="s">
        <v>165</v>
      </c>
      <c r="AU118" s="221" t="s">
        <v>81</v>
      </c>
      <c r="AV118" s="14" t="s">
        <v>163</v>
      </c>
      <c r="AW118" s="14" t="s">
        <v>38</v>
      </c>
      <c r="AX118" s="14" t="s">
        <v>81</v>
      </c>
      <c r="AY118" s="221" t="s">
        <v>157</v>
      </c>
    </row>
    <row r="119" spans="2:65" s="1" customFormat="1" ht="28.8" customHeight="1">
      <c r="B119" s="182"/>
      <c r="C119" s="183" t="s">
        <v>282</v>
      </c>
      <c r="D119" s="183" t="s">
        <v>159</v>
      </c>
      <c r="E119" s="184" t="s">
        <v>705</v>
      </c>
      <c r="F119" s="185" t="s">
        <v>706</v>
      </c>
      <c r="G119" s="186" t="s">
        <v>340</v>
      </c>
      <c r="H119" s="187">
        <v>18</v>
      </c>
      <c r="I119" s="188"/>
      <c r="J119" s="189">
        <f>ROUND(I119*H119,2)</f>
        <v>0</v>
      </c>
      <c r="K119" s="185" t="s">
        <v>5</v>
      </c>
      <c r="L119" s="42"/>
      <c r="M119" s="190" t="s">
        <v>5</v>
      </c>
      <c r="N119" s="191" t="s">
        <v>45</v>
      </c>
      <c r="O119" s="43"/>
      <c r="P119" s="192">
        <f>O119*H119</f>
        <v>0</v>
      </c>
      <c r="Q119" s="192">
        <v>0</v>
      </c>
      <c r="R119" s="192">
        <f>Q119*H119</f>
        <v>0</v>
      </c>
      <c r="S119" s="192">
        <v>0</v>
      </c>
      <c r="T119" s="193">
        <f>S119*H119</f>
        <v>0</v>
      </c>
      <c r="AR119" s="25" t="s">
        <v>163</v>
      </c>
      <c r="AT119" s="25" t="s">
        <v>159</v>
      </c>
      <c r="AU119" s="25" t="s">
        <v>81</v>
      </c>
      <c r="AY119" s="25" t="s">
        <v>157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25" t="s">
        <v>81</v>
      </c>
      <c r="BK119" s="194">
        <f>ROUND(I119*H119,2)</f>
        <v>0</v>
      </c>
      <c r="BL119" s="25" t="s">
        <v>163</v>
      </c>
      <c r="BM119" s="25" t="s">
        <v>707</v>
      </c>
    </row>
    <row r="120" spans="2:51" s="13" customFormat="1" ht="12">
      <c r="B120" s="204"/>
      <c r="D120" s="196" t="s">
        <v>165</v>
      </c>
      <c r="E120" s="205" t="s">
        <v>5</v>
      </c>
      <c r="F120" s="206" t="s">
        <v>708</v>
      </c>
      <c r="H120" s="207">
        <v>18</v>
      </c>
      <c r="I120" s="208"/>
      <c r="L120" s="204"/>
      <c r="M120" s="209"/>
      <c r="N120" s="210"/>
      <c r="O120" s="210"/>
      <c r="P120" s="210"/>
      <c r="Q120" s="210"/>
      <c r="R120" s="210"/>
      <c r="S120" s="210"/>
      <c r="T120" s="211"/>
      <c r="AT120" s="205" t="s">
        <v>165</v>
      </c>
      <c r="AU120" s="205" t="s">
        <v>81</v>
      </c>
      <c r="AV120" s="13" t="s">
        <v>83</v>
      </c>
      <c r="AW120" s="13" t="s">
        <v>38</v>
      </c>
      <c r="AX120" s="13" t="s">
        <v>74</v>
      </c>
      <c r="AY120" s="205" t="s">
        <v>157</v>
      </c>
    </row>
    <row r="121" spans="2:51" s="14" customFormat="1" ht="12">
      <c r="B121" s="212"/>
      <c r="D121" s="213" t="s">
        <v>165</v>
      </c>
      <c r="E121" s="214" t="s">
        <v>5</v>
      </c>
      <c r="F121" s="215" t="s">
        <v>168</v>
      </c>
      <c r="H121" s="216">
        <v>18</v>
      </c>
      <c r="I121" s="217"/>
      <c r="L121" s="212"/>
      <c r="M121" s="218"/>
      <c r="N121" s="219"/>
      <c r="O121" s="219"/>
      <c r="P121" s="219"/>
      <c r="Q121" s="219"/>
      <c r="R121" s="219"/>
      <c r="S121" s="219"/>
      <c r="T121" s="220"/>
      <c r="AT121" s="221" t="s">
        <v>165</v>
      </c>
      <c r="AU121" s="221" t="s">
        <v>81</v>
      </c>
      <c r="AV121" s="14" t="s">
        <v>163</v>
      </c>
      <c r="AW121" s="14" t="s">
        <v>38</v>
      </c>
      <c r="AX121" s="14" t="s">
        <v>81</v>
      </c>
      <c r="AY121" s="221" t="s">
        <v>157</v>
      </c>
    </row>
    <row r="122" spans="2:65" s="1" customFormat="1" ht="20.4" customHeight="1">
      <c r="B122" s="182"/>
      <c r="C122" s="183" t="s">
        <v>289</v>
      </c>
      <c r="D122" s="183" t="s">
        <v>159</v>
      </c>
      <c r="E122" s="184" t="s">
        <v>709</v>
      </c>
      <c r="F122" s="185" t="s">
        <v>710</v>
      </c>
      <c r="G122" s="186" t="s">
        <v>346</v>
      </c>
      <c r="H122" s="187">
        <v>4</v>
      </c>
      <c r="I122" s="188"/>
      <c r="J122" s="189">
        <f>ROUND(I122*H122,2)</f>
        <v>0</v>
      </c>
      <c r="K122" s="185" t="s">
        <v>5</v>
      </c>
      <c r="L122" s="42"/>
      <c r="M122" s="190" t="s">
        <v>5</v>
      </c>
      <c r="N122" s="191" t="s">
        <v>45</v>
      </c>
      <c r="O122" s="43"/>
      <c r="P122" s="192">
        <f>O122*H122</f>
        <v>0</v>
      </c>
      <c r="Q122" s="192">
        <v>0</v>
      </c>
      <c r="R122" s="192">
        <f>Q122*H122</f>
        <v>0</v>
      </c>
      <c r="S122" s="192">
        <v>0</v>
      </c>
      <c r="T122" s="193">
        <f>S122*H122</f>
        <v>0</v>
      </c>
      <c r="AR122" s="25" t="s">
        <v>163</v>
      </c>
      <c r="AT122" s="25" t="s">
        <v>159</v>
      </c>
      <c r="AU122" s="25" t="s">
        <v>81</v>
      </c>
      <c r="AY122" s="25" t="s">
        <v>157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25" t="s">
        <v>81</v>
      </c>
      <c r="BK122" s="194">
        <f>ROUND(I122*H122,2)</f>
        <v>0</v>
      </c>
      <c r="BL122" s="25" t="s">
        <v>163</v>
      </c>
      <c r="BM122" s="25" t="s">
        <v>711</v>
      </c>
    </row>
    <row r="123" spans="2:65" s="1" customFormat="1" ht="20.4" customHeight="1">
      <c r="B123" s="182"/>
      <c r="C123" s="183" t="s">
        <v>294</v>
      </c>
      <c r="D123" s="183" t="s">
        <v>159</v>
      </c>
      <c r="E123" s="184" t="s">
        <v>712</v>
      </c>
      <c r="F123" s="185" t="s">
        <v>713</v>
      </c>
      <c r="G123" s="186" t="s">
        <v>162</v>
      </c>
      <c r="H123" s="187">
        <v>19.2</v>
      </c>
      <c r="I123" s="188"/>
      <c r="J123" s="189">
        <f>ROUND(I123*H123,2)</f>
        <v>0</v>
      </c>
      <c r="K123" s="185" t="s">
        <v>5</v>
      </c>
      <c r="L123" s="42"/>
      <c r="M123" s="190" t="s">
        <v>5</v>
      </c>
      <c r="N123" s="191" t="s">
        <v>45</v>
      </c>
      <c r="O123" s="43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25" t="s">
        <v>163</v>
      </c>
      <c r="AT123" s="25" t="s">
        <v>159</v>
      </c>
      <c r="AU123" s="25" t="s">
        <v>81</v>
      </c>
      <c r="AY123" s="25" t="s">
        <v>157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25" t="s">
        <v>81</v>
      </c>
      <c r="BK123" s="194">
        <f>ROUND(I123*H123,2)</f>
        <v>0</v>
      </c>
      <c r="BL123" s="25" t="s">
        <v>163</v>
      </c>
      <c r="BM123" s="25" t="s">
        <v>714</v>
      </c>
    </row>
    <row r="124" spans="2:65" s="1" customFormat="1" ht="20.4" customHeight="1">
      <c r="B124" s="182"/>
      <c r="C124" s="183" t="s">
        <v>10</v>
      </c>
      <c r="D124" s="183" t="s">
        <v>159</v>
      </c>
      <c r="E124" s="184" t="s">
        <v>715</v>
      </c>
      <c r="F124" s="185" t="s">
        <v>716</v>
      </c>
      <c r="G124" s="186" t="s">
        <v>162</v>
      </c>
      <c r="H124" s="187">
        <v>144</v>
      </c>
      <c r="I124" s="188"/>
      <c r="J124" s="189">
        <f>ROUND(I124*H124,2)</f>
        <v>0</v>
      </c>
      <c r="K124" s="185" t="s">
        <v>5</v>
      </c>
      <c r="L124" s="42"/>
      <c r="M124" s="190" t="s">
        <v>5</v>
      </c>
      <c r="N124" s="191" t="s">
        <v>45</v>
      </c>
      <c r="O124" s="43"/>
      <c r="P124" s="192">
        <f>O124*H124</f>
        <v>0</v>
      </c>
      <c r="Q124" s="192">
        <v>0</v>
      </c>
      <c r="R124" s="192">
        <f>Q124*H124</f>
        <v>0</v>
      </c>
      <c r="S124" s="192">
        <v>0</v>
      </c>
      <c r="T124" s="193">
        <f>S124*H124</f>
        <v>0</v>
      </c>
      <c r="AR124" s="25" t="s">
        <v>163</v>
      </c>
      <c r="AT124" s="25" t="s">
        <v>159</v>
      </c>
      <c r="AU124" s="25" t="s">
        <v>81</v>
      </c>
      <c r="AY124" s="25" t="s">
        <v>157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25" t="s">
        <v>81</v>
      </c>
      <c r="BK124" s="194">
        <f>ROUND(I124*H124,2)</f>
        <v>0</v>
      </c>
      <c r="BL124" s="25" t="s">
        <v>163</v>
      </c>
      <c r="BM124" s="25" t="s">
        <v>717</v>
      </c>
    </row>
    <row r="125" spans="2:51" s="13" customFormat="1" ht="12">
      <c r="B125" s="204"/>
      <c r="D125" s="196" t="s">
        <v>165</v>
      </c>
      <c r="E125" s="205" t="s">
        <v>5</v>
      </c>
      <c r="F125" s="206" t="s">
        <v>718</v>
      </c>
      <c r="H125" s="207">
        <v>144</v>
      </c>
      <c r="I125" s="208"/>
      <c r="L125" s="204"/>
      <c r="M125" s="209"/>
      <c r="N125" s="210"/>
      <c r="O125" s="210"/>
      <c r="P125" s="210"/>
      <c r="Q125" s="210"/>
      <c r="R125" s="210"/>
      <c r="S125" s="210"/>
      <c r="T125" s="211"/>
      <c r="AT125" s="205" t="s">
        <v>165</v>
      </c>
      <c r="AU125" s="205" t="s">
        <v>81</v>
      </c>
      <c r="AV125" s="13" t="s">
        <v>83</v>
      </c>
      <c r="AW125" s="13" t="s">
        <v>38</v>
      </c>
      <c r="AX125" s="13" t="s">
        <v>74</v>
      </c>
      <c r="AY125" s="205" t="s">
        <v>157</v>
      </c>
    </row>
    <row r="126" spans="2:51" s="14" customFormat="1" ht="12">
      <c r="B126" s="212"/>
      <c r="D126" s="213" t="s">
        <v>165</v>
      </c>
      <c r="E126" s="214" t="s">
        <v>5</v>
      </c>
      <c r="F126" s="215" t="s">
        <v>168</v>
      </c>
      <c r="H126" s="216">
        <v>144</v>
      </c>
      <c r="I126" s="217"/>
      <c r="L126" s="212"/>
      <c r="M126" s="218"/>
      <c r="N126" s="219"/>
      <c r="O126" s="219"/>
      <c r="P126" s="219"/>
      <c r="Q126" s="219"/>
      <c r="R126" s="219"/>
      <c r="S126" s="219"/>
      <c r="T126" s="220"/>
      <c r="AT126" s="221" t="s">
        <v>165</v>
      </c>
      <c r="AU126" s="221" t="s">
        <v>81</v>
      </c>
      <c r="AV126" s="14" t="s">
        <v>163</v>
      </c>
      <c r="AW126" s="14" t="s">
        <v>38</v>
      </c>
      <c r="AX126" s="14" t="s">
        <v>81</v>
      </c>
      <c r="AY126" s="221" t="s">
        <v>157</v>
      </c>
    </row>
    <row r="127" spans="2:65" s="1" customFormat="1" ht="28.8" customHeight="1">
      <c r="B127" s="182"/>
      <c r="C127" s="183" t="s">
        <v>308</v>
      </c>
      <c r="D127" s="183" t="s">
        <v>159</v>
      </c>
      <c r="E127" s="184" t="s">
        <v>719</v>
      </c>
      <c r="F127" s="185" t="s">
        <v>720</v>
      </c>
      <c r="G127" s="186" t="s">
        <v>171</v>
      </c>
      <c r="H127" s="187">
        <v>16</v>
      </c>
      <c r="I127" s="188"/>
      <c r="J127" s="189">
        <f>ROUND(I127*H127,2)</f>
        <v>0</v>
      </c>
      <c r="K127" s="185" t="s">
        <v>5</v>
      </c>
      <c r="L127" s="42"/>
      <c r="M127" s="190" t="s">
        <v>5</v>
      </c>
      <c r="N127" s="191" t="s">
        <v>45</v>
      </c>
      <c r="O127" s="43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AR127" s="25" t="s">
        <v>163</v>
      </c>
      <c r="AT127" s="25" t="s">
        <v>159</v>
      </c>
      <c r="AU127" s="25" t="s">
        <v>81</v>
      </c>
      <c r="AY127" s="25" t="s">
        <v>157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25" t="s">
        <v>81</v>
      </c>
      <c r="BK127" s="194">
        <f>ROUND(I127*H127,2)</f>
        <v>0</v>
      </c>
      <c r="BL127" s="25" t="s">
        <v>163</v>
      </c>
      <c r="BM127" s="25" t="s">
        <v>721</v>
      </c>
    </row>
    <row r="128" spans="2:51" s="12" customFormat="1" ht="12">
      <c r="B128" s="195"/>
      <c r="D128" s="196" t="s">
        <v>165</v>
      </c>
      <c r="E128" s="197" t="s">
        <v>5</v>
      </c>
      <c r="F128" s="198" t="s">
        <v>722</v>
      </c>
      <c r="H128" s="199" t="s">
        <v>5</v>
      </c>
      <c r="I128" s="200"/>
      <c r="L128" s="195"/>
      <c r="M128" s="201"/>
      <c r="N128" s="202"/>
      <c r="O128" s="202"/>
      <c r="P128" s="202"/>
      <c r="Q128" s="202"/>
      <c r="R128" s="202"/>
      <c r="S128" s="202"/>
      <c r="T128" s="203"/>
      <c r="AT128" s="199" t="s">
        <v>165</v>
      </c>
      <c r="AU128" s="199" t="s">
        <v>81</v>
      </c>
      <c r="AV128" s="12" t="s">
        <v>81</v>
      </c>
      <c r="AW128" s="12" t="s">
        <v>38</v>
      </c>
      <c r="AX128" s="12" t="s">
        <v>74</v>
      </c>
      <c r="AY128" s="199" t="s">
        <v>157</v>
      </c>
    </row>
    <row r="129" spans="2:51" s="13" customFormat="1" ht="12">
      <c r="B129" s="204"/>
      <c r="D129" s="196" t="s">
        <v>165</v>
      </c>
      <c r="E129" s="205" t="s">
        <v>5</v>
      </c>
      <c r="F129" s="206" t="s">
        <v>723</v>
      </c>
      <c r="H129" s="207">
        <v>16</v>
      </c>
      <c r="I129" s="208"/>
      <c r="L129" s="204"/>
      <c r="M129" s="209"/>
      <c r="N129" s="210"/>
      <c r="O129" s="210"/>
      <c r="P129" s="210"/>
      <c r="Q129" s="210"/>
      <c r="R129" s="210"/>
      <c r="S129" s="210"/>
      <c r="T129" s="211"/>
      <c r="AT129" s="205" t="s">
        <v>165</v>
      </c>
      <c r="AU129" s="205" t="s">
        <v>81</v>
      </c>
      <c r="AV129" s="13" t="s">
        <v>83</v>
      </c>
      <c r="AW129" s="13" t="s">
        <v>38</v>
      </c>
      <c r="AX129" s="13" t="s">
        <v>74</v>
      </c>
      <c r="AY129" s="205" t="s">
        <v>157</v>
      </c>
    </row>
    <row r="130" spans="2:51" s="14" customFormat="1" ht="12">
      <c r="B130" s="212"/>
      <c r="D130" s="213" t="s">
        <v>165</v>
      </c>
      <c r="E130" s="214" t="s">
        <v>5</v>
      </c>
      <c r="F130" s="215" t="s">
        <v>168</v>
      </c>
      <c r="H130" s="216">
        <v>16</v>
      </c>
      <c r="I130" s="217"/>
      <c r="L130" s="212"/>
      <c r="M130" s="218"/>
      <c r="N130" s="219"/>
      <c r="O130" s="219"/>
      <c r="P130" s="219"/>
      <c r="Q130" s="219"/>
      <c r="R130" s="219"/>
      <c r="S130" s="219"/>
      <c r="T130" s="220"/>
      <c r="AT130" s="221" t="s">
        <v>165</v>
      </c>
      <c r="AU130" s="221" t="s">
        <v>81</v>
      </c>
      <c r="AV130" s="14" t="s">
        <v>163</v>
      </c>
      <c r="AW130" s="14" t="s">
        <v>38</v>
      </c>
      <c r="AX130" s="14" t="s">
        <v>81</v>
      </c>
      <c r="AY130" s="221" t="s">
        <v>157</v>
      </c>
    </row>
    <row r="131" spans="2:65" s="1" customFormat="1" ht="28.8" customHeight="1">
      <c r="B131" s="182"/>
      <c r="C131" s="183" t="s">
        <v>313</v>
      </c>
      <c r="D131" s="183" t="s">
        <v>159</v>
      </c>
      <c r="E131" s="184" t="s">
        <v>724</v>
      </c>
      <c r="F131" s="185" t="s">
        <v>725</v>
      </c>
      <c r="G131" s="186" t="s">
        <v>171</v>
      </c>
      <c r="H131" s="187">
        <v>16</v>
      </c>
      <c r="I131" s="188"/>
      <c r="J131" s="189">
        <f>ROUND(I131*H131,2)</f>
        <v>0</v>
      </c>
      <c r="K131" s="185" t="s">
        <v>5</v>
      </c>
      <c r="L131" s="42"/>
      <c r="M131" s="190" t="s">
        <v>5</v>
      </c>
      <c r="N131" s="191" t="s">
        <v>45</v>
      </c>
      <c r="O131" s="43"/>
      <c r="P131" s="192">
        <f>O131*H131</f>
        <v>0</v>
      </c>
      <c r="Q131" s="192">
        <v>0</v>
      </c>
      <c r="R131" s="192">
        <f>Q131*H131</f>
        <v>0</v>
      </c>
      <c r="S131" s="192">
        <v>0</v>
      </c>
      <c r="T131" s="193">
        <f>S131*H131</f>
        <v>0</v>
      </c>
      <c r="AR131" s="25" t="s">
        <v>163</v>
      </c>
      <c r="AT131" s="25" t="s">
        <v>159</v>
      </c>
      <c r="AU131" s="25" t="s">
        <v>81</v>
      </c>
      <c r="AY131" s="25" t="s">
        <v>157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25" t="s">
        <v>81</v>
      </c>
      <c r="BK131" s="194">
        <f>ROUND(I131*H131,2)</f>
        <v>0</v>
      </c>
      <c r="BL131" s="25" t="s">
        <v>163</v>
      </c>
      <c r="BM131" s="25" t="s">
        <v>726</v>
      </c>
    </row>
    <row r="132" spans="2:51" s="12" customFormat="1" ht="12">
      <c r="B132" s="195"/>
      <c r="D132" s="196" t="s">
        <v>165</v>
      </c>
      <c r="E132" s="197" t="s">
        <v>5</v>
      </c>
      <c r="F132" s="198" t="s">
        <v>722</v>
      </c>
      <c r="H132" s="199" t="s">
        <v>5</v>
      </c>
      <c r="I132" s="200"/>
      <c r="L132" s="195"/>
      <c r="M132" s="201"/>
      <c r="N132" s="202"/>
      <c r="O132" s="202"/>
      <c r="P132" s="202"/>
      <c r="Q132" s="202"/>
      <c r="R132" s="202"/>
      <c r="S132" s="202"/>
      <c r="T132" s="203"/>
      <c r="AT132" s="199" t="s">
        <v>165</v>
      </c>
      <c r="AU132" s="199" t="s">
        <v>81</v>
      </c>
      <c r="AV132" s="12" t="s">
        <v>81</v>
      </c>
      <c r="AW132" s="12" t="s">
        <v>38</v>
      </c>
      <c r="AX132" s="12" t="s">
        <v>74</v>
      </c>
      <c r="AY132" s="199" t="s">
        <v>157</v>
      </c>
    </row>
    <row r="133" spans="2:51" s="13" customFormat="1" ht="12">
      <c r="B133" s="204"/>
      <c r="D133" s="196" t="s">
        <v>165</v>
      </c>
      <c r="E133" s="205" t="s">
        <v>5</v>
      </c>
      <c r="F133" s="206" t="s">
        <v>727</v>
      </c>
      <c r="H133" s="207">
        <v>16</v>
      </c>
      <c r="I133" s="208"/>
      <c r="L133" s="204"/>
      <c r="M133" s="209"/>
      <c r="N133" s="210"/>
      <c r="O133" s="210"/>
      <c r="P133" s="210"/>
      <c r="Q133" s="210"/>
      <c r="R133" s="210"/>
      <c r="S133" s="210"/>
      <c r="T133" s="211"/>
      <c r="AT133" s="205" t="s">
        <v>165</v>
      </c>
      <c r="AU133" s="205" t="s">
        <v>81</v>
      </c>
      <c r="AV133" s="13" t="s">
        <v>83</v>
      </c>
      <c r="AW133" s="13" t="s">
        <v>38</v>
      </c>
      <c r="AX133" s="13" t="s">
        <v>74</v>
      </c>
      <c r="AY133" s="205" t="s">
        <v>157</v>
      </c>
    </row>
    <row r="134" spans="2:51" s="14" customFormat="1" ht="12">
      <c r="B134" s="212"/>
      <c r="D134" s="213" t="s">
        <v>165</v>
      </c>
      <c r="E134" s="214" t="s">
        <v>5</v>
      </c>
      <c r="F134" s="215" t="s">
        <v>168</v>
      </c>
      <c r="H134" s="216">
        <v>16</v>
      </c>
      <c r="I134" s="217"/>
      <c r="L134" s="212"/>
      <c r="M134" s="218"/>
      <c r="N134" s="219"/>
      <c r="O134" s="219"/>
      <c r="P134" s="219"/>
      <c r="Q134" s="219"/>
      <c r="R134" s="219"/>
      <c r="S134" s="219"/>
      <c r="T134" s="220"/>
      <c r="AT134" s="221" t="s">
        <v>165</v>
      </c>
      <c r="AU134" s="221" t="s">
        <v>81</v>
      </c>
      <c r="AV134" s="14" t="s">
        <v>163</v>
      </c>
      <c r="AW134" s="14" t="s">
        <v>38</v>
      </c>
      <c r="AX134" s="14" t="s">
        <v>81</v>
      </c>
      <c r="AY134" s="221" t="s">
        <v>157</v>
      </c>
    </row>
    <row r="135" spans="2:65" s="1" customFormat="1" ht="28.8" customHeight="1">
      <c r="B135" s="182"/>
      <c r="C135" s="183" t="s">
        <v>318</v>
      </c>
      <c r="D135" s="183" t="s">
        <v>159</v>
      </c>
      <c r="E135" s="184" t="s">
        <v>728</v>
      </c>
      <c r="F135" s="185" t="s">
        <v>729</v>
      </c>
      <c r="G135" s="186" t="s">
        <v>171</v>
      </c>
      <c r="H135" s="187">
        <v>16</v>
      </c>
      <c r="I135" s="188"/>
      <c r="J135" s="189">
        <f>ROUND(I135*H135,2)</f>
        <v>0</v>
      </c>
      <c r="K135" s="185" t="s">
        <v>5</v>
      </c>
      <c r="L135" s="42"/>
      <c r="M135" s="190" t="s">
        <v>5</v>
      </c>
      <c r="N135" s="191" t="s">
        <v>45</v>
      </c>
      <c r="O135" s="43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25" t="s">
        <v>163</v>
      </c>
      <c r="AT135" s="25" t="s">
        <v>159</v>
      </c>
      <c r="AU135" s="25" t="s">
        <v>81</v>
      </c>
      <c r="AY135" s="25" t="s">
        <v>157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25" t="s">
        <v>81</v>
      </c>
      <c r="BK135" s="194">
        <f>ROUND(I135*H135,2)</f>
        <v>0</v>
      </c>
      <c r="BL135" s="25" t="s">
        <v>163</v>
      </c>
      <c r="BM135" s="25" t="s">
        <v>730</v>
      </c>
    </row>
    <row r="136" spans="2:51" s="12" customFormat="1" ht="12">
      <c r="B136" s="195"/>
      <c r="D136" s="196" t="s">
        <v>165</v>
      </c>
      <c r="E136" s="197" t="s">
        <v>5</v>
      </c>
      <c r="F136" s="198" t="s">
        <v>722</v>
      </c>
      <c r="H136" s="199" t="s">
        <v>5</v>
      </c>
      <c r="I136" s="200"/>
      <c r="L136" s="195"/>
      <c r="M136" s="201"/>
      <c r="N136" s="202"/>
      <c r="O136" s="202"/>
      <c r="P136" s="202"/>
      <c r="Q136" s="202"/>
      <c r="R136" s="202"/>
      <c r="S136" s="202"/>
      <c r="T136" s="203"/>
      <c r="AT136" s="199" t="s">
        <v>165</v>
      </c>
      <c r="AU136" s="199" t="s">
        <v>81</v>
      </c>
      <c r="AV136" s="12" t="s">
        <v>81</v>
      </c>
      <c r="AW136" s="12" t="s">
        <v>38</v>
      </c>
      <c r="AX136" s="12" t="s">
        <v>74</v>
      </c>
      <c r="AY136" s="199" t="s">
        <v>157</v>
      </c>
    </row>
    <row r="137" spans="2:51" s="13" customFormat="1" ht="12">
      <c r="B137" s="204"/>
      <c r="D137" s="196" t="s">
        <v>165</v>
      </c>
      <c r="E137" s="205" t="s">
        <v>5</v>
      </c>
      <c r="F137" s="206" t="s">
        <v>727</v>
      </c>
      <c r="H137" s="207">
        <v>16</v>
      </c>
      <c r="I137" s="208"/>
      <c r="L137" s="204"/>
      <c r="M137" s="209"/>
      <c r="N137" s="210"/>
      <c r="O137" s="210"/>
      <c r="P137" s="210"/>
      <c r="Q137" s="210"/>
      <c r="R137" s="210"/>
      <c r="S137" s="210"/>
      <c r="T137" s="211"/>
      <c r="AT137" s="205" t="s">
        <v>165</v>
      </c>
      <c r="AU137" s="205" t="s">
        <v>81</v>
      </c>
      <c r="AV137" s="13" t="s">
        <v>83</v>
      </c>
      <c r="AW137" s="13" t="s">
        <v>38</v>
      </c>
      <c r="AX137" s="13" t="s">
        <v>74</v>
      </c>
      <c r="AY137" s="205" t="s">
        <v>157</v>
      </c>
    </row>
    <row r="138" spans="2:51" s="14" customFormat="1" ht="12">
      <c r="B138" s="212"/>
      <c r="D138" s="213" t="s">
        <v>165</v>
      </c>
      <c r="E138" s="214" t="s">
        <v>5</v>
      </c>
      <c r="F138" s="215" t="s">
        <v>168</v>
      </c>
      <c r="H138" s="216">
        <v>16</v>
      </c>
      <c r="I138" s="217"/>
      <c r="L138" s="212"/>
      <c r="M138" s="218"/>
      <c r="N138" s="219"/>
      <c r="O138" s="219"/>
      <c r="P138" s="219"/>
      <c r="Q138" s="219"/>
      <c r="R138" s="219"/>
      <c r="S138" s="219"/>
      <c r="T138" s="220"/>
      <c r="AT138" s="221" t="s">
        <v>165</v>
      </c>
      <c r="AU138" s="221" t="s">
        <v>81</v>
      </c>
      <c r="AV138" s="14" t="s">
        <v>163</v>
      </c>
      <c r="AW138" s="14" t="s">
        <v>38</v>
      </c>
      <c r="AX138" s="14" t="s">
        <v>81</v>
      </c>
      <c r="AY138" s="221" t="s">
        <v>157</v>
      </c>
    </row>
    <row r="139" spans="2:65" s="1" customFormat="1" ht="28.8" customHeight="1">
      <c r="B139" s="182"/>
      <c r="C139" s="183" t="s">
        <v>324</v>
      </c>
      <c r="D139" s="183" t="s">
        <v>159</v>
      </c>
      <c r="E139" s="184" t="s">
        <v>731</v>
      </c>
      <c r="F139" s="185" t="s">
        <v>732</v>
      </c>
      <c r="G139" s="186" t="s">
        <v>171</v>
      </c>
      <c r="H139" s="187">
        <v>16</v>
      </c>
      <c r="I139" s="188"/>
      <c r="J139" s="189">
        <f>ROUND(I139*H139,2)</f>
        <v>0</v>
      </c>
      <c r="K139" s="185" t="s">
        <v>5</v>
      </c>
      <c r="L139" s="42"/>
      <c r="M139" s="190" t="s">
        <v>5</v>
      </c>
      <c r="N139" s="191" t="s">
        <v>45</v>
      </c>
      <c r="O139" s="43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25" t="s">
        <v>163</v>
      </c>
      <c r="AT139" s="25" t="s">
        <v>159</v>
      </c>
      <c r="AU139" s="25" t="s">
        <v>81</v>
      </c>
      <c r="AY139" s="25" t="s">
        <v>157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25" t="s">
        <v>81</v>
      </c>
      <c r="BK139" s="194">
        <f>ROUND(I139*H139,2)</f>
        <v>0</v>
      </c>
      <c r="BL139" s="25" t="s">
        <v>163</v>
      </c>
      <c r="BM139" s="25" t="s">
        <v>733</v>
      </c>
    </row>
    <row r="140" spans="2:51" s="12" customFormat="1" ht="12">
      <c r="B140" s="195"/>
      <c r="D140" s="196" t="s">
        <v>165</v>
      </c>
      <c r="E140" s="197" t="s">
        <v>5</v>
      </c>
      <c r="F140" s="198" t="s">
        <v>722</v>
      </c>
      <c r="H140" s="199" t="s">
        <v>5</v>
      </c>
      <c r="I140" s="200"/>
      <c r="L140" s="195"/>
      <c r="M140" s="201"/>
      <c r="N140" s="202"/>
      <c r="O140" s="202"/>
      <c r="P140" s="202"/>
      <c r="Q140" s="202"/>
      <c r="R140" s="202"/>
      <c r="S140" s="202"/>
      <c r="T140" s="203"/>
      <c r="AT140" s="199" t="s">
        <v>165</v>
      </c>
      <c r="AU140" s="199" t="s">
        <v>81</v>
      </c>
      <c r="AV140" s="12" t="s">
        <v>81</v>
      </c>
      <c r="AW140" s="12" t="s">
        <v>38</v>
      </c>
      <c r="AX140" s="12" t="s">
        <v>74</v>
      </c>
      <c r="AY140" s="199" t="s">
        <v>157</v>
      </c>
    </row>
    <row r="141" spans="2:51" s="13" customFormat="1" ht="12">
      <c r="B141" s="204"/>
      <c r="D141" s="196" t="s">
        <v>165</v>
      </c>
      <c r="E141" s="205" t="s">
        <v>5</v>
      </c>
      <c r="F141" s="206" t="s">
        <v>727</v>
      </c>
      <c r="H141" s="207">
        <v>16</v>
      </c>
      <c r="I141" s="208"/>
      <c r="L141" s="204"/>
      <c r="M141" s="209"/>
      <c r="N141" s="210"/>
      <c r="O141" s="210"/>
      <c r="P141" s="210"/>
      <c r="Q141" s="210"/>
      <c r="R141" s="210"/>
      <c r="S141" s="210"/>
      <c r="T141" s="211"/>
      <c r="AT141" s="205" t="s">
        <v>165</v>
      </c>
      <c r="AU141" s="205" t="s">
        <v>81</v>
      </c>
      <c r="AV141" s="13" t="s">
        <v>83</v>
      </c>
      <c r="AW141" s="13" t="s">
        <v>38</v>
      </c>
      <c r="AX141" s="13" t="s">
        <v>74</v>
      </c>
      <c r="AY141" s="205" t="s">
        <v>157</v>
      </c>
    </row>
    <row r="142" spans="2:51" s="14" customFormat="1" ht="12">
      <c r="B142" s="212"/>
      <c r="D142" s="213" t="s">
        <v>165</v>
      </c>
      <c r="E142" s="214" t="s">
        <v>5</v>
      </c>
      <c r="F142" s="215" t="s">
        <v>168</v>
      </c>
      <c r="H142" s="216">
        <v>16</v>
      </c>
      <c r="I142" s="217"/>
      <c r="L142" s="212"/>
      <c r="M142" s="218"/>
      <c r="N142" s="219"/>
      <c r="O142" s="219"/>
      <c r="P142" s="219"/>
      <c r="Q142" s="219"/>
      <c r="R142" s="219"/>
      <c r="S142" s="219"/>
      <c r="T142" s="220"/>
      <c r="AT142" s="221" t="s">
        <v>165</v>
      </c>
      <c r="AU142" s="221" t="s">
        <v>81</v>
      </c>
      <c r="AV142" s="14" t="s">
        <v>163</v>
      </c>
      <c r="AW142" s="14" t="s">
        <v>38</v>
      </c>
      <c r="AX142" s="14" t="s">
        <v>81</v>
      </c>
      <c r="AY142" s="221" t="s">
        <v>157</v>
      </c>
    </row>
    <row r="143" spans="2:65" s="1" customFormat="1" ht="20.4" customHeight="1">
      <c r="B143" s="182"/>
      <c r="C143" s="183" t="s">
        <v>337</v>
      </c>
      <c r="D143" s="183" t="s">
        <v>159</v>
      </c>
      <c r="E143" s="184" t="s">
        <v>734</v>
      </c>
      <c r="F143" s="185" t="s">
        <v>735</v>
      </c>
      <c r="G143" s="186" t="s">
        <v>655</v>
      </c>
      <c r="H143" s="257"/>
      <c r="I143" s="188"/>
      <c r="J143" s="189">
        <f>ROUND(I143*H143,2)</f>
        <v>0</v>
      </c>
      <c r="K143" s="185" t="s">
        <v>5</v>
      </c>
      <c r="L143" s="42"/>
      <c r="M143" s="190" t="s">
        <v>5</v>
      </c>
      <c r="N143" s="191" t="s">
        <v>45</v>
      </c>
      <c r="O143" s="43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AR143" s="25" t="s">
        <v>163</v>
      </c>
      <c r="AT143" s="25" t="s">
        <v>159</v>
      </c>
      <c r="AU143" s="25" t="s">
        <v>81</v>
      </c>
      <c r="AY143" s="25" t="s">
        <v>157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25" t="s">
        <v>81</v>
      </c>
      <c r="BK143" s="194">
        <f>ROUND(I143*H143,2)</f>
        <v>0</v>
      </c>
      <c r="BL143" s="25" t="s">
        <v>163</v>
      </c>
      <c r="BM143" s="25" t="s">
        <v>736</v>
      </c>
    </row>
    <row r="144" spans="2:65" s="1" customFormat="1" ht="20.4" customHeight="1">
      <c r="B144" s="182"/>
      <c r="C144" s="183" t="s">
        <v>343</v>
      </c>
      <c r="D144" s="183" t="s">
        <v>159</v>
      </c>
      <c r="E144" s="184" t="s">
        <v>737</v>
      </c>
      <c r="F144" s="185" t="s">
        <v>738</v>
      </c>
      <c r="G144" s="186" t="s">
        <v>655</v>
      </c>
      <c r="H144" s="257"/>
      <c r="I144" s="188"/>
      <c r="J144" s="189">
        <f>ROUND(I144*H144,2)</f>
        <v>0</v>
      </c>
      <c r="K144" s="185" t="s">
        <v>5</v>
      </c>
      <c r="L144" s="42"/>
      <c r="M144" s="190" t="s">
        <v>5</v>
      </c>
      <c r="N144" s="248" t="s">
        <v>45</v>
      </c>
      <c r="O144" s="249"/>
      <c r="P144" s="250">
        <f>O144*H144</f>
        <v>0</v>
      </c>
      <c r="Q144" s="250">
        <v>0</v>
      </c>
      <c r="R144" s="250">
        <f>Q144*H144</f>
        <v>0</v>
      </c>
      <c r="S144" s="250">
        <v>0</v>
      </c>
      <c r="T144" s="251">
        <f>S144*H144</f>
        <v>0</v>
      </c>
      <c r="AR144" s="25" t="s">
        <v>163</v>
      </c>
      <c r="AT144" s="25" t="s">
        <v>159</v>
      </c>
      <c r="AU144" s="25" t="s">
        <v>81</v>
      </c>
      <c r="AY144" s="25" t="s">
        <v>157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25" t="s">
        <v>81</v>
      </c>
      <c r="BK144" s="194">
        <f>ROUND(I144*H144,2)</f>
        <v>0</v>
      </c>
      <c r="BL144" s="25" t="s">
        <v>163</v>
      </c>
      <c r="BM144" s="25" t="s">
        <v>739</v>
      </c>
    </row>
    <row r="145" spans="2:12" s="1" customFormat="1" ht="6.9" customHeight="1">
      <c r="B145" s="57"/>
      <c r="C145" s="58"/>
      <c r="D145" s="58"/>
      <c r="E145" s="58"/>
      <c r="F145" s="58"/>
      <c r="G145" s="58"/>
      <c r="H145" s="58"/>
      <c r="I145" s="135"/>
      <c r="J145" s="58"/>
      <c r="K145" s="58"/>
      <c r="L145" s="42"/>
    </row>
  </sheetData>
  <autoFilter ref="C83:K144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7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113</v>
      </c>
      <c r="G1" s="388" t="s">
        <v>114</v>
      </c>
      <c r="H1" s="388"/>
      <c r="I1" s="111"/>
      <c r="J1" s="110" t="s">
        <v>115</v>
      </c>
      <c r="K1" s="109" t="s">
        <v>116</v>
      </c>
      <c r="L1" s="110" t="s">
        <v>117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9" t="s">
        <v>8</v>
      </c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5" t="s">
        <v>109</v>
      </c>
    </row>
    <row r="3" spans="2:46" ht="6.9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83</v>
      </c>
    </row>
    <row r="4" spans="2:46" ht="36.9" customHeight="1">
      <c r="B4" s="29"/>
      <c r="C4" s="30"/>
      <c r="D4" s="31" t="s">
        <v>118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3.2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0.4" customHeight="1">
      <c r="B7" s="29"/>
      <c r="C7" s="30"/>
      <c r="D7" s="30"/>
      <c r="E7" s="381" t="str">
        <f>'Rekapitulace stavby'!K6</f>
        <v>Rekonstrukce ulic Okružní a Ztracená v Šumperku - parkoviště, etapa 2016</v>
      </c>
      <c r="F7" s="382"/>
      <c r="G7" s="382"/>
      <c r="H7" s="382"/>
      <c r="I7" s="113"/>
      <c r="J7" s="30"/>
      <c r="K7" s="32"/>
    </row>
    <row r="8" spans="2:11" s="1" customFormat="1" ht="13.2">
      <c r="B8" s="42"/>
      <c r="C8" s="43"/>
      <c r="D8" s="38" t="s">
        <v>119</v>
      </c>
      <c r="E8" s="43"/>
      <c r="F8" s="43"/>
      <c r="G8" s="43"/>
      <c r="H8" s="43"/>
      <c r="I8" s="114"/>
      <c r="J8" s="43"/>
      <c r="K8" s="46"/>
    </row>
    <row r="9" spans="2:11" s="1" customFormat="1" ht="36.9" customHeight="1">
      <c r="B9" s="42"/>
      <c r="C9" s="43"/>
      <c r="D9" s="43"/>
      <c r="E9" s="384" t="s">
        <v>740</v>
      </c>
      <c r="F9" s="383"/>
      <c r="G9" s="383"/>
      <c r="H9" s="383"/>
      <c r="I9" s="114"/>
      <c r="J9" s="43"/>
      <c r="K9" s="46"/>
    </row>
    <row r="10" spans="2:11" s="1" customFormat="1" ht="12">
      <c r="B10" s="42"/>
      <c r="C10" s="43"/>
      <c r="D10" s="43"/>
      <c r="E10" s="43"/>
      <c r="F10" s="43"/>
      <c r="G10" s="43"/>
      <c r="H10" s="43"/>
      <c r="I10" s="114"/>
      <c r="J10" s="43"/>
      <c r="K10" s="46"/>
    </row>
    <row r="11" spans="2:11" s="1" customFormat="1" ht="14.4" customHeight="1">
      <c r="B11" s="42"/>
      <c r="C11" s="43"/>
      <c r="D11" s="38" t="s">
        <v>21</v>
      </c>
      <c r="E11" s="43"/>
      <c r="F11" s="36" t="s">
        <v>5</v>
      </c>
      <c r="G11" s="43"/>
      <c r="H11" s="43"/>
      <c r="I11" s="115" t="s">
        <v>22</v>
      </c>
      <c r="J11" s="36" t="s">
        <v>5</v>
      </c>
      <c r="K11" s="46"/>
    </row>
    <row r="12" spans="2:11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15" t="s">
        <v>25</v>
      </c>
      <c r="J12" s="116" t="str">
        <f>'Rekapitulace stavby'!AN8</f>
        <v>25. 2. 2017</v>
      </c>
      <c r="K12" s="46"/>
    </row>
    <row r="13" spans="2:11" s="1" customFormat="1" ht="10.8" customHeight="1">
      <c r="B13" s="42"/>
      <c r="C13" s="43"/>
      <c r="D13" s="43"/>
      <c r="E13" s="43"/>
      <c r="F13" s="43"/>
      <c r="G13" s="43"/>
      <c r="H13" s="43"/>
      <c r="I13" s="114"/>
      <c r="J13" s="43"/>
      <c r="K13" s="46"/>
    </row>
    <row r="14" spans="2:11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15" t="s">
        <v>28</v>
      </c>
      <c r="J14" s="36" t="s">
        <v>29</v>
      </c>
      <c r="K14" s="46"/>
    </row>
    <row r="15" spans="2:11" s="1" customFormat="1" ht="18" customHeight="1">
      <c r="B15" s="42"/>
      <c r="C15" s="43"/>
      <c r="D15" s="43"/>
      <c r="E15" s="36" t="s">
        <v>123</v>
      </c>
      <c r="F15" s="43"/>
      <c r="G15" s="43"/>
      <c r="H15" s="43"/>
      <c r="I15" s="115" t="s">
        <v>31</v>
      </c>
      <c r="J15" s="36" t="s">
        <v>32</v>
      </c>
      <c r="K15" s="46"/>
    </row>
    <row r="16" spans="2:11" s="1" customFormat="1" ht="6.9" customHeight="1">
      <c r="B16" s="42"/>
      <c r="C16" s="43"/>
      <c r="D16" s="43"/>
      <c r="E16" s="43"/>
      <c r="F16" s="43"/>
      <c r="G16" s="43"/>
      <c r="H16" s="43"/>
      <c r="I16" s="114"/>
      <c r="J16" s="43"/>
      <c r="K16" s="46"/>
    </row>
    <row r="17" spans="2:11" s="1" customFormat="1" ht="14.4" customHeight="1">
      <c r="B17" s="42"/>
      <c r="C17" s="43"/>
      <c r="D17" s="38" t="s">
        <v>33</v>
      </c>
      <c r="E17" s="43"/>
      <c r="F17" s="43"/>
      <c r="G17" s="43"/>
      <c r="H17" s="43"/>
      <c r="I17" s="115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15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14"/>
      <c r="J19" s="43"/>
      <c r="K19" s="46"/>
    </row>
    <row r="20" spans="2:11" s="1" customFormat="1" ht="14.4" customHeight="1">
      <c r="B20" s="42"/>
      <c r="C20" s="43"/>
      <c r="D20" s="38" t="s">
        <v>35</v>
      </c>
      <c r="E20" s="43"/>
      <c r="F20" s="43"/>
      <c r="G20" s="43"/>
      <c r="H20" s="43"/>
      <c r="I20" s="115" t="s">
        <v>28</v>
      </c>
      <c r="J20" s="36" t="s">
        <v>36</v>
      </c>
      <c r="K20" s="46"/>
    </row>
    <row r="21" spans="2:11" s="1" customFormat="1" ht="18" customHeight="1">
      <c r="B21" s="42"/>
      <c r="C21" s="43"/>
      <c r="D21" s="43"/>
      <c r="E21" s="36" t="s">
        <v>37</v>
      </c>
      <c r="F21" s="43"/>
      <c r="G21" s="43"/>
      <c r="H21" s="43"/>
      <c r="I21" s="115" t="s">
        <v>31</v>
      </c>
      <c r="J21" s="36" t="s">
        <v>5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14"/>
      <c r="J22" s="43"/>
      <c r="K22" s="46"/>
    </row>
    <row r="23" spans="2:11" s="1" customFormat="1" ht="14.4" customHeight="1">
      <c r="B23" s="42"/>
      <c r="C23" s="43"/>
      <c r="D23" s="38" t="s">
        <v>39</v>
      </c>
      <c r="E23" s="43"/>
      <c r="F23" s="43"/>
      <c r="G23" s="43"/>
      <c r="H23" s="43"/>
      <c r="I23" s="114"/>
      <c r="J23" s="43"/>
      <c r="K23" s="46"/>
    </row>
    <row r="24" spans="2:11" s="7" customFormat="1" ht="20.4" customHeight="1">
      <c r="B24" s="117"/>
      <c r="C24" s="118"/>
      <c r="D24" s="118"/>
      <c r="E24" s="347" t="s">
        <v>5</v>
      </c>
      <c r="F24" s="347"/>
      <c r="G24" s="347"/>
      <c r="H24" s="347"/>
      <c r="I24" s="119"/>
      <c r="J24" s="118"/>
      <c r="K24" s="120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14"/>
      <c r="J25" s="43"/>
      <c r="K25" s="46"/>
    </row>
    <row r="26" spans="2:11" s="1" customFormat="1" ht="6.9" customHeight="1">
      <c r="B26" s="42"/>
      <c r="C26" s="43"/>
      <c r="D26" s="69"/>
      <c r="E26" s="69"/>
      <c r="F26" s="69"/>
      <c r="G26" s="69"/>
      <c r="H26" s="69"/>
      <c r="I26" s="121"/>
      <c r="J26" s="69"/>
      <c r="K26" s="122"/>
    </row>
    <row r="27" spans="2:11" s="1" customFormat="1" ht="25.35" customHeight="1">
      <c r="B27" s="42"/>
      <c r="C27" s="43"/>
      <c r="D27" s="123" t="s">
        <v>40</v>
      </c>
      <c r="E27" s="43"/>
      <c r="F27" s="43"/>
      <c r="G27" s="43"/>
      <c r="H27" s="43"/>
      <c r="I27" s="114"/>
      <c r="J27" s="124">
        <f>ROUND(J78,2)</f>
        <v>0</v>
      </c>
      <c r="K27" s="46"/>
    </row>
    <row r="28" spans="2:11" s="1" customFormat="1" ht="6.9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14.4" customHeight="1">
      <c r="B29" s="42"/>
      <c r="C29" s="43"/>
      <c r="D29" s="43"/>
      <c r="E29" s="43"/>
      <c r="F29" s="47" t="s">
        <v>42</v>
      </c>
      <c r="G29" s="43"/>
      <c r="H29" s="43"/>
      <c r="I29" s="125" t="s">
        <v>41</v>
      </c>
      <c r="J29" s="47" t="s">
        <v>43</v>
      </c>
      <c r="K29" s="46"/>
    </row>
    <row r="30" spans="2:11" s="1" customFormat="1" ht="14.4" customHeight="1">
      <c r="B30" s="42"/>
      <c r="C30" s="43"/>
      <c r="D30" s="50" t="s">
        <v>44</v>
      </c>
      <c r="E30" s="50" t="s">
        <v>45</v>
      </c>
      <c r="F30" s="126">
        <f>ROUND(SUM(BE78:BE109),2)</f>
        <v>0</v>
      </c>
      <c r="G30" s="43"/>
      <c r="H30" s="43"/>
      <c r="I30" s="127">
        <v>0.21</v>
      </c>
      <c r="J30" s="126">
        <f>ROUND(ROUND((SUM(BE78:BE109)),2)*I30,2)</f>
        <v>0</v>
      </c>
      <c r="K30" s="46"/>
    </row>
    <row r="31" spans="2:11" s="1" customFormat="1" ht="14.4" customHeight="1">
      <c r="B31" s="42"/>
      <c r="C31" s="43"/>
      <c r="D31" s="43"/>
      <c r="E31" s="50" t="s">
        <v>46</v>
      </c>
      <c r="F31" s="126">
        <f>ROUND(SUM(BF78:BF109),2)</f>
        <v>0</v>
      </c>
      <c r="G31" s="43"/>
      <c r="H31" s="43"/>
      <c r="I31" s="127">
        <v>0.15</v>
      </c>
      <c r="J31" s="126">
        <f>ROUND(ROUND((SUM(BF78:BF109)),2)*I31,2)</f>
        <v>0</v>
      </c>
      <c r="K31" s="46"/>
    </row>
    <row r="32" spans="2:11" s="1" customFormat="1" ht="14.4" customHeight="1" hidden="1">
      <c r="B32" s="42"/>
      <c r="C32" s="43"/>
      <c r="D32" s="43"/>
      <c r="E32" s="50" t="s">
        <v>47</v>
      </c>
      <c r="F32" s="126">
        <f>ROUND(SUM(BG78:BG109),2)</f>
        <v>0</v>
      </c>
      <c r="G32" s="43"/>
      <c r="H32" s="43"/>
      <c r="I32" s="127">
        <v>0.21</v>
      </c>
      <c r="J32" s="126">
        <v>0</v>
      </c>
      <c r="K32" s="46"/>
    </row>
    <row r="33" spans="2:11" s="1" customFormat="1" ht="14.4" customHeight="1" hidden="1">
      <c r="B33" s="42"/>
      <c r="C33" s="43"/>
      <c r="D33" s="43"/>
      <c r="E33" s="50" t="s">
        <v>48</v>
      </c>
      <c r="F33" s="126">
        <f>ROUND(SUM(BH78:BH109),2)</f>
        <v>0</v>
      </c>
      <c r="G33" s="43"/>
      <c r="H33" s="43"/>
      <c r="I33" s="127">
        <v>0.15</v>
      </c>
      <c r="J33" s="126">
        <v>0</v>
      </c>
      <c r="K33" s="46"/>
    </row>
    <row r="34" spans="2:11" s="1" customFormat="1" ht="14.4" customHeight="1" hidden="1">
      <c r="B34" s="42"/>
      <c r="C34" s="43"/>
      <c r="D34" s="43"/>
      <c r="E34" s="50" t="s">
        <v>49</v>
      </c>
      <c r="F34" s="126">
        <f>ROUND(SUM(BI78:BI109),2)</f>
        <v>0</v>
      </c>
      <c r="G34" s="43"/>
      <c r="H34" s="43"/>
      <c r="I34" s="127">
        <v>0</v>
      </c>
      <c r="J34" s="126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14"/>
      <c r="J35" s="43"/>
      <c r="K35" s="46"/>
    </row>
    <row r="36" spans="2:11" s="1" customFormat="1" ht="25.35" customHeight="1">
      <c r="B36" s="42"/>
      <c r="C36" s="128"/>
      <c r="D36" s="129" t="s">
        <v>50</v>
      </c>
      <c r="E36" s="72"/>
      <c r="F36" s="72"/>
      <c r="G36" s="130" t="s">
        <v>51</v>
      </c>
      <c r="H36" s="131" t="s">
        <v>52</v>
      </c>
      <c r="I36" s="132"/>
      <c r="J36" s="133">
        <f>SUM(J27:J34)</f>
        <v>0</v>
      </c>
      <c r="K36" s="134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35"/>
      <c r="J37" s="58"/>
      <c r="K37" s="59"/>
    </row>
    <row r="41" spans="2:11" s="1" customFormat="1" ht="6.9" customHeight="1">
      <c r="B41" s="60"/>
      <c r="C41" s="61"/>
      <c r="D41" s="61"/>
      <c r="E41" s="61"/>
      <c r="F41" s="61"/>
      <c r="G41" s="61"/>
      <c r="H41" s="61"/>
      <c r="I41" s="136"/>
      <c r="J41" s="61"/>
      <c r="K41" s="137"/>
    </row>
    <row r="42" spans="2:11" s="1" customFormat="1" ht="36.9" customHeight="1">
      <c r="B42" s="42"/>
      <c r="C42" s="31" t="s">
        <v>124</v>
      </c>
      <c r="D42" s="43"/>
      <c r="E42" s="43"/>
      <c r="F42" s="43"/>
      <c r="G42" s="43"/>
      <c r="H42" s="43"/>
      <c r="I42" s="114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14"/>
      <c r="J43" s="43"/>
      <c r="K43" s="46"/>
    </row>
    <row r="44" spans="2:11" s="1" customFormat="1" ht="14.4" customHeight="1">
      <c r="B44" s="42"/>
      <c r="C44" s="38" t="s">
        <v>19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20.4" customHeight="1">
      <c r="B45" s="42"/>
      <c r="C45" s="43"/>
      <c r="D45" s="43"/>
      <c r="E45" s="381" t="str">
        <f>E7</f>
        <v>Rekonstrukce ulic Okružní a Ztracená v Šumperku - parkoviště, etapa 2016</v>
      </c>
      <c r="F45" s="382"/>
      <c r="G45" s="382"/>
      <c r="H45" s="382"/>
      <c r="I45" s="114"/>
      <c r="J45" s="43"/>
      <c r="K45" s="46"/>
    </row>
    <row r="46" spans="2:11" s="1" customFormat="1" ht="14.4" customHeight="1">
      <c r="B46" s="42"/>
      <c r="C46" s="38" t="s">
        <v>119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2" customHeight="1">
      <c r="B47" s="42"/>
      <c r="C47" s="43"/>
      <c r="D47" s="43"/>
      <c r="E47" s="384" t="str">
        <f>E9</f>
        <v>1000 - Ostatní náklady</v>
      </c>
      <c r="F47" s="383"/>
      <c r="G47" s="383"/>
      <c r="H47" s="383"/>
      <c r="I47" s="114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14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>Šumperk</v>
      </c>
      <c r="G49" s="43"/>
      <c r="H49" s="43"/>
      <c r="I49" s="115" t="s">
        <v>25</v>
      </c>
      <c r="J49" s="116" t="str">
        <f>IF(J12="","",J12)</f>
        <v>25. 2. 2017</v>
      </c>
      <c r="K49" s="46"/>
    </row>
    <row r="50" spans="2:11" s="1" customFormat="1" ht="6.9" customHeight="1">
      <c r="B50" s="42"/>
      <c r="C50" s="43"/>
      <c r="D50" s="43"/>
      <c r="E50" s="43"/>
      <c r="F50" s="43"/>
      <c r="G50" s="43"/>
      <c r="H50" s="43"/>
      <c r="I50" s="114"/>
      <c r="J50" s="43"/>
      <c r="K50" s="46"/>
    </row>
    <row r="51" spans="2:11" s="1" customFormat="1" ht="13.2">
      <c r="B51" s="42"/>
      <c r="C51" s="38" t="s">
        <v>27</v>
      </c>
      <c r="D51" s="43"/>
      <c r="E51" s="43"/>
      <c r="F51" s="36" t="str">
        <f>E15</f>
        <v>Město Šumperk, Ním. Míru 1,Šumperk</v>
      </c>
      <c r="G51" s="43"/>
      <c r="H51" s="43"/>
      <c r="I51" s="115" t="s">
        <v>35</v>
      </c>
      <c r="J51" s="36" t="str">
        <f>E21</f>
        <v>Cekr CZ s.r.o., Mazalova57/2, Šumperk</v>
      </c>
      <c r="K51" s="46"/>
    </row>
    <row r="52" spans="2:11" s="1" customFormat="1" ht="14.4" customHeight="1">
      <c r="B52" s="42"/>
      <c r="C52" s="38" t="s">
        <v>33</v>
      </c>
      <c r="D52" s="43"/>
      <c r="E52" s="43"/>
      <c r="F52" s="36" t="str">
        <f>IF(E18="","",E18)</f>
        <v/>
      </c>
      <c r="G52" s="43"/>
      <c r="H52" s="43"/>
      <c r="I52" s="114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4"/>
      <c r="J53" s="43"/>
      <c r="K53" s="46"/>
    </row>
    <row r="54" spans="2:11" s="1" customFormat="1" ht="29.25" customHeight="1">
      <c r="B54" s="42"/>
      <c r="C54" s="138" t="s">
        <v>125</v>
      </c>
      <c r="D54" s="128"/>
      <c r="E54" s="128"/>
      <c r="F54" s="128"/>
      <c r="G54" s="128"/>
      <c r="H54" s="128"/>
      <c r="I54" s="139"/>
      <c r="J54" s="140" t="s">
        <v>126</v>
      </c>
      <c r="K54" s="141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4"/>
      <c r="J55" s="43"/>
      <c r="K55" s="46"/>
    </row>
    <row r="56" spans="2:47" s="1" customFormat="1" ht="29.25" customHeight="1">
      <c r="B56" s="42"/>
      <c r="C56" s="142" t="s">
        <v>127</v>
      </c>
      <c r="D56" s="43"/>
      <c r="E56" s="43"/>
      <c r="F56" s="43"/>
      <c r="G56" s="43"/>
      <c r="H56" s="43"/>
      <c r="I56" s="114"/>
      <c r="J56" s="124">
        <f>J78</f>
        <v>0</v>
      </c>
      <c r="K56" s="46"/>
      <c r="AU56" s="25" t="s">
        <v>128</v>
      </c>
    </row>
    <row r="57" spans="2:11" s="8" customFormat="1" ht="24.9" customHeight="1">
      <c r="B57" s="143"/>
      <c r="C57" s="144"/>
      <c r="D57" s="145" t="s">
        <v>741</v>
      </c>
      <c r="E57" s="146"/>
      <c r="F57" s="146"/>
      <c r="G57" s="146"/>
      <c r="H57" s="146"/>
      <c r="I57" s="147"/>
      <c r="J57" s="148">
        <f>J79</f>
        <v>0</v>
      </c>
      <c r="K57" s="149"/>
    </row>
    <row r="58" spans="2:11" s="9" customFormat="1" ht="19.95" customHeight="1">
      <c r="B58" s="150"/>
      <c r="C58" s="151"/>
      <c r="D58" s="152" t="s">
        <v>742</v>
      </c>
      <c r="E58" s="153"/>
      <c r="F58" s="153"/>
      <c r="G58" s="153"/>
      <c r="H58" s="153"/>
      <c r="I58" s="154"/>
      <c r="J58" s="155">
        <f>J80</f>
        <v>0</v>
      </c>
      <c r="K58" s="156"/>
    </row>
    <row r="59" spans="2:11" s="1" customFormat="1" ht="21.7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11" s="1" customFormat="1" ht="6.9" customHeight="1">
      <c r="B60" s="57"/>
      <c r="C60" s="58"/>
      <c r="D60" s="58"/>
      <c r="E60" s="58"/>
      <c r="F60" s="58"/>
      <c r="G60" s="58"/>
      <c r="H60" s="58"/>
      <c r="I60" s="135"/>
      <c r="J60" s="58"/>
      <c r="K60" s="59"/>
    </row>
    <row r="64" spans="2:12" s="1" customFormat="1" ht="6.9" customHeight="1">
      <c r="B64" s="60"/>
      <c r="C64" s="61"/>
      <c r="D64" s="61"/>
      <c r="E64" s="61"/>
      <c r="F64" s="61"/>
      <c r="G64" s="61"/>
      <c r="H64" s="61"/>
      <c r="I64" s="136"/>
      <c r="J64" s="61"/>
      <c r="K64" s="61"/>
      <c r="L64" s="42"/>
    </row>
    <row r="65" spans="2:12" s="1" customFormat="1" ht="36.9" customHeight="1">
      <c r="B65" s="42"/>
      <c r="C65" s="62" t="s">
        <v>141</v>
      </c>
      <c r="L65" s="42"/>
    </row>
    <row r="66" spans="2:12" s="1" customFormat="1" ht="6.9" customHeight="1">
      <c r="B66" s="42"/>
      <c r="L66" s="42"/>
    </row>
    <row r="67" spans="2:12" s="1" customFormat="1" ht="14.4" customHeight="1">
      <c r="B67" s="42"/>
      <c r="C67" s="64" t="s">
        <v>19</v>
      </c>
      <c r="L67" s="42"/>
    </row>
    <row r="68" spans="2:12" s="1" customFormat="1" ht="20.4" customHeight="1">
      <c r="B68" s="42"/>
      <c r="E68" s="385" t="str">
        <f>E7</f>
        <v>Rekonstrukce ulic Okružní a Ztracená v Šumperku - parkoviště, etapa 2016</v>
      </c>
      <c r="F68" s="386"/>
      <c r="G68" s="386"/>
      <c r="H68" s="386"/>
      <c r="L68" s="42"/>
    </row>
    <row r="69" spans="2:12" s="1" customFormat="1" ht="14.4" customHeight="1">
      <c r="B69" s="42"/>
      <c r="C69" s="64" t="s">
        <v>119</v>
      </c>
      <c r="L69" s="42"/>
    </row>
    <row r="70" spans="2:12" s="1" customFormat="1" ht="22.2" customHeight="1">
      <c r="B70" s="42"/>
      <c r="E70" s="358" t="str">
        <f>E9</f>
        <v>1000 - Ostatní náklady</v>
      </c>
      <c r="F70" s="387"/>
      <c r="G70" s="387"/>
      <c r="H70" s="387"/>
      <c r="L70" s="42"/>
    </row>
    <row r="71" spans="2:12" s="1" customFormat="1" ht="6.9" customHeight="1">
      <c r="B71" s="42"/>
      <c r="L71" s="42"/>
    </row>
    <row r="72" spans="2:12" s="1" customFormat="1" ht="18" customHeight="1">
      <c r="B72" s="42"/>
      <c r="C72" s="64" t="s">
        <v>23</v>
      </c>
      <c r="F72" s="157" t="str">
        <f>F12</f>
        <v>Šumperk</v>
      </c>
      <c r="I72" s="158" t="s">
        <v>25</v>
      </c>
      <c r="J72" s="68" t="str">
        <f>IF(J12="","",J12)</f>
        <v>25. 2. 2017</v>
      </c>
      <c r="L72" s="42"/>
    </row>
    <row r="73" spans="2:12" s="1" customFormat="1" ht="6.9" customHeight="1">
      <c r="B73" s="42"/>
      <c r="L73" s="42"/>
    </row>
    <row r="74" spans="2:12" s="1" customFormat="1" ht="13.2">
      <c r="B74" s="42"/>
      <c r="C74" s="64" t="s">
        <v>27</v>
      </c>
      <c r="F74" s="157" t="str">
        <f>E15</f>
        <v>Město Šumperk, Ním. Míru 1,Šumperk</v>
      </c>
      <c r="I74" s="158" t="s">
        <v>35</v>
      </c>
      <c r="J74" s="157" t="str">
        <f>E21</f>
        <v>Cekr CZ s.r.o., Mazalova57/2, Šumperk</v>
      </c>
      <c r="L74" s="42"/>
    </row>
    <row r="75" spans="2:12" s="1" customFormat="1" ht="14.4" customHeight="1">
      <c r="B75" s="42"/>
      <c r="C75" s="64" t="s">
        <v>33</v>
      </c>
      <c r="F75" s="157" t="str">
        <f>IF(E18="","",E18)</f>
        <v/>
      </c>
      <c r="L75" s="42"/>
    </row>
    <row r="76" spans="2:12" s="1" customFormat="1" ht="10.35" customHeight="1">
      <c r="B76" s="42"/>
      <c r="L76" s="42"/>
    </row>
    <row r="77" spans="2:20" s="10" customFormat="1" ht="29.25" customHeight="1">
      <c r="B77" s="159"/>
      <c r="C77" s="160" t="s">
        <v>142</v>
      </c>
      <c r="D77" s="161" t="s">
        <v>59</v>
      </c>
      <c r="E77" s="161" t="s">
        <v>55</v>
      </c>
      <c r="F77" s="161" t="s">
        <v>143</v>
      </c>
      <c r="G77" s="161" t="s">
        <v>144</v>
      </c>
      <c r="H77" s="161" t="s">
        <v>145</v>
      </c>
      <c r="I77" s="162" t="s">
        <v>146</v>
      </c>
      <c r="J77" s="161" t="s">
        <v>126</v>
      </c>
      <c r="K77" s="163" t="s">
        <v>147</v>
      </c>
      <c r="L77" s="159"/>
      <c r="M77" s="74" t="s">
        <v>148</v>
      </c>
      <c r="N77" s="75" t="s">
        <v>44</v>
      </c>
      <c r="O77" s="75" t="s">
        <v>149</v>
      </c>
      <c r="P77" s="75" t="s">
        <v>150</v>
      </c>
      <c r="Q77" s="75" t="s">
        <v>151</v>
      </c>
      <c r="R77" s="75" t="s">
        <v>152</v>
      </c>
      <c r="S77" s="75" t="s">
        <v>153</v>
      </c>
      <c r="T77" s="76" t="s">
        <v>154</v>
      </c>
    </row>
    <row r="78" spans="2:63" s="1" customFormat="1" ht="29.25" customHeight="1">
      <c r="B78" s="42"/>
      <c r="C78" s="78" t="s">
        <v>127</v>
      </c>
      <c r="J78" s="164">
        <f>BK78</f>
        <v>0</v>
      </c>
      <c r="L78" s="42"/>
      <c r="M78" s="77"/>
      <c r="N78" s="69"/>
      <c r="O78" s="69"/>
      <c r="P78" s="165">
        <f>P79</f>
        <v>0</v>
      </c>
      <c r="Q78" s="69"/>
      <c r="R78" s="165">
        <f>R79</f>
        <v>0</v>
      </c>
      <c r="S78" s="69"/>
      <c r="T78" s="166">
        <f>T79</f>
        <v>0</v>
      </c>
      <c r="AT78" s="25" t="s">
        <v>73</v>
      </c>
      <c r="AU78" s="25" t="s">
        <v>128</v>
      </c>
      <c r="BK78" s="167">
        <f>BK79</f>
        <v>0</v>
      </c>
    </row>
    <row r="79" spans="2:63" s="11" customFormat="1" ht="37.35" customHeight="1">
      <c r="B79" s="168"/>
      <c r="D79" s="169" t="s">
        <v>73</v>
      </c>
      <c r="E79" s="170" t="s">
        <v>743</v>
      </c>
      <c r="F79" s="170" t="s">
        <v>744</v>
      </c>
      <c r="I79" s="171"/>
      <c r="J79" s="172">
        <f>BK79</f>
        <v>0</v>
      </c>
      <c r="L79" s="168"/>
      <c r="M79" s="173"/>
      <c r="N79" s="174"/>
      <c r="O79" s="174"/>
      <c r="P79" s="175">
        <f>P80</f>
        <v>0</v>
      </c>
      <c r="Q79" s="174"/>
      <c r="R79" s="175">
        <f>R80</f>
        <v>0</v>
      </c>
      <c r="S79" s="174"/>
      <c r="T79" s="176">
        <f>T80</f>
        <v>0</v>
      </c>
      <c r="AR79" s="169" t="s">
        <v>163</v>
      </c>
      <c r="AT79" s="177" t="s">
        <v>73</v>
      </c>
      <c r="AU79" s="177" t="s">
        <v>74</v>
      </c>
      <c r="AY79" s="169" t="s">
        <v>157</v>
      </c>
      <c r="BK79" s="178">
        <f>BK80</f>
        <v>0</v>
      </c>
    </row>
    <row r="80" spans="2:63" s="11" customFormat="1" ht="19.95" customHeight="1">
      <c r="B80" s="168"/>
      <c r="D80" s="179" t="s">
        <v>73</v>
      </c>
      <c r="E80" s="180" t="s">
        <v>745</v>
      </c>
      <c r="F80" s="180" t="s">
        <v>744</v>
      </c>
      <c r="I80" s="171"/>
      <c r="J80" s="181">
        <f>BK80</f>
        <v>0</v>
      </c>
      <c r="L80" s="168"/>
      <c r="M80" s="173"/>
      <c r="N80" s="174"/>
      <c r="O80" s="174"/>
      <c r="P80" s="175">
        <f>SUM(P81:P109)</f>
        <v>0</v>
      </c>
      <c r="Q80" s="174"/>
      <c r="R80" s="175">
        <f>SUM(R81:R109)</f>
        <v>0</v>
      </c>
      <c r="S80" s="174"/>
      <c r="T80" s="176">
        <f>SUM(T81:T109)</f>
        <v>0</v>
      </c>
      <c r="AR80" s="169" t="s">
        <v>163</v>
      </c>
      <c r="AT80" s="177" t="s">
        <v>73</v>
      </c>
      <c r="AU80" s="177" t="s">
        <v>81</v>
      </c>
      <c r="AY80" s="169" t="s">
        <v>157</v>
      </c>
      <c r="BK80" s="178">
        <f>SUM(BK81:BK109)</f>
        <v>0</v>
      </c>
    </row>
    <row r="81" spans="2:65" s="1" customFormat="1" ht="20.4" customHeight="1">
      <c r="B81" s="182"/>
      <c r="C81" s="183" t="s">
        <v>81</v>
      </c>
      <c r="D81" s="183" t="s">
        <v>159</v>
      </c>
      <c r="E81" s="184" t="s">
        <v>746</v>
      </c>
      <c r="F81" s="185" t="s">
        <v>747</v>
      </c>
      <c r="G81" s="186" t="s">
        <v>395</v>
      </c>
      <c r="H81" s="187">
        <v>1</v>
      </c>
      <c r="I81" s="188"/>
      <c r="J81" s="189">
        <f>ROUND(I81*H81,2)</f>
        <v>0</v>
      </c>
      <c r="K81" s="185" t="s">
        <v>5</v>
      </c>
      <c r="L81" s="42"/>
      <c r="M81" s="190" t="s">
        <v>5</v>
      </c>
      <c r="N81" s="191" t="s">
        <v>45</v>
      </c>
      <c r="O81" s="43"/>
      <c r="P81" s="192">
        <f>O81*H81</f>
        <v>0</v>
      </c>
      <c r="Q81" s="192">
        <v>0</v>
      </c>
      <c r="R81" s="192">
        <f>Q81*H81</f>
        <v>0</v>
      </c>
      <c r="S81" s="192">
        <v>0</v>
      </c>
      <c r="T81" s="193">
        <f>S81*H81</f>
        <v>0</v>
      </c>
      <c r="AR81" s="25" t="s">
        <v>748</v>
      </c>
      <c r="AT81" s="25" t="s">
        <v>159</v>
      </c>
      <c r="AU81" s="25" t="s">
        <v>83</v>
      </c>
      <c r="AY81" s="25" t="s">
        <v>157</v>
      </c>
      <c r="BE81" s="194">
        <f>IF(N81="základní",J81,0)</f>
        <v>0</v>
      </c>
      <c r="BF81" s="194">
        <f>IF(N81="snížená",J81,0)</f>
        <v>0</v>
      </c>
      <c r="BG81" s="194">
        <f>IF(N81="zákl. přenesená",J81,0)</f>
        <v>0</v>
      </c>
      <c r="BH81" s="194">
        <f>IF(N81="sníž. přenesená",J81,0)</f>
        <v>0</v>
      </c>
      <c r="BI81" s="194">
        <f>IF(N81="nulová",J81,0)</f>
        <v>0</v>
      </c>
      <c r="BJ81" s="25" t="s">
        <v>81</v>
      </c>
      <c r="BK81" s="194">
        <f>ROUND(I81*H81,2)</f>
        <v>0</v>
      </c>
      <c r="BL81" s="25" t="s">
        <v>748</v>
      </c>
      <c r="BM81" s="25" t="s">
        <v>749</v>
      </c>
    </row>
    <row r="82" spans="2:51" s="13" customFormat="1" ht="12">
      <c r="B82" s="204"/>
      <c r="D82" s="213" t="s">
        <v>165</v>
      </c>
      <c r="E82" s="258" t="s">
        <v>5</v>
      </c>
      <c r="F82" s="246" t="s">
        <v>81</v>
      </c>
      <c r="H82" s="247">
        <v>1</v>
      </c>
      <c r="I82" s="208"/>
      <c r="L82" s="204"/>
      <c r="M82" s="209"/>
      <c r="N82" s="210"/>
      <c r="O82" s="210"/>
      <c r="P82" s="210"/>
      <c r="Q82" s="210"/>
      <c r="R82" s="210"/>
      <c r="S82" s="210"/>
      <c r="T82" s="211"/>
      <c r="AT82" s="205" t="s">
        <v>165</v>
      </c>
      <c r="AU82" s="205" t="s">
        <v>83</v>
      </c>
      <c r="AV82" s="13" t="s">
        <v>83</v>
      </c>
      <c r="AW82" s="13" t="s">
        <v>38</v>
      </c>
      <c r="AX82" s="13" t="s">
        <v>81</v>
      </c>
      <c r="AY82" s="205" t="s">
        <v>157</v>
      </c>
    </row>
    <row r="83" spans="2:65" s="1" customFormat="1" ht="20.4" customHeight="1">
      <c r="B83" s="182"/>
      <c r="C83" s="183" t="s">
        <v>83</v>
      </c>
      <c r="D83" s="183" t="s">
        <v>159</v>
      </c>
      <c r="E83" s="184" t="s">
        <v>750</v>
      </c>
      <c r="F83" s="185" t="s">
        <v>751</v>
      </c>
      <c r="G83" s="186" t="s">
        <v>395</v>
      </c>
      <c r="H83" s="187">
        <v>1</v>
      </c>
      <c r="I83" s="188"/>
      <c r="J83" s="189">
        <f>ROUND(I83*H83,2)</f>
        <v>0</v>
      </c>
      <c r="K83" s="185" t="s">
        <v>5</v>
      </c>
      <c r="L83" s="42"/>
      <c r="M83" s="190" t="s">
        <v>5</v>
      </c>
      <c r="N83" s="191" t="s">
        <v>45</v>
      </c>
      <c r="O83" s="43"/>
      <c r="P83" s="192">
        <f>O83*H83</f>
        <v>0</v>
      </c>
      <c r="Q83" s="192">
        <v>0</v>
      </c>
      <c r="R83" s="192">
        <f>Q83*H83</f>
        <v>0</v>
      </c>
      <c r="S83" s="192">
        <v>0</v>
      </c>
      <c r="T83" s="193">
        <f>S83*H83</f>
        <v>0</v>
      </c>
      <c r="AR83" s="25" t="s">
        <v>748</v>
      </c>
      <c r="AT83" s="25" t="s">
        <v>159</v>
      </c>
      <c r="AU83" s="25" t="s">
        <v>83</v>
      </c>
      <c r="AY83" s="25" t="s">
        <v>157</v>
      </c>
      <c r="BE83" s="194">
        <f>IF(N83="základní",J83,0)</f>
        <v>0</v>
      </c>
      <c r="BF83" s="194">
        <f>IF(N83="snížená",J83,0)</f>
        <v>0</v>
      </c>
      <c r="BG83" s="194">
        <f>IF(N83="zákl. přenesená",J83,0)</f>
        <v>0</v>
      </c>
      <c r="BH83" s="194">
        <f>IF(N83="sníž. přenesená",J83,0)</f>
        <v>0</v>
      </c>
      <c r="BI83" s="194">
        <f>IF(N83="nulová",J83,0)</f>
        <v>0</v>
      </c>
      <c r="BJ83" s="25" t="s">
        <v>81</v>
      </c>
      <c r="BK83" s="194">
        <f>ROUND(I83*H83,2)</f>
        <v>0</v>
      </c>
      <c r="BL83" s="25" t="s">
        <v>748</v>
      </c>
      <c r="BM83" s="25" t="s">
        <v>752</v>
      </c>
    </row>
    <row r="84" spans="2:65" s="1" customFormat="1" ht="20.4" customHeight="1">
      <c r="B84" s="182"/>
      <c r="C84" s="183" t="s">
        <v>178</v>
      </c>
      <c r="D84" s="183" t="s">
        <v>159</v>
      </c>
      <c r="E84" s="184" t="s">
        <v>753</v>
      </c>
      <c r="F84" s="185" t="s">
        <v>754</v>
      </c>
      <c r="G84" s="186" t="s">
        <v>395</v>
      </c>
      <c r="H84" s="187">
        <v>1</v>
      </c>
      <c r="I84" s="188"/>
      <c r="J84" s="189">
        <f>ROUND(I84*H84,2)</f>
        <v>0</v>
      </c>
      <c r="K84" s="185" t="s">
        <v>5</v>
      </c>
      <c r="L84" s="42"/>
      <c r="M84" s="190" t="s">
        <v>5</v>
      </c>
      <c r="N84" s="191" t="s">
        <v>45</v>
      </c>
      <c r="O84" s="43"/>
      <c r="P84" s="192">
        <f>O84*H84</f>
        <v>0</v>
      </c>
      <c r="Q84" s="192">
        <v>0</v>
      </c>
      <c r="R84" s="192">
        <f>Q84*H84</f>
        <v>0</v>
      </c>
      <c r="S84" s="192">
        <v>0</v>
      </c>
      <c r="T84" s="193">
        <f>S84*H84</f>
        <v>0</v>
      </c>
      <c r="AR84" s="25" t="s">
        <v>748</v>
      </c>
      <c r="AT84" s="25" t="s">
        <v>159</v>
      </c>
      <c r="AU84" s="25" t="s">
        <v>83</v>
      </c>
      <c r="AY84" s="25" t="s">
        <v>157</v>
      </c>
      <c r="BE84" s="194">
        <f>IF(N84="základní",J84,0)</f>
        <v>0</v>
      </c>
      <c r="BF84" s="194">
        <f>IF(N84="snížená",J84,0)</f>
        <v>0</v>
      </c>
      <c r="BG84" s="194">
        <f>IF(N84="zákl. přenesená",J84,0)</f>
        <v>0</v>
      </c>
      <c r="BH84" s="194">
        <f>IF(N84="sníž. přenesená",J84,0)</f>
        <v>0</v>
      </c>
      <c r="BI84" s="194">
        <f>IF(N84="nulová",J84,0)</f>
        <v>0</v>
      </c>
      <c r="BJ84" s="25" t="s">
        <v>81</v>
      </c>
      <c r="BK84" s="194">
        <f>ROUND(I84*H84,2)</f>
        <v>0</v>
      </c>
      <c r="BL84" s="25" t="s">
        <v>748</v>
      </c>
      <c r="BM84" s="25" t="s">
        <v>755</v>
      </c>
    </row>
    <row r="85" spans="2:51" s="12" customFormat="1" ht="24">
      <c r="B85" s="195"/>
      <c r="D85" s="196" t="s">
        <v>165</v>
      </c>
      <c r="E85" s="197" t="s">
        <v>5</v>
      </c>
      <c r="F85" s="198" t="s">
        <v>756</v>
      </c>
      <c r="H85" s="199" t="s">
        <v>5</v>
      </c>
      <c r="I85" s="200"/>
      <c r="L85" s="195"/>
      <c r="M85" s="201"/>
      <c r="N85" s="202"/>
      <c r="O85" s="202"/>
      <c r="P85" s="202"/>
      <c r="Q85" s="202"/>
      <c r="R85" s="202"/>
      <c r="S85" s="202"/>
      <c r="T85" s="203"/>
      <c r="AT85" s="199" t="s">
        <v>165</v>
      </c>
      <c r="AU85" s="199" t="s">
        <v>83</v>
      </c>
      <c r="AV85" s="12" t="s">
        <v>81</v>
      </c>
      <c r="AW85" s="12" t="s">
        <v>38</v>
      </c>
      <c r="AX85" s="12" t="s">
        <v>74</v>
      </c>
      <c r="AY85" s="199" t="s">
        <v>157</v>
      </c>
    </row>
    <row r="86" spans="2:51" s="13" customFormat="1" ht="12">
      <c r="B86" s="204"/>
      <c r="D86" s="213" t="s">
        <v>165</v>
      </c>
      <c r="E86" s="258" t="s">
        <v>5</v>
      </c>
      <c r="F86" s="246" t="s">
        <v>81</v>
      </c>
      <c r="H86" s="247">
        <v>1</v>
      </c>
      <c r="I86" s="208"/>
      <c r="L86" s="204"/>
      <c r="M86" s="209"/>
      <c r="N86" s="210"/>
      <c r="O86" s="210"/>
      <c r="P86" s="210"/>
      <c r="Q86" s="210"/>
      <c r="R86" s="210"/>
      <c r="S86" s="210"/>
      <c r="T86" s="211"/>
      <c r="AT86" s="205" t="s">
        <v>165</v>
      </c>
      <c r="AU86" s="205" t="s">
        <v>83</v>
      </c>
      <c r="AV86" s="13" t="s">
        <v>83</v>
      </c>
      <c r="AW86" s="13" t="s">
        <v>38</v>
      </c>
      <c r="AX86" s="13" t="s">
        <v>81</v>
      </c>
      <c r="AY86" s="205" t="s">
        <v>157</v>
      </c>
    </row>
    <row r="87" spans="2:65" s="1" customFormat="1" ht="20.4" customHeight="1">
      <c r="B87" s="182"/>
      <c r="C87" s="183" t="s">
        <v>163</v>
      </c>
      <c r="D87" s="183" t="s">
        <v>159</v>
      </c>
      <c r="E87" s="184" t="s">
        <v>757</v>
      </c>
      <c r="F87" s="185" t="s">
        <v>758</v>
      </c>
      <c r="G87" s="186" t="s">
        <v>395</v>
      </c>
      <c r="H87" s="187">
        <v>1</v>
      </c>
      <c r="I87" s="188"/>
      <c r="J87" s="189">
        <f>ROUND(I87*H87,2)</f>
        <v>0</v>
      </c>
      <c r="K87" s="185" t="s">
        <v>5</v>
      </c>
      <c r="L87" s="42"/>
      <c r="M87" s="190" t="s">
        <v>5</v>
      </c>
      <c r="N87" s="191" t="s">
        <v>45</v>
      </c>
      <c r="O87" s="43"/>
      <c r="P87" s="192">
        <f>O87*H87</f>
        <v>0</v>
      </c>
      <c r="Q87" s="192">
        <v>0</v>
      </c>
      <c r="R87" s="192">
        <f>Q87*H87</f>
        <v>0</v>
      </c>
      <c r="S87" s="192">
        <v>0</v>
      </c>
      <c r="T87" s="193">
        <f>S87*H87</f>
        <v>0</v>
      </c>
      <c r="AR87" s="25" t="s">
        <v>748</v>
      </c>
      <c r="AT87" s="25" t="s">
        <v>159</v>
      </c>
      <c r="AU87" s="25" t="s">
        <v>83</v>
      </c>
      <c r="AY87" s="25" t="s">
        <v>157</v>
      </c>
      <c r="BE87" s="194">
        <f>IF(N87="základní",J87,0)</f>
        <v>0</v>
      </c>
      <c r="BF87" s="194">
        <f>IF(N87="snížená",J87,0)</f>
        <v>0</v>
      </c>
      <c r="BG87" s="194">
        <f>IF(N87="zákl. přenesená",J87,0)</f>
        <v>0</v>
      </c>
      <c r="BH87" s="194">
        <f>IF(N87="sníž. přenesená",J87,0)</f>
        <v>0</v>
      </c>
      <c r="BI87" s="194">
        <f>IF(N87="nulová",J87,0)</f>
        <v>0</v>
      </c>
      <c r="BJ87" s="25" t="s">
        <v>81</v>
      </c>
      <c r="BK87" s="194">
        <f>ROUND(I87*H87,2)</f>
        <v>0</v>
      </c>
      <c r="BL87" s="25" t="s">
        <v>748</v>
      </c>
      <c r="BM87" s="25" t="s">
        <v>759</v>
      </c>
    </row>
    <row r="88" spans="2:51" s="12" customFormat="1" ht="24">
      <c r="B88" s="195"/>
      <c r="D88" s="196" t="s">
        <v>165</v>
      </c>
      <c r="E88" s="197" t="s">
        <v>5</v>
      </c>
      <c r="F88" s="198" t="s">
        <v>760</v>
      </c>
      <c r="H88" s="199" t="s">
        <v>5</v>
      </c>
      <c r="I88" s="200"/>
      <c r="L88" s="195"/>
      <c r="M88" s="201"/>
      <c r="N88" s="202"/>
      <c r="O88" s="202"/>
      <c r="P88" s="202"/>
      <c r="Q88" s="202"/>
      <c r="R88" s="202"/>
      <c r="S88" s="202"/>
      <c r="T88" s="203"/>
      <c r="AT88" s="199" t="s">
        <v>165</v>
      </c>
      <c r="AU88" s="199" t="s">
        <v>83</v>
      </c>
      <c r="AV88" s="12" t="s">
        <v>81</v>
      </c>
      <c r="AW88" s="12" t="s">
        <v>38</v>
      </c>
      <c r="AX88" s="12" t="s">
        <v>74</v>
      </c>
      <c r="AY88" s="199" t="s">
        <v>157</v>
      </c>
    </row>
    <row r="89" spans="2:51" s="12" customFormat="1" ht="24">
      <c r="B89" s="195"/>
      <c r="D89" s="196" t="s">
        <v>165</v>
      </c>
      <c r="E89" s="197" t="s">
        <v>5</v>
      </c>
      <c r="F89" s="198" t="s">
        <v>761</v>
      </c>
      <c r="H89" s="199" t="s">
        <v>5</v>
      </c>
      <c r="I89" s="200"/>
      <c r="L89" s="195"/>
      <c r="M89" s="201"/>
      <c r="N89" s="202"/>
      <c r="O89" s="202"/>
      <c r="P89" s="202"/>
      <c r="Q89" s="202"/>
      <c r="R89" s="202"/>
      <c r="S89" s="202"/>
      <c r="T89" s="203"/>
      <c r="AT89" s="199" t="s">
        <v>165</v>
      </c>
      <c r="AU89" s="199" t="s">
        <v>83</v>
      </c>
      <c r="AV89" s="12" t="s">
        <v>81</v>
      </c>
      <c r="AW89" s="12" t="s">
        <v>38</v>
      </c>
      <c r="AX89" s="12" t="s">
        <v>74</v>
      </c>
      <c r="AY89" s="199" t="s">
        <v>157</v>
      </c>
    </row>
    <row r="90" spans="2:51" s="13" customFormat="1" ht="12">
      <c r="B90" s="204"/>
      <c r="D90" s="213" t="s">
        <v>165</v>
      </c>
      <c r="E90" s="258" t="s">
        <v>5</v>
      </c>
      <c r="F90" s="246" t="s">
        <v>81</v>
      </c>
      <c r="H90" s="247">
        <v>1</v>
      </c>
      <c r="I90" s="208"/>
      <c r="L90" s="204"/>
      <c r="M90" s="209"/>
      <c r="N90" s="210"/>
      <c r="O90" s="210"/>
      <c r="P90" s="210"/>
      <c r="Q90" s="210"/>
      <c r="R90" s="210"/>
      <c r="S90" s="210"/>
      <c r="T90" s="211"/>
      <c r="AT90" s="205" t="s">
        <v>165</v>
      </c>
      <c r="AU90" s="205" t="s">
        <v>83</v>
      </c>
      <c r="AV90" s="13" t="s">
        <v>83</v>
      </c>
      <c r="AW90" s="13" t="s">
        <v>38</v>
      </c>
      <c r="AX90" s="13" t="s">
        <v>81</v>
      </c>
      <c r="AY90" s="205" t="s">
        <v>157</v>
      </c>
    </row>
    <row r="91" spans="2:65" s="1" customFormat="1" ht="20.4" customHeight="1">
      <c r="B91" s="182"/>
      <c r="C91" s="183" t="s">
        <v>194</v>
      </c>
      <c r="D91" s="183" t="s">
        <v>159</v>
      </c>
      <c r="E91" s="184" t="s">
        <v>762</v>
      </c>
      <c r="F91" s="185" t="s">
        <v>763</v>
      </c>
      <c r="G91" s="186" t="s">
        <v>395</v>
      </c>
      <c r="H91" s="187">
        <v>1</v>
      </c>
      <c r="I91" s="188"/>
      <c r="J91" s="189">
        <f>ROUND(I91*H91,2)</f>
        <v>0</v>
      </c>
      <c r="K91" s="185" t="s">
        <v>5</v>
      </c>
      <c r="L91" s="42"/>
      <c r="M91" s="190" t="s">
        <v>5</v>
      </c>
      <c r="N91" s="191" t="s">
        <v>45</v>
      </c>
      <c r="O91" s="43"/>
      <c r="P91" s="192">
        <f>O91*H91</f>
        <v>0</v>
      </c>
      <c r="Q91" s="192">
        <v>0</v>
      </c>
      <c r="R91" s="192">
        <f>Q91*H91</f>
        <v>0</v>
      </c>
      <c r="S91" s="192">
        <v>0</v>
      </c>
      <c r="T91" s="193">
        <f>S91*H91</f>
        <v>0</v>
      </c>
      <c r="AR91" s="25" t="s">
        <v>748</v>
      </c>
      <c r="AT91" s="25" t="s">
        <v>159</v>
      </c>
      <c r="AU91" s="25" t="s">
        <v>83</v>
      </c>
      <c r="AY91" s="25" t="s">
        <v>157</v>
      </c>
      <c r="BE91" s="194">
        <f>IF(N91="základní",J91,0)</f>
        <v>0</v>
      </c>
      <c r="BF91" s="194">
        <f>IF(N91="snížená",J91,0)</f>
        <v>0</v>
      </c>
      <c r="BG91" s="194">
        <f>IF(N91="zákl. přenesená",J91,0)</f>
        <v>0</v>
      </c>
      <c r="BH91" s="194">
        <f>IF(N91="sníž. přenesená",J91,0)</f>
        <v>0</v>
      </c>
      <c r="BI91" s="194">
        <f>IF(N91="nulová",J91,0)</f>
        <v>0</v>
      </c>
      <c r="BJ91" s="25" t="s">
        <v>81</v>
      </c>
      <c r="BK91" s="194">
        <f>ROUND(I91*H91,2)</f>
        <v>0</v>
      </c>
      <c r="BL91" s="25" t="s">
        <v>748</v>
      </c>
      <c r="BM91" s="25" t="s">
        <v>764</v>
      </c>
    </row>
    <row r="92" spans="2:51" s="12" customFormat="1" ht="24">
      <c r="B92" s="195"/>
      <c r="D92" s="196" t="s">
        <v>165</v>
      </c>
      <c r="E92" s="197" t="s">
        <v>5</v>
      </c>
      <c r="F92" s="198" t="s">
        <v>765</v>
      </c>
      <c r="H92" s="199" t="s">
        <v>5</v>
      </c>
      <c r="I92" s="200"/>
      <c r="L92" s="195"/>
      <c r="M92" s="201"/>
      <c r="N92" s="202"/>
      <c r="O92" s="202"/>
      <c r="P92" s="202"/>
      <c r="Q92" s="202"/>
      <c r="R92" s="202"/>
      <c r="S92" s="202"/>
      <c r="T92" s="203"/>
      <c r="AT92" s="199" t="s">
        <v>165</v>
      </c>
      <c r="AU92" s="199" t="s">
        <v>83</v>
      </c>
      <c r="AV92" s="12" t="s">
        <v>81</v>
      </c>
      <c r="AW92" s="12" t="s">
        <v>38</v>
      </c>
      <c r="AX92" s="12" t="s">
        <v>74</v>
      </c>
      <c r="AY92" s="199" t="s">
        <v>157</v>
      </c>
    </row>
    <row r="93" spans="2:51" s="12" customFormat="1" ht="12">
      <c r="B93" s="195"/>
      <c r="D93" s="196" t="s">
        <v>165</v>
      </c>
      <c r="E93" s="197" t="s">
        <v>5</v>
      </c>
      <c r="F93" s="198" t="s">
        <v>766</v>
      </c>
      <c r="H93" s="199" t="s">
        <v>5</v>
      </c>
      <c r="I93" s="200"/>
      <c r="L93" s="195"/>
      <c r="M93" s="201"/>
      <c r="N93" s="202"/>
      <c r="O93" s="202"/>
      <c r="P93" s="202"/>
      <c r="Q93" s="202"/>
      <c r="R93" s="202"/>
      <c r="S93" s="202"/>
      <c r="T93" s="203"/>
      <c r="AT93" s="199" t="s">
        <v>165</v>
      </c>
      <c r="AU93" s="199" t="s">
        <v>83</v>
      </c>
      <c r="AV93" s="12" t="s">
        <v>81</v>
      </c>
      <c r="AW93" s="12" t="s">
        <v>38</v>
      </c>
      <c r="AX93" s="12" t="s">
        <v>74</v>
      </c>
      <c r="AY93" s="199" t="s">
        <v>157</v>
      </c>
    </row>
    <row r="94" spans="2:51" s="13" customFormat="1" ht="12">
      <c r="B94" s="204"/>
      <c r="D94" s="213" t="s">
        <v>165</v>
      </c>
      <c r="E94" s="258" t="s">
        <v>5</v>
      </c>
      <c r="F94" s="246" t="s">
        <v>81</v>
      </c>
      <c r="H94" s="247">
        <v>1</v>
      </c>
      <c r="I94" s="208"/>
      <c r="L94" s="204"/>
      <c r="M94" s="209"/>
      <c r="N94" s="210"/>
      <c r="O94" s="210"/>
      <c r="P94" s="210"/>
      <c r="Q94" s="210"/>
      <c r="R94" s="210"/>
      <c r="S94" s="210"/>
      <c r="T94" s="211"/>
      <c r="AT94" s="205" t="s">
        <v>165</v>
      </c>
      <c r="AU94" s="205" t="s">
        <v>83</v>
      </c>
      <c r="AV94" s="13" t="s">
        <v>83</v>
      </c>
      <c r="AW94" s="13" t="s">
        <v>38</v>
      </c>
      <c r="AX94" s="13" t="s">
        <v>81</v>
      </c>
      <c r="AY94" s="205" t="s">
        <v>157</v>
      </c>
    </row>
    <row r="95" spans="2:65" s="1" customFormat="1" ht="20.4" customHeight="1">
      <c r="B95" s="182"/>
      <c r="C95" s="183" t="s">
        <v>203</v>
      </c>
      <c r="D95" s="183" t="s">
        <v>159</v>
      </c>
      <c r="E95" s="184" t="s">
        <v>767</v>
      </c>
      <c r="F95" s="185" t="s">
        <v>768</v>
      </c>
      <c r="G95" s="186" t="s">
        <v>395</v>
      </c>
      <c r="H95" s="187">
        <v>1</v>
      </c>
      <c r="I95" s="188"/>
      <c r="J95" s="189">
        <f>ROUND(I95*H95,2)</f>
        <v>0</v>
      </c>
      <c r="K95" s="185" t="s">
        <v>5</v>
      </c>
      <c r="L95" s="42"/>
      <c r="M95" s="190" t="s">
        <v>5</v>
      </c>
      <c r="N95" s="191" t="s">
        <v>45</v>
      </c>
      <c r="O95" s="43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25" t="s">
        <v>748</v>
      </c>
      <c r="AT95" s="25" t="s">
        <v>159</v>
      </c>
      <c r="AU95" s="25" t="s">
        <v>83</v>
      </c>
      <c r="AY95" s="25" t="s">
        <v>157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25" t="s">
        <v>81</v>
      </c>
      <c r="BK95" s="194">
        <f>ROUND(I95*H95,2)</f>
        <v>0</v>
      </c>
      <c r="BL95" s="25" t="s">
        <v>748</v>
      </c>
      <c r="BM95" s="25" t="s">
        <v>769</v>
      </c>
    </row>
    <row r="96" spans="2:51" s="12" customFormat="1" ht="24">
      <c r="B96" s="195"/>
      <c r="D96" s="196" t="s">
        <v>165</v>
      </c>
      <c r="E96" s="197" t="s">
        <v>5</v>
      </c>
      <c r="F96" s="198" t="s">
        <v>770</v>
      </c>
      <c r="H96" s="199" t="s">
        <v>5</v>
      </c>
      <c r="I96" s="200"/>
      <c r="L96" s="195"/>
      <c r="M96" s="201"/>
      <c r="N96" s="202"/>
      <c r="O96" s="202"/>
      <c r="P96" s="202"/>
      <c r="Q96" s="202"/>
      <c r="R96" s="202"/>
      <c r="S96" s="202"/>
      <c r="T96" s="203"/>
      <c r="AT96" s="199" t="s">
        <v>165</v>
      </c>
      <c r="AU96" s="199" t="s">
        <v>83</v>
      </c>
      <c r="AV96" s="12" t="s">
        <v>81</v>
      </c>
      <c r="AW96" s="12" t="s">
        <v>38</v>
      </c>
      <c r="AX96" s="12" t="s">
        <v>74</v>
      </c>
      <c r="AY96" s="199" t="s">
        <v>157</v>
      </c>
    </row>
    <row r="97" spans="2:51" s="12" customFormat="1" ht="12">
      <c r="B97" s="195"/>
      <c r="D97" s="196" t="s">
        <v>165</v>
      </c>
      <c r="E97" s="197" t="s">
        <v>5</v>
      </c>
      <c r="F97" s="198" t="s">
        <v>766</v>
      </c>
      <c r="H97" s="199" t="s">
        <v>5</v>
      </c>
      <c r="I97" s="200"/>
      <c r="L97" s="195"/>
      <c r="M97" s="201"/>
      <c r="N97" s="202"/>
      <c r="O97" s="202"/>
      <c r="P97" s="202"/>
      <c r="Q97" s="202"/>
      <c r="R97" s="202"/>
      <c r="S97" s="202"/>
      <c r="T97" s="203"/>
      <c r="AT97" s="199" t="s">
        <v>165</v>
      </c>
      <c r="AU97" s="199" t="s">
        <v>83</v>
      </c>
      <c r="AV97" s="12" t="s">
        <v>81</v>
      </c>
      <c r="AW97" s="12" t="s">
        <v>38</v>
      </c>
      <c r="AX97" s="12" t="s">
        <v>74</v>
      </c>
      <c r="AY97" s="199" t="s">
        <v>157</v>
      </c>
    </row>
    <row r="98" spans="2:51" s="12" customFormat="1" ht="12">
      <c r="B98" s="195"/>
      <c r="D98" s="196" t="s">
        <v>165</v>
      </c>
      <c r="E98" s="197" t="s">
        <v>5</v>
      </c>
      <c r="F98" s="198" t="s">
        <v>771</v>
      </c>
      <c r="H98" s="199" t="s">
        <v>5</v>
      </c>
      <c r="I98" s="200"/>
      <c r="L98" s="195"/>
      <c r="M98" s="201"/>
      <c r="N98" s="202"/>
      <c r="O98" s="202"/>
      <c r="P98" s="202"/>
      <c r="Q98" s="202"/>
      <c r="R98" s="202"/>
      <c r="S98" s="202"/>
      <c r="T98" s="203"/>
      <c r="AT98" s="199" t="s">
        <v>165</v>
      </c>
      <c r="AU98" s="199" t="s">
        <v>83</v>
      </c>
      <c r="AV98" s="12" t="s">
        <v>81</v>
      </c>
      <c r="AW98" s="12" t="s">
        <v>38</v>
      </c>
      <c r="AX98" s="12" t="s">
        <v>74</v>
      </c>
      <c r="AY98" s="199" t="s">
        <v>157</v>
      </c>
    </row>
    <row r="99" spans="2:51" s="13" customFormat="1" ht="12">
      <c r="B99" s="204"/>
      <c r="D99" s="213" t="s">
        <v>165</v>
      </c>
      <c r="E99" s="258" t="s">
        <v>5</v>
      </c>
      <c r="F99" s="246" t="s">
        <v>81</v>
      </c>
      <c r="H99" s="247">
        <v>1</v>
      </c>
      <c r="I99" s="208"/>
      <c r="L99" s="204"/>
      <c r="M99" s="209"/>
      <c r="N99" s="210"/>
      <c r="O99" s="210"/>
      <c r="P99" s="210"/>
      <c r="Q99" s="210"/>
      <c r="R99" s="210"/>
      <c r="S99" s="210"/>
      <c r="T99" s="211"/>
      <c r="AT99" s="205" t="s">
        <v>165</v>
      </c>
      <c r="AU99" s="205" t="s">
        <v>83</v>
      </c>
      <c r="AV99" s="13" t="s">
        <v>83</v>
      </c>
      <c r="AW99" s="13" t="s">
        <v>38</v>
      </c>
      <c r="AX99" s="13" t="s">
        <v>81</v>
      </c>
      <c r="AY99" s="205" t="s">
        <v>157</v>
      </c>
    </row>
    <row r="100" spans="2:65" s="1" customFormat="1" ht="20.4" customHeight="1">
      <c r="B100" s="182"/>
      <c r="C100" s="183" t="s">
        <v>208</v>
      </c>
      <c r="D100" s="183" t="s">
        <v>159</v>
      </c>
      <c r="E100" s="184" t="s">
        <v>772</v>
      </c>
      <c r="F100" s="185" t="s">
        <v>773</v>
      </c>
      <c r="G100" s="186" t="s">
        <v>395</v>
      </c>
      <c r="H100" s="187">
        <v>1</v>
      </c>
      <c r="I100" s="188"/>
      <c r="J100" s="189">
        <f>ROUND(I100*H100,2)</f>
        <v>0</v>
      </c>
      <c r="K100" s="185" t="s">
        <v>5</v>
      </c>
      <c r="L100" s="42"/>
      <c r="M100" s="190" t="s">
        <v>5</v>
      </c>
      <c r="N100" s="191" t="s">
        <v>45</v>
      </c>
      <c r="O100" s="43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25" t="s">
        <v>748</v>
      </c>
      <c r="AT100" s="25" t="s">
        <v>159</v>
      </c>
      <c r="AU100" s="25" t="s">
        <v>83</v>
      </c>
      <c r="AY100" s="25" t="s">
        <v>157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25" t="s">
        <v>81</v>
      </c>
      <c r="BK100" s="194">
        <f>ROUND(I100*H100,2)</f>
        <v>0</v>
      </c>
      <c r="BL100" s="25" t="s">
        <v>748</v>
      </c>
      <c r="BM100" s="25" t="s">
        <v>774</v>
      </c>
    </row>
    <row r="101" spans="2:65" s="1" customFormat="1" ht="20.4" customHeight="1">
      <c r="B101" s="182"/>
      <c r="C101" s="183" t="s">
        <v>214</v>
      </c>
      <c r="D101" s="183" t="s">
        <v>159</v>
      </c>
      <c r="E101" s="184" t="s">
        <v>775</v>
      </c>
      <c r="F101" s="185" t="s">
        <v>776</v>
      </c>
      <c r="G101" s="186" t="s">
        <v>395</v>
      </c>
      <c r="H101" s="187">
        <v>1</v>
      </c>
      <c r="I101" s="188"/>
      <c r="J101" s="189">
        <f>ROUND(I101*H101,2)</f>
        <v>0</v>
      </c>
      <c r="K101" s="185" t="s">
        <v>5</v>
      </c>
      <c r="L101" s="42"/>
      <c r="M101" s="190" t="s">
        <v>5</v>
      </c>
      <c r="N101" s="191" t="s">
        <v>45</v>
      </c>
      <c r="O101" s="43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25" t="s">
        <v>748</v>
      </c>
      <c r="AT101" s="25" t="s">
        <v>159</v>
      </c>
      <c r="AU101" s="25" t="s">
        <v>83</v>
      </c>
      <c r="AY101" s="25" t="s">
        <v>157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5" t="s">
        <v>81</v>
      </c>
      <c r="BK101" s="194">
        <f>ROUND(I101*H101,2)</f>
        <v>0</v>
      </c>
      <c r="BL101" s="25" t="s">
        <v>748</v>
      </c>
      <c r="BM101" s="25" t="s">
        <v>777</v>
      </c>
    </row>
    <row r="102" spans="2:65" s="1" customFormat="1" ht="20.4" customHeight="1">
      <c r="B102" s="182"/>
      <c r="C102" s="183" t="s">
        <v>219</v>
      </c>
      <c r="D102" s="183" t="s">
        <v>159</v>
      </c>
      <c r="E102" s="184" t="s">
        <v>778</v>
      </c>
      <c r="F102" s="185" t="s">
        <v>779</v>
      </c>
      <c r="G102" s="186" t="s">
        <v>395</v>
      </c>
      <c r="H102" s="187">
        <v>1</v>
      </c>
      <c r="I102" s="188"/>
      <c r="J102" s="189">
        <f>ROUND(I102*H102,2)</f>
        <v>0</v>
      </c>
      <c r="K102" s="185" t="s">
        <v>5</v>
      </c>
      <c r="L102" s="42"/>
      <c r="M102" s="190" t="s">
        <v>5</v>
      </c>
      <c r="N102" s="191" t="s">
        <v>45</v>
      </c>
      <c r="O102" s="43"/>
      <c r="P102" s="192">
        <f>O102*H102</f>
        <v>0</v>
      </c>
      <c r="Q102" s="192">
        <v>0</v>
      </c>
      <c r="R102" s="192">
        <f>Q102*H102</f>
        <v>0</v>
      </c>
      <c r="S102" s="192">
        <v>0</v>
      </c>
      <c r="T102" s="193">
        <f>S102*H102</f>
        <v>0</v>
      </c>
      <c r="AR102" s="25" t="s">
        <v>748</v>
      </c>
      <c r="AT102" s="25" t="s">
        <v>159</v>
      </c>
      <c r="AU102" s="25" t="s">
        <v>83</v>
      </c>
      <c r="AY102" s="25" t="s">
        <v>157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25" t="s">
        <v>81</v>
      </c>
      <c r="BK102" s="194">
        <f>ROUND(I102*H102,2)</f>
        <v>0</v>
      </c>
      <c r="BL102" s="25" t="s">
        <v>748</v>
      </c>
      <c r="BM102" s="25" t="s">
        <v>780</v>
      </c>
    </row>
    <row r="103" spans="2:51" s="12" customFormat="1" ht="24">
      <c r="B103" s="195"/>
      <c r="D103" s="196" t="s">
        <v>165</v>
      </c>
      <c r="E103" s="197" t="s">
        <v>5</v>
      </c>
      <c r="F103" s="198" t="s">
        <v>781</v>
      </c>
      <c r="H103" s="199" t="s">
        <v>5</v>
      </c>
      <c r="I103" s="200"/>
      <c r="L103" s="195"/>
      <c r="M103" s="201"/>
      <c r="N103" s="202"/>
      <c r="O103" s="202"/>
      <c r="P103" s="202"/>
      <c r="Q103" s="202"/>
      <c r="R103" s="202"/>
      <c r="S103" s="202"/>
      <c r="T103" s="203"/>
      <c r="AT103" s="199" t="s">
        <v>165</v>
      </c>
      <c r="AU103" s="199" t="s">
        <v>83</v>
      </c>
      <c r="AV103" s="12" t="s">
        <v>81</v>
      </c>
      <c r="AW103" s="12" t="s">
        <v>38</v>
      </c>
      <c r="AX103" s="12" t="s">
        <v>74</v>
      </c>
      <c r="AY103" s="199" t="s">
        <v>157</v>
      </c>
    </row>
    <row r="104" spans="2:51" s="13" customFormat="1" ht="12">
      <c r="B104" s="204"/>
      <c r="D104" s="213" t="s">
        <v>165</v>
      </c>
      <c r="E104" s="258" t="s">
        <v>5</v>
      </c>
      <c r="F104" s="246" t="s">
        <v>81</v>
      </c>
      <c r="H104" s="247">
        <v>1</v>
      </c>
      <c r="I104" s="208"/>
      <c r="L104" s="204"/>
      <c r="M104" s="209"/>
      <c r="N104" s="210"/>
      <c r="O104" s="210"/>
      <c r="P104" s="210"/>
      <c r="Q104" s="210"/>
      <c r="R104" s="210"/>
      <c r="S104" s="210"/>
      <c r="T104" s="211"/>
      <c r="AT104" s="205" t="s">
        <v>165</v>
      </c>
      <c r="AU104" s="205" t="s">
        <v>83</v>
      </c>
      <c r="AV104" s="13" t="s">
        <v>83</v>
      </c>
      <c r="AW104" s="13" t="s">
        <v>38</v>
      </c>
      <c r="AX104" s="13" t="s">
        <v>81</v>
      </c>
      <c r="AY104" s="205" t="s">
        <v>157</v>
      </c>
    </row>
    <row r="105" spans="2:65" s="1" customFormat="1" ht="20.4" customHeight="1">
      <c r="B105" s="182"/>
      <c r="C105" s="183" t="s">
        <v>227</v>
      </c>
      <c r="D105" s="183" t="s">
        <v>159</v>
      </c>
      <c r="E105" s="184" t="s">
        <v>782</v>
      </c>
      <c r="F105" s="185" t="s">
        <v>783</v>
      </c>
      <c r="G105" s="186" t="s">
        <v>395</v>
      </c>
      <c r="H105" s="187">
        <v>1</v>
      </c>
      <c r="I105" s="188"/>
      <c r="J105" s="189">
        <f>ROUND(I105*H105,2)</f>
        <v>0</v>
      </c>
      <c r="K105" s="185" t="s">
        <v>5</v>
      </c>
      <c r="L105" s="42"/>
      <c r="M105" s="190" t="s">
        <v>5</v>
      </c>
      <c r="N105" s="191" t="s">
        <v>45</v>
      </c>
      <c r="O105" s="43"/>
      <c r="P105" s="192">
        <f>O105*H105</f>
        <v>0</v>
      </c>
      <c r="Q105" s="192">
        <v>0</v>
      </c>
      <c r="R105" s="192">
        <f>Q105*H105</f>
        <v>0</v>
      </c>
      <c r="S105" s="192">
        <v>0</v>
      </c>
      <c r="T105" s="193">
        <f>S105*H105</f>
        <v>0</v>
      </c>
      <c r="AR105" s="25" t="s">
        <v>748</v>
      </c>
      <c r="AT105" s="25" t="s">
        <v>159</v>
      </c>
      <c r="AU105" s="25" t="s">
        <v>83</v>
      </c>
      <c r="AY105" s="25" t="s">
        <v>157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25" t="s">
        <v>81</v>
      </c>
      <c r="BK105" s="194">
        <f>ROUND(I105*H105,2)</f>
        <v>0</v>
      </c>
      <c r="BL105" s="25" t="s">
        <v>748</v>
      </c>
      <c r="BM105" s="25" t="s">
        <v>784</v>
      </c>
    </row>
    <row r="106" spans="2:51" s="12" customFormat="1" ht="24">
      <c r="B106" s="195"/>
      <c r="D106" s="196" t="s">
        <v>165</v>
      </c>
      <c r="E106" s="197" t="s">
        <v>5</v>
      </c>
      <c r="F106" s="198" t="s">
        <v>785</v>
      </c>
      <c r="H106" s="199" t="s">
        <v>5</v>
      </c>
      <c r="I106" s="200"/>
      <c r="L106" s="195"/>
      <c r="M106" s="201"/>
      <c r="N106" s="202"/>
      <c r="O106" s="202"/>
      <c r="P106" s="202"/>
      <c r="Q106" s="202"/>
      <c r="R106" s="202"/>
      <c r="S106" s="202"/>
      <c r="T106" s="203"/>
      <c r="AT106" s="199" t="s">
        <v>165</v>
      </c>
      <c r="AU106" s="199" t="s">
        <v>83</v>
      </c>
      <c r="AV106" s="12" t="s">
        <v>81</v>
      </c>
      <c r="AW106" s="12" t="s">
        <v>38</v>
      </c>
      <c r="AX106" s="12" t="s">
        <v>74</v>
      </c>
      <c r="AY106" s="199" t="s">
        <v>157</v>
      </c>
    </row>
    <row r="107" spans="2:51" s="12" customFormat="1" ht="24">
      <c r="B107" s="195"/>
      <c r="D107" s="196" t="s">
        <v>165</v>
      </c>
      <c r="E107" s="197" t="s">
        <v>5</v>
      </c>
      <c r="F107" s="198" t="s">
        <v>786</v>
      </c>
      <c r="H107" s="199" t="s">
        <v>5</v>
      </c>
      <c r="I107" s="200"/>
      <c r="L107" s="195"/>
      <c r="M107" s="201"/>
      <c r="N107" s="202"/>
      <c r="O107" s="202"/>
      <c r="P107" s="202"/>
      <c r="Q107" s="202"/>
      <c r="R107" s="202"/>
      <c r="S107" s="202"/>
      <c r="T107" s="203"/>
      <c r="AT107" s="199" t="s">
        <v>165</v>
      </c>
      <c r="AU107" s="199" t="s">
        <v>83</v>
      </c>
      <c r="AV107" s="12" t="s">
        <v>81</v>
      </c>
      <c r="AW107" s="12" t="s">
        <v>38</v>
      </c>
      <c r="AX107" s="12" t="s">
        <v>74</v>
      </c>
      <c r="AY107" s="199" t="s">
        <v>157</v>
      </c>
    </row>
    <row r="108" spans="2:51" s="12" customFormat="1" ht="12">
      <c r="B108" s="195"/>
      <c r="D108" s="196" t="s">
        <v>165</v>
      </c>
      <c r="E108" s="197" t="s">
        <v>5</v>
      </c>
      <c r="F108" s="198" t="s">
        <v>787</v>
      </c>
      <c r="H108" s="199" t="s">
        <v>5</v>
      </c>
      <c r="I108" s="200"/>
      <c r="L108" s="195"/>
      <c r="M108" s="201"/>
      <c r="N108" s="202"/>
      <c r="O108" s="202"/>
      <c r="P108" s="202"/>
      <c r="Q108" s="202"/>
      <c r="R108" s="202"/>
      <c r="S108" s="202"/>
      <c r="T108" s="203"/>
      <c r="AT108" s="199" t="s">
        <v>165</v>
      </c>
      <c r="AU108" s="199" t="s">
        <v>83</v>
      </c>
      <c r="AV108" s="12" t="s">
        <v>81</v>
      </c>
      <c r="AW108" s="12" t="s">
        <v>38</v>
      </c>
      <c r="AX108" s="12" t="s">
        <v>74</v>
      </c>
      <c r="AY108" s="199" t="s">
        <v>157</v>
      </c>
    </row>
    <row r="109" spans="2:51" s="13" customFormat="1" ht="12">
      <c r="B109" s="204"/>
      <c r="D109" s="196" t="s">
        <v>165</v>
      </c>
      <c r="E109" s="205" t="s">
        <v>5</v>
      </c>
      <c r="F109" s="206" t="s">
        <v>81</v>
      </c>
      <c r="H109" s="207">
        <v>1</v>
      </c>
      <c r="I109" s="208"/>
      <c r="L109" s="204"/>
      <c r="M109" s="259"/>
      <c r="N109" s="260"/>
      <c r="O109" s="260"/>
      <c r="P109" s="260"/>
      <c r="Q109" s="260"/>
      <c r="R109" s="260"/>
      <c r="S109" s="260"/>
      <c r="T109" s="261"/>
      <c r="AT109" s="205" t="s">
        <v>165</v>
      </c>
      <c r="AU109" s="205" t="s">
        <v>83</v>
      </c>
      <c r="AV109" s="13" t="s">
        <v>83</v>
      </c>
      <c r="AW109" s="13" t="s">
        <v>38</v>
      </c>
      <c r="AX109" s="13" t="s">
        <v>81</v>
      </c>
      <c r="AY109" s="205" t="s">
        <v>157</v>
      </c>
    </row>
    <row r="110" spans="2:12" s="1" customFormat="1" ht="6.9" customHeight="1">
      <c r="B110" s="57"/>
      <c r="C110" s="58"/>
      <c r="D110" s="58"/>
      <c r="E110" s="58"/>
      <c r="F110" s="58"/>
      <c r="G110" s="58"/>
      <c r="H110" s="58"/>
      <c r="I110" s="135"/>
      <c r="J110" s="58"/>
      <c r="K110" s="58"/>
      <c r="L110" s="42"/>
    </row>
  </sheetData>
  <autoFilter ref="C77:K109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7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113</v>
      </c>
      <c r="G1" s="388" t="s">
        <v>114</v>
      </c>
      <c r="H1" s="388"/>
      <c r="I1" s="111"/>
      <c r="J1" s="110" t="s">
        <v>115</v>
      </c>
      <c r="K1" s="109" t="s">
        <v>116</v>
      </c>
      <c r="L1" s="110" t="s">
        <v>117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9" t="s">
        <v>8</v>
      </c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5" t="s">
        <v>112</v>
      </c>
    </row>
    <row r="3" spans="2:46" ht="6.9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83</v>
      </c>
    </row>
    <row r="4" spans="2:46" ht="36.9" customHeight="1">
      <c r="B4" s="29"/>
      <c r="C4" s="30"/>
      <c r="D4" s="31" t="s">
        <v>118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3.2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0.4" customHeight="1">
      <c r="B7" s="29"/>
      <c r="C7" s="30"/>
      <c r="D7" s="30"/>
      <c r="E7" s="381" t="str">
        <f>'Rekapitulace stavby'!K6</f>
        <v>Rekonstrukce ulic Okružní a Ztracená v Šumperku - parkoviště, etapa 2016</v>
      </c>
      <c r="F7" s="382"/>
      <c r="G7" s="382"/>
      <c r="H7" s="382"/>
      <c r="I7" s="113"/>
      <c r="J7" s="30"/>
      <c r="K7" s="32"/>
    </row>
    <row r="8" spans="2:11" s="1" customFormat="1" ht="13.2">
      <c r="B8" s="42"/>
      <c r="C8" s="43"/>
      <c r="D8" s="38" t="s">
        <v>119</v>
      </c>
      <c r="E8" s="43"/>
      <c r="F8" s="43"/>
      <c r="G8" s="43"/>
      <c r="H8" s="43"/>
      <c r="I8" s="114"/>
      <c r="J8" s="43"/>
      <c r="K8" s="46"/>
    </row>
    <row r="9" spans="2:11" s="1" customFormat="1" ht="36.9" customHeight="1">
      <c r="B9" s="42"/>
      <c r="C9" s="43"/>
      <c r="D9" s="43"/>
      <c r="E9" s="384" t="s">
        <v>788</v>
      </c>
      <c r="F9" s="383"/>
      <c r="G9" s="383"/>
      <c r="H9" s="383"/>
      <c r="I9" s="114"/>
      <c r="J9" s="43"/>
      <c r="K9" s="46"/>
    </row>
    <row r="10" spans="2:11" s="1" customFormat="1" ht="12">
      <c r="B10" s="42"/>
      <c r="C10" s="43"/>
      <c r="D10" s="43"/>
      <c r="E10" s="43"/>
      <c r="F10" s="43"/>
      <c r="G10" s="43"/>
      <c r="H10" s="43"/>
      <c r="I10" s="114"/>
      <c r="J10" s="43"/>
      <c r="K10" s="46"/>
    </row>
    <row r="11" spans="2:11" s="1" customFormat="1" ht="14.4" customHeight="1">
      <c r="B11" s="42"/>
      <c r="C11" s="43"/>
      <c r="D11" s="38" t="s">
        <v>21</v>
      </c>
      <c r="E11" s="43"/>
      <c r="F11" s="36" t="s">
        <v>5</v>
      </c>
      <c r="G11" s="43"/>
      <c r="H11" s="43"/>
      <c r="I11" s="115" t="s">
        <v>22</v>
      </c>
      <c r="J11" s="36" t="s">
        <v>5</v>
      </c>
      <c r="K11" s="46"/>
    </row>
    <row r="12" spans="2:11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15" t="s">
        <v>25</v>
      </c>
      <c r="J12" s="116" t="str">
        <f>'Rekapitulace stavby'!AN8</f>
        <v>25. 2. 2017</v>
      </c>
      <c r="K12" s="46"/>
    </row>
    <row r="13" spans="2:11" s="1" customFormat="1" ht="10.8" customHeight="1">
      <c r="B13" s="42"/>
      <c r="C13" s="43"/>
      <c r="D13" s="43"/>
      <c r="E13" s="43"/>
      <c r="F13" s="43"/>
      <c r="G13" s="43"/>
      <c r="H13" s="43"/>
      <c r="I13" s="114"/>
      <c r="J13" s="43"/>
      <c r="K13" s="46"/>
    </row>
    <row r="14" spans="2:11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15" t="s">
        <v>28</v>
      </c>
      <c r="J14" s="36" t="s">
        <v>29</v>
      </c>
      <c r="K14" s="46"/>
    </row>
    <row r="15" spans="2:11" s="1" customFormat="1" ht="18" customHeight="1">
      <c r="B15" s="42"/>
      <c r="C15" s="43"/>
      <c r="D15" s="43"/>
      <c r="E15" s="36" t="s">
        <v>123</v>
      </c>
      <c r="F15" s="43"/>
      <c r="G15" s="43"/>
      <c r="H15" s="43"/>
      <c r="I15" s="115" t="s">
        <v>31</v>
      </c>
      <c r="J15" s="36" t="s">
        <v>32</v>
      </c>
      <c r="K15" s="46"/>
    </row>
    <row r="16" spans="2:11" s="1" customFormat="1" ht="6.9" customHeight="1">
      <c r="B16" s="42"/>
      <c r="C16" s="43"/>
      <c r="D16" s="43"/>
      <c r="E16" s="43"/>
      <c r="F16" s="43"/>
      <c r="G16" s="43"/>
      <c r="H16" s="43"/>
      <c r="I16" s="114"/>
      <c r="J16" s="43"/>
      <c r="K16" s="46"/>
    </row>
    <row r="17" spans="2:11" s="1" customFormat="1" ht="14.4" customHeight="1">
      <c r="B17" s="42"/>
      <c r="C17" s="43"/>
      <c r="D17" s="38" t="s">
        <v>33</v>
      </c>
      <c r="E17" s="43"/>
      <c r="F17" s="43"/>
      <c r="G17" s="43"/>
      <c r="H17" s="43"/>
      <c r="I17" s="115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15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14"/>
      <c r="J19" s="43"/>
      <c r="K19" s="46"/>
    </row>
    <row r="20" spans="2:11" s="1" customFormat="1" ht="14.4" customHeight="1">
      <c r="B20" s="42"/>
      <c r="C20" s="43"/>
      <c r="D20" s="38" t="s">
        <v>35</v>
      </c>
      <c r="E20" s="43"/>
      <c r="F20" s="43"/>
      <c r="G20" s="43"/>
      <c r="H20" s="43"/>
      <c r="I20" s="115" t="s">
        <v>28</v>
      </c>
      <c r="J20" s="36" t="s">
        <v>36</v>
      </c>
      <c r="K20" s="46"/>
    </row>
    <row r="21" spans="2:11" s="1" customFormat="1" ht="18" customHeight="1">
      <c r="B21" s="42"/>
      <c r="C21" s="43"/>
      <c r="D21" s="43"/>
      <c r="E21" s="36" t="s">
        <v>37</v>
      </c>
      <c r="F21" s="43"/>
      <c r="G21" s="43"/>
      <c r="H21" s="43"/>
      <c r="I21" s="115" t="s">
        <v>31</v>
      </c>
      <c r="J21" s="36" t="s">
        <v>5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14"/>
      <c r="J22" s="43"/>
      <c r="K22" s="46"/>
    </row>
    <row r="23" spans="2:11" s="1" customFormat="1" ht="14.4" customHeight="1">
      <c r="B23" s="42"/>
      <c r="C23" s="43"/>
      <c r="D23" s="38" t="s">
        <v>39</v>
      </c>
      <c r="E23" s="43"/>
      <c r="F23" s="43"/>
      <c r="G23" s="43"/>
      <c r="H23" s="43"/>
      <c r="I23" s="114"/>
      <c r="J23" s="43"/>
      <c r="K23" s="46"/>
    </row>
    <row r="24" spans="2:11" s="7" customFormat="1" ht="20.4" customHeight="1">
      <c r="B24" s="117"/>
      <c r="C24" s="118"/>
      <c r="D24" s="118"/>
      <c r="E24" s="347" t="s">
        <v>5</v>
      </c>
      <c r="F24" s="347"/>
      <c r="G24" s="347"/>
      <c r="H24" s="347"/>
      <c r="I24" s="119"/>
      <c r="J24" s="118"/>
      <c r="K24" s="120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14"/>
      <c r="J25" s="43"/>
      <c r="K25" s="46"/>
    </row>
    <row r="26" spans="2:11" s="1" customFormat="1" ht="6.9" customHeight="1">
      <c r="B26" s="42"/>
      <c r="C26" s="43"/>
      <c r="D26" s="69"/>
      <c r="E26" s="69"/>
      <c r="F26" s="69"/>
      <c r="G26" s="69"/>
      <c r="H26" s="69"/>
      <c r="I26" s="121"/>
      <c r="J26" s="69"/>
      <c r="K26" s="122"/>
    </row>
    <row r="27" spans="2:11" s="1" customFormat="1" ht="25.35" customHeight="1">
      <c r="B27" s="42"/>
      <c r="C27" s="43"/>
      <c r="D27" s="123" t="s">
        <v>40</v>
      </c>
      <c r="E27" s="43"/>
      <c r="F27" s="43"/>
      <c r="G27" s="43"/>
      <c r="H27" s="43"/>
      <c r="I27" s="114"/>
      <c r="J27" s="124">
        <f>ROUND(J78,2)</f>
        <v>0</v>
      </c>
      <c r="K27" s="46"/>
    </row>
    <row r="28" spans="2:11" s="1" customFormat="1" ht="6.9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14.4" customHeight="1">
      <c r="B29" s="42"/>
      <c r="C29" s="43"/>
      <c r="D29" s="43"/>
      <c r="E29" s="43"/>
      <c r="F29" s="47" t="s">
        <v>42</v>
      </c>
      <c r="G29" s="43"/>
      <c r="H29" s="43"/>
      <c r="I29" s="125" t="s">
        <v>41</v>
      </c>
      <c r="J29" s="47" t="s">
        <v>43</v>
      </c>
      <c r="K29" s="46"/>
    </row>
    <row r="30" spans="2:11" s="1" customFormat="1" ht="14.4" customHeight="1">
      <c r="B30" s="42"/>
      <c r="C30" s="43"/>
      <c r="D30" s="50" t="s">
        <v>44</v>
      </c>
      <c r="E30" s="50" t="s">
        <v>45</v>
      </c>
      <c r="F30" s="126">
        <f>ROUND(SUM(BE78:BE82),2)</f>
        <v>0</v>
      </c>
      <c r="G30" s="43"/>
      <c r="H30" s="43"/>
      <c r="I30" s="127">
        <v>0.21</v>
      </c>
      <c r="J30" s="126">
        <f>ROUND(ROUND((SUM(BE78:BE82)),2)*I30,2)</f>
        <v>0</v>
      </c>
      <c r="K30" s="46"/>
    </row>
    <row r="31" spans="2:11" s="1" customFormat="1" ht="14.4" customHeight="1">
      <c r="B31" s="42"/>
      <c r="C31" s="43"/>
      <c r="D31" s="43"/>
      <c r="E31" s="50" t="s">
        <v>46</v>
      </c>
      <c r="F31" s="126">
        <f>ROUND(SUM(BF78:BF82),2)</f>
        <v>0</v>
      </c>
      <c r="G31" s="43"/>
      <c r="H31" s="43"/>
      <c r="I31" s="127">
        <v>0.15</v>
      </c>
      <c r="J31" s="126">
        <f>ROUND(ROUND((SUM(BF78:BF82)),2)*I31,2)</f>
        <v>0</v>
      </c>
      <c r="K31" s="46"/>
    </row>
    <row r="32" spans="2:11" s="1" customFormat="1" ht="14.4" customHeight="1" hidden="1">
      <c r="B32" s="42"/>
      <c r="C32" s="43"/>
      <c r="D32" s="43"/>
      <c r="E32" s="50" t="s">
        <v>47</v>
      </c>
      <c r="F32" s="126">
        <f>ROUND(SUM(BG78:BG82),2)</f>
        <v>0</v>
      </c>
      <c r="G32" s="43"/>
      <c r="H32" s="43"/>
      <c r="I32" s="127">
        <v>0.21</v>
      </c>
      <c r="J32" s="126">
        <v>0</v>
      </c>
      <c r="K32" s="46"/>
    </row>
    <row r="33" spans="2:11" s="1" customFormat="1" ht="14.4" customHeight="1" hidden="1">
      <c r="B33" s="42"/>
      <c r="C33" s="43"/>
      <c r="D33" s="43"/>
      <c r="E33" s="50" t="s">
        <v>48</v>
      </c>
      <c r="F33" s="126">
        <f>ROUND(SUM(BH78:BH82),2)</f>
        <v>0</v>
      </c>
      <c r="G33" s="43"/>
      <c r="H33" s="43"/>
      <c r="I33" s="127">
        <v>0.15</v>
      </c>
      <c r="J33" s="126">
        <v>0</v>
      </c>
      <c r="K33" s="46"/>
    </row>
    <row r="34" spans="2:11" s="1" customFormat="1" ht="14.4" customHeight="1" hidden="1">
      <c r="B34" s="42"/>
      <c r="C34" s="43"/>
      <c r="D34" s="43"/>
      <c r="E34" s="50" t="s">
        <v>49</v>
      </c>
      <c r="F34" s="126">
        <f>ROUND(SUM(BI78:BI82),2)</f>
        <v>0</v>
      </c>
      <c r="G34" s="43"/>
      <c r="H34" s="43"/>
      <c r="I34" s="127">
        <v>0</v>
      </c>
      <c r="J34" s="126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14"/>
      <c r="J35" s="43"/>
      <c r="K35" s="46"/>
    </row>
    <row r="36" spans="2:11" s="1" customFormat="1" ht="25.35" customHeight="1">
      <c r="B36" s="42"/>
      <c r="C36" s="128"/>
      <c r="D36" s="129" t="s">
        <v>50</v>
      </c>
      <c r="E36" s="72"/>
      <c r="F36" s="72"/>
      <c r="G36" s="130" t="s">
        <v>51</v>
      </c>
      <c r="H36" s="131" t="s">
        <v>52</v>
      </c>
      <c r="I36" s="132"/>
      <c r="J36" s="133">
        <f>SUM(J27:J34)</f>
        <v>0</v>
      </c>
      <c r="K36" s="134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35"/>
      <c r="J37" s="58"/>
      <c r="K37" s="59"/>
    </row>
    <row r="41" spans="2:11" s="1" customFormat="1" ht="6.9" customHeight="1">
      <c r="B41" s="60"/>
      <c r="C41" s="61"/>
      <c r="D41" s="61"/>
      <c r="E41" s="61"/>
      <c r="F41" s="61"/>
      <c r="G41" s="61"/>
      <c r="H41" s="61"/>
      <c r="I41" s="136"/>
      <c r="J41" s="61"/>
      <c r="K41" s="137"/>
    </row>
    <row r="42" spans="2:11" s="1" customFormat="1" ht="36.9" customHeight="1">
      <c r="B42" s="42"/>
      <c r="C42" s="31" t="s">
        <v>124</v>
      </c>
      <c r="D42" s="43"/>
      <c r="E42" s="43"/>
      <c r="F42" s="43"/>
      <c r="G42" s="43"/>
      <c r="H42" s="43"/>
      <c r="I42" s="114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14"/>
      <c r="J43" s="43"/>
      <c r="K43" s="46"/>
    </row>
    <row r="44" spans="2:11" s="1" customFormat="1" ht="14.4" customHeight="1">
      <c r="B44" s="42"/>
      <c r="C44" s="38" t="s">
        <v>19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20.4" customHeight="1">
      <c r="B45" s="42"/>
      <c r="C45" s="43"/>
      <c r="D45" s="43"/>
      <c r="E45" s="381" t="str">
        <f>E7</f>
        <v>Rekonstrukce ulic Okružní a Ztracená v Šumperku - parkoviště, etapa 2016</v>
      </c>
      <c r="F45" s="382"/>
      <c r="G45" s="382"/>
      <c r="H45" s="382"/>
      <c r="I45" s="114"/>
      <c r="J45" s="43"/>
      <c r="K45" s="46"/>
    </row>
    <row r="46" spans="2:11" s="1" customFormat="1" ht="14.4" customHeight="1">
      <c r="B46" s="42"/>
      <c r="C46" s="38" t="s">
        <v>119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2" customHeight="1">
      <c r="B47" s="42"/>
      <c r="C47" s="43"/>
      <c r="D47" s="43"/>
      <c r="E47" s="384" t="str">
        <f>E9</f>
        <v>1020 - VRN</v>
      </c>
      <c r="F47" s="383"/>
      <c r="G47" s="383"/>
      <c r="H47" s="383"/>
      <c r="I47" s="114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14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>Šumperk</v>
      </c>
      <c r="G49" s="43"/>
      <c r="H49" s="43"/>
      <c r="I49" s="115" t="s">
        <v>25</v>
      </c>
      <c r="J49" s="116" t="str">
        <f>IF(J12="","",J12)</f>
        <v>25. 2. 2017</v>
      </c>
      <c r="K49" s="46"/>
    </row>
    <row r="50" spans="2:11" s="1" customFormat="1" ht="6.9" customHeight="1">
      <c r="B50" s="42"/>
      <c r="C50" s="43"/>
      <c r="D50" s="43"/>
      <c r="E50" s="43"/>
      <c r="F50" s="43"/>
      <c r="G50" s="43"/>
      <c r="H50" s="43"/>
      <c r="I50" s="114"/>
      <c r="J50" s="43"/>
      <c r="K50" s="46"/>
    </row>
    <row r="51" spans="2:11" s="1" customFormat="1" ht="13.2">
      <c r="B51" s="42"/>
      <c r="C51" s="38" t="s">
        <v>27</v>
      </c>
      <c r="D51" s="43"/>
      <c r="E51" s="43"/>
      <c r="F51" s="36" t="str">
        <f>E15</f>
        <v>Město Šumperk, Ním. Míru 1,Šumperk</v>
      </c>
      <c r="G51" s="43"/>
      <c r="H51" s="43"/>
      <c r="I51" s="115" t="s">
        <v>35</v>
      </c>
      <c r="J51" s="36" t="str">
        <f>E21</f>
        <v>Cekr CZ s.r.o., Mazalova57/2, Šumperk</v>
      </c>
      <c r="K51" s="46"/>
    </row>
    <row r="52" spans="2:11" s="1" customFormat="1" ht="14.4" customHeight="1">
      <c r="B52" s="42"/>
      <c r="C52" s="38" t="s">
        <v>33</v>
      </c>
      <c r="D52" s="43"/>
      <c r="E52" s="43"/>
      <c r="F52" s="36" t="str">
        <f>IF(E18="","",E18)</f>
        <v/>
      </c>
      <c r="G52" s="43"/>
      <c r="H52" s="43"/>
      <c r="I52" s="114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4"/>
      <c r="J53" s="43"/>
      <c r="K53" s="46"/>
    </row>
    <row r="54" spans="2:11" s="1" customFormat="1" ht="29.25" customHeight="1">
      <c r="B54" s="42"/>
      <c r="C54" s="138" t="s">
        <v>125</v>
      </c>
      <c r="D54" s="128"/>
      <c r="E54" s="128"/>
      <c r="F54" s="128"/>
      <c r="G54" s="128"/>
      <c r="H54" s="128"/>
      <c r="I54" s="139"/>
      <c r="J54" s="140" t="s">
        <v>126</v>
      </c>
      <c r="K54" s="141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4"/>
      <c r="J55" s="43"/>
      <c r="K55" s="46"/>
    </row>
    <row r="56" spans="2:47" s="1" customFormat="1" ht="29.25" customHeight="1">
      <c r="B56" s="42"/>
      <c r="C56" s="142" t="s">
        <v>127</v>
      </c>
      <c r="D56" s="43"/>
      <c r="E56" s="43"/>
      <c r="F56" s="43"/>
      <c r="G56" s="43"/>
      <c r="H56" s="43"/>
      <c r="I56" s="114"/>
      <c r="J56" s="124">
        <f>J78</f>
        <v>0</v>
      </c>
      <c r="K56" s="46"/>
      <c r="AU56" s="25" t="s">
        <v>128</v>
      </c>
    </row>
    <row r="57" spans="2:11" s="8" customFormat="1" ht="24.9" customHeight="1">
      <c r="B57" s="143"/>
      <c r="C57" s="144"/>
      <c r="D57" s="145" t="s">
        <v>789</v>
      </c>
      <c r="E57" s="146"/>
      <c r="F57" s="146"/>
      <c r="G57" s="146"/>
      <c r="H57" s="146"/>
      <c r="I57" s="147"/>
      <c r="J57" s="148">
        <f>J79</f>
        <v>0</v>
      </c>
      <c r="K57" s="149"/>
    </row>
    <row r="58" spans="2:11" s="9" customFormat="1" ht="19.95" customHeight="1">
      <c r="B58" s="150"/>
      <c r="C58" s="151"/>
      <c r="D58" s="152" t="s">
        <v>790</v>
      </c>
      <c r="E58" s="153"/>
      <c r="F58" s="153"/>
      <c r="G58" s="153"/>
      <c r="H58" s="153"/>
      <c r="I58" s="154"/>
      <c r="J58" s="155">
        <f>J80</f>
        <v>0</v>
      </c>
      <c r="K58" s="156"/>
    </row>
    <row r="59" spans="2:11" s="1" customFormat="1" ht="21.7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11" s="1" customFormat="1" ht="6.9" customHeight="1">
      <c r="B60" s="57"/>
      <c r="C60" s="58"/>
      <c r="D60" s="58"/>
      <c r="E60" s="58"/>
      <c r="F60" s="58"/>
      <c r="G60" s="58"/>
      <c r="H60" s="58"/>
      <c r="I60" s="135"/>
      <c r="J60" s="58"/>
      <c r="K60" s="59"/>
    </row>
    <row r="64" spans="2:12" s="1" customFormat="1" ht="6.9" customHeight="1">
      <c r="B64" s="60"/>
      <c r="C64" s="61"/>
      <c r="D64" s="61"/>
      <c r="E64" s="61"/>
      <c r="F64" s="61"/>
      <c r="G64" s="61"/>
      <c r="H64" s="61"/>
      <c r="I64" s="136"/>
      <c r="J64" s="61"/>
      <c r="K64" s="61"/>
      <c r="L64" s="42"/>
    </row>
    <row r="65" spans="2:12" s="1" customFormat="1" ht="36.9" customHeight="1">
      <c r="B65" s="42"/>
      <c r="C65" s="62" t="s">
        <v>141</v>
      </c>
      <c r="L65" s="42"/>
    </row>
    <row r="66" spans="2:12" s="1" customFormat="1" ht="6.9" customHeight="1">
      <c r="B66" s="42"/>
      <c r="L66" s="42"/>
    </row>
    <row r="67" spans="2:12" s="1" customFormat="1" ht="14.4" customHeight="1">
      <c r="B67" s="42"/>
      <c r="C67" s="64" t="s">
        <v>19</v>
      </c>
      <c r="L67" s="42"/>
    </row>
    <row r="68" spans="2:12" s="1" customFormat="1" ht="20.4" customHeight="1">
      <c r="B68" s="42"/>
      <c r="E68" s="385" t="str">
        <f>E7</f>
        <v>Rekonstrukce ulic Okružní a Ztracená v Šumperku - parkoviště, etapa 2016</v>
      </c>
      <c r="F68" s="386"/>
      <c r="G68" s="386"/>
      <c r="H68" s="386"/>
      <c r="L68" s="42"/>
    </row>
    <row r="69" spans="2:12" s="1" customFormat="1" ht="14.4" customHeight="1">
      <c r="B69" s="42"/>
      <c r="C69" s="64" t="s">
        <v>119</v>
      </c>
      <c r="L69" s="42"/>
    </row>
    <row r="70" spans="2:12" s="1" customFormat="1" ht="22.2" customHeight="1">
      <c r="B70" s="42"/>
      <c r="E70" s="358" t="str">
        <f>E9</f>
        <v>1020 - VRN</v>
      </c>
      <c r="F70" s="387"/>
      <c r="G70" s="387"/>
      <c r="H70" s="387"/>
      <c r="L70" s="42"/>
    </row>
    <row r="71" spans="2:12" s="1" customFormat="1" ht="6.9" customHeight="1">
      <c r="B71" s="42"/>
      <c r="L71" s="42"/>
    </row>
    <row r="72" spans="2:12" s="1" customFormat="1" ht="18" customHeight="1">
      <c r="B72" s="42"/>
      <c r="C72" s="64" t="s">
        <v>23</v>
      </c>
      <c r="F72" s="157" t="str">
        <f>F12</f>
        <v>Šumperk</v>
      </c>
      <c r="I72" s="158" t="s">
        <v>25</v>
      </c>
      <c r="J72" s="68" t="str">
        <f>IF(J12="","",J12)</f>
        <v>25. 2. 2017</v>
      </c>
      <c r="L72" s="42"/>
    </row>
    <row r="73" spans="2:12" s="1" customFormat="1" ht="6.9" customHeight="1">
      <c r="B73" s="42"/>
      <c r="L73" s="42"/>
    </row>
    <row r="74" spans="2:12" s="1" customFormat="1" ht="13.2">
      <c r="B74" s="42"/>
      <c r="C74" s="64" t="s">
        <v>27</v>
      </c>
      <c r="F74" s="157" t="str">
        <f>E15</f>
        <v>Město Šumperk, Ním. Míru 1,Šumperk</v>
      </c>
      <c r="I74" s="158" t="s">
        <v>35</v>
      </c>
      <c r="J74" s="157" t="str">
        <f>E21</f>
        <v>Cekr CZ s.r.o., Mazalova57/2, Šumperk</v>
      </c>
      <c r="L74" s="42"/>
    </row>
    <row r="75" spans="2:12" s="1" customFormat="1" ht="14.4" customHeight="1">
      <c r="B75" s="42"/>
      <c r="C75" s="64" t="s">
        <v>33</v>
      </c>
      <c r="F75" s="157" t="str">
        <f>IF(E18="","",E18)</f>
        <v/>
      </c>
      <c r="L75" s="42"/>
    </row>
    <row r="76" spans="2:12" s="1" customFormat="1" ht="10.35" customHeight="1">
      <c r="B76" s="42"/>
      <c r="L76" s="42"/>
    </row>
    <row r="77" spans="2:20" s="10" customFormat="1" ht="29.25" customHeight="1">
      <c r="B77" s="159"/>
      <c r="C77" s="160" t="s">
        <v>142</v>
      </c>
      <c r="D77" s="161" t="s">
        <v>59</v>
      </c>
      <c r="E77" s="161" t="s">
        <v>55</v>
      </c>
      <c r="F77" s="161" t="s">
        <v>143</v>
      </c>
      <c r="G77" s="161" t="s">
        <v>144</v>
      </c>
      <c r="H77" s="161" t="s">
        <v>145</v>
      </c>
      <c r="I77" s="162" t="s">
        <v>146</v>
      </c>
      <c r="J77" s="161" t="s">
        <v>126</v>
      </c>
      <c r="K77" s="163" t="s">
        <v>147</v>
      </c>
      <c r="L77" s="159"/>
      <c r="M77" s="74" t="s">
        <v>148</v>
      </c>
      <c r="N77" s="75" t="s">
        <v>44</v>
      </c>
      <c r="O77" s="75" t="s">
        <v>149</v>
      </c>
      <c r="P77" s="75" t="s">
        <v>150</v>
      </c>
      <c r="Q77" s="75" t="s">
        <v>151</v>
      </c>
      <c r="R77" s="75" t="s">
        <v>152</v>
      </c>
      <c r="S77" s="75" t="s">
        <v>153</v>
      </c>
      <c r="T77" s="76" t="s">
        <v>154</v>
      </c>
    </row>
    <row r="78" spans="2:63" s="1" customFormat="1" ht="29.25" customHeight="1">
      <c r="B78" s="42"/>
      <c r="C78" s="78" t="s">
        <v>127</v>
      </c>
      <c r="J78" s="164">
        <f>BK78</f>
        <v>0</v>
      </c>
      <c r="L78" s="42"/>
      <c r="M78" s="77"/>
      <c r="N78" s="69"/>
      <c r="O78" s="69"/>
      <c r="P78" s="165">
        <f>P79</f>
        <v>0</v>
      </c>
      <c r="Q78" s="69"/>
      <c r="R78" s="165">
        <f>R79</f>
        <v>0</v>
      </c>
      <c r="S78" s="69"/>
      <c r="T78" s="166">
        <f>T79</f>
        <v>0</v>
      </c>
      <c r="AT78" s="25" t="s">
        <v>73</v>
      </c>
      <c r="AU78" s="25" t="s">
        <v>128</v>
      </c>
      <c r="BK78" s="167">
        <f>BK79</f>
        <v>0</v>
      </c>
    </row>
    <row r="79" spans="2:63" s="11" customFormat="1" ht="37.35" customHeight="1">
      <c r="B79" s="168"/>
      <c r="D79" s="169" t="s">
        <v>73</v>
      </c>
      <c r="E79" s="170" t="s">
        <v>111</v>
      </c>
      <c r="F79" s="170" t="s">
        <v>791</v>
      </c>
      <c r="I79" s="171"/>
      <c r="J79" s="172">
        <f>BK79</f>
        <v>0</v>
      </c>
      <c r="L79" s="168"/>
      <c r="M79" s="173"/>
      <c r="N79" s="174"/>
      <c r="O79" s="174"/>
      <c r="P79" s="175">
        <f>P80</f>
        <v>0</v>
      </c>
      <c r="Q79" s="174"/>
      <c r="R79" s="175">
        <f>R80</f>
        <v>0</v>
      </c>
      <c r="S79" s="174"/>
      <c r="T79" s="176">
        <f>T80</f>
        <v>0</v>
      </c>
      <c r="AR79" s="169" t="s">
        <v>194</v>
      </c>
      <c r="AT79" s="177" t="s">
        <v>73</v>
      </c>
      <c r="AU79" s="177" t="s">
        <v>74</v>
      </c>
      <c r="AY79" s="169" t="s">
        <v>157</v>
      </c>
      <c r="BK79" s="178">
        <f>BK80</f>
        <v>0</v>
      </c>
    </row>
    <row r="80" spans="2:63" s="11" customFormat="1" ht="19.95" customHeight="1">
      <c r="B80" s="168"/>
      <c r="D80" s="179" t="s">
        <v>73</v>
      </c>
      <c r="E80" s="180" t="s">
        <v>74</v>
      </c>
      <c r="F80" s="180" t="s">
        <v>791</v>
      </c>
      <c r="I80" s="171"/>
      <c r="J80" s="181">
        <f>BK80</f>
        <v>0</v>
      </c>
      <c r="L80" s="168"/>
      <c r="M80" s="173"/>
      <c r="N80" s="174"/>
      <c r="O80" s="174"/>
      <c r="P80" s="175">
        <f>SUM(P81:P82)</f>
        <v>0</v>
      </c>
      <c r="Q80" s="174"/>
      <c r="R80" s="175">
        <f>SUM(R81:R82)</f>
        <v>0</v>
      </c>
      <c r="S80" s="174"/>
      <c r="T80" s="176">
        <f>SUM(T81:T82)</f>
        <v>0</v>
      </c>
      <c r="AR80" s="169" t="s">
        <v>194</v>
      </c>
      <c r="AT80" s="177" t="s">
        <v>73</v>
      </c>
      <c r="AU80" s="177" t="s">
        <v>81</v>
      </c>
      <c r="AY80" s="169" t="s">
        <v>157</v>
      </c>
      <c r="BK80" s="178">
        <f>SUM(BK81:BK82)</f>
        <v>0</v>
      </c>
    </row>
    <row r="81" spans="2:65" s="1" customFormat="1" ht="20.4" customHeight="1">
      <c r="B81" s="182"/>
      <c r="C81" s="183" t="s">
        <v>81</v>
      </c>
      <c r="D81" s="183" t="s">
        <v>159</v>
      </c>
      <c r="E81" s="184" t="s">
        <v>792</v>
      </c>
      <c r="F81" s="185" t="s">
        <v>793</v>
      </c>
      <c r="G81" s="186" t="s">
        <v>655</v>
      </c>
      <c r="H81" s="257"/>
      <c r="I81" s="188"/>
      <c r="J81" s="189">
        <f>ROUND(I81*H81,2)</f>
        <v>0</v>
      </c>
      <c r="K81" s="185" t="s">
        <v>237</v>
      </c>
      <c r="L81" s="42"/>
      <c r="M81" s="190" t="s">
        <v>5</v>
      </c>
      <c r="N81" s="191" t="s">
        <v>45</v>
      </c>
      <c r="O81" s="43"/>
      <c r="P81" s="192">
        <f>O81*H81</f>
        <v>0</v>
      </c>
      <c r="Q81" s="192">
        <v>0</v>
      </c>
      <c r="R81" s="192">
        <f>Q81*H81</f>
        <v>0</v>
      </c>
      <c r="S81" s="192">
        <v>0</v>
      </c>
      <c r="T81" s="193">
        <f>S81*H81</f>
        <v>0</v>
      </c>
      <c r="AR81" s="25" t="s">
        <v>794</v>
      </c>
      <c r="AT81" s="25" t="s">
        <v>159</v>
      </c>
      <c r="AU81" s="25" t="s">
        <v>83</v>
      </c>
      <c r="AY81" s="25" t="s">
        <v>157</v>
      </c>
      <c r="BE81" s="194">
        <f>IF(N81="základní",J81,0)</f>
        <v>0</v>
      </c>
      <c r="BF81" s="194">
        <f>IF(N81="snížená",J81,0)</f>
        <v>0</v>
      </c>
      <c r="BG81" s="194">
        <f>IF(N81="zákl. přenesená",J81,0)</f>
        <v>0</v>
      </c>
      <c r="BH81" s="194">
        <f>IF(N81="sníž. přenesená",J81,0)</f>
        <v>0</v>
      </c>
      <c r="BI81" s="194">
        <f>IF(N81="nulová",J81,0)</f>
        <v>0</v>
      </c>
      <c r="BJ81" s="25" t="s">
        <v>81</v>
      </c>
      <c r="BK81" s="194">
        <f>ROUND(I81*H81,2)</f>
        <v>0</v>
      </c>
      <c r="BL81" s="25" t="s">
        <v>794</v>
      </c>
      <c r="BM81" s="25" t="s">
        <v>795</v>
      </c>
    </row>
    <row r="82" spans="2:65" s="1" customFormat="1" ht="20.4" customHeight="1">
      <c r="B82" s="182"/>
      <c r="C82" s="183" t="s">
        <v>83</v>
      </c>
      <c r="D82" s="183" t="s">
        <v>159</v>
      </c>
      <c r="E82" s="184" t="s">
        <v>796</v>
      </c>
      <c r="F82" s="185" t="s">
        <v>797</v>
      </c>
      <c r="G82" s="186" t="s">
        <v>655</v>
      </c>
      <c r="H82" s="257"/>
      <c r="I82" s="188"/>
      <c r="J82" s="189">
        <f>ROUND(I82*H82,2)</f>
        <v>0</v>
      </c>
      <c r="K82" s="185" t="s">
        <v>237</v>
      </c>
      <c r="L82" s="42"/>
      <c r="M82" s="190" t="s">
        <v>5</v>
      </c>
      <c r="N82" s="248" t="s">
        <v>45</v>
      </c>
      <c r="O82" s="249"/>
      <c r="P82" s="250">
        <f>O82*H82</f>
        <v>0</v>
      </c>
      <c r="Q82" s="250">
        <v>0</v>
      </c>
      <c r="R82" s="250">
        <f>Q82*H82</f>
        <v>0</v>
      </c>
      <c r="S82" s="250">
        <v>0</v>
      </c>
      <c r="T82" s="251">
        <f>S82*H82</f>
        <v>0</v>
      </c>
      <c r="AR82" s="25" t="s">
        <v>794</v>
      </c>
      <c r="AT82" s="25" t="s">
        <v>159</v>
      </c>
      <c r="AU82" s="25" t="s">
        <v>83</v>
      </c>
      <c r="AY82" s="25" t="s">
        <v>157</v>
      </c>
      <c r="BE82" s="194">
        <f>IF(N82="základní",J82,0)</f>
        <v>0</v>
      </c>
      <c r="BF82" s="194">
        <f>IF(N82="snížená",J82,0)</f>
        <v>0</v>
      </c>
      <c r="BG82" s="194">
        <f>IF(N82="zákl. přenesená",J82,0)</f>
        <v>0</v>
      </c>
      <c r="BH82" s="194">
        <f>IF(N82="sníž. přenesená",J82,0)</f>
        <v>0</v>
      </c>
      <c r="BI82" s="194">
        <f>IF(N82="nulová",J82,0)</f>
        <v>0</v>
      </c>
      <c r="BJ82" s="25" t="s">
        <v>81</v>
      </c>
      <c r="BK82" s="194">
        <f>ROUND(I82*H82,2)</f>
        <v>0</v>
      </c>
      <c r="BL82" s="25" t="s">
        <v>794</v>
      </c>
      <c r="BM82" s="25" t="s">
        <v>798</v>
      </c>
    </row>
    <row r="83" spans="2:12" s="1" customFormat="1" ht="6.9" customHeight="1">
      <c r="B83" s="57"/>
      <c r="C83" s="58"/>
      <c r="D83" s="58"/>
      <c r="E83" s="58"/>
      <c r="F83" s="58"/>
      <c r="G83" s="58"/>
      <c r="H83" s="58"/>
      <c r="I83" s="135"/>
      <c r="J83" s="58"/>
      <c r="K83" s="58"/>
      <c r="L83" s="42"/>
    </row>
  </sheetData>
  <autoFilter ref="C77:K82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2" customWidth="1"/>
    <col min="2" max="2" width="1.66796875" style="262" customWidth="1"/>
    <col min="3" max="4" width="5" style="262" customWidth="1"/>
    <col min="5" max="5" width="11.66015625" style="262" customWidth="1"/>
    <col min="6" max="6" width="9.16015625" style="262" customWidth="1"/>
    <col min="7" max="7" width="5" style="262" customWidth="1"/>
    <col min="8" max="8" width="77.83203125" style="262" customWidth="1"/>
    <col min="9" max="10" width="20" style="262" customWidth="1"/>
    <col min="11" max="11" width="1.66796875" style="262" customWidth="1"/>
  </cols>
  <sheetData>
    <row r="1" ht="37.5" customHeight="1"/>
    <row r="2" spans="2:1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6" customFormat="1" ht="45" customHeight="1">
      <c r="B3" s="266"/>
      <c r="C3" s="392" t="s">
        <v>799</v>
      </c>
      <c r="D3" s="392"/>
      <c r="E3" s="392"/>
      <c r="F3" s="392"/>
      <c r="G3" s="392"/>
      <c r="H3" s="392"/>
      <c r="I3" s="392"/>
      <c r="J3" s="392"/>
      <c r="K3" s="267"/>
    </row>
    <row r="4" spans="2:11" ht="25.5" customHeight="1">
      <c r="B4" s="268"/>
      <c r="C4" s="396" t="s">
        <v>800</v>
      </c>
      <c r="D4" s="396"/>
      <c r="E4" s="396"/>
      <c r="F4" s="396"/>
      <c r="G4" s="396"/>
      <c r="H4" s="396"/>
      <c r="I4" s="396"/>
      <c r="J4" s="396"/>
      <c r="K4" s="269"/>
    </row>
    <row r="5" spans="2:11" ht="5.25" customHeight="1">
      <c r="B5" s="268"/>
      <c r="C5" s="270"/>
      <c r="D5" s="270"/>
      <c r="E5" s="270"/>
      <c r="F5" s="270"/>
      <c r="G5" s="270"/>
      <c r="H5" s="270"/>
      <c r="I5" s="270"/>
      <c r="J5" s="270"/>
      <c r="K5" s="269"/>
    </row>
    <row r="6" spans="2:11" ht="15" customHeight="1">
      <c r="B6" s="268"/>
      <c r="C6" s="395" t="s">
        <v>801</v>
      </c>
      <c r="D6" s="395"/>
      <c r="E6" s="395"/>
      <c r="F6" s="395"/>
      <c r="G6" s="395"/>
      <c r="H6" s="395"/>
      <c r="I6" s="395"/>
      <c r="J6" s="395"/>
      <c r="K6" s="269"/>
    </row>
    <row r="7" spans="2:11" ht="15" customHeight="1">
      <c r="B7" s="272"/>
      <c r="C7" s="395" t="s">
        <v>802</v>
      </c>
      <c r="D7" s="395"/>
      <c r="E7" s="395"/>
      <c r="F7" s="395"/>
      <c r="G7" s="395"/>
      <c r="H7" s="395"/>
      <c r="I7" s="395"/>
      <c r="J7" s="395"/>
      <c r="K7" s="269"/>
    </row>
    <row r="8" spans="2:1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ht="15" customHeight="1">
      <c r="B9" s="272"/>
      <c r="C9" s="395" t="s">
        <v>803</v>
      </c>
      <c r="D9" s="395"/>
      <c r="E9" s="395"/>
      <c r="F9" s="395"/>
      <c r="G9" s="395"/>
      <c r="H9" s="395"/>
      <c r="I9" s="395"/>
      <c r="J9" s="395"/>
      <c r="K9" s="269"/>
    </row>
    <row r="10" spans="2:11" ht="15" customHeight="1">
      <c r="B10" s="272"/>
      <c r="C10" s="271"/>
      <c r="D10" s="395" t="s">
        <v>804</v>
      </c>
      <c r="E10" s="395"/>
      <c r="F10" s="395"/>
      <c r="G10" s="395"/>
      <c r="H10" s="395"/>
      <c r="I10" s="395"/>
      <c r="J10" s="395"/>
      <c r="K10" s="269"/>
    </row>
    <row r="11" spans="2:11" ht="15" customHeight="1">
      <c r="B11" s="272"/>
      <c r="C11" s="273"/>
      <c r="D11" s="395" t="s">
        <v>805</v>
      </c>
      <c r="E11" s="395"/>
      <c r="F11" s="395"/>
      <c r="G11" s="395"/>
      <c r="H11" s="395"/>
      <c r="I11" s="395"/>
      <c r="J11" s="395"/>
      <c r="K11" s="269"/>
    </row>
    <row r="12" spans="2:11" ht="12.75" customHeight="1">
      <c r="B12" s="272"/>
      <c r="C12" s="273"/>
      <c r="D12" s="273"/>
      <c r="E12" s="273"/>
      <c r="F12" s="273"/>
      <c r="G12" s="273"/>
      <c r="H12" s="273"/>
      <c r="I12" s="273"/>
      <c r="J12" s="273"/>
      <c r="K12" s="269"/>
    </row>
    <row r="13" spans="2:11" ht="15" customHeight="1">
      <c r="B13" s="272"/>
      <c r="C13" s="273"/>
      <c r="D13" s="395" t="s">
        <v>806</v>
      </c>
      <c r="E13" s="395"/>
      <c r="F13" s="395"/>
      <c r="G13" s="395"/>
      <c r="H13" s="395"/>
      <c r="I13" s="395"/>
      <c r="J13" s="395"/>
      <c r="K13" s="269"/>
    </row>
    <row r="14" spans="2:11" ht="15" customHeight="1">
      <c r="B14" s="272"/>
      <c r="C14" s="273"/>
      <c r="D14" s="395" t="s">
        <v>807</v>
      </c>
      <c r="E14" s="395"/>
      <c r="F14" s="395"/>
      <c r="G14" s="395"/>
      <c r="H14" s="395"/>
      <c r="I14" s="395"/>
      <c r="J14" s="395"/>
      <c r="K14" s="269"/>
    </row>
    <row r="15" spans="2:11" ht="15" customHeight="1">
      <c r="B15" s="272"/>
      <c r="C15" s="273"/>
      <c r="D15" s="395" t="s">
        <v>808</v>
      </c>
      <c r="E15" s="395"/>
      <c r="F15" s="395"/>
      <c r="G15" s="395"/>
      <c r="H15" s="395"/>
      <c r="I15" s="395"/>
      <c r="J15" s="395"/>
      <c r="K15" s="269"/>
    </row>
    <row r="16" spans="2:11" ht="15" customHeight="1">
      <c r="B16" s="272"/>
      <c r="C16" s="273"/>
      <c r="D16" s="273"/>
      <c r="E16" s="274" t="s">
        <v>80</v>
      </c>
      <c r="F16" s="395" t="s">
        <v>809</v>
      </c>
      <c r="G16" s="395"/>
      <c r="H16" s="395"/>
      <c r="I16" s="395"/>
      <c r="J16" s="395"/>
      <c r="K16" s="269"/>
    </row>
    <row r="17" spans="2:11" ht="15" customHeight="1">
      <c r="B17" s="272"/>
      <c r="C17" s="273"/>
      <c r="D17" s="273"/>
      <c r="E17" s="274" t="s">
        <v>810</v>
      </c>
      <c r="F17" s="395" t="s">
        <v>811</v>
      </c>
      <c r="G17" s="395"/>
      <c r="H17" s="395"/>
      <c r="I17" s="395"/>
      <c r="J17" s="395"/>
      <c r="K17" s="269"/>
    </row>
    <row r="18" spans="2:11" ht="15" customHeight="1">
      <c r="B18" s="272"/>
      <c r="C18" s="273"/>
      <c r="D18" s="273"/>
      <c r="E18" s="274" t="s">
        <v>812</v>
      </c>
      <c r="F18" s="395" t="s">
        <v>813</v>
      </c>
      <c r="G18" s="395"/>
      <c r="H18" s="395"/>
      <c r="I18" s="395"/>
      <c r="J18" s="395"/>
      <c r="K18" s="269"/>
    </row>
    <row r="19" spans="2:11" ht="15" customHeight="1">
      <c r="B19" s="272"/>
      <c r="C19" s="273"/>
      <c r="D19" s="273"/>
      <c r="E19" s="274" t="s">
        <v>814</v>
      </c>
      <c r="F19" s="395" t="s">
        <v>815</v>
      </c>
      <c r="G19" s="395"/>
      <c r="H19" s="395"/>
      <c r="I19" s="395"/>
      <c r="J19" s="395"/>
      <c r="K19" s="269"/>
    </row>
    <row r="20" spans="2:11" ht="15" customHeight="1">
      <c r="B20" s="272"/>
      <c r="C20" s="273"/>
      <c r="D20" s="273"/>
      <c r="E20" s="274" t="s">
        <v>743</v>
      </c>
      <c r="F20" s="395" t="s">
        <v>744</v>
      </c>
      <c r="G20" s="395"/>
      <c r="H20" s="395"/>
      <c r="I20" s="395"/>
      <c r="J20" s="395"/>
      <c r="K20" s="269"/>
    </row>
    <row r="21" spans="2:11" ht="15" customHeight="1">
      <c r="B21" s="272"/>
      <c r="C21" s="273"/>
      <c r="D21" s="273"/>
      <c r="E21" s="274" t="s">
        <v>87</v>
      </c>
      <c r="F21" s="395" t="s">
        <v>816</v>
      </c>
      <c r="G21" s="395"/>
      <c r="H21" s="395"/>
      <c r="I21" s="395"/>
      <c r="J21" s="395"/>
      <c r="K21" s="269"/>
    </row>
    <row r="22" spans="2:11" ht="12.75" customHeight="1">
      <c r="B22" s="272"/>
      <c r="C22" s="273"/>
      <c r="D22" s="273"/>
      <c r="E22" s="273"/>
      <c r="F22" s="273"/>
      <c r="G22" s="273"/>
      <c r="H22" s="273"/>
      <c r="I22" s="273"/>
      <c r="J22" s="273"/>
      <c r="K22" s="269"/>
    </row>
    <row r="23" spans="2:11" ht="15" customHeight="1">
      <c r="B23" s="272"/>
      <c r="C23" s="395" t="s">
        <v>817</v>
      </c>
      <c r="D23" s="395"/>
      <c r="E23" s="395"/>
      <c r="F23" s="395"/>
      <c r="G23" s="395"/>
      <c r="H23" s="395"/>
      <c r="I23" s="395"/>
      <c r="J23" s="395"/>
      <c r="K23" s="269"/>
    </row>
    <row r="24" spans="2:11" ht="15" customHeight="1">
      <c r="B24" s="272"/>
      <c r="C24" s="395" t="s">
        <v>818</v>
      </c>
      <c r="D24" s="395"/>
      <c r="E24" s="395"/>
      <c r="F24" s="395"/>
      <c r="G24" s="395"/>
      <c r="H24" s="395"/>
      <c r="I24" s="395"/>
      <c r="J24" s="395"/>
      <c r="K24" s="269"/>
    </row>
    <row r="25" spans="2:11" ht="15" customHeight="1">
      <c r="B25" s="272"/>
      <c r="C25" s="271"/>
      <c r="D25" s="395" t="s">
        <v>819</v>
      </c>
      <c r="E25" s="395"/>
      <c r="F25" s="395"/>
      <c r="G25" s="395"/>
      <c r="H25" s="395"/>
      <c r="I25" s="395"/>
      <c r="J25" s="395"/>
      <c r="K25" s="269"/>
    </row>
    <row r="26" spans="2:11" ht="15" customHeight="1">
      <c r="B26" s="272"/>
      <c r="C26" s="273"/>
      <c r="D26" s="395" t="s">
        <v>820</v>
      </c>
      <c r="E26" s="395"/>
      <c r="F26" s="395"/>
      <c r="G26" s="395"/>
      <c r="H26" s="395"/>
      <c r="I26" s="395"/>
      <c r="J26" s="395"/>
      <c r="K26" s="269"/>
    </row>
    <row r="27" spans="2:11" ht="12.75" customHeight="1">
      <c r="B27" s="272"/>
      <c r="C27" s="273"/>
      <c r="D27" s="273"/>
      <c r="E27" s="273"/>
      <c r="F27" s="273"/>
      <c r="G27" s="273"/>
      <c r="H27" s="273"/>
      <c r="I27" s="273"/>
      <c r="J27" s="273"/>
      <c r="K27" s="269"/>
    </row>
    <row r="28" spans="2:11" ht="15" customHeight="1">
      <c r="B28" s="272"/>
      <c r="C28" s="273"/>
      <c r="D28" s="395" t="s">
        <v>821</v>
      </c>
      <c r="E28" s="395"/>
      <c r="F28" s="395"/>
      <c r="G28" s="395"/>
      <c r="H28" s="395"/>
      <c r="I28" s="395"/>
      <c r="J28" s="395"/>
      <c r="K28" s="269"/>
    </row>
    <row r="29" spans="2:11" ht="15" customHeight="1">
      <c r="B29" s="272"/>
      <c r="C29" s="273"/>
      <c r="D29" s="395" t="s">
        <v>822</v>
      </c>
      <c r="E29" s="395"/>
      <c r="F29" s="395"/>
      <c r="G29" s="395"/>
      <c r="H29" s="395"/>
      <c r="I29" s="395"/>
      <c r="J29" s="395"/>
      <c r="K29" s="269"/>
    </row>
    <row r="30" spans="2:11" ht="12.75" customHeight="1">
      <c r="B30" s="272"/>
      <c r="C30" s="273"/>
      <c r="D30" s="273"/>
      <c r="E30" s="273"/>
      <c r="F30" s="273"/>
      <c r="G30" s="273"/>
      <c r="H30" s="273"/>
      <c r="I30" s="273"/>
      <c r="J30" s="273"/>
      <c r="K30" s="269"/>
    </row>
    <row r="31" spans="2:11" ht="15" customHeight="1">
      <c r="B31" s="272"/>
      <c r="C31" s="273"/>
      <c r="D31" s="395" t="s">
        <v>823</v>
      </c>
      <c r="E31" s="395"/>
      <c r="F31" s="395"/>
      <c r="G31" s="395"/>
      <c r="H31" s="395"/>
      <c r="I31" s="395"/>
      <c r="J31" s="395"/>
      <c r="K31" s="269"/>
    </row>
    <row r="32" spans="2:11" ht="15" customHeight="1">
      <c r="B32" s="272"/>
      <c r="C32" s="273"/>
      <c r="D32" s="395" t="s">
        <v>824</v>
      </c>
      <c r="E32" s="395"/>
      <c r="F32" s="395"/>
      <c r="G32" s="395"/>
      <c r="H32" s="395"/>
      <c r="I32" s="395"/>
      <c r="J32" s="395"/>
      <c r="K32" s="269"/>
    </row>
    <row r="33" spans="2:11" ht="15" customHeight="1">
      <c r="B33" s="272"/>
      <c r="C33" s="273"/>
      <c r="D33" s="395" t="s">
        <v>825</v>
      </c>
      <c r="E33" s="395"/>
      <c r="F33" s="395"/>
      <c r="G33" s="395"/>
      <c r="H33" s="395"/>
      <c r="I33" s="395"/>
      <c r="J33" s="395"/>
      <c r="K33" s="269"/>
    </row>
    <row r="34" spans="2:11" ht="15" customHeight="1">
      <c r="B34" s="272"/>
      <c r="C34" s="273"/>
      <c r="D34" s="271"/>
      <c r="E34" s="275" t="s">
        <v>142</v>
      </c>
      <c r="F34" s="271"/>
      <c r="G34" s="395" t="s">
        <v>826</v>
      </c>
      <c r="H34" s="395"/>
      <c r="I34" s="395"/>
      <c r="J34" s="395"/>
      <c r="K34" s="269"/>
    </row>
    <row r="35" spans="2:11" ht="30.75" customHeight="1">
      <c r="B35" s="272"/>
      <c r="C35" s="273"/>
      <c r="D35" s="271"/>
      <c r="E35" s="275" t="s">
        <v>827</v>
      </c>
      <c r="F35" s="271"/>
      <c r="G35" s="395" t="s">
        <v>828</v>
      </c>
      <c r="H35" s="395"/>
      <c r="I35" s="395"/>
      <c r="J35" s="395"/>
      <c r="K35" s="269"/>
    </row>
    <row r="36" spans="2:11" ht="15" customHeight="1">
      <c r="B36" s="272"/>
      <c r="C36" s="273"/>
      <c r="D36" s="271"/>
      <c r="E36" s="275" t="s">
        <v>55</v>
      </c>
      <c r="F36" s="271"/>
      <c r="G36" s="395" t="s">
        <v>829</v>
      </c>
      <c r="H36" s="395"/>
      <c r="I36" s="395"/>
      <c r="J36" s="395"/>
      <c r="K36" s="269"/>
    </row>
    <row r="37" spans="2:11" ht="15" customHeight="1">
      <c r="B37" s="272"/>
      <c r="C37" s="273"/>
      <c r="D37" s="271"/>
      <c r="E37" s="275" t="s">
        <v>143</v>
      </c>
      <c r="F37" s="271"/>
      <c r="G37" s="395" t="s">
        <v>830</v>
      </c>
      <c r="H37" s="395"/>
      <c r="I37" s="395"/>
      <c r="J37" s="395"/>
      <c r="K37" s="269"/>
    </row>
    <row r="38" spans="2:11" ht="15" customHeight="1">
      <c r="B38" s="272"/>
      <c r="C38" s="273"/>
      <c r="D38" s="271"/>
      <c r="E38" s="275" t="s">
        <v>144</v>
      </c>
      <c r="F38" s="271"/>
      <c r="G38" s="395" t="s">
        <v>831</v>
      </c>
      <c r="H38" s="395"/>
      <c r="I38" s="395"/>
      <c r="J38" s="395"/>
      <c r="K38" s="269"/>
    </row>
    <row r="39" spans="2:11" ht="15" customHeight="1">
      <c r="B39" s="272"/>
      <c r="C39" s="273"/>
      <c r="D39" s="271"/>
      <c r="E39" s="275" t="s">
        <v>145</v>
      </c>
      <c r="F39" s="271"/>
      <c r="G39" s="395" t="s">
        <v>832</v>
      </c>
      <c r="H39" s="395"/>
      <c r="I39" s="395"/>
      <c r="J39" s="395"/>
      <c r="K39" s="269"/>
    </row>
    <row r="40" spans="2:11" ht="15" customHeight="1">
      <c r="B40" s="272"/>
      <c r="C40" s="273"/>
      <c r="D40" s="271"/>
      <c r="E40" s="275" t="s">
        <v>833</v>
      </c>
      <c r="F40" s="271"/>
      <c r="G40" s="395" t="s">
        <v>834</v>
      </c>
      <c r="H40" s="395"/>
      <c r="I40" s="395"/>
      <c r="J40" s="395"/>
      <c r="K40" s="269"/>
    </row>
    <row r="41" spans="2:11" ht="15" customHeight="1">
      <c r="B41" s="272"/>
      <c r="C41" s="273"/>
      <c r="D41" s="271"/>
      <c r="E41" s="275"/>
      <c r="F41" s="271"/>
      <c r="G41" s="395" t="s">
        <v>835</v>
      </c>
      <c r="H41" s="395"/>
      <c r="I41" s="395"/>
      <c r="J41" s="395"/>
      <c r="K41" s="269"/>
    </row>
    <row r="42" spans="2:11" ht="15" customHeight="1">
      <c r="B42" s="272"/>
      <c r="C42" s="273"/>
      <c r="D42" s="271"/>
      <c r="E42" s="275" t="s">
        <v>836</v>
      </c>
      <c r="F42" s="271"/>
      <c r="G42" s="395" t="s">
        <v>837</v>
      </c>
      <c r="H42" s="395"/>
      <c r="I42" s="395"/>
      <c r="J42" s="395"/>
      <c r="K42" s="269"/>
    </row>
    <row r="43" spans="2:11" ht="15" customHeight="1">
      <c r="B43" s="272"/>
      <c r="C43" s="273"/>
      <c r="D43" s="271"/>
      <c r="E43" s="275" t="s">
        <v>147</v>
      </c>
      <c r="F43" s="271"/>
      <c r="G43" s="395" t="s">
        <v>838</v>
      </c>
      <c r="H43" s="395"/>
      <c r="I43" s="395"/>
      <c r="J43" s="395"/>
      <c r="K43" s="269"/>
    </row>
    <row r="44" spans="2:11" ht="12.75" customHeight="1">
      <c r="B44" s="272"/>
      <c r="C44" s="273"/>
      <c r="D44" s="271"/>
      <c r="E44" s="271"/>
      <c r="F44" s="271"/>
      <c r="G44" s="271"/>
      <c r="H44" s="271"/>
      <c r="I44" s="271"/>
      <c r="J44" s="271"/>
      <c r="K44" s="269"/>
    </row>
    <row r="45" spans="2:11" ht="15" customHeight="1">
      <c r="B45" s="272"/>
      <c r="C45" s="273"/>
      <c r="D45" s="395" t="s">
        <v>839</v>
      </c>
      <c r="E45" s="395"/>
      <c r="F45" s="395"/>
      <c r="G45" s="395"/>
      <c r="H45" s="395"/>
      <c r="I45" s="395"/>
      <c r="J45" s="395"/>
      <c r="K45" s="269"/>
    </row>
    <row r="46" spans="2:11" ht="15" customHeight="1">
      <c r="B46" s="272"/>
      <c r="C46" s="273"/>
      <c r="D46" s="273"/>
      <c r="E46" s="395" t="s">
        <v>840</v>
      </c>
      <c r="F46" s="395"/>
      <c r="G46" s="395"/>
      <c r="H46" s="395"/>
      <c r="I46" s="395"/>
      <c r="J46" s="395"/>
      <c r="K46" s="269"/>
    </row>
    <row r="47" spans="2:11" ht="15" customHeight="1">
      <c r="B47" s="272"/>
      <c r="C47" s="273"/>
      <c r="D47" s="273"/>
      <c r="E47" s="395" t="s">
        <v>841</v>
      </c>
      <c r="F47" s="395"/>
      <c r="G47" s="395"/>
      <c r="H47" s="395"/>
      <c r="I47" s="395"/>
      <c r="J47" s="395"/>
      <c r="K47" s="269"/>
    </row>
    <row r="48" spans="2:11" ht="15" customHeight="1">
      <c r="B48" s="272"/>
      <c r="C48" s="273"/>
      <c r="D48" s="273"/>
      <c r="E48" s="395" t="s">
        <v>842</v>
      </c>
      <c r="F48" s="395"/>
      <c r="G48" s="395"/>
      <c r="H48" s="395"/>
      <c r="I48" s="395"/>
      <c r="J48" s="395"/>
      <c r="K48" s="269"/>
    </row>
    <row r="49" spans="2:11" ht="15" customHeight="1">
      <c r="B49" s="272"/>
      <c r="C49" s="273"/>
      <c r="D49" s="395" t="s">
        <v>843</v>
      </c>
      <c r="E49" s="395"/>
      <c r="F49" s="395"/>
      <c r="G49" s="395"/>
      <c r="H49" s="395"/>
      <c r="I49" s="395"/>
      <c r="J49" s="395"/>
      <c r="K49" s="269"/>
    </row>
    <row r="50" spans="2:11" ht="25.5" customHeight="1">
      <c r="B50" s="268"/>
      <c r="C50" s="396" t="s">
        <v>844</v>
      </c>
      <c r="D50" s="396"/>
      <c r="E50" s="396"/>
      <c r="F50" s="396"/>
      <c r="G50" s="396"/>
      <c r="H50" s="396"/>
      <c r="I50" s="396"/>
      <c r="J50" s="396"/>
      <c r="K50" s="269"/>
    </row>
    <row r="51" spans="2:11" ht="5.25" customHeight="1">
      <c r="B51" s="268"/>
      <c r="C51" s="270"/>
      <c r="D51" s="270"/>
      <c r="E51" s="270"/>
      <c r="F51" s="270"/>
      <c r="G51" s="270"/>
      <c r="H51" s="270"/>
      <c r="I51" s="270"/>
      <c r="J51" s="270"/>
      <c r="K51" s="269"/>
    </row>
    <row r="52" spans="2:11" ht="15" customHeight="1">
      <c r="B52" s="268"/>
      <c r="C52" s="395" t="s">
        <v>845</v>
      </c>
      <c r="D52" s="395"/>
      <c r="E52" s="395"/>
      <c r="F52" s="395"/>
      <c r="G52" s="395"/>
      <c r="H52" s="395"/>
      <c r="I52" s="395"/>
      <c r="J52" s="395"/>
      <c r="K52" s="269"/>
    </row>
    <row r="53" spans="2:11" ht="15" customHeight="1">
      <c r="B53" s="268"/>
      <c r="C53" s="395" t="s">
        <v>846</v>
      </c>
      <c r="D53" s="395"/>
      <c r="E53" s="395"/>
      <c r="F53" s="395"/>
      <c r="G53" s="395"/>
      <c r="H53" s="395"/>
      <c r="I53" s="395"/>
      <c r="J53" s="395"/>
      <c r="K53" s="269"/>
    </row>
    <row r="54" spans="2:11" ht="12.75" customHeight="1">
      <c r="B54" s="268"/>
      <c r="C54" s="271"/>
      <c r="D54" s="271"/>
      <c r="E54" s="271"/>
      <c r="F54" s="271"/>
      <c r="G54" s="271"/>
      <c r="H54" s="271"/>
      <c r="I54" s="271"/>
      <c r="J54" s="271"/>
      <c r="K54" s="269"/>
    </row>
    <row r="55" spans="2:11" ht="15" customHeight="1">
      <c r="B55" s="268"/>
      <c r="C55" s="395" t="s">
        <v>847</v>
      </c>
      <c r="D55" s="395"/>
      <c r="E55" s="395"/>
      <c r="F55" s="395"/>
      <c r="G55" s="395"/>
      <c r="H55" s="395"/>
      <c r="I55" s="395"/>
      <c r="J55" s="395"/>
      <c r="K55" s="269"/>
    </row>
    <row r="56" spans="2:11" ht="15" customHeight="1">
      <c r="B56" s="268"/>
      <c r="C56" s="273"/>
      <c r="D56" s="395" t="s">
        <v>848</v>
      </c>
      <c r="E56" s="395"/>
      <c r="F56" s="395"/>
      <c r="G56" s="395"/>
      <c r="H56" s="395"/>
      <c r="I56" s="395"/>
      <c r="J56" s="395"/>
      <c r="K56" s="269"/>
    </row>
    <row r="57" spans="2:11" ht="15" customHeight="1">
      <c r="B57" s="268"/>
      <c r="C57" s="273"/>
      <c r="D57" s="395" t="s">
        <v>849</v>
      </c>
      <c r="E57" s="395"/>
      <c r="F57" s="395"/>
      <c r="G57" s="395"/>
      <c r="H57" s="395"/>
      <c r="I57" s="395"/>
      <c r="J57" s="395"/>
      <c r="K57" s="269"/>
    </row>
    <row r="58" spans="2:11" ht="15" customHeight="1">
      <c r="B58" s="268"/>
      <c r="C58" s="273"/>
      <c r="D58" s="395" t="s">
        <v>850</v>
      </c>
      <c r="E58" s="395"/>
      <c r="F58" s="395"/>
      <c r="G58" s="395"/>
      <c r="H58" s="395"/>
      <c r="I58" s="395"/>
      <c r="J58" s="395"/>
      <c r="K58" s="269"/>
    </row>
    <row r="59" spans="2:11" ht="15" customHeight="1">
      <c r="B59" s="268"/>
      <c r="C59" s="273"/>
      <c r="D59" s="395" t="s">
        <v>851</v>
      </c>
      <c r="E59" s="395"/>
      <c r="F59" s="395"/>
      <c r="G59" s="395"/>
      <c r="H59" s="395"/>
      <c r="I59" s="395"/>
      <c r="J59" s="395"/>
      <c r="K59" s="269"/>
    </row>
    <row r="60" spans="2:11" ht="15" customHeight="1">
      <c r="B60" s="268"/>
      <c r="C60" s="273"/>
      <c r="D60" s="394" t="s">
        <v>852</v>
      </c>
      <c r="E60" s="394"/>
      <c r="F60" s="394"/>
      <c r="G60" s="394"/>
      <c r="H60" s="394"/>
      <c r="I60" s="394"/>
      <c r="J60" s="394"/>
      <c r="K60" s="269"/>
    </row>
    <row r="61" spans="2:11" ht="15" customHeight="1">
      <c r="B61" s="268"/>
      <c r="C61" s="273"/>
      <c r="D61" s="395" t="s">
        <v>853</v>
      </c>
      <c r="E61" s="395"/>
      <c r="F61" s="395"/>
      <c r="G61" s="395"/>
      <c r="H61" s="395"/>
      <c r="I61" s="395"/>
      <c r="J61" s="395"/>
      <c r="K61" s="269"/>
    </row>
    <row r="62" spans="2:11" ht="12.75" customHeight="1">
      <c r="B62" s="268"/>
      <c r="C62" s="273"/>
      <c r="D62" s="273"/>
      <c r="E62" s="276"/>
      <c r="F62" s="273"/>
      <c r="G62" s="273"/>
      <c r="H62" s="273"/>
      <c r="I62" s="273"/>
      <c r="J62" s="273"/>
      <c r="K62" s="269"/>
    </row>
    <row r="63" spans="2:11" ht="15" customHeight="1">
      <c r="B63" s="268"/>
      <c r="C63" s="273"/>
      <c r="D63" s="395" t="s">
        <v>854</v>
      </c>
      <c r="E63" s="395"/>
      <c r="F63" s="395"/>
      <c r="G63" s="395"/>
      <c r="H63" s="395"/>
      <c r="I63" s="395"/>
      <c r="J63" s="395"/>
      <c r="K63" s="269"/>
    </row>
    <row r="64" spans="2:11" ht="15" customHeight="1">
      <c r="B64" s="268"/>
      <c r="C64" s="273"/>
      <c r="D64" s="394" t="s">
        <v>855</v>
      </c>
      <c r="E64" s="394"/>
      <c r="F64" s="394"/>
      <c r="G64" s="394"/>
      <c r="H64" s="394"/>
      <c r="I64" s="394"/>
      <c r="J64" s="394"/>
      <c r="K64" s="269"/>
    </row>
    <row r="65" spans="2:11" ht="15" customHeight="1">
      <c r="B65" s="268"/>
      <c r="C65" s="273"/>
      <c r="D65" s="395" t="s">
        <v>856</v>
      </c>
      <c r="E65" s="395"/>
      <c r="F65" s="395"/>
      <c r="G65" s="395"/>
      <c r="H65" s="395"/>
      <c r="I65" s="395"/>
      <c r="J65" s="395"/>
      <c r="K65" s="269"/>
    </row>
    <row r="66" spans="2:11" ht="15" customHeight="1">
      <c r="B66" s="268"/>
      <c r="C66" s="273"/>
      <c r="D66" s="395" t="s">
        <v>857</v>
      </c>
      <c r="E66" s="395"/>
      <c r="F66" s="395"/>
      <c r="G66" s="395"/>
      <c r="H66" s="395"/>
      <c r="I66" s="395"/>
      <c r="J66" s="395"/>
      <c r="K66" s="269"/>
    </row>
    <row r="67" spans="2:11" ht="15" customHeight="1">
      <c r="B67" s="268"/>
      <c r="C67" s="273"/>
      <c r="D67" s="395" t="s">
        <v>858</v>
      </c>
      <c r="E67" s="395"/>
      <c r="F67" s="395"/>
      <c r="G67" s="395"/>
      <c r="H67" s="395"/>
      <c r="I67" s="395"/>
      <c r="J67" s="395"/>
      <c r="K67" s="269"/>
    </row>
    <row r="68" spans="2:11" ht="15" customHeight="1">
      <c r="B68" s="268"/>
      <c r="C68" s="273"/>
      <c r="D68" s="395" t="s">
        <v>859</v>
      </c>
      <c r="E68" s="395"/>
      <c r="F68" s="395"/>
      <c r="G68" s="395"/>
      <c r="H68" s="395"/>
      <c r="I68" s="395"/>
      <c r="J68" s="395"/>
      <c r="K68" s="269"/>
    </row>
    <row r="69" spans="2:11" ht="12.75" customHeight="1">
      <c r="B69" s="277"/>
      <c r="C69" s="278"/>
      <c r="D69" s="278"/>
      <c r="E69" s="278"/>
      <c r="F69" s="278"/>
      <c r="G69" s="278"/>
      <c r="H69" s="278"/>
      <c r="I69" s="278"/>
      <c r="J69" s="278"/>
      <c r="K69" s="279"/>
    </row>
    <row r="70" spans="2:11" ht="18.75" customHeight="1">
      <c r="B70" s="280"/>
      <c r="C70" s="280"/>
      <c r="D70" s="280"/>
      <c r="E70" s="280"/>
      <c r="F70" s="280"/>
      <c r="G70" s="280"/>
      <c r="H70" s="280"/>
      <c r="I70" s="280"/>
      <c r="J70" s="280"/>
      <c r="K70" s="281"/>
    </row>
    <row r="71" spans="2:11" ht="18.75" customHeight="1">
      <c r="B71" s="281"/>
      <c r="C71" s="281"/>
      <c r="D71" s="281"/>
      <c r="E71" s="281"/>
      <c r="F71" s="281"/>
      <c r="G71" s="281"/>
      <c r="H71" s="281"/>
      <c r="I71" s="281"/>
      <c r="J71" s="281"/>
      <c r="K71" s="281"/>
    </row>
    <row r="72" spans="2:11" ht="7.5" customHeight="1">
      <c r="B72" s="282"/>
      <c r="C72" s="283"/>
      <c r="D72" s="283"/>
      <c r="E72" s="283"/>
      <c r="F72" s="283"/>
      <c r="G72" s="283"/>
      <c r="H72" s="283"/>
      <c r="I72" s="283"/>
      <c r="J72" s="283"/>
      <c r="K72" s="284"/>
    </row>
    <row r="73" spans="2:11" ht="45" customHeight="1">
      <c r="B73" s="285"/>
      <c r="C73" s="393" t="s">
        <v>117</v>
      </c>
      <c r="D73" s="393"/>
      <c r="E73" s="393"/>
      <c r="F73" s="393"/>
      <c r="G73" s="393"/>
      <c r="H73" s="393"/>
      <c r="I73" s="393"/>
      <c r="J73" s="393"/>
      <c r="K73" s="286"/>
    </row>
    <row r="74" spans="2:11" ht="17.25" customHeight="1">
      <c r="B74" s="285"/>
      <c r="C74" s="287" t="s">
        <v>860</v>
      </c>
      <c r="D74" s="287"/>
      <c r="E74" s="287"/>
      <c r="F74" s="287" t="s">
        <v>861</v>
      </c>
      <c r="G74" s="288"/>
      <c r="H74" s="287" t="s">
        <v>143</v>
      </c>
      <c r="I74" s="287" t="s">
        <v>59</v>
      </c>
      <c r="J74" s="287" t="s">
        <v>862</v>
      </c>
      <c r="K74" s="286"/>
    </row>
    <row r="75" spans="2:11" ht="17.25" customHeight="1">
      <c r="B75" s="285"/>
      <c r="C75" s="289" t="s">
        <v>863</v>
      </c>
      <c r="D75" s="289"/>
      <c r="E75" s="289"/>
      <c r="F75" s="290" t="s">
        <v>864</v>
      </c>
      <c r="G75" s="291"/>
      <c r="H75" s="289"/>
      <c r="I75" s="289"/>
      <c r="J75" s="289" t="s">
        <v>865</v>
      </c>
      <c r="K75" s="286"/>
    </row>
    <row r="76" spans="2:11" ht="5.25" customHeight="1">
      <c r="B76" s="285"/>
      <c r="C76" s="292"/>
      <c r="D76" s="292"/>
      <c r="E76" s="292"/>
      <c r="F76" s="292"/>
      <c r="G76" s="293"/>
      <c r="H76" s="292"/>
      <c r="I76" s="292"/>
      <c r="J76" s="292"/>
      <c r="K76" s="286"/>
    </row>
    <row r="77" spans="2:11" ht="15" customHeight="1">
      <c r="B77" s="285"/>
      <c r="C77" s="275" t="s">
        <v>55</v>
      </c>
      <c r="D77" s="292"/>
      <c r="E77" s="292"/>
      <c r="F77" s="294" t="s">
        <v>866</v>
      </c>
      <c r="G77" s="293"/>
      <c r="H77" s="275" t="s">
        <v>867</v>
      </c>
      <c r="I77" s="275" t="s">
        <v>868</v>
      </c>
      <c r="J77" s="275">
        <v>20</v>
      </c>
      <c r="K77" s="286"/>
    </row>
    <row r="78" spans="2:11" ht="15" customHeight="1">
      <c r="B78" s="285"/>
      <c r="C78" s="275" t="s">
        <v>869</v>
      </c>
      <c r="D78" s="275"/>
      <c r="E78" s="275"/>
      <c r="F78" s="294" t="s">
        <v>866</v>
      </c>
      <c r="G78" s="293"/>
      <c r="H78" s="275" t="s">
        <v>870</v>
      </c>
      <c r="I78" s="275" t="s">
        <v>868</v>
      </c>
      <c r="J78" s="275">
        <v>120</v>
      </c>
      <c r="K78" s="286"/>
    </row>
    <row r="79" spans="2:11" ht="15" customHeight="1">
      <c r="B79" s="295"/>
      <c r="C79" s="275" t="s">
        <v>871</v>
      </c>
      <c r="D79" s="275"/>
      <c r="E79" s="275"/>
      <c r="F79" s="294" t="s">
        <v>872</v>
      </c>
      <c r="G79" s="293"/>
      <c r="H79" s="275" t="s">
        <v>873</v>
      </c>
      <c r="I79" s="275" t="s">
        <v>868</v>
      </c>
      <c r="J79" s="275">
        <v>50</v>
      </c>
      <c r="K79" s="286"/>
    </row>
    <row r="80" spans="2:11" ht="15" customHeight="1">
      <c r="B80" s="295"/>
      <c r="C80" s="275" t="s">
        <v>874</v>
      </c>
      <c r="D80" s="275"/>
      <c r="E80" s="275"/>
      <c r="F80" s="294" t="s">
        <v>866</v>
      </c>
      <c r="G80" s="293"/>
      <c r="H80" s="275" t="s">
        <v>875</v>
      </c>
      <c r="I80" s="275" t="s">
        <v>876</v>
      </c>
      <c r="J80" s="275"/>
      <c r="K80" s="286"/>
    </row>
    <row r="81" spans="2:11" ht="15" customHeight="1">
      <c r="B81" s="295"/>
      <c r="C81" s="296" t="s">
        <v>877</v>
      </c>
      <c r="D81" s="296"/>
      <c r="E81" s="296"/>
      <c r="F81" s="297" t="s">
        <v>872</v>
      </c>
      <c r="G81" s="296"/>
      <c r="H81" s="296" t="s">
        <v>878</v>
      </c>
      <c r="I81" s="296" t="s">
        <v>868</v>
      </c>
      <c r="J81" s="296">
        <v>15</v>
      </c>
      <c r="K81" s="286"/>
    </row>
    <row r="82" spans="2:11" ht="15" customHeight="1">
      <c r="B82" s="295"/>
      <c r="C82" s="296" t="s">
        <v>879</v>
      </c>
      <c r="D82" s="296"/>
      <c r="E82" s="296"/>
      <c r="F82" s="297" t="s">
        <v>872</v>
      </c>
      <c r="G82" s="296"/>
      <c r="H82" s="296" t="s">
        <v>880</v>
      </c>
      <c r="I82" s="296" t="s">
        <v>868</v>
      </c>
      <c r="J82" s="296">
        <v>15</v>
      </c>
      <c r="K82" s="286"/>
    </row>
    <row r="83" spans="2:11" ht="15" customHeight="1">
      <c r="B83" s="295"/>
      <c r="C83" s="296" t="s">
        <v>881</v>
      </c>
      <c r="D83" s="296"/>
      <c r="E83" s="296"/>
      <c r="F83" s="297" t="s">
        <v>872</v>
      </c>
      <c r="G83" s="296"/>
      <c r="H83" s="296" t="s">
        <v>882</v>
      </c>
      <c r="I83" s="296" t="s">
        <v>868</v>
      </c>
      <c r="J83" s="296">
        <v>20</v>
      </c>
      <c r="K83" s="286"/>
    </row>
    <row r="84" spans="2:11" ht="15" customHeight="1">
      <c r="B84" s="295"/>
      <c r="C84" s="296" t="s">
        <v>883</v>
      </c>
      <c r="D84" s="296"/>
      <c r="E84" s="296"/>
      <c r="F84" s="297" t="s">
        <v>872</v>
      </c>
      <c r="G84" s="296"/>
      <c r="H84" s="296" t="s">
        <v>884</v>
      </c>
      <c r="I84" s="296" t="s">
        <v>868</v>
      </c>
      <c r="J84" s="296">
        <v>20</v>
      </c>
      <c r="K84" s="286"/>
    </row>
    <row r="85" spans="2:11" ht="15" customHeight="1">
      <c r="B85" s="295"/>
      <c r="C85" s="275" t="s">
        <v>885</v>
      </c>
      <c r="D85" s="275"/>
      <c r="E85" s="275"/>
      <c r="F85" s="294" t="s">
        <v>872</v>
      </c>
      <c r="G85" s="293"/>
      <c r="H85" s="275" t="s">
        <v>886</v>
      </c>
      <c r="I85" s="275" t="s">
        <v>868</v>
      </c>
      <c r="J85" s="275">
        <v>50</v>
      </c>
      <c r="K85" s="286"/>
    </row>
    <row r="86" spans="2:11" ht="15" customHeight="1">
      <c r="B86" s="295"/>
      <c r="C86" s="275" t="s">
        <v>887</v>
      </c>
      <c r="D86" s="275"/>
      <c r="E86" s="275"/>
      <c r="F86" s="294" t="s">
        <v>872</v>
      </c>
      <c r="G86" s="293"/>
      <c r="H86" s="275" t="s">
        <v>888</v>
      </c>
      <c r="I86" s="275" t="s">
        <v>868</v>
      </c>
      <c r="J86" s="275">
        <v>20</v>
      </c>
      <c r="K86" s="286"/>
    </row>
    <row r="87" spans="2:11" ht="15" customHeight="1">
      <c r="B87" s="295"/>
      <c r="C87" s="275" t="s">
        <v>889</v>
      </c>
      <c r="D87" s="275"/>
      <c r="E87" s="275"/>
      <c r="F87" s="294" t="s">
        <v>872</v>
      </c>
      <c r="G87" s="293"/>
      <c r="H87" s="275" t="s">
        <v>890</v>
      </c>
      <c r="I87" s="275" t="s">
        <v>868</v>
      </c>
      <c r="J87" s="275">
        <v>20</v>
      </c>
      <c r="K87" s="286"/>
    </row>
    <row r="88" spans="2:11" ht="15" customHeight="1">
      <c r="B88" s="295"/>
      <c r="C88" s="275" t="s">
        <v>891</v>
      </c>
      <c r="D88" s="275"/>
      <c r="E88" s="275"/>
      <c r="F88" s="294" t="s">
        <v>872</v>
      </c>
      <c r="G88" s="293"/>
      <c r="H88" s="275" t="s">
        <v>892</v>
      </c>
      <c r="I88" s="275" t="s">
        <v>868</v>
      </c>
      <c r="J88" s="275">
        <v>50</v>
      </c>
      <c r="K88" s="286"/>
    </row>
    <row r="89" spans="2:11" ht="15" customHeight="1">
      <c r="B89" s="295"/>
      <c r="C89" s="275" t="s">
        <v>893</v>
      </c>
      <c r="D89" s="275"/>
      <c r="E89" s="275"/>
      <c r="F89" s="294" t="s">
        <v>872</v>
      </c>
      <c r="G89" s="293"/>
      <c r="H89" s="275" t="s">
        <v>893</v>
      </c>
      <c r="I89" s="275" t="s">
        <v>868</v>
      </c>
      <c r="J89" s="275">
        <v>50</v>
      </c>
      <c r="K89" s="286"/>
    </row>
    <row r="90" spans="2:11" ht="15" customHeight="1">
      <c r="B90" s="295"/>
      <c r="C90" s="275" t="s">
        <v>148</v>
      </c>
      <c r="D90" s="275"/>
      <c r="E90" s="275"/>
      <c r="F90" s="294" t="s">
        <v>872</v>
      </c>
      <c r="G90" s="293"/>
      <c r="H90" s="275" t="s">
        <v>894</v>
      </c>
      <c r="I90" s="275" t="s">
        <v>868</v>
      </c>
      <c r="J90" s="275">
        <v>255</v>
      </c>
      <c r="K90" s="286"/>
    </row>
    <row r="91" spans="2:11" ht="15" customHeight="1">
      <c r="B91" s="295"/>
      <c r="C91" s="275" t="s">
        <v>895</v>
      </c>
      <c r="D91" s="275"/>
      <c r="E91" s="275"/>
      <c r="F91" s="294" t="s">
        <v>866</v>
      </c>
      <c r="G91" s="293"/>
      <c r="H91" s="275" t="s">
        <v>896</v>
      </c>
      <c r="I91" s="275" t="s">
        <v>897</v>
      </c>
      <c r="J91" s="275"/>
      <c r="K91" s="286"/>
    </row>
    <row r="92" spans="2:11" ht="15" customHeight="1">
      <c r="B92" s="295"/>
      <c r="C92" s="275" t="s">
        <v>898</v>
      </c>
      <c r="D92" s="275"/>
      <c r="E92" s="275"/>
      <c r="F92" s="294" t="s">
        <v>866</v>
      </c>
      <c r="G92" s="293"/>
      <c r="H92" s="275" t="s">
        <v>899</v>
      </c>
      <c r="I92" s="275" t="s">
        <v>900</v>
      </c>
      <c r="J92" s="275"/>
      <c r="K92" s="286"/>
    </row>
    <row r="93" spans="2:11" ht="15" customHeight="1">
      <c r="B93" s="295"/>
      <c r="C93" s="275" t="s">
        <v>901</v>
      </c>
      <c r="D93" s="275"/>
      <c r="E93" s="275"/>
      <c r="F93" s="294" t="s">
        <v>866</v>
      </c>
      <c r="G93" s="293"/>
      <c r="H93" s="275" t="s">
        <v>901</v>
      </c>
      <c r="I93" s="275" t="s">
        <v>900</v>
      </c>
      <c r="J93" s="275"/>
      <c r="K93" s="286"/>
    </row>
    <row r="94" spans="2:11" ht="15" customHeight="1">
      <c r="B94" s="295"/>
      <c r="C94" s="275" t="s">
        <v>40</v>
      </c>
      <c r="D94" s="275"/>
      <c r="E94" s="275"/>
      <c r="F94" s="294" t="s">
        <v>866</v>
      </c>
      <c r="G94" s="293"/>
      <c r="H94" s="275" t="s">
        <v>902</v>
      </c>
      <c r="I94" s="275" t="s">
        <v>900</v>
      </c>
      <c r="J94" s="275"/>
      <c r="K94" s="286"/>
    </row>
    <row r="95" spans="2:11" ht="15" customHeight="1">
      <c r="B95" s="295"/>
      <c r="C95" s="275" t="s">
        <v>50</v>
      </c>
      <c r="D95" s="275"/>
      <c r="E95" s="275"/>
      <c r="F95" s="294" t="s">
        <v>866</v>
      </c>
      <c r="G95" s="293"/>
      <c r="H95" s="275" t="s">
        <v>903</v>
      </c>
      <c r="I95" s="275" t="s">
        <v>900</v>
      </c>
      <c r="J95" s="275"/>
      <c r="K95" s="286"/>
    </row>
    <row r="96" spans="2:11" ht="15" customHeight="1">
      <c r="B96" s="298"/>
      <c r="C96" s="299"/>
      <c r="D96" s="299"/>
      <c r="E96" s="299"/>
      <c r="F96" s="299"/>
      <c r="G96" s="299"/>
      <c r="H96" s="299"/>
      <c r="I96" s="299"/>
      <c r="J96" s="299"/>
      <c r="K96" s="300"/>
    </row>
    <row r="97" spans="2:11" ht="18.75" customHeight="1">
      <c r="B97" s="301"/>
      <c r="C97" s="302"/>
      <c r="D97" s="302"/>
      <c r="E97" s="302"/>
      <c r="F97" s="302"/>
      <c r="G97" s="302"/>
      <c r="H97" s="302"/>
      <c r="I97" s="302"/>
      <c r="J97" s="302"/>
      <c r="K97" s="301"/>
    </row>
    <row r="98" spans="2:11" ht="18.75" customHeight="1">
      <c r="B98" s="281"/>
      <c r="C98" s="281"/>
      <c r="D98" s="281"/>
      <c r="E98" s="281"/>
      <c r="F98" s="281"/>
      <c r="G98" s="281"/>
      <c r="H98" s="281"/>
      <c r="I98" s="281"/>
      <c r="J98" s="281"/>
      <c r="K98" s="281"/>
    </row>
    <row r="99" spans="2:11" ht="7.5" customHeight="1">
      <c r="B99" s="282"/>
      <c r="C99" s="283"/>
      <c r="D99" s="283"/>
      <c r="E99" s="283"/>
      <c r="F99" s="283"/>
      <c r="G99" s="283"/>
      <c r="H99" s="283"/>
      <c r="I99" s="283"/>
      <c r="J99" s="283"/>
      <c r="K99" s="284"/>
    </row>
    <row r="100" spans="2:11" ht="45" customHeight="1">
      <c r="B100" s="285"/>
      <c r="C100" s="393" t="s">
        <v>904</v>
      </c>
      <c r="D100" s="393"/>
      <c r="E100" s="393"/>
      <c r="F100" s="393"/>
      <c r="G100" s="393"/>
      <c r="H100" s="393"/>
      <c r="I100" s="393"/>
      <c r="J100" s="393"/>
      <c r="K100" s="286"/>
    </row>
    <row r="101" spans="2:11" ht="17.25" customHeight="1">
      <c r="B101" s="285"/>
      <c r="C101" s="287" t="s">
        <v>860</v>
      </c>
      <c r="D101" s="287"/>
      <c r="E101" s="287"/>
      <c r="F101" s="287" t="s">
        <v>861</v>
      </c>
      <c r="G101" s="288"/>
      <c r="H101" s="287" t="s">
        <v>143</v>
      </c>
      <c r="I101" s="287" t="s">
        <v>59</v>
      </c>
      <c r="J101" s="287" t="s">
        <v>862</v>
      </c>
      <c r="K101" s="286"/>
    </row>
    <row r="102" spans="2:11" ht="17.25" customHeight="1">
      <c r="B102" s="285"/>
      <c r="C102" s="289" t="s">
        <v>863</v>
      </c>
      <c r="D102" s="289"/>
      <c r="E102" s="289"/>
      <c r="F102" s="290" t="s">
        <v>864</v>
      </c>
      <c r="G102" s="291"/>
      <c r="H102" s="289"/>
      <c r="I102" s="289"/>
      <c r="J102" s="289" t="s">
        <v>865</v>
      </c>
      <c r="K102" s="286"/>
    </row>
    <row r="103" spans="2:11" ht="5.25" customHeight="1">
      <c r="B103" s="285"/>
      <c r="C103" s="287"/>
      <c r="D103" s="287"/>
      <c r="E103" s="287"/>
      <c r="F103" s="287"/>
      <c r="G103" s="303"/>
      <c r="H103" s="287"/>
      <c r="I103" s="287"/>
      <c r="J103" s="287"/>
      <c r="K103" s="286"/>
    </row>
    <row r="104" spans="2:11" ht="15" customHeight="1">
      <c r="B104" s="285"/>
      <c r="C104" s="275" t="s">
        <v>55</v>
      </c>
      <c r="D104" s="292"/>
      <c r="E104" s="292"/>
      <c r="F104" s="294" t="s">
        <v>866</v>
      </c>
      <c r="G104" s="303"/>
      <c r="H104" s="275" t="s">
        <v>905</v>
      </c>
      <c r="I104" s="275" t="s">
        <v>868</v>
      </c>
      <c r="J104" s="275">
        <v>20</v>
      </c>
      <c r="K104" s="286"/>
    </row>
    <row r="105" spans="2:11" ht="15" customHeight="1">
      <c r="B105" s="285"/>
      <c r="C105" s="275" t="s">
        <v>869</v>
      </c>
      <c r="D105" s="275"/>
      <c r="E105" s="275"/>
      <c r="F105" s="294" t="s">
        <v>866</v>
      </c>
      <c r="G105" s="275"/>
      <c r="H105" s="275" t="s">
        <v>905</v>
      </c>
      <c r="I105" s="275" t="s">
        <v>868</v>
      </c>
      <c r="J105" s="275">
        <v>120</v>
      </c>
      <c r="K105" s="286"/>
    </row>
    <row r="106" spans="2:11" ht="15" customHeight="1">
      <c r="B106" s="295"/>
      <c r="C106" s="275" t="s">
        <v>871</v>
      </c>
      <c r="D106" s="275"/>
      <c r="E106" s="275"/>
      <c r="F106" s="294" t="s">
        <v>872</v>
      </c>
      <c r="G106" s="275"/>
      <c r="H106" s="275" t="s">
        <v>905</v>
      </c>
      <c r="I106" s="275" t="s">
        <v>868</v>
      </c>
      <c r="J106" s="275">
        <v>50</v>
      </c>
      <c r="K106" s="286"/>
    </row>
    <row r="107" spans="2:11" ht="15" customHeight="1">
      <c r="B107" s="295"/>
      <c r="C107" s="275" t="s">
        <v>874</v>
      </c>
      <c r="D107" s="275"/>
      <c r="E107" s="275"/>
      <c r="F107" s="294" t="s">
        <v>866</v>
      </c>
      <c r="G107" s="275"/>
      <c r="H107" s="275" t="s">
        <v>905</v>
      </c>
      <c r="I107" s="275" t="s">
        <v>876</v>
      </c>
      <c r="J107" s="275"/>
      <c r="K107" s="286"/>
    </row>
    <row r="108" spans="2:11" ht="15" customHeight="1">
      <c r="B108" s="295"/>
      <c r="C108" s="275" t="s">
        <v>885</v>
      </c>
      <c r="D108" s="275"/>
      <c r="E108" s="275"/>
      <c r="F108" s="294" t="s">
        <v>872</v>
      </c>
      <c r="G108" s="275"/>
      <c r="H108" s="275" t="s">
        <v>905</v>
      </c>
      <c r="I108" s="275" t="s">
        <v>868</v>
      </c>
      <c r="J108" s="275">
        <v>50</v>
      </c>
      <c r="K108" s="286"/>
    </row>
    <row r="109" spans="2:11" ht="15" customHeight="1">
      <c r="B109" s="295"/>
      <c r="C109" s="275" t="s">
        <v>893</v>
      </c>
      <c r="D109" s="275"/>
      <c r="E109" s="275"/>
      <c r="F109" s="294" t="s">
        <v>872</v>
      </c>
      <c r="G109" s="275"/>
      <c r="H109" s="275" t="s">
        <v>905</v>
      </c>
      <c r="I109" s="275" t="s">
        <v>868</v>
      </c>
      <c r="J109" s="275">
        <v>50</v>
      </c>
      <c r="K109" s="286"/>
    </row>
    <row r="110" spans="2:11" ht="15" customHeight="1">
      <c r="B110" s="295"/>
      <c r="C110" s="275" t="s">
        <v>891</v>
      </c>
      <c r="D110" s="275"/>
      <c r="E110" s="275"/>
      <c r="F110" s="294" t="s">
        <v>872</v>
      </c>
      <c r="G110" s="275"/>
      <c r="H110" s="275" t="s">
        <v>905</v>
      </c>
      <c r="I110" s="275" t="s">
        <v>868</v>
      </c>
      <c r="J110" s="275">
        <v>50</v>
      </c>
      <c r="K110" s="286"/>
    </row>
    <row r="111" spans="2:11" ht="15" customHeight="1">
      <c r="B111" s="295"/>
      <c r="C111" s="275" t="s">
        <v>55</v>
      </c>
      <c r="D111" s="275"/>
      <c r="E111" s="275"/>
      <c r="F111" s="294" t="s">
        <v>866</v>
      </c>
      <c r="G111" s="275"/>
      <c r="H111" s="275" t="s">
        <v>906</v>
      </c>
      <c r="I111" s="275" t="s">
        <v>868</v>
      </c>
      <c r="J111" s="275">
        <v>20</v>
      </c>
      <c r="K111" s="286"/>
    </row>
    <row r="112" spans="2:11" ht="15" customHeight="1">
      <c r="B112" s="295"/>
      <c r="C112" s="275" t="s">
        <v>907</v>
      </c>
      <c r="D112" s="275"/>
      <c r="E112" s="275"/>
      <c r="F112" s="294" t="s">
        <v>866</v>
      </c>
      <c r="G112" s="275"/>
      <c r="H112" s="275" t="s">
        <v>908</v>
      </c>
      <c r="I112" s="275" t="s">
        <v>868</v>
      </c>
      <c r="J112" s="275">
        <v>120</v>
      </c>
      <c r="K112" s="286"/>
    </row>
    <row r="113" spans="2:11" ht="15" customHeight="1">
      <c r="B113" s="295"/>
      <c r="C113" s="275" t="s">
        <v>40</v>
      </c>
      <c r="D113" s="275"/>
      <c r="E113" s="275"/>
      <c r="F113" s="294" t="s">
        <v>866</v>
      </c>
      <c r="G113" s="275"/>
      <c r="H113" s="275" t="s">
        <v>909</v>
      </c>
      <c r="I113" s="275" t="s">
        <v>900</v>
      </c>
      <c r="J113" s="275"/>
      <c r="K113" s="286"/>
    </row>
    <row r="114" spans="2:11" ht="15" customHeight="1">
      <c r="B114" s="295"/>
      <c r="C114" s="275" t="s">
        <v>50</v>
      </c>
      <c r="D114" s="275"/>
      <c r="E114" s="275"/>
      <c r="F114" s="294" t="s">
        <v>866</v>
      </c>
      <c r="G114" s="275"/>
      <c r="H114" s="275" t="s">
        <v>910</v>
      </c>
      <c r="I114" s="275" t="s">
        <v>900</v>
      </c>
      <c r="J114" s="275"/>
      <c r="K114" s="286"/>
    </row>
    <row r="115" spans="2:11" ht="15" customHeight="1">
      <c r="B115" s="295"/>
      <c r="C115" s="275" t="s">
        <v>59</v>
      </c>
      <c r="D115" s="275"/>
      <c r="E115" s="275"/>
      <c r="F115" s="294" t="s">
        <v>866</v>
      </c>
      <c r="G115" s="275"/>
      <c r="H115" s="275" t="s">
        <v>911</v>
      </c>
      <c r="I115" s="275" t="s">
        <v>912</v>
      </c>
      <c r="J115" s="275"/>
      <c r="K115" s="286"/>
    </row>
    <row r="116" spans="2:11" ht="15" customHeight="1">
      <c r="B116" s="298"/>
      <c r="C116" s="304"/>
      <c r="D116" s="304"/>
      <c r="E116" s="304"/>
      <c r="F116" s="304"/>
      <c r="G116" s="304"/>
      <c r="H116" s="304"/>
      <c r="I116" s="304"/>
      <c r="J116" s="304"/>
      <c r="K116" s="300"/>
    </row>
    <row r="117" spans="2:11" ht="18.75" customHeight="1">
      <c r="B117" s="305"/>
      <c r="C117" s="271"/>
      <c r="D117" s="271"/>
      <c r="E117" s="271"/>
      <c r="F117" s="306"/>
      <c r="G117" s="271"/>
      <c r="H117" s="271"/>
      <c r="I117" s="271"/>
      <c r="J117" s="271"/>
      <c r="K117" s="305"/>
    </row>
    <row r="118" spans="2:11" ht="18.75" customHeight="1"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</row>
    <row r="119" spans="2:11" ht="7.5" customHeight="1">
      <c r="B119" s="307"/>
      <c r="C119" s="308"/>
      <c r="D119" s="308"/>
      <c r="E119" s="308"/>
      <c r="F119" s="308"/>
      <c r="G119" s="308"/>
      <c r="H119" s="308"/>
      <c r="I119" s="308"/>
      <c r="J119" s="308"/>
      <c r="K119" s="309"/>
    </row>
    <row r="120" spans="2:11" ht="45" customHeight="1">
      <c r="B120" s="310"/>
      <c r="C120" s="392" t="s">
        <v>913</v>
      </c>
      <c r="D120" s="392"/>
      <c r="E120" s="392"/>
      <c r="F120" s="392"/>
      <c r="G120" s="392"/>
      <c r="H120" s="392"/>
      <c r="I120" s="392"/>
      <c r="J120" s="392"/>
      <c r="K120" s="311"/>
    </row>
    <row r="121" spans="2:11" ht="17.25" customHeight="1">
      <c r="B121" s="312"/>
      <c r="C121" s="287" t="s">
        <v>860</v>
      </c>
      <c r="D121" s="287"/>
      <c r="E121" s="287"/>
      <c r="F121" s="287" t="s">
        <v>861</v>
      </c>
      <c r="G121" s="288"/>
      <c r="H121" s="287" t="s">
        <v>143</v>
      </c>
      <c r="I121" s="287" t="s">
        <v>59</v>
      </c>
      <c r="J121" s="287" t="s">
        <v>862</v>
      </c>
      <c r="K121" s="313"/>
    </row>
    <row r="122" spans="2:11" ht="17.25" customHeight="1">
      <c r="B122" s="312"/>
      <c r="C122" s="289" t="s">
        <v>863</v>
      </c>
      <c r="D122" s="289"/>
      <c r="E122" s="289"/>
      <c r="F122" s="290" t="s">
        <v>864</v>
      </c>
      <c r="G122" s="291"/>
      <c r="H122" s="289"/>
      <c r="I122" s="289"/>
      <c r="J122" s="289" t="s">
        <v>865</v>
      </c>
      <c r="K122" s="313"/>
    </row>
    <row r="123" spans="2:11" ht="5.25" customHeight="1">
      <c r="B123" s="314"/>
      <c r="C123" s="292"/>
      <c r="D123" s="292"/>
      <c r="E123" s="292"/>
      <c r="F123" s="292"/>
      <c r="G123" s="275"/>
      <c r="H123" s="292"/>
      <c r="I123" s="292"/>
      <c r="J123" s="292"/>
      <c r="K123" s="315"/>
    </row>
    <row r="124" spans="2:11" ht="15" customHeight="1">
      <c r="B124" s="314"/>
      <c r="C124" s="275" t="s">
        <v>869</v>
      </c>
      <c r="D124" s="292"/>
      <c r="E124" s="292"/>
      <c r="F124" s="294" t="s">
        <v>866</v>
      </c>
      <c r="G124" s="275"/>
      <c r="H124" s="275" t="s">
        <v>905</v>
      </c>
      <c r="I124" s="275" t="s">
        <v>868</v>
      </c>
      <c r="J124" s="275">
        <v>120</v>
      </c>
      <c r="K124" s="316"/>
    </row>
    <row r="125" spans="2:11" ht="15" customHeight="1">
      <c r="B125" s="314"/>
      <c r="C125" s="275" t="s">
        <v>914</v>
      </c>
      <c r="D125" s="275"/>
      <c r="E125" s="275"/>
      <c r="F125" s="294" t="s">
        <v>866</v>
      </c>
      <c r="G125" s="275"/>
      <c r="H125" s="275" t="s">
        <v>915</v>
      </c>
      <c r="I125" s="275" t="s">
        <v>868</v>
      </c>
      <c r="J125" s="275" t="s">
        <v>916</v>
      </c>
      <c r="K125" s="316"/>
    </row>
    <row r="126" spans="2:11" ht="15" customHeight="1">
      <c r="B126" s="314"/>
      <c r="C126" s="275" t="s">
        <v>87</v>
      </c>
      <c r="D126" s="275"/>
      <c r="E126" s="275"/>
      <c r="F126" s="294" t="s">
        <v>866</v>
      </c>
      <c r="G126" s="275"/>
      <c r="H126" s="275" t="s">
        <v>917</v>
      </c>
      <c r="I126" s="275" t="s">
        <v>868</v>
      </c>
      <c r="J126" s="275" t="s">
        <v>916</v>
      </c>
      <c r="K126" s="316"/>
    </row>
    <row r="127" spans="2:11" ht="15" customHeight="1">
      <c r="B127" s="314"/>
      <c r="C127" s="275" t="s">
        <v>877</v>
      </c>
      <c r="D127" s="275"/>
      <c r="E127" s="275"/>
      <c r="F127" s="294" t="s">
        <v>872</v>
      </c>
      <c r="G127" s="275"/>
      <c r="H127" s="275" t="s">
        <v>878</v>
      </c>
      <c r="I127" s="275" t="s">
        <v>868</v>
      </c>
      <c r="J127" s="275">
        <v>15</v>
      </c>
      <c r="K127" s="316"/>
    </row>
    <row r="128" spans="2:11" ht="15" customHeight="1">
      <c r="B128" s="314"/>
      <c r="C128" s="296" t="s">
        <v>879</v>
      </c>
      <c r="D128" s="296"/>
      <c r="E128" s="296"/>
      <c r="F128" s="297" t="s">
        <v>872</v>
      </c>
      <c r="G128" s="296"/>
      <c r="H128" s="296" t="s">
        <v>880</v>
      </c>
      <c r="I128" s="296" t="s">
        <v>868</v>
      </c>
      <c r="J128" s="296">
        <v>15</v>
      </c>
      <c r="K128" s="316"/>
    </row>
    <row r="129" spans="2:11" ht="15" customHeight="1">
      <c r="B129" s="314"/>
      <c r="C129" s="296" t="s">
        <v>881</v>
      </c>
      <c r="D129" s="296"/>
      <c r="E129" s="296"/>
      <c r="F129" s="297" t="s">
        <v>872</v>
      </c>
      <c r="G129" s="296"/>
      <c r="H129" s="296" t="s">
        <v>882</v>
      </c>
      <c r="I129" s="296" t="s">
        <v>868</v>
      </c>
      <c r="J129" s="296">
        <v>20</v>
      </c>
      <c r="K129" s="316"/>
    </row>
    <row r="130" spans="2:11" ht="15" customHeight="1">
      <c r="B130" s="314"/>
      <c r="C130" s="296" t="s">
        <v>883</v>
      </c>
      <c r="D130" s="296"/>
      <c r="E130" s="296"/>
      <c r="F130" s="297" t="s">
        <v>872</v>
      </c>
      <c r="G130" s="296"/>
      <c r="H130" s="296" t="s">
        <v>884</v>
      </c>
      <c r="I130" s="296" t="s">
        <v>868</v>
      </c>
      <c r="J130" s="296">
        <v>20</v>
      </c>
      <c r="K130" s="316"/>
    </row>
    <row r="131" spans="2:11" ht="15" customHeight="1">
      <c r="B131" s="314"/>
      <c r="C131" s="275" t="s">
        <v>871</v>
      </c>
      <c r="D131" s="275"/>
      <c r="E131" s="275"/>
      <c r="F131" s="294" t="s">
        <v>872</v>
      </c>
      <c r="G131" s="275"/>
      <c r="H131" s="275" t="s">
        <v>905</v>
      </c>
      <c r="I131" s="275" t="s">
        <v>868</v>
      </c>
      <c r="J131" s="275">
        <v>50</v>
      </c>
      <c r="K131" s="316"/>
    </row>
    <row r="132" spans="2:11" ht="15" customHeight="1">
      <c r="B132" s="314"/>
      <c r="C132" s="275" t="s">
        <v>885</v>
      </c>
      <c r="D132" s="275"/>
      <c r="E132" s="275"/>
      <c r="F132" s="294" t="s">
        <v>872</v>
      </c>
      <c r="G132" s="275"/>
      <c r="H132" s="275" t="s">
        <v>905</v>
      </c>
      <c r="I132" s="275" t="s">
        <v>868</v>
      </c>
      <c r="J132" s="275">
        <v>50</v>
      </c>
      <c r="K132" s="316"/>
    </row>
    <row r="133" spans="2:11" ht="15" customHeight="1">
      <c r="B133" s="314"/>
      <c r="C133" s="275" t="s">
        <v>891</v>
      </c>
      <c r="D133" s="275"/>
      <c r="E133" s="275"/>
      <c r="F133" s="294" t="s">
        <v>872</v>
      </c>
      <c r="G133" s="275"/>
      <c r="H133" s="275" t="s">
        <v>905</v>
      </c>
      <c r="I133" s="275" t="s">
        <v>868</v>
      </c>
      <c r="J133" s="275">
        <v>50</v>
      </c>
      <c r="K133" s="316"/>
    </row>
    <row r="134" spans="2:11" ht="15" customHeight="1">
      <c r="B134" s="314"/>
      <c r="C134" s="275" t="s">
        <v>893</v>
      </c>
      <c r="D134" s="275"/>
      <c r="E134" s="275"/>
      <c r="F134" s="294" t="s">
        <v>872</v>
      </c>
      <c r="G134" s="275"/>
      <c r="H134" s="275" t="s">
        <v>905</v>
      </c>
      <c r="I134" s="275" t="s">
        <v>868</v>
      </c>
      <c r="J134" s="275">
        <v>50</v>
      </c>
      <c r="K134" s="316"/>
    </row>
    <row r="135" spans="2:11" ht="15" customHeight="1">
      <c r="B135" s="314"/>
      <c r="C135" s="275" t="s">
        <v>148</v>
      </c>
      <c r="D135" s="275"/>
      <c r="E135" s="275"/>
      <c r="F135" s="294" t="s">
        <v>872</v>
      </c>
      <c r="G135" s="275"/>
      <c r="H135" s="275" t="s">
        <v>918</v>
      </c>
      <c r="I135" s="275" t="s">
        <v>868</v>
      </c>
      <c r="J135" s="275">
        <v>255</v>
      </c>
      <c r="K135" s="316"/>
    </row>
    <row r="136" spans="2:11" ht="15" customHeight="1">
      <c r="B136" s="314"/>
      <c r="C136" s="275" t="s">
        <v>895</v>
      </c>
      <c r="D136" s="275"/>
      <c r="E136" s="275"/>
      <c r="F136" s="294" t="s">
        <v>866</v>
      </c>
      <c r="G136" s="275"/>
      <c r="H136" s="275" t="s">
        <v>919</v>
      </c>
      <c r="I136" s="275" t="s">
        <v>897</v>
      </c>
      <c r="J136" s="275"/>
      <c r="K136" s="316"/>
    </row>
    <row r="137" spans="2:11" ht="15" customHeight="1">
      <c r="B137" s="314"/>
      <c r="C137" s="275" t="s">
        <v>898</v>
      </c>
      <c r="D137" s="275"/>
      <c r="E137" s="275"/>
      <c r="F137" s="294" t="s">
        <v>866</v>
      </c>
      <c r="G137" s="275"/>
      <c r="H137" s="275" t="s">
        <v>920</v>
      </c>
      <c r="I137" s="275" t="s">
        <v>900</v>
      </c>
      <c r="J137" s="275"/>
      <c r="K137" s="316"/>
    </row>
    <row r="138" spans="2:11" ht="15" customHeight="1">
      <c r="B138" s="314"/>
      <c r="C138" s="275" t="s">
        <v>901</v>
      </c>
      <c r="D138" s="275"/>
      <c r="E138" s="275"/>
      <c r="F138" s="294" t="s">
        <v>866</v>
      </c>
      <c r="G138" s="275"/>
      <c r="H138" s="275" t="s">
        <v>901</v>
      </c>
      <c r="I138" s="275" t="s">
        <v>900</v>
      </c>
      <c r="J138" s="275"/>
      <c r="K138" s="316"/>
    </row>
    <row r="139" spans="2:11" ht="15" customHeight="1">
      <c r="B139" s="314"/>
      <c r="C139" s="275" t="s">
        <v>40</v>
      </c>
      <c r="D139" s="275"/>
      <c r="E139" s="275"/>
      <c r="F139" s="294" t="s">
        <v>866</v>
      </c>
      <c r="G139" s="275"/>
      <c r="H139" s="275" t="s">
        <v>921</v>
      </c>
      <c r="I139" s="275" t="s">
        <v>900</v>
      </c>
      <c r="J139" s="275"/>
      <c r="K139" s="316"/>
    </row>
    <row r="140" spans="2:11" ht="15" customHeight="1">
      <c r="B140" s="314"/>
      <c r="C140" s="275" t="s">
        <v>922</v>
      </c>
      <c r="D140" s="275"/>
      <c r="E140" s="275"/>
      <c r="F140" s="294" t="s">
        <v>866</v>
      </c>
      <c r="G140" s="275"/>
      <c r="H140" s="275" t="s">
        <v>923</v>
      </c>
      <c r="I140" s="275" t="s">
        <v>900</v>
      </c>
      <c r="J140" s="275"/>
      <c r="K140" s="316"/>
    </row>
    <row r="141" spans="2:11" ht="15" customHeight="1">
      <c r="B141" s="317"/>
      <c r="C141" s="318"/>
      <c r="D141" s="318"/>
      <c r="E141" s="318"/>
      <c r="F141" s="318"/>
      <c r="G141" s="318"/>
      <c r="H141" s="318"/>
      <c r="I141" s="318"/>
      <c r="J141" s="318"/>
      <c r="K141" s="319"/>
    </row>
    <row r="142" spans="2:11" ht="18.75" customHeight="1">
      <c r="B142" s="271"/>
      <c r="C142" s="271"/>
      <c r="D142" s="271"/>
      <c r="E142" s="271"/>
      <c r="F142" s="306"/>
      <c r="G142" s="271"/>
      <c r="H142" s="271"/>
      <c r="I142" s="271"/>
      <c r="J142" s="271"/>
      <c r="K142" s="271"/>
    </row>
    <row r="143" spans="2:11" ht="18.75" customHeight="1">
      <c r="B143" s="281"/>
      <c r="C143" s="281"/>
      <c r="D143" s="281"/>
      <c r="E143" s="281"/>
      <c r="F143" s="281"/>
      <c r="G143" s="281"/>
      <c r="H143" s="281"/>
      <c r="I143" s="281"/>
      <c r="J143" s="281"/>
      <c r="K143" s="281"/>
    </row>
    <row r="144" spans="2:11" ht="7.5" customHeight="1">
      <c r="B144" s="282"/>
      <c r="C144" s="283"/>
      <c r="D144" s="283"/>
      <c r="E144" s="283"/>
      <c r="F144" s="283"/>
      <c r="G144" s="283"/>
      <c r="H144" s="283"/>
      <c r="I144" s="283"/>
      <c r="J144" s="283"/>
      <c r="K144" s="284"/>
    </row>
    <row r="145" spans="2:11" ht="45" customHeight="1">
      <c r="B145" s="285"/>
      <c r="C145" s="393" t="s">
        <v>924</v>
      </c>
      <c r="D145" s="393"/>
      <c r="E145" s="393"/>
      <c r="F145" s="393"/>
      <c r="G145" s="393"/>
      <c r="H145" s="393"/>
      <c r="I145" s="393"/>
      <c r="J145" s="393"/>
      <c r="K145" s="286"/>
    </row>
    <row r="146" spans="2:11" ht="17.25" customHeight="1">
      <c r="B146" s="285"/>
      <c r="C146" s="287" t="s">
        <v>860</v>
      </c>
      <c r="D146" s="287"/>
      <c r="E146" s="287"/>
      <c r="F146" s="287" t="s">
        <v>861</v>
      </c>
      <c r="G146" s="288"/>
      <c r="H146" s="287" t="s">
        <v>143</v>
      </c>
      <c r="I146" s="287" t="s">
        <v>59</v>
      </c>
      <c r="J146" s="287" t="s">
        <v>862</v>
      </c>
      <c r="K146" s="286"/>
    </row>
    <row r="147" spans="2:11" ht="17.25" customHeight="1">
      <c r="B147" s="285"/>
      <c r="C147" s="289" t="s">
        <v>863</v>
      </c>
      <c r="D147" s="289"/>
      <c r="E147" s="289"/>
      <c r="F147" s="290" t="s">
        <v>864</v>
      </c>
      <c r="G147" s="291"/>
      <c r="H147" s="289"/>
      <c r="I147" s="289"/>
      <c r="J147" s="289" t="s">
        <v>865</v>
      </c>
      <c r="K147" s="286"/>
    </row>
    <row r="148" spans="2:11" ht="5.25" customHeight="1">
      <c r="B148" s="295"/>
      <c r="C148" s="292"/>
      <c r="D148" s="292"/>
      <c r="E148" s="292"/>
      <c r="F148" s="292"/>
      <c r="G148" s="293"/>
      <c r="H148" s="292"/>
      <c r="I148" s="292"/>
      <c r="J148" s="292"/>
      <c r="K148" s="316"/>
    </row>
    <row r="149" spans="2:11" ht="15" customHeight="1">
      <c r="B149" s="295"/>
      <c r="C149" s="320" t="s">
        <v>869</v>
      </c>
      <c r="D149" s="275"/>
      <c r="E149" s="275"/>
      <c r="F149" s="321" t="s">
        <v>866</v>
      </c>
      <c r="G149" s="275"/>
      <c r="H149" s="320" t="s">
        <v>905</v>
      </c>
      <c r="I149" s="320" t="s">
        <v>868</v>
      </c>
      <c r="J149" s="320">
        <v>120</v>
      </c>
      <c r="K149" s="316"/>
    </row>
    <row r="150" spans="2:11" ht="15" customHeight="1">
      <c r="B150" s="295"/>
      <c r="C150" s="320" t="s">
        <v>914</v>
      </c>
      <c r="D150" s="275"/>
      <c r="E150" s="275"/>
      <c r="F150" s="321" t="s">
        <v>866</v>
      </c>
      <c r="G150" s="275"/>
      <c r="H150" s="320" t="s">
        <v>925</v>
      </c>
      <c r="I150" s="320" t="s">
        <v>868</v>
      </c>
      <c r="J150" s="320" t="s">
        <v>916</v>
      </c>
      <c r="K150" s="316"/>
    </row>
    <row r="151" spans="2:11" ht="15" customHeight="1">
      <c r="B151" s="295"/>
      <c r="C151" s="320" t="s">
        <v>87</v>
      </c>
      <c r="D151" s="275"/>
      <c r="E151" s="275"/>
      <c r="F151" s="321" t="s">
        <v>866</v>
      </c>
      <c r="G151" s="275"/>
      <c r="H151" s="320" t="s">
        <v>926</v>
      </c>
      <c r="I151" s="320" t="s">
        <v>868</v>
      </c>
      <c r="J151" s="320" t="s">
        <v>916</v>
      </c>
      <c r="K151" s="316"/>
    </row>
    <row r="152" spans="2:11" ht="15" customHeight="1">
      <c r="B152" s="295"/>
      <c r="C152" s="320" t="s">
        <v>871</v>
      </c>
      <c r="D152" s="275"/>
      <c r="E152" s="275"/>
      <c r="F152" s="321" t="s">
        <v>872</v>
      </c>
      <c r="G152" s="275"/>
      <c r="H152" s="320" t="s">
        <v>905</v>
      </c>
      <c r="I152" s="320" t="s">
        <v>868</v>
      </c>
      <c r="J152" s="320">
        <v>50</v>
      </c>
      <c r="K152" s="316"/>
    </row>
    <row r="153" spans="2:11" ht="15" customHeight="1">
      <c r="B153" s="295"/>
      <c r="C153" s="320" t="s">
        <v>874</v>
      </c>
      <c r="D153" s="275"/>
      <c r="E153" s="275"/>
      <c r="F153" s="321" t="s">
        <v>866</v>
      </c>
      <c r="G153" s="275"/>
      <c r="H153" s="320" t="s">
        <v>905</v>
      </c>
      <c r="I153" s="320" t="s">
        <v>876</v>
      </c>
      <c r="J153" s="320"/>
      <c r="K153" s="316"/>
    </row>
    <row r="154" spans="2:11" ht="15" customHeight="1">
      <c r="B154" s="295"/>
      <c r="C154" s="320" t="s">
        <v>885</v>
      </c>
      <c r="D154" s="275"/>
      <c r="E154" s="275"/>
      <c r="F154" s="321" t="s">
        <v>872</v>
      </c>
      <c r="G154" s="275"/>
      <c r="H154" s="320" t="s">
        <v>905</v>
      </c>
      <c r="I154" s="320" t="s">
        <v>868</v>
      </c>
      <c r="J154" s="320">
        <v>50</v>
      </c>
      <c r="K154" s="316"/>
    </row>
    <row r="155" spans="2:11" ht="15" customHeight="1">
      <c r="B155" s="295"/>
      <c r="C155" s="320" t="s">
        <v>893</v>
      </c>
      <c r="D155" s="275"/>
      <c r="E155" s="275"/>
      <c r="F155" s="321" t="s">
        <v>872</v>
      </c>
      <c r="G155" s="275"/>
      <c r="H155" s="320" t="s">
        <v>905</v>
      </c>
      <c r="I155" s="320" t="s">
        <v>868</v>
      </c>
      <c r="J155" s="320">
        <v>50</v>
      </c>
      <c r="K155" s="316"/>
    </row>
    <row r="156" spans="2:11" ht="15" customHeight="1">
      <c r="B156" s="295"/>
      <c r="C156" s="320" t="s">
        <v>891</v>
      </c>
      <c r="D156" s="275"/>
      <c r="E156" s="275"/>
      <c r="F156" s="321" t="s">
        <v>872</v>
      </c>
      <c r="G156" s="275"/>
      <c r="H156" s="320" t="s">
        <v>905</v>
      </c>
      <c r="I156" s="320" t="s">
        <v>868</v>
      </c>
      <c r="J156" s="320">
        <v>50</v>
      </c>
      <c r="K156" s="316"/>
    </row>
    <row r="157" spans="2:11" ht="15" customHeight="1">
      <c r="B157" s="295"/>
      <c r="C157" s="320" t="s">
        <v>125</v>
      </c>
      <c r="D157" s="275"/>
      <c r="E157" s="275"/>
      <c r="F157" s="321" t="s">
        <v>866</v>
      </c>
      <c r="G157" s="275"/>
      <c r="H157" s="320" t="s">
        <v>927</v>
      </c>
      <c r="I157" s="320" t="s">
        <v>868</v>
      </c>
      <c r="J157" s="320" t="s">
        <v>928</v>
      </c>
      <c r="K157" s="316"/>
    </row>
    <row r="158" spans="2:11" ht="15" customHeight="1">
      <c r="B158" s="295"/>
      <c r="C158" s="320" t="s">
        <v>929</v>
      </c>
      <c r="D158" s="275"/>
      <c r="E158" s="275"/>
      <c r="F158" s="321" t="s">
        <v>866</v>
      </c>
      <c r="G158" s="275"/>
      <c r="H158" s="320" t="s">
        <v>930</v>
      </c>
      <c r="I158" s="320" t="s">
        <v>900</v>
      </c>
      <c r="J158" s="320"/>
      <c r="K158" s="316"/>
    </row>
    <row r="159" spans="2:11" ht="15" customHeight="1">
      <c r="B159" s="322"/>
      <c r="C159" s="304"/>
      <c r="D159" s="304"/>
      <c r="E159" s="304"/>
      <c r="F159" s="304"/>
      <c r="G159" s="304"/>
      <c r="H159" s="304"/>
      <c r="I159" s="304"/>
      <c r="J159" s="304"/>
      <c r="K159" s="323"/>
    </row>
    <row r="160" spans="2:11" ht="18.75" customHeight="1">
      <c r="B160" s="271"/>
      <c r="C160" s="275"/>
      <c r="D160" s="275"/>
      <c r="E160" s="275"/>
      <c r="F160" s="294"/>
      <c r="G160" s="275"/>
      <c r="H160" s="275"/>
      <c r="I160" s="275"/>
      <c r="J160" s="275"/>
      <c r="K160" s="271"/>
    </row>
    <row r="161" spans="2:11" ht="18.75" customHeight="1">
      <c r="B161" s="281"/>
      <c r="C161" s="281"/>
      <c r="D161" s="281"/>
      <c r="E161" s="281"/>
      <c r="F161" s="281"/>
      <c r="G161" s="281"/>
      <c r="H161" s="281"/>
      <c r="I161" s="281"/>
      <c r="J161" s="281"/>
      <c r="K161" s="281"/>
    </row>
    <row r="162" spans="2:11" ht="7.5" customHeight="1">
      <c r="B162" s="263"/>
      <c r="C162" s="264"/>
      <c r="D162" s="264"/>
      <c r="E162" s="264"/>
      <c r="F162" s="264"/>
      <c r="G162" s="264"/>
      <c r="H162" s="264"/>
      <c r="I162" s="264"/>
      <c r="J162" s="264"/>
      <c r="K162" s="265"/>
    </row>
    <row r="163" spans="2:11" ht="45" customHeight="1">
      <c r="B163" s="266"/>
      <c r="C163" s="392" t="s">
        <v>931</v>
      </c>
      <c r="D163" s="392"/>
      <c r="E163" s="392"/>
      <c r="F163" s="392"/>
      <c r="G163" s="392"/>
      <c r="H163" s="392"/>
      <c r="I163" s="392"/>
      <c r="J163" s="392"/>
      <c r="K163" s="267"/>
    </row>
    <row r="164" spans="2:11" ht="17.25" customHeight="1">
      <c r="B164" s="266"/>
      <c r="C164" s="287" t="s">
        <v>860</v>
      </c>
      <c r="D164" s="287"/>
      <c r="E164" s="287"/>
      <c r="F164" s="287" t="s">
        <v>861</v>
      </c>
      <c r="G164" s="324"/>
      <c r="H164" s="325" t="s">
        <v>143</v>
      </c>
      <c r="I164" s="325" t="s">
        <v>59</v>
      </c>
      <c r="J164" s="287" t="s">
        <v>862</v>
      </c>
      <c r="K164" s="267"/>
    </row>
    <row r="165" spans="2:11" ht="17.25" customHeight="1">
      <c r="B165" s="268"/>
      <c r="C165" s="289" t="s">
        <v>863</v>
      </c>
      <c r="D165" s="289"/>
      <c r="E165" s="289"/>
      <c r="F165" s="290" t="s">
        <v>864</v>
      </c>
      <c r="G165" s="326"/>
      <c r="H165" s="327"/>
      <c r="I165" s="327"/>
      <c r="J165" s="289" t="s">
        <v>865</v>
      </c>
      <c r="K165" s="269"/>
    </row>
    <row r="166" spans="2:11" ht="5.25" customHeight="1">
      <c r="B166" s="295"/>
      <c r="C166" s="292"/>
      <c r="D166" s="292"/>
      <c r="E166" s="292"/>
      <c r="F166" s="292"/>
      <c r="G166" s="293"/>
      <c r="H166" s="292"/>
      <c r="I166" s="292"/>
      <c r="J166" s="292"/>
      <c r="K166" s="316"/>
    </row>
    <row r="167" spans="2:11" ht="15" customHeight="1">
      <c r="B167" s="295"/>
      <c r="C167" s="275" t="s">
        <v>869</v>
      </c>
      <c r="D167" s="275"/>
      <c r="E167" s="275"/>
      <c r="F167" s="294" t="s">
        <v>866</v>
      </c>
      <c r="G167" s="275"/>
      <c r="H167" s="275" t="s">
        <v>905</v>
      </c>
      <c r="I167" s="275" t="s">
        <v>868</v>
      </c>
      <c r="J167" s="275">
        <v>120</v>
      </c>
      <c r="K167" s="316"/>
    </row>
    <row r="168" spans="2:11" ht="15" customHeight="1">
      <c r="B168" s="295"/>
      <c r="C168" s="275" t="s">
        <v>914</v>
      </c>
      <c r="D168" s="275"/>
      <c r="E168" s="275"/>
      <c r="F168" s="294" t="s">
        <v>866</v>
      </c>
      <c r="G168" s="275"/>
      <c r="H168" s="275" t="s">
        <v>915</v>
      </c>
      <c r="I168" s="275" t="s">
        <v>868</v>
      </c>
      <c r="J168" s="275" t="s">
        <v>916</v>
      </c>
      <c r="K168" s="316"/>
    </row>
    <row r="169" spans="2:11" ht="15" customHeight="1">
      <c r="B169" s="295"/>
      <c r="C169" s="275" t="s">
        <v>87</v>
      </c>
      <c r="D169" s="275"/>
      <c r="E169" s="275"/>
      <c r="F169" s="294" t="s">
        <v>866</v>
      </c>
      <c r="G169" s="275"/>
      <c r="H169" s="275" t="s">
        <v>932</v>
      </c>
      <c r="I169" s="275" t="s">
        <v>868</v>
      </c>
      <c r="J169" s="275" t="s">
        <v>916</v>
      </c>
      <c r="K169" s="316"/>
    </row>
    <row r="170" spans="2:11" ht="15" customHeight="1">
      <c r="B170" s="295"/>
      <c r="C170" s="275" t="s">
        <v>871</v>
      </c>
      <c r="D170" s="275"/>
      <c r="E170" s="275"/>
      <c r="F170" s="294" t="s">
        <v>872</v>
      </c>
      <c r="G170" s="275"/>
      <c r="H170" s="275" t="s">
        <v>932</v>
      </c>
      <c r="I170" s="275" t="s">
        <v>868</v>
      </c>
      <c r="J170" s="275">
        <v>50</v>
      </c>
      <c r="K170" s="316"/>
    </row>
    <row r="171" spans="2:11" ht="15" customHeight="1">
      <c r="B171" s="295"/>
      <c r="C171" s="275" t="s">
        <v>874</v>
      </c>
      <c r="D171" s="275"/>
      <c r="E171" s="275"/>
      <c r="F171" s="294" t="s">
        <v>866</v>
      </c>
      <c r="G171" s="275"/>
      <c r="H171" s="275" t="s">
        <v>932</v>
      </c>
      <c r="I171" s="275" t="s">
        <v>876</v>
      </c>
      <c r="J171" s="275"/>
      <c r="K171" s="316"/>
    </row>
    <row r="172" spans="2:11" ht="15" customHeight="1">
      <c r="B172" s="295"/>
      <c r="C172" s="275" t="s">
        <v>885</v>
      </c>
      <c r="D172" s="275"/>
      <c r="E172" s="275"/>
      <c r="F172" s="294" t="s">
        <v>872</v>
      </c>
      <c r="G172" s="275"/>
      <c r="H172" s="275" t="s">
        <v>932</v>
      </c>
      <c r="I172" s="275" t="s">
        <v>868</v>
      </c>
      <c r="J172" s="275">
        <v>50</v>
      </c>
      <c r="K172" s="316"/>
    </row>
    <row r="173" spans="2:11" ht="15" customHeight="1">
      <c r="B173" s="295"/>
      <c r="C173" s="275" t="s">
        <v>893</v>
      </c>
      <c r="D173" s="275"/>
      <c r="E173" s="275"/>
      <c r="F173" s="294" t="s">
        <v>872</v>
      </c>
      <c r="G173" s="275"/>
      <c r="H173" s="275" t="s">
        <v>932</v>
      </c>
      <c r="I173" s="275" t="s">
        <v>868</v>
      </c>
      <c r="J173" s="275">
        <v>50</v>
      </c>
      <c r="K173" s="316"/>
    </row>
    <row r="174" spans="2:11" ht="15" customHeight="1">
      <c r="B174" s="295"/>
      <c r="C174" s="275" t="s">
        <v>891</v>
      </c>
      <c r="D174" s="275"/>
      <c r="E174" s="275"/>
      <c r="F174" s="294" t="s">
        <v>872</v>
      </c>
      <c r="G174" s="275"/>
      <c r="H174" s="275" t="s">
        <v>932</v>
      </c>
      <c r="I174" s="275" t="s">
        <v>868</v>
      </c>
      <c r="J174" s="275">
        <v>50</v>
      </c>
      <c r="K174" s="316"/>
    </row>
    <row r="175" spans="2:11" ht="15" customHeight="1">
      <c r="B175" s="295"/>
      <c r="C175" s="275" t="s">
        <v>142</v>
      </c>
      <c r="D175" s="275"/>
      <c r="E175" s="275"/>
      <c r="F175" s="294" t="s">
        <v>866</v>
      </c>
      <c r="G175" s="275"/>
      <c r="H175" s="275" t="s">
        <v>933</v>
      </c>
      <c r="I175" s="275" t="s">
        <v>934</v>
      </c>
      <c r="J175" s="275"/>
      <c r="K175" s="316"/>
    </row>
    <row r="176" spans="2:11" ht="15" customHeight="1">
      <c r="B176" s="295"/>
      <c r="C176" s="275" t="s">
        <v>59</v>
      </c>
      <c r="D176" s="275"/>
      <c r="E176" s="275"/>
      <c r="F176" s="294" t="s">
        <v>866</v>
      </c>
      <c r="G176" s="275"/>
      <c r="H176" s="275" t="s">
        <v>935</v>
      </c>
      <c r="I176" s="275" t="s">
        <v>936</v>
      </c>
      <c r="J176" s="275">
        <v>1</v>
      </c>
      <c r="K176" s="316"/>
    </row>
    <row r="177" spans="2:11" ht="15" customHeight="1">
      <c r="B177" s="295"/>
      <c r="C177" s="275" t="s">
        <v>55</v>
      </c>
      <c r="D177" s="275"/>
      <c r="E177" s="275"/>
      <c r="F177" s="294" t="s">
        <v>866</v>
      </c>
      <c r="G177" s="275"/>
      <c r="H177" s="275" t="s">
        <v>937</v>
      </c>
      <c r="I177" s="275" t="s">
        <v>868</v>
      </c>
      <c r="J177" s="275">
        <v>20</v>
      </c>
      <c r="K177" s="316"/>
    </row>
    <row r="178" spans="2:11" ht="15" customHeight="1">
      <c r="B178" s="295"/>
      <c r="C178" s="275" t="s">
        <v>143</v>
      </c>
      <c r="D178" s="275"/>
      <c r="E178" s="275"/>
      <c r="F178" s="294" t="s">
        <v>866</v>
      </c>
      <c r="G178" s="275"/>
      <c r="H178" s="275" t="s">
        <v>938</v>
      </c>
      <c r="I178" s="275" t="s">
        <v>868</v>
      </c>
      <c r="J178" s="275">
        <v>255</v>
      </c>
      <c r="K178" s="316"/>
    </row>
    <row r="179" spans="2:11" ht="15" customHeight="1">
      <c r="B179" s="295"/>
      <c r="C179" s="275" t="s">
        <v>144</v>
      </c>
      <c r="D179" s="275"/>
      <c r="E179" s="275"/>
      <c r="F179" s="294" t="s">
        <v>866</v>
      </c>
      <c r="G179" s="275"/>
      <c r="H179" s="275" t="s">
        <v>831</v>
      </c>
      <c r="I179" s="275" t="s">
        <v>868</v>
      </c>
      <c r="J179" s="275">
        <v>10</v>
      </c>
      <c r="K179" s="316"/>
    </row>
    <row r="180" spans="2:11" ht="15" customHeight="1">
      <c r="B180" s="295"/>
      <c r="C180" s="275" t="s">
        <v>145</v>
      </c>
      <c r="D180" s="275"/>
      <c r="E180" s="275"/>
      <c r="F180" s="294" t="s">
        <v>866</v>
      </c>
      <c r="G180" s="275"/>
      <c r="H180" s="275" t="s">
        <v>939</v>
      </c>
      <c r="I180" s="275" t="s">
        <v>900</v>
      </c>
      <c r="J180" s="275"/>
      <c r="K180" s="316"/>
    </row>
    <row r="181" spans="2:11" ht="15" customHeight="1">
      <c r="B181" s="295"/>
      <c r="C181" s="275" t="s">
        <v>940</v>
      </c>
      <c r="D181" s="275"/>
      <c r="E181" s="275"/>
      <c r="F181" s="294" t="s">
        <v>866</v>
      </c>
      <c r="G181" s="275"/>
      <c r="H181" s="275" t="s">
        <v>941</v>
      </c>
      <c r="I181" s="275" t="s">
        <v>900</v>
      </c>
      <c r="J181" s="275"/>
      <c r="K181" s="316"/>
    </row>
    <row r="182" spans="2:11" ht="15" customHeight="1">
      <c r="B182" s="295"/>
      <c r="C182" s="275" t="s">
        <v>929</v>
      </c>
      <c r="D182" s="275"/>
      <c r="E182" s="275"/>
      <c r="F182" s="294" t="s">
        <v>866</v>
      </c>
      <c r="G182" s="275"/>
      <c r="H182" s="275" t="s">
        <v>942</v>
      </c>
      <c r="I182" s="275" t="s">
        <v>900</v>
      </c>
      <c r="J182" s="275"/>
      <c r="K182" s="316"/>
    </row>
    <row r="183" spans="2:11" ht="15" customHeight="1">
      <c r="B183" s="295"/>
      <c r="C183" s="275" t="s">
        <v>147</v>
      </c>
      <c r="D183" s="275"/>
      <c r="E183" s="275"/>
      <c r="F183" s="294" t="s">
        <v>872</v>
      </c>
      <c r="G183" s="275"/>
      <c r="H183" s="275" t="s">
        <v>943</v>
      </c>
      <c r="I183" s="275" t="s">
        <v>868</v>
      </c>
      <c r="J183" s="275">
        <v>50</v>
      </c>
      <c r="K183" s="316"/>
    </row>
    <row r="184" spans="2:11" ht="15" customHeight="1">
      <c r="B184" s="295"/>
      <c r="C184" s="275" t="s">
        <v>944</v>
      </c>
      <c r="D184" s="275"/>
      <c r="E184" s="275"/>
      <c r="F184" s="294" t="s">
        <v>872</v>
      </c>
      <c r="G184" s="275"/>
      <c r="H184" s="275" t="s">
        <v>945</v>
      </c>
      <c r="I184" s="275" t="s">
        <v>946</v>
      </c>
      <c r="J184" s="275"/>
      <c r="K184" s="316"/>
    </row>
    <row r="185" spans="2:11" ht="15" customHeight="1">
      <c r="B185" s="295"/>
      <c r="C185" s="275" t="s">
        <v>947</v>
      </c>
      <c r="D185" s="275"/>
      <c r="E185" s="275"/>
      <c r="F185" s="294" t="s">
        <v>872</v>
      </c>
      <c r="G185" s="275"/>
      <c r="H185" s="275" t="s">
        <v>948</v>
      </c>
      <c r="I185" s="275" t="s">
        <v>946</v>
      </c>
      <c r="J185" s="275"/>
      <c r="K185" s="316"/>
    </row>
    <row r="186" spans="2:11" ht="15" customHeight="1">
      <c r="B186" s="295"/>
      <c r="C186" s="275" t="s">
        <v>949</v>
      </c>
      <c r="D186" s="275"/>
      <c r="E186" s="275"/>
      <c r="F186" s="294" t="s">
        <v>872</v>
      </c>
      <c r="G186" s="275"/>
      <c r="H186" s="275" t="s">
        <v>950</v>
      </c>
      <c r="I186" s="275" t="s">
        <v>946</v>
      </c>
      <c r="J186" s="275"/>
      <c r="K186" s="316"/>
    </row>
    <row r="187" spans="2:11" ht="15" customHeight="1">
      <c r="B187" s="295"/>
      <c r="C187" s="328" t="s">
        <v>951</v>
      </c>
      <c r="D187" s="275"/>
      <c r="E187" s="275"/>
      <c r="F187" s="294" t="s">
        <v>872</v>
      </c>
      <c r="G187" s="275"/>
      <c r="H187" s="275" t="s">
        <v>952</v>
      </c>
      <c r="I187" s="275" t="s">
        <v>953</v>
      </c>
      <c r="J187" s="329" t="s">
        <v>954</v>
      </c>
      <c r="K187" s="316"/>
    </row>
    <row r="188" spans="2:11" ht="15" customHeight="1">
      <c r="B188" s="295"/>
      <c r="C188" s="280" t="s">
        <v>44</v>
      </c>
      <c r="D188" s="275"/>
      <c r="E188" s="275"/>
      <c r="F188" s="294" t="s">
        <v>866</v>
      </c>
      <c r="G188" s="275"/>
      <c r="H188" s="271" t="s">
        <v>955</v>
      </c>
      <c r="I188" s="275" t="s">
        <v>956</v>
      </c>
      <c r="J188" s="275"/>
      <c r="K188" s="316"/>
    </row>
    <row r="189" spans="2:11" ht="15" customHeight="1">
      <c r="B189" s="295"/>
      <c r="C189" s="280" t="s">
        <v>957</v>
      </c>
      <c r="D189" s="275"/>
      <c r="E189" s="275"/>
      <c r="F189" s="294" t="s">
        <v>866</v>
      </c>
      <c r="G189" s="275"/>
      <c r="H189" s="275" t="s">
        <v>958</v>
      </c>
      <c r="I189" s="275" t="s">
        <v>900</v>
      </c>
      <c r="J189" s="275"/>
      <c r="K189" s="316"/>
    </row>
    <row r="190" spans="2:11" ht="15" customHeight="1">
      <c r="B190" s="295"/>
      <c r="C190" s="280" t="s">
        <v>959</v>
      </c>
      <c r="D190" s="275"/>
      <c r="E190" s="275"/>
      <c r="F190" s="294" t="s">
        <v>866</v>
      </c>
      <c r="G190" s="275"/>
      <c r="H190" s="275" t="s">
        <v>960</v>
      </c>
      <c r="I190" s="275" t="s">
        <v>900</v>
      </c>
      <c r="J190" s="275"/>
      <c r="K190" s="316"/>
    </row>
    <row r="191" spans="2:11" ht="15" customHeight="1">
      <c r="B191" s="295"/>
      <c r="C191" s="280" t="s">
        <v>961</v>
      </c>
      <c r="D191" s="275"/>
      <c r="E191" s="275"/>
      <c r="F191" s="294" t="s">
        <v>872</v>
      </c>
      <c r="G191" s="275"/>
      <c r="H191" s="275" t="s">
        <v>962</v>
      </c>
      <c r="I191" s="275" t="s">
        <v>900</v>
      </c>
      <c r="J191" s="275"/>
      <c r="K191" s="316"/>
    </row>
    <row r="192" spans="2:11" ht="15" customHeight="1">
      <c r="B192" s="322"/>
      <c r="C192" s="330"/>
      <c r="D192" s="304"/>
      <c r="E192" s="304"/>
      <c r="F192" s="304"/>
      <c r="G192" s="304"/>
      <c r="H192" s="304"/>
      <c r="I192" s="304"/>
      <c r="J192" s="304"/>
      <c r="K192" s="323"/>
    </row>
    <row r="193" spans="2:11" ht="18.75" customHeight="1">
      <c r="B193" s="271"/>
      <c r="C193" s="275"/>
      <c r="D193" s="275"/>
      <c r="E193" s="275"/>
      <c r="F193" s="294"/>
      <c r="G193" s="275"/>
      <c r="H193" s="275"/>
      <c r="I193" s="275"/>
      <c r="J193" s="275"/>
      <c r="K193" s="271"/>
    </row>
    <row r="194" spans="2:11" ht="18.75" customHeight="1">
      <c r="B194" s="271"/>
      <c r="C194" s="275"/>
      <c r="D194" s="275"/>
      <c r="E194" s="275"/>
      <c r="F194" s="294"/>
      <c r="G194" s="275"/>
      <c r="H194" s="275"/>
      <c r="I194" s="275"/>
      <c r="J194" s="275"/>
      <c r="K194" s="271"/>
    </row>
    <row r="195" spans="2:11" ht="18.75" customHeight="1">
      <c r="B195" s="281"/>
      <c r="C195" s="281"/>
      <c r="D195" s="281"/>
      <c r="E195" s="281"/>
      <c r="F195" s="281"/>
      <c r="G195" s="281"/>
      <c r="H195" s="281"/>
      <c r="I195" s="281"/>
      <c r="J195" s="281"/>
      <c r="K195" s="281"/>
    </row>
    <row r="196" spans="2:11" ht="13.5">
      <c r="B196" s="263"/>
      <c r="C196" s="264"/>
      <c r="D196" s="264"/>
      <c r="E196" s="264"/>
      <c r="F196" s="264"/>
      <c r="G196" s="264"/>
      <c r="H196" s="264"/>
      <c r="I196" s="264"/>
      <c r="J196" s="264"/>
      <c r="K196" s="265"/>
    </row>
    <row r="197" spans="2:11" ht="22.2">
      <c r="B197" s="266"/>
      <c r="C197" s="392" t="s">
        <v>963</v>
      </c>
      <c r="D197" s="392"/>
      <c r="E197" s="392"/>
      <c r="F197" s="392"/>
      <c r="G197" s="392"/>
      <c r="H197" s="392"/>
      <c r="I197" s="392"/>
      <c r="J197" s="392"/>
      <c r="K197" s="267"/>
    </row>
    <row r="198" spans="2:11" ht="25.5" customHeight="1">
      <c r="B198" s="266"/>
      <c r="C198" s="331" t="s">
        <v>964</v>
      </c>
      <c r="D198" s="331"/>
      <c r="E198" s="331"/>
      <c r="F198" s="331" t="s">
        <v>965</v>
      </c>
      <c r="G198" s="332"/>
      <c r="H198" s="391" t="s">
        <v>966</v>
      </c>
      <c r="I198" s="391"/>
      <c r="J198" s="391"/>
      <c r="K198" s="267"/>
    </row>
    <row r="199" spans="2:11" ht="5.25" customHeight="1">
      <c r="B199" s="295"/>
      <c r="C199" s="292"/>
      <c r="D199" s="292"/>
      <c r="E199" s="292"/>
      <c r="F199" s="292"/>
      <c r="G199" s="275"/>
      <c r="H199" s="292"/>
      <c r="I199" s="292"/>
      <c r="J199" s="292"/>
      <c r="K199" s="316"/>
    </row>
    <row r="200" spans="2:11" ht="15" customHeight="1">
      <c r="B200" s="295"/>
      <c r="C200" s="275" t="s">
        <v>956</v>
      </c>
      <c r="D200" s="275"/>
      <c r="E200" s="275"/>
      <c r="F200" s="294" t="s">
        <v>45</v>
      </c>
      <c r="G200" s="275"/>
      <c r="H200" s="389" t="s">
        <v>967</v>
      </c>
      <c r="I200" s="389"/>
      <c r="J200" s="389"/>
      <c r="K200" s="316"/>
    </row>
    <row r="201" spans="2:11" ht="15" customHeight="1">
      <c r="B201" s="295"/>
      <c r="C201" s="301"/>
      <c r="D201" s="275"/>
      <c r="E201" s="275"/>
      <c r="F201" s="294" t="s">
        <v>46</v>
      </c>
      <c r="G201" s="275"/>
      <c r="H201" s="389" t="s">
        <v>968</v>
      </c>
      <c r="I201" s="389"/>
      <c r="J201" s="389"/>
      <c r="K201" s="316"/>
    </row>
    <row r="202" spans="2:11" ht="15" customHeight="1">
      <c r="B202" s="295"/>
      <c r="C202" s="301"/>
      <c r="D202" s="275"/>
      <c r="E202" s="275"/>
      <c r="F202" s="294" t="s">
        <v>49</v>
      </c>
      <c r="G202" s="275"/>
      <c r="H202" s="389" t="s">
        <v>969</v>
      </c>
      <c r="I202" s="389"/>
      <c r="J202" s="389"/>
      <c r="K202" s="316"/>
    </row>
    <row r="203" spans="2:11" ht="15" customHeight="1">
      <c r="B203" s="295"/>
      <c r="C203" s="275"/>
      <c r="D203" s="275"/>
      <c r="E203" s="275"/>
      <c r="F203" s="294" t="s">
        <v>47</v>
      </c>
      <c r="G203" s="275"/>
      <c r="H203" s="389" t="s">
        <v>970</v>
      </c>
      <c r="I203" s="389"/>
      <c r="J203" s="389"/>
      <c r="K203" s="316"/>
    </row>
    <row r="204" spans="2:11" ht="15" customHeight="1">
      <c r="B204" s="295"/>
      <c r="C204" s="275"/>
      <c r="D204" s="275"/>
      <c r="E204" s="275"/>
      <c r="F204" s="294" t="s">
        <v>48</v>
      </c>
      <c r="G204" s="275"/>
      <c r="H204" s="389" t="s">
        <v>971</v>
      </c>
      <c r="I204" s="389"/>
      <c r="J204" s="389"/>
      <c r="K204" s="316"/>
    </row>
    <row r="205" spans="2:11" ht="15" customHeight="1">
      <c r="B205" s="295"/>
      <c r="C205" s="275"/>
      <c r="D205" s="275"/>
      <c r="E205" s="275"/>
      <c r="F205" s="294"/>
      <c r="G205" s="275"/>
      <c r="H205" s="275"/>
      <c r="I205" s="275"/>
      <c r="J205" s="275"/>
      <c r="K205" s="316"/>
    </row>
    <row r="206" spans="2:11" ht="15" customHeight="1">
      <c r="B206" s="295"/>
      <c r="C206" s="275" t="s">
        <v>912</v>
      </c>
      <c r="D206" s="275"/>
      <c r="E206" s="275"/>
      <c r="F206" s="294" t="s">
        <v>80</v>
      </c>
      <c r="G206" s="275"/>
      <c r="H206" s="389" t="s">
        <v>972</v>
      </c>
      <c r="I206" s="389"/>
      <c r="J206" s="389"/>
      <c r="K206" s="316"/>
    </row>
    <row r="207" spans="2:11" ht="15" customHeight="1">
      <c r="B207" s="295"/>
      <c r="C207" s="301"/>
      <c r="D207" s="275"/>
      <c r="E207" s="275"/>
      <c r="F207" s="294" t="s">
        <v>812</v>
      </c>
      <c r="G207" s="275"/>
      <c r="H207" s="389" t="s">
        <v>813</v>
      </c>
      <c r="I207" s="389"/>
      <c r="J207" s="389"/>
      <c r="K207" s="316"/>
    </row>
    <row r="208" spans="2:11" ht="15" customHeight="1">
      <c r="B208" s="295"/>
      <c r="C208" s="275"/>
      <c r="D208" s="275"/>
      <c r="E208" s="275"/>
      <c r="F208" s="294" t="s">
        <v>810</v>
      </c>
      <c r="G208" s="275"/>
      <c r="H208" s="389" t="s">
        <v>973</v>
      </c>
      <c r="I208" s="389"/>
      <c r="J208" s="389"/>
      <c r="K208" s="316"/>
    </row>
    <row r="209" spans="2:11" ht="15" customHeight="1">
      <c r="B209" s="333"/>
      <c r="C209" s="301"/>
      <c r="D209" s="301"/>
      <c r="E209" s="301"/>
      <c r="F209" s="294" t="s">
        <v>814</v>
      </c>
      <c r="G209" s="280"/>
      <c r="H209" s="390" t="s">
        <v>815</v>
      </c>
      <c r="I209" s="390"/>
      <c r="J209" s="390"/>
      <c r="K209" s="334"/>
    </row>
    <row r="210" spans="2:11" ht="15" customHeight="1">
      <c r="B210" s="333"/>
      <c r="C210" s="301"/>
      <c r="D210" s="301"/>
      <c r="E210" s="301"/>
      <c r="F210" s="294" t="s">
        <v>743</v>
      </c>
      <c r="G210" s="280"/>
      <c r="H210" s="390" t="s">
        <v>108</v>
      </c>
      <c r="I210" s="390"/>
      <c r="J210" s="390"/>
      <c r="K210" s="334"/>
    </row>
    <row r="211" spans="2:11" ht="15" customHeight="1">
      <c r="B211" s="333"/>
      <c r="C211" s="301"/>
      <c r="D211" s="301"/>
      <c r="E211" s="301"/>
      <c r="F211" s="335"/>
      <c r="G211" s="280"/>
      <c r="H211" s="336"/>
      <c r="I211" s="336"/>
      <c r="J211" s="336"/>
      <c r="K211" s="334"/>
    </row>
    <row r="212" spans="2:11" ht="15" customHeight="1">
      <c r="B212" s="333"/>
      <c r="C212" s="275" t="s">
        <v>936</v>
      </c>
      <c r="D212" s="301"/>
      <c r="E212" s="301"/>
      <c r="F212" s="294">
        <v>1</v>
      </c>
      <c r="G212" s="280"/>
      <c r="H212" s="390" t="s">
        <v>974</v>
      </c>
      <c r="I212" s="390"/>
      <c r="J212" s="390"/>
      <c r="K212" s="334"/>
    </row>
    <row r="213" spans="2:11" ht="15" customHeight="1">
      <c r="B213" s="333"/>
      <c r="C213" s="301"/>
      <c r="D213" s="301"/>
      <c r="E213" s="301"/>
      <c r="F213" s="294">
        <v>2</v>
      </c>
      <c r="G213" s="280"/>
      <c r="H213" s="390" t="s">
        <v>975</v>
      </c>
      <c r="I213" s="390"/>
      <c r="J213" s="390"/>
      <c r="K213" s="334"/>
    </row>
    <row r="214" spans="2:11" ht="15" customHeight="1">
      <c r="B214" s="333"/>
      <c r="C214" s="301"/>
      <c r="D214" s="301"/>
      <c r="E214" s="301"/>
      <c r="F214" s="294">
        <v>3</v>
      </c>
      <c r="G214" s="280"/>
      <c r="H214" s="390" t="s">
        <v>976</v>
      </c>
      <c r="I214" s="390"/>
      <c r="J214" s="390"/>
      <c r="K214" s="334"/>
    </row>
    <row r="215" spans="2:11" ht="15" customHeight="1">
      <c r="B215" s="333"/>
      <c r="C215" s="301"/>
      <c r="D215" s="301"/>
      <c r="E215" s="301"/>
      <c r="F215" s="294">
        <v>4</v>
      </c>
      <c r="G215" s="280"/>
      <c r="H215" s="390" t="s">
        <v>977</v>
      </c>
      <c r="I215" s="390"/>
      <c r="J215" s="390"/>
      <c r="K215" s="334"/>
    </row>
    <row r="216" spans="2:11" ht="12.75" customHeight="1">
      <c r="B216" s="337"/>
      <c r="C216" s="338"/>
      <c r="D216" s="338"/>
      <c r="E216" s="338"/>
      <c r="F216" s="338"/>
      <c r="G216" s="338"/>
      <c r="H216" s="338"/>
      <c r="I216" s="338"/>
      <c r="J216" s="338"/>
      <c r="K216" s="339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G-PC\Svatopluk</dc:creator>
  <cp:keywords/>
  <dc:description/>
  <cp:lastModifiedBy>Svatopluk</cp:lastModifiedBy>
  <dcterms:created xsi:type="dcterms:W3CDTF">2017-06-28T15:02:55Z</dcterms:created>
  <dcterms:modified xsi:type="dcterms:W3CDTF">2017-06-28T15:03:05Z</dcterms:modified>
  <cp:category/>
  <cp:version/>
  <cp:contentType/>
  <cp:contentStatus/>
</cp:coreProperties>
</file>