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ykal\Documents\Archiv PROJSPK Slezák\MTB sanatorka\EXPO\"/>
    </mc:Choice>
  </mc:AlternateContent>
  <bookViews>
    <workbookView xWindow="0" yWindow="0" windowWidth="28800" windowHeight="14235"/>
  </bookViews>
  <sheets>
    <sheet name="Rekapitulace stavby" sheetId="1" r:id="rId1"/>
    <sheet name="01 - Cyklotratě" sheetId="2" r:id="rId2"/>
    <sheet name="02 - Značení tratí" sheetId="3" r:id="rId3"/>
    <sheet name="03 - Dřevěná lávka" sheetId="4" r:id="rId4"/>
    <sheet name="VRN - Vedlejší rozpočtové..." sheetId="5" r:id="rId5"/>
    <sheet name="Pokyny pro vyplnění" sheetId="6" r:id="rId6"/>
  </sheets>
  <definedNames>
    <definedName name="_xlnm._FilterDatabase" localSheetId="1" hidden="1">'01 - Cyklotratě'!$C$88:$K$216</definedName>
    <definedName name="_xlnm._FilterDatabase" localSheetId="2" hidden="1">'02 - Značení tratí'!$C$83:$K$104</definedName>
    <definedName name="_xlnm._FilterDatabase" localSheetId="3" hidden="1">'03 - Dřevěná lávka'!$C$83:$K$95</definedName>
    <definedName name="_xlnm._FilterDatabase" localSheetId="4" hidden="1">'VRN - Vedlejší rozpočtové...'!$C$84:$K$96</definedName>
    <definedName name="_xlnm.Print_Titles" localSheetId="1">'01 - Cyklotratě'!$88:$88</definedName>
    <definedName name="_xlnm.Print_Titles" localSheetId="2">'02 - Značení tratí'!$83:$83</definedName>
    <definedName name="_xlnm.Print_Titles" localSheetId="3">'03 - Dřevěná lávka'!$83:$83</definedName>
    <definedName name="_xlnm.Print_Titles" localSheetId="0">'Rekapitulace stavby'!$49:$49</definedName>
    <definedName name="_xlnm.Print_Titles" localSheetId="4">'VRN - Vedlejší rozpočtové...'!$84:$84</definedName>
    <definedName name="_xlnm.Print_Area" localSheetId="1">'01 - Cyklotratě'!$C$4:$J$38,'01 - Cyklotratě'!$C$44:$J$68,'01 - Cyklotratě'!$C$74:$K$216</definedName>
    <definedName name="_xlnm.Print_Area" localSheetId="2">'02 - Značení tratí'!$C$4:$J$38,'02 - Značení tratí'!$C$44:$J$63,'02 - Značení tratí'!$C$69:$K$104</definedName>
    <definedName name="_xlnm.Print_Area" localSheetId="3">'03 - Dřevěná lávka'!$C$4:$J$38,'03 - Dřevěná lávka'!$C$44:$J$63,'03 - Dřevěná lávka'!$C$69:$K$95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Area" localSheetId="4">'VRN - Vedlejší rozpočtové...'!$C$4:$J$38,'VRN - Vedlejší rozpočtové...'!$C$44:$J$64,'VRN - Vedlejší rozpočtové...'!$C$70:$K$96</definedName>
  </definedNames>
  <calcPr calcId="152511"/>
</workbook>
</file>

<file path=xl/calcChain.xml><?xml version="1.0" encoding="utf-8"?>
<calcChain xmlns="http://schemas.openxmlformats.org/spreadsheetml/2006/main">
  <c r="AY59" i="1" l="1"/>
  <c r="AX59" i="1"/>
  <c r="BI93" i="5"/>
  <c r="BH93" i="5"/>
  <c r="F35" i="5" s="1"/>
  <c r="BC59" i="1" s="1"/>
  <c r="BC58" i="1" s="1"/>
  <c r="AY58" i="1" s="1"/>
  <c r="BG93" i="5"/>
  <c r="BF93" i="5"/>
  <c r="T93" i="5"/>
  <c r="T92" i="5"/>
  <c r="T86" i="5" s="1"/>
  <c r="T85" i="5" s="1"/>
  <c r="R93" i="5"/>
  <c r="R92" i="5"/>
  <c r="P93" i="5"/>
  <c r="P92" i="5"/>
  <c r="BK93" i="5"/>
  <c r="BK92" i="5" s="1"/>
  <c r="J92" i="5"/>
  <c r="J63" i="5" s="1"/>
  <c r="J93" i="5"/>
  <c r="BE93" i="5" s="1"/>
  <c r="BI88" i="5"/>
  <c r="F36" i="5" s="1"/>
  <c r="BD59" i="1" s="1"/>
  <c r="BD58" i="1" s="1"/>
  <c r="BH88" i="5"/>
  <c r="BG88" i="5"/>
  <c r="F34" i="5" s="1"/>
  <c r="BB59" i="1"/>
  <c r="BF88" i="5"/>
  <c r="J33" i="5" s="1"/>
  <c r="AW59" i="1" s="1"/>
  <c r="F33" i="5"/>
  <c r="BA59" i="1" s="1"/>
  <c r="BA58" i="1" s="1"/>
  <c r="AW58" i="1" s="1"/>
  <c r="AT58" i="1" s="1"/>
  <c r="T88" i="5"/>
  <c r="T87" i="5" s="1"/>
  <c r="R88" i="5"/>
  <c r="R87" i="5" s="1"/>
  <c r="R86" i="5"/>
  <c r="R85" i="5"/>
  <c r="P88" i="5"/>
  <c r="P87" i="5" s="1"/>
  <c r="P86" i="5" s="1"/>
  <c r="P85" i="5" s="1"/>
  <c r="AU59" i="1" s="1"/>
  <c r="AU58" i="1" s="1"/>
  <c r="BK88" i="5"/>
  <c r="BK87" i="5"/>
  <c r="BK86" i="5" s="1"/>
  <c r="J86" i="5" s="1"/>
  <c r="J61" i="5" s="1"/>
  <c r="J88" i="5"/>
  <c r="BE88" i="5" s="1"/>
  <c r="F32" i="5"/>
  <c r="AZ59" i="1" s="1"/>
  <c r="AZ58" i="1" s="1"/>
  <c r="AV58" i="1" s="1"/>
  <c r="J81" i="5"/>
  <c r="F81" i="5"/>
  <c r="F79" i="5"/>
  <c r="E77" i="5"/>
  <c r="J55" i="5"/>
  <c r="F55" i="5"/>
  <c r="F53" i="5"/>
  <c r="E51" i="5"/>
  <c r="J20" i="5"/>
  <c r="E20" i="5"/>
  <c r="F82" i="5"/>
  <c r="F56" i="5"/>
  <c r="J19" i="5"/>
  <c r="J14" i="5"/>
  <c r="J79" i="5" s="1"/>
  <c r="E7" i="5"/>
  <c r="E73" i="5" s="1"/>
  <c r="E47" i="5"/>
  <c r="AY57" i="1"/>
  <c r="AX57" i="1"/>
  <c r="BI91" i="4"/>
  <c r="BH91" i="4"/>
  <c r="BG91" i="4"/>
  <c r="F34" i="4" s="1"/>
  <c r="BB57" i="1" s="1"/>
  <c r="BB56" i="1" s="1"/>
  <c r="AX56" i="1" s="1"/>
  <c r="BF91" i="4"/>
  <c r="T91" i="4"/>
  <c r="R91" i="4"/>
  <c r="R86" i="4" s="1"/>
  <c r="R85" i="4" s="1"/>
  <c r="R84" i="4" s="1"/>
  <c r="P91" i="4"/>
  <c r="BK91" i="4"/>
  <c r="J91" i="4"/>
  <c r="BE91" i="4"/>
  <c r="F32" i="4" s="1"/>
  <c r="AZ57" i="1" s="1"/>
  <c r="AZ56" i="1" s="1"/>
  <c r="AV56" i="1" s="1"/>
  <c r="AT56" i="1" s="1"/>
  <c r="BI87" i="4"/>
  <c r="F36" i="4" s="1"/>
  <c r="BD57" i="1" s="1"/>
  <c r="BD56" i="1" s="1"/>
  <c r="BH87" i="4"/>
  <c r="F35" i="4" s="1"/>
  <c r="BC57" i="1" s="1"/>
  <c r="BC56" i="1" s="1"/>
  <c r="AY56" i="1" s="1"/>
  <c r="BG87" i="4"/>
  <c r="BF87" i="4"/>
  <c r="J33" i="4" s="1"/>
  <c r="AW57" i="1"/>
  <c r="F33" i="4"/>
  <c r="BA57" i="1" s="1"/>
  <c r="BA56" i="1" s="1"/>
  <c r="AW56" i="1" s="1"/>
  <c r="T87" i="4"/>
  <c r="T86" i="4"/>
  <c r="T85" i="4"/>
  <c r="T84" i="4" s="1"/>
  <c r="R87" i="4"/>
  <c r="P87" i="4"/>
  <c r="P86" i="4"/>
  <c r="P85" i="4" s="1"/>
  <c r="P84" i="4" s="1"/>
  <c r="AU57" i="1" s="1"/>
  <c r="AU56" i="1" s="1"/>
  <c r="BK87" i="4"/>
  <c r="BK86" i="4"/>
  <c r="J87" i="4"/>
  <c r="BE87" i="4"/>
  <c r="J80" i="4"/>
  <c r="F80" i="4"/>
  <c r="F78" i="4"/>
  <c r="E76" i="4"/>
  <c r="J55" i="4"/>
  <c r="F55" i="4"/>
  <c r="F53" i="4"/>
  <c r="E51" i="4"/>
  <c r="J20" i="4"/>
  <c r="E20" i="4"/>
  <c r="F56" i="4" s="1"/>
  <c r="F81" i="4"/>
  <c r="J19" i="4"/>
  <c r="J14" i="4"/>
  <c r="J53" i="4" s="1"/>
  <c r="E7" i="4"/>
  <c r="E72" i="4"/>
  <c r="E47" i="4"/>
  <c r="AY55" i="1"/>
  <c r="AX55" i="1"/>
  <c r="BI100" i="3"/>
  <c r="BH100" i="3"/>
  <c r="BG100" i="3"/>
  <c r="BF100" i="3"/>
  <c r="T100" i="3"/>
  <c r="R100" i="3"/>
  <c r="P100" i="3"/>
  <c r="BK100" i="3"/>
  <c r="J100" i="3"/>
  <c r="BE100" i="3" s="1"/>
  <c r="BI96" i="3"/>
  <c r="BH96" i="3"/>
  <c r="BG96" i="3"/>
  <c r="BF96" i="3"/>
  <c r="T96" i="3"/>
  <c r="R96" i="3"/>
  <c r="P96" i="3"/>
  <c r="BK96" i="3"/>
  <c r="J96" i="3"/>
  <c r="BE96" i="3"/>
  <c r="BI91" i="3"/>
  <c r="F36" i="3" s="1"/>
  <c r="BH91" i="3"/>
  <c r="BG91" i="3"/>
  <c r="BF91" i="3"/>
  <c r="T91" i="3"/>
  <c r="R91" i="3"/>
  <c r="P91" i="3"/>
  <c r="BK91" i="3"/>
  <c r="J91" i="3"/>
  <c r="BE91" i="3" s="1"/>
  <c r="BI87" i="3"/>
  <c r="BD55" i="1"/>
  <c r="BH87" i="3"/>
  <c r="F35" i="3" s="1"/>
  <c r="BC55" i="1" s="1"/>
  <c r="BG87" i="3"/>
  <c r="F34" i="3"/>
  <c r="BB55" i="1" s="1"/>
  <c r="BB54" i="1" s="1"/>
  <c r="AX54" i="1" s="1"/>
  <c r="BF87" i="3"/>
  <c r="F33" i="3" s="1"/>
  <c r="BA55" i="1" s="1"/>
  <c r="BA54" i="1" s="1"/>
  <c r="J33" i="3"/>
  <c r="AW55" i="1" s="1"/>
  <c r="T87" i="3"/>
  <c r="T86" i="3"/>
  <c r="T85" i="3" s="1"/>
  <c r="T84" i="3" s="1"/>
  <c r="R87" i="3"/>
  <c r="R86" i="3" s="1"/>
  <c r="R85" i="3" s="1"/>
  <c r="R84" i="3" s="1"/>
  <c r="P87" i="3"/>
  <c r="P86" i="3"/>
  <c r="P85" i="3" s="1"/>
  <c r="P84" i="3" s="1"/>
  <c r="AU55" i="1" s="1"/>
  <c r="AU54" i="1" s="1"/>
  <c r="BK87" i="3"/>
  <c r="BK86" i="3" s="1"/>
  <c r="J86" i="3" s="1"/>
  <c r="BK85" i="3"/>
  <c r="BK84" i="3" s="1"/>
  <c r="J84" i="3" s="1"/>
  <c r="J60" i="3" s="1"/>
  <c r="J85" i="3"/>
  <c r="J61" i="3" s="1"/>
  <c r="J87" i="3"/>
  <c r="BE87" i="3"/>
  <c r="J62" i="3"/>
  <c r="J80" i="3"/>
  <c r="F80" i="3"/>
  <c r="F78" i="3"/>
  <c r="E76" i="3"/>
  <c r="J55" i="3"/>
  <c r="F55" i="3"/>
  <c r="F53" i="3"/>
  <c r="E51" i="3"/>
  <c r="J20" i="3"/>
  <c r="E20" i="3"/>
  <c r="J19" i="3"/>
  <c r="J14" i="3"/>
  <c r="E7" i="3"/>
  <c r="E47" i="3" s="1"/>
  <c r="AY53" i="1"/>
  <c r="AX53" i="1"/>
  <c r="BI214" i="2"/>
  <c r="BH214" i="2"/>
  <c r="BG214" i="2"/>
  <c r="BF214" i="2"/>
  <c r="T214" i="2"/>
  <c r="T212" i="2" s="1"/>
  <c r="R214" i="2"/>
  <c r="P214" i="2"/>
  <c r="BK214" i="2"/>
  <c r="J214" i="2"/>
  <c r="BE214" i="2" s="1"/>
  <c r="BI213" i="2"/>
  <c r="BH213" i="2"/>
  <c r="BG213" i="2"/>
  <c r="BF213" i="2"/>
  <c r="T213" i="2"/>
  <c r="R213" i="2"/>
  <c r="R212" i="2" s="1"/>
  <c r="P213" i="2"/>
  <c r="P212" i="2"/>
  <c r="BK213" i="2"/>
  <c r="J213" i="2"/>
  <c r="BE213" i="2"/>
  <c r="BI208" i="2"/>
  <c r="BH208" i="2"/>
  <c r="BG208" i="2"/>
  <c r="BF208" i="2"/>
  <c r="T208" i="2"/>
  <c r="R208" i="2"/>
  <c r="P208" i="2"/>
  <c r="BK208" i="2"/>
  <c r="J208" i="2"/>
  <c r="BE208" i="2"/>
  <c r="BI204" i="2"/>
  <c r="BH204" i="2"/>
  <c r="BG204" i="2"/>
  <c r="BF204" i="2"/>
  <c r="T204" i="2"/>
  <c r="R204" i="2"/>
  <c r="P204" i="2"/>
  <c r="BK204" i="2"/>
  <c r="J204" i="2"/>
  <c r="BE204" i="2" s="1"/>
  <c r="BI200" i="2"/>
  <c r="BH200" i="2"/>
  <c r="BG200" i="2"/>
  <c r="BF200" i="2"/>
  <c r="T200" i="2"/>
  <c r="R200" i="2"/>
  <c r="P200" i="2"/>
  <c r="BK200" i="2"/>
  <c r="J200" i="2"/>
  <c r="BE200" i="2"/>
  <c r="BI196" i="2"/>
  <c r="BH196" i="2"/>
  <c r="BG196" i="2"/>
  <c r="BF196" i="2"/>
  <c r="T196" i="2"/>
  <c r="R196" i="2"/>
  <c r="P196" i="2"/>
  <c r="BK196" i="2"/>
  <c r="J196" i="2"/>
  <c r="BE196" i="2" s="1"/>
  <c r="BI192" i="2"/>
  <c r="BH192" i="2"/>
  <c r="BG192" i="2"/>
  <c r="BF192" i="2"/>
  <c r="T192" i="2"/>
  <c r="R192" i="2"/>
  <c r="P192" i="2"/>
  <c r="BK192" i="2"/>
  <c r="J192" i="2"/>
  <c r="BE192" i="2"/>
  <c r="BI188" i="2"/>
  <c r="BH188" i="2"/>
  <c r="BG188" i="2"/>
  <c r="BF188" i="2"/>
  <c r="T188" i="2"/>
  <c r="R188" i="2"/>
  <c r="P188" i="2"/>
  <c r="BK188" i="2"/>
  <c r="BK175" i="2" s="1"/>
  <c r="J175" i="2" s="1"/>
  <c r="J66" i="2" s="1"/>
  <c r="J188" i="2"/>
  <c r="BE188" i="2" s="1"/>
  <c r="BI181" i="2"/>
  <c r="BH181" i="2"/>
  <c r="BG181" i="2"/>
  <c r="BF181" i="2"/>
  <c r="T181" i="2"/>
  <c r="R181" i="2"/>
  <c r="R175" i="2" s="1"/>
  <c r="P181" i="2"/>
  <c r="BK181" i="2"/>
  <c r="J181" i="2"/>
  <c r="BE181" i="2"/>
  <c r="BI176" i="2"/>
  <c r="BH176" i="2"/>
  <c r="BG176" i="2"/>
  <c r="BF176" i="2"/>
  <c r="T176" i="2"/>
  <c r="T175" i="2" s="1"/>
  <c r="R176" i="2"/>
  <c r="P176" i="2"/>
  <c r="BK176" i="2"/>
  <c r="J176" i="2"/>
  <c r="BE176" i="2"/>
  <c r="BI171" i="2"/>
  <c r="BH171" i="2"/>
  <c r="BG171" i="2"/>
  <c r="BF171" i="2"/>
  <c r="T171" i="2"/>
  <c r="T170" i="2" s="1"/>
  <c r="R171" i="2"/>
  <c r="R170" i="2"/>
  <c r="P171" i="2"/>
  <c r="P170" i="2" s="1"/>
  <c r="BK171" i="2"/>
  <c r="BK170" i="2"/>
  <c r="J170" i="2"/>
  <c r="J65" i="2" s="1"/>
  <c r="J171" i="2"/>
  <c r="BE171" i="2"/>
  <c r="BI166" i="2"/>
  <c r="BH166" i="2"/>
  <c r="BG166" i="2"/>
  <c r="BF166" i="2"/>
  <c r="T166" i="2"/>
  <c r="R166" i="2"/>
  <c r="P166" i="2"/>
  <c r="BK166" i="2"/>
  <c r="J166" i="2"/>
  <c r="BE166" i="2" s="1"/>
  <c r="BI162" i="2"/>
  <c r="BH162" i="2"/>
  <c r="BG162" i="2"/>
  <c r="BF162" i="2"/>
  <c r="T162" i="2"/>
  <c r="R162" i="2"/>
  <c r="P162" i="2"/>
  <c r="BK162" i="2"/>
  <c r="J162" i="2"/>
  <c r="BE162" i="2"/>
  <c r="BI158" i="2"/>
  <c r="BH158" i="2"/>
  <c r="BG158" i="2"/>
  <c r="BF158" i="2"/>
  <c r="T158" i="2"/>
  <c r="R158" i="2"/>
  <c r="R157" i="2"/>
  <c r="P158" i="2"/>
  <c r="BK158" i="2"/>
  <c r="BK157" i="2"/>
  <c r="J157" i="2" s="1"/>
  <c r="J64" i="2" s="1"/>
  <c r="J158" i="2"/>
  <c r="BE158" i="2"/>
  <c r="BI153" i="2"/>
  <c r="BH153" i="2"/>
  <c r="BG153" i="2"/>
  <c r="BF153" i="2"/>
  <c r="T153" i="2"/>
  <c r="T152" i="2" s="1"/>
  <c r="R153" i="2"/>
  <c r="R152" i="2"/>
  <c r="P153" i="2"/>
  <c r="P152" i="2" s="1"/>
  <c r="BK153" i="2"/>
  <c r="BK152" i="2"/>
  <c r="J152" i="2"/>
  <c r="J63" i="2" s="1"/>
  <c r="J153" i="2"/>
  <c r="BE153" i="2"/>
  <c r="BI148" i="2"/>
  <c r="BH148" i="2"/>
  <c r="BG148" i="2"/>
  <c r="BF148" i="2"/>
  <c r="T148" i="2"/>
  <c r="R148" i="2"/>
  <c r="P148" i="2"/>
  <c r="BK148" i="2"/>
  <c r="J148" i="2"/>
  <c r="BE148" i="2" s="1"/>
  <c r="BI143" i="2"/>
  <c r="BH143" i="2"/>
  <c r="BG143" i="2"/>
  <c r="BF143" i="2"/>
  <c r="T143" i="2"/>
  <c r="R143" i="2"/>
  <c r="P143" i="2"/>
  <c r="BK143" i="2"/>
  <c r="J143" i="2"/>
  <c r="BE143" i="2"/>
  <c r="BI139" i="2"/>
  <c r="BH139" i="2"/>
  <c r="BG139" i="2"/>
  <c r="BF139" i="2"/>
  <c r="T139" i="2"/>
  <c r="R139" i="2"/>
  <c r="P139" i="2"/>
  <c r="BK139" i="2"/>
  <c r="J139" i="2"/>
  <c r="BE139" i="2" s="1"/>
  <c r="BI135" i="2"/>
  <c r="BH135" i="2"/>
  <c r="BG135" i="2"/>
  <c r="BF135" i="2"/>
  <c r="T135" i="2"/>
  <c r="R135" i="2"/>
  <c r="P135" i="2"/>
  <c r="BK135" i="2"/>
  <c r="J135" i="2"/>
  <c r="BE135" i="2"/>
  <c r="BI131" i="2"/>
  <c r="BH131" i="2"/>
  <c r="BG131" i="2"/>
  <c r="BF131" i="2"/>
  <c r="T131" i="2"/>
  <c r="R131" i="2"/>
  <c r="P131" i="2"/>
  <c r="BK131" i="2"/>
  <c r="J131" i="2"/>
  <c r="BE131" i="2" s="1"/>
  <c r="BI127" i="2"/>
  <c r="BH127" i="2"/>
  <c r="BG127" i="2"/>
  <c r="BF127" i="2"/>
  <c r="T127" i="2"/>
  <c r="R127" i="2"/>
  <c r="P127" i="2"/>
  <c r="BK127" i="2"/>
  <c r="J127" i="2"/>
  <c r="BE127" i="2"/>
  <c r="BI123" i="2"/>
  <c r="BH123" i="2"/>
  <c r="BG123" i="2"/>
  <c r="BF123" i="2"/>
  <c r="T123" i="2"/>
  <c r="R123" i="2"/>
  <c r="P123" i="2"/>
  <c r="BK123" i="2"/>
  <c r="J123" i="2"/>
  <c r="BE123" i="2" s="1"/>
  <c r="BI120" i="2"/>
  <c r="BH120" i="2"/>
  <c r="BG120" i="2"/>
  <c r="BF120" i="2"/>
  <c r="T120" i="2"/>
  <c r="R120" i="2"/>
  <c r="P120" i="2"/>
  <c r="BK120" i="2"/>
  <c r="J120" i="2"/>
  <c r="BE120" i="2"/>
  <c r="BI116" i="2"/>
  <c r="BH116" i="2"/>
  <c r="BG116" i="2"/>
  <c r="BF116" i="2"/>
  <c r="T116" i="2"/>
  <c r="T91" i="2" s="1"/>
  <c r="R116" i="2"/>
  <c r="P116" i="2"/>
  <c r="BK116" i="2"/>
  <c r="J116" i="2"/>
  <c r="BE116" i="2" s="1"/>
  <c r="BI112" i="2"/>
  <c r="BH112" i="2"/>
  <c r="BG112" i="2"/>
  <c r="BF112" i="2"/>
  <c r="T112" i="2"/>
  <c r="R112" i="2"/>
  <c r="P112" i="2"/>
  <c r="BK112" i="2"/>
  <c r="J112" i="2"/>
  <c r="BE112" i="2"/>
  <c r="BI108" i="2"/>
  <c r="BH108" i="2"/>
  <c r="BG108" i="2"/>
  <c r="BF108" i="2"/>
  <c r="T108" i="2"/>
  <c r="R108" i="2"/>
  <c r="P108" i="2"/>
  <c r="BK108" i="2"/>
  <c r="J108" i="2"/>
  <c r="BE108" i="2" s="1"/>
  <c r="BI105" i="2"/>
  <c r="BH105" i="2"/>
  <c r="BG105" i="2"/>
  <c r="BF105" i="2"/>
  <c r="T105" i="2"/>
  <c r="R105" i="2"/>
  <c r="P105" i="2"/>
  <c r="BK105" i="2"/>
  <c r="J105" i="2"/>
  <c r="BE105" i="2"/>
  <c r="BI102" i="2"/>
  <c r="BH102" i="2"/>
  <c r="BG102" i="2"/>
  <c r="BF102" i="2"/>
  <c r="J33" i="2" s="1"/>
  <c r="AW53" i="1" s="1"/>
  <c r="T102" i="2"/>
  <c r="R102" i="2"/>
  <c r="P102" i="2"/>
  <c r="BK102" i="2"/>
  <c r="BK91" i="2" s="1"/>
  <c r="J102" i="2"/>
  <c r="BE102" i="2" s="1"/>
  <c r="BI97" i="2"/>
  <c r="BH97" i="2"/>
  <c r="BG97" i="2"/>
  <c r="BF97" i="2"/>
  <c r="T97" i="2"/>
  <c r="R97" i="2"/>
  <c r="R91" i="2" s="1"/>
  <c r="R90" i="2" s="1"/>
  <c r="R89" i="2" s="1"/>
  <c r="P97" i="2"/>
  <c r="BK97" i="2"/>
  <c r="J97" i="2"/>
  <c r="BE97" i="2"/>
  <c r="J32" i="2" s="1"/>
  <c r="AV53" i="1" s="1"/>
  <c r="BI92" i="2"/>
  <c r="F36" i="2" s="1"/>
  <c r="BD53" i="1" s="1"/>
  <c r="BD52" i="1" s="1"/>
  <c r="BD51" i="1" s="1"/>
  <c r="W30" i="1" s="1"/>
  <c r="BH92" i="2"/>
  <c r="F35" i="2" s="1"/>
  <c r="BC53" i="1" s="1"/>
  <c r="BC52" i="1" s="1"/>
  <c r="BG92" i="2"/>
  <c r="F34" i="2"/>
  <c r="BB53" i="1" s="1"/>
  <c r="BB52" i="1" s="1"/>
  <c r="BF92" i="2"/>
  <c r="F33" i="2"/>
  <c r="BA53" i="1" s="1"/>
  <c r="BA52" i="1" s="1"/>
  <c r="T92" i="2"/>
  <c r="R92" i="2"/>
  <c r="P92" i="2"/>
  <c r="P91" i="2"/>
  <c r="BK92" i="2"/>
  <c r="J92" i="2"/>
  <c r="BE92" i="2"/>
  <c r="J85" i="2"/>
  <c r="F85" i="2"/>
  <c r="F83" i="2"/>
  <c r="E81" i="2"/>
  <c r="J55" i="2"/>
  <c r="F55" i="2"/>
  <c r="F53" i="2"/>
  <c r="E51" i="2"/>
  <c r="J20" i="2"/>
  <c r="E20" i="2"/>
  <c r="F56" i="2" s="1"/>
  <c r="F86" i="2"/>
  <c r="J19" i="2"/>
  <c r="J14" i="2"/>
  <c r="J53" i="2" s="1"/>
  <c r="E7" i="2"/>
  <c r="E77" i="2"/>
  <c r="E47" i="2"/>
  <c r="BB58" i="1"/>
  <c r="AX58" i="1" s="1"/>
  <c r="AS58" i="1"/>
  <c r="AS56" i="1"/>
  <c r="BD54" i="1"/>
  <c r="BC54" i="1"/>
  <c r="AY54" i="1"/>
  <c r="AW54" i="1"/>
  <c r="AS54" i="1"/>
  <c r="AS51" i="1" s="1"/>
  <c r="AS52" i="1"/>
  <c r="L47" i="1"/>
  <c r="AM46" i="1"/>
  <c r="L46" i="1"/>
  <c r="AM44" i="1"/>
  <c r="L44" i="1"/>
  <c r="L42" i="1"/>
  <c r="L41" i="1"/>
  <c r="J83" i="2" l="1"/>
  <c r="J78" i="4"/>
  <c r="J53" i="5"/>
  <c r="AT53" i="1"/>
  <c r="BB51" i="1"/>
  <c r="AX52" i="1"/>
  <c r="J91" i="2"/>
  <c r="J62" i="2" s="1"/>
  <c r="AW52" i="1"/>
  <c r="BA51" i="1"/>
  <c r="AY52" i="1"/>
  <c r="BC51" i="1"/>
  <c r="P175" i="2"/>
  <c r="P90" i="2" s="1"/>
  <c r="P89" i="2" s="1"/>
  <c r="AU53" i="1" s="1"/>
  <c r="AU52" i="1" s="1"/>
  <c r="AU51" i="1" s="1"/>
  <c r="J86" i="4"/>
  <c r="J62" i="4" s="1"/>
  <c r="BK85" i="4"/>
  <c r="J78" i="3"/>
  <c r="J53" i="3"/>
  <c r="P157" i="2"/>
  <c r="BK212" i="2"/>
  <c r="J212" i="2" s="1"/>
  <c r="J67" i="2" s="1"/>
  <c r="J29" i="3"/>
  <c r="J32" i="4"/>
  <c r="AV57" i="1" s="1"/>
  <c r="AT57" i="1" s="1"/>
  <c r="BK85" i="5"/>
  <c r="J85" i="5" s="1"/>
  <c r="F32" i="3"/>
  <c r="AZ55" i="1" s="1"/>
  <c r="AZ54" i="1" s="1"/>
  <c r="AV54" i="1" s="1"/>
  <c r="AT54" i="1" s="1"/>
  <c r="T157" i="2"/>
  <c r="T90" i="2" s="1"/>
  <c r="T89" i="2" s="1"/>
  <c r="F32" i="2"/>
  <c r="AZ53" i="1" s="1"/>
  <c r="AZ52" i="1" s="1"/>
  <c r="E72" i="3"/>
  <c r="F81" i="3"/>
  <c r="F56" i="3"/>
  <c r="J32" i="3"/>
  <c r="AV55" i="1" s="1"/>
  <c r="AT55" i="1" s="1"/>
  <c r="J32" i="5"/>
  <c r="AV59" i="1" s="1"/>
  <c r="AT59" i="1" s="1"/>
  <c r="J87" i="5"/>
  <c r="J62" i="5" s="1"/>
  <c r="AZ51" i="1" l="1"/>
  <c r="AV52" i="1"/>
  <c r="AT52" i="1" s="1"/>
  <c r="AG55" i="1"/>
  <c r="J38" i="3"/>
  <c r="W29" i="1"/>
  <c r="AY51" i="1"/>
  <c r="AX51" i="1"/>
  <c r="W28" i="1"/>
  <c r="BK84" i="4"/>
  <c r="J84" i="4" s="1"/>
  <c r="J85" i="4"/>
  <c r="J61" i="4" s="1"/>
  <c r="BK90" i="2"/>
  <c r="J60" i="5"/>
  <c r="J29" i="5"/>
  <c r="AW51" i="1"/>
  <c r="AK27" i="1" s="1"/>
  <c r="W27" i="1"/>
  <c r="AG54" i="1" l="1"/>
  <c r="AN54" i="1" s="1"/>
  <c r="AN55" i="1"/>
  <c r="BK89" i="2"/>
  <c r="J89" i="2" s="1"/>
  <c r="J90" i="2"/>
  <c r="J61" i="2" s="1"/>
  <c r="J38" i="5"/>
  <c r="AG59" i="1"/>
  <c r="J60" i="4"/>
  <c r="J29" i="4"/>
  <c r="W26" i="1"/>
  <c r="AV51" i="1"/>
  <c r="J38" i="4" l="1"/>
  <c r="AG57" i="1"/>
  <c r="J60" i="2"/>
  <c r="J29" i="2"/>
  <c r="AG58" i="1"/>
  <c r="AN58" i="1" s="1"/>
  <c r="AN59" i="1"/>
  <c r="AK26" i="1"/>
  <c r="AT51" i="1"/>
  <c r="AG56" i="1" l="1"/>
  <c r="AN56" i="1" s="1"/>
  <c r="AN57" i="1"/>
  <c r="J38" i="2"/>
  <c r="AG53" i="1"/>
  <c r="AG52" i="1" l="1"/>
  <c r="AN53" i="1"/>
  <c r="AN52" i="1" l="1"/>
  <c r="AG51" i="1"/>
  <c r="AK23" i="1" l="1"/>
  <c r="AK32" i="1" s="1"/>
  <c r="AN51" i="1"/>
</calcChain>
</file>

<file path=xl/sharedStrings.xml><?xml version="1.0" encoding="utf-8"?>
<sst xmlns="http://schemas.openxmlformats.org/spreadsheetml/2006/main" count="2821" uniqueCount="549">
  <si>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</si>
  <si>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</si>
  <si>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</si>
  <si>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</si>
  <si>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</si>
  <si>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</si>
  <si>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</si>
  <si>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{883f993c-46e2-4376-a0c0-e421a7586239}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</si>
  <si>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</si>
  <si>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</si>
  <si>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</si>
  <si>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</si>
  <si>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</si>
  <si>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</si>
  <si>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</si>
  <si>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</si>
  <si>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PROJ18/01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</si>
  <si>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</si>
  <si>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</si>
  <si>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Cyklotratě v příměstském rekreačním lese v Šumperku</t>
  </si>
  <si>
    <t>KSO:</t>
  </si>
  <si>
    <t/>
  </si>
  <si>
    <t>CC-CZ:</t>
  </si>
  <si>
    <t>Místo:</t>
  </si>
  <si>
    <t>Šumperk</t>
  </si>
  <si>
    <t>Datum:</t>
  </si>
  <si>
    <t>Zadavatel:</t>
  </si>
  <si>
    <t>IČ:</t>
  </si>
  <si>
    <t>00303461</t>
  </si>
  <si>
    <t>Město Šumperk</t>
  </si>
  <si>
    <t>DIČ:</t>
  </si>
  <si>
    <t>CZ00303461</t>
  </si>
  <si>
    <t>Uchazeč:</t>
  </si>
  <si>
    <t>Vyplň údaj</t>
  </si>
  <si>
    <t>Projektant:</t>
  </si>
  <si>
    <t>25905449</t>
  </si>
  <si>
    <t>PROJEKCE s.r.o.</t>
  </si>
  <si>
    <t>CZ25905449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</si>
  <si>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</si>
  <si>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</si>
  <si>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</si>
  <si>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</si>
  <si>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</si>
  <si>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</si>
  <si>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</si>
  <si>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</si>
  <si>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</si>
  <si>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</si>
  <si>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</si>
  <si>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</si>
  <si>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</si>
  <si>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</si>
  <si>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</si>
  <si>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</si>
  <si>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</si>
  <si>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</si>
  <si>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</si>
  <si>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</si>
  <si>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</si>
  <si>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</si>
  <si>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</si>
  <si>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</si>
  <si>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</si>
  <si>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</si>
  <si>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</si>
  <si>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</si>
  <si>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</si>
  <si>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</si>
  <si>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</si>
  <si>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</si>
  <si>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</si>
  <si>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</si>
  <si>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</si>
  <si>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</si>
  <si>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</si>
  <si>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</si>
  <si>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</si>
  <si>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</si>
  <si>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</si>
  <si>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</si>
  <si>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Cyklotratě</t>
  </si>
  <si>
    <t>STA</t>
  </si>
  <si>
    <t>1</t>
  </si>
  <si>
    <t>{430f993d-a411-4f77-93be-34f4ec9f9a7e}</t>
  </si>
  <si>
    <t>2</t>
  </si>
  <si>
    <t>/</t>
  </si>
  <si>
    <t>01</t>
  </si>
  <si>
    <t>Soupis</t>
  </si>
  <si>
    <t>{1f65d8f5-494f-4a7c-ab1c-6c4e50b49d11}</t>
  </si>
  <si>
    <t>SO 02</t>
  </si>
  <si>
    <t>Značení tratí</t>
  </si>
  <si>
    <t>{db636ec7-31c5-4115-a7a0-4de9ab87f8a3}</t>
  </si>
  <si>
    <t>02</t>
  </si>
  <si>
    <t>{8b7e175b-c6e9-4676-b955-b5b3b5546598}</t>
  </si>
  <si>
    <t>SO 03</t>
  </si>
  <si>
    <t>Dřevěná lávka</t>
  </si>
  <si>
    <t>{a9aa6d0a-de00-40a0-9e27-05a627f4ff8f}</t>
  </si>
  <si>
    <t>03</t>
  </si>
  <si>
    <t>{db98e9f0-7296-418e-abba-ea20f59327c8}</t>
  </si>
  <si>
    <t>VRN</t>
  </si>
  <si>
    <t>Vedlejší rozpočtové náklady</t>
  </si>
  <si>
    <t>{cf2198e6-3ded-497b-b315-8bf9124c7d04}</t>
  </si>
  <si>
    <t>{c4dc2871-3388-490a-8639-af9e40608dee}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</si>
  <si>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</si>
  <si>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</si>
  <si>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</si>
  <si>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</si>
  <si>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</si>
  <si>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</si>
  <si>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</si>
  <si>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Cyklotratě</t>
  </si>
  <si>
    <t>Soupis:</t>
  </si>
  <si>
    <t>01 - Cyklotratě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</si>
  <si>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</si>
  <si>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</si>
  <si>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</si>
  <si>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</si>
  <si>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</si>
  <si>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</si>
  <si>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</si>
  <si>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</si>
  <si>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</si>
  <si>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</si>
  <si>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911 - Dočasné dopravní značení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</si>
  <si>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</si>
  <si>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</si>
  <si>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</si>
  <si>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</si>
  <si>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</si>
  <si>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</si>
  <si>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</si>
  <si>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</si>
  <si>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</si>
  <si>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</si>
  <si>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</si>
  <si>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</si>
  <si>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</si>
  <si>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</si>
  <si>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</si>
  <si>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</si>
  <si>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</si>
  <si>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</si>
  <si>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</si>
  <si>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</si>
  <si>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111111331</t>
  </si>
  <si>
    <t>Odstranění ruderálního porostu z plochy přes 500 m2 v rovině nebo na svahu do 1:5</t>
  </si>
  <si>
    <t>m2</t>
  </si>
  <si>
    <t>CS ÚRS 2018 01</t>
  </si>
  <si>
    <t>4</t>
  </si>
  <si>
    <t>-642599624</t>
  </si>
  <si>
    <t>VV</t>
  </si>
  <si>
    <t>"vyčištění koridoru (š. 6,00 m) s uložením porostu na hromady po 20 m"</t>
  </si>
  <si>
    <t>"rozsah cca 40% plochy"</t>
  </si>
  <si>
    <t>1460*6*0,40</t>
  </si>
  <si>
    <t>Součet</t>
  </si>
  <si>
    <t>111201102</t>
  </si>
  <si>
    <t>Odstranění křovin a stromů s odstraněním kořenů průměru kmene do 100 mm do sklonu terénu 1 : 5, při celkové ploše přes 1 000 do 10 000 m2</t>
  </si>
  <si>
    <t>-880730826</t>
  </si>
  <si>
    <t>"vyčištění koridoru s uložením křovin na hromady po 50 m"</t>
  </si>
  <si>
    <t>3</t>
  </si>
  <si>
    <t>112101104</t>
  </si>
  <si>
    <t>Odstranění stromů s odřezáním kmene a s odvětvením listnatých, průměru kmene přes 700 do 900 mm</t>
  </si>
  <si>
    <t>kus</t>
  </si>
  <si>
    <t>-1171898286</t>
  </si>
  <si>
    <t>6</t>
  </si>
  <si>
    <t>112101124</t>
  </si>
  <si>
    <t>Odstranění stromů s odřezáním kmene a s odvětvením jehličnatých bez odkornění, průměru kmene přes 700 do 900 mm</t>
  </si>
  <si>
    <t>-1207535590</t>
  </si>
  <si>
    <t>5</t>
  </si>
  <si>
    <t>112201104</t>
  </si>
  <si>
    <t>Odstranění pařezů s jejich vykopáním, vytrháním nebo odstřelením, s přesekáním kořenů průměru přes 700 do 900 mm</t>
  </si>
  <si>
    <t>-948089341</t>
  </si>
  <si>
    <t>"odstranění pařezů s uložením na místě (do 50 m) v porostu"</t>
  </si>
  <si>
    <t>6+4</t>
  </si>
  <si>
    <t>121101201</t>
  </si>
  <si>
    <t>Odstranění lesní hrabanky pro jakoukoliv tloušťku vrstvy</t>
  </si>
  <si>
    <t>2066803984</t>
  </si>
  <si>
    <t>" z celé délky trasy na š. 2,0 m, v prům.tl. 0,05 ms uložením na okraji koridoru pro zpětné rozprostření a svahování"</t>
  </si>
  <si>
    <t>1460*2</t>
  </si>
  <si>
    <t>7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</si>
  <si>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</si>
  <si>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</si>
  <si>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m3</t>
  </si>
  <si>
    <t>-2126966717</t>
  </si>
  <si>
    <t>"strojní výkop - cca 40% předpokládaného objemu"</t>
  </si>
  <si>
    <t>1460*0,30*0,40</t>
  </si>
  <si>
    <t>8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</si>
  <si>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</si>
  <si>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</si>
  <si>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-808599989</t>
  </si>
  <si>
    <t>175,20*0,30</t>
  </si>
  <si>
    <t>9</t>
  </si>
  <si>
    <t>162201414</t>
  </si>
  <si>
    <t>Vodorovné přemístění větví, kmenů nebo pařezů s naložením, složením a dopravou do 1000 m kmenů stromů listnatých, průměru přes 700 do 900 mm</t>
  </si>
  <si>
    <t>-1732217902</t>
  </si>
  <si>
    <t>"přemístění kmenů kácených stromů na meziskládku určenopu objednatelem - prostor startu"</t>
  </si>
  <si>
    <t>10</t>
  </si>
  <si>
    <t>162201418</t>
  </si>
  <si>
    <t>Vodorovné přemístění větví, kmenů nebo pařezů s naložením, složením a dopravou do 1000 m kmenů stromů jehličnatých, průměru přes 700 do 900 mm</t>
  </si>
  <si>
    <t>-207082218</t>
  </si>
  <si>
    <t>11</t>
  </si>
  <si>
    <t>181102302</t>
  </si>
  <si>
    <t>Úprava pláně na stavbách dálnic v zářezech mimo skalních se zhutněním</t>
  </si>
  <si>
    <t>-276896643</t>
  </si>
  <si>
    <t>"celá délka, na š. 2,0 m"</t>
  </si>
  <si>
    <t>1460*2,00</t>
  </si>
  <si>
    <t>12</t>
  </si>
  <si>
    <t>181114712</t>
  </si>
  <si>
    <t>Odstranění kamene z pozemku sebráním kamene, hmotnosti jednotlivě s okopáním a naložením kamene, hmotnosti jednotlivě přes 15 do 60 kg</t>
  </si>
  <si>
    <t>-766905849</t>
  </si>
  <si>
    <t>"dočištění koridoru - vysbírání kamene s uložením na hromady po 30 m"</t>
  </si>
  <si>
    <t>1460*6*0,03</t>
  </si>
  <si>
    <t>13</t>
  </si>
  <si>
    <t>181951101</t>
  </si>
  <si>
    <t>Úprava pláně vyrovnáním výškových rozdílů v hornině tř. 1 až 4 bez zhutnění</t>
  </si>
  <si>
    <t>-2064330778</t>
  </si>
  <si>
    <t>"v celé délce trasy na vzdálenost do 3 m na obě strany od osy stezky - rozhrnutí uložené hrabanky+svahování"</t>
  </si>
  <si>
    <t>1460*3*2</t>
  </si>
  <si>
    <t>14</t>
  </si>
  <si>
    <t>185803101</t>
  </si>
  <si>
    <t>Shrabání pokoseného porostu a organických naplavenin a spálení po zaschnutí pokoseného porostu s uložením na hromady na vzdálenost do 30 m od okraje hladiny divokého porostu</t>
  </si>
  <si>
    <t>ha</t>
  </si>
  <si>
    <t>796368029</t>
  </si>
  <si>
    <t>"dočištění koridoru - vysbírání klestu s uložením porostu na hromady po 30 m"</t>
  </si>
  <si>
    <t>(1460*6)/10000</t>
  </si>
  <si>
    <t>460230414</t>
  </si>
  <si>
    <t>Ostatní vykopávky ručně odkop zeminy včetně přemístění výkopku do 50 m na dočasnou či trvalou skládku nebo na hromadu v místě upotřebení v hornině třídy 3 a 4</t>
  </si>
  <si>
    <t>405543412</t>
  </si>
  <si>
    <t>"ruční výkop - cca 60% předpokládaného objemu"</t>
  </si>
  <si>
    <t>1460*0,30*0,60</t>
  </si>
  <si>
    <t>Svislé a kompletní konstrukce</t>
  </si>
  <si>
    <t>16</t>
  </si>
  <si>
    <t>326216111</t>
  </si>
  <si>
    <t>Zdivo hradících konstrukcí z lomového kamene štípaného nebo ručně vybíraného na sucho z nepravidelných kamenů objemu 1 kusu kamene do 0,02 m3</t>
  </si>
  <si>
    <t>-1848506714</t>
  </si>
  <si>
    <t>"dorovnání nivelety ze zídek na sucho a ochránění kořenových systémů urovnáním kamene"</t>
  </si>
  <si>
    <t>(1460*0,10*0,50)*0,15</t>
  </si>
  <si>
    <t>Komunikace pozemní</t>
  </si>
  <si>
    <t>17</t>
  </si>
  <si>
    <t>561011121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</si>
  <si>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do 150 mm</t>
  </si>
  <si>
    <t>118286933</t>
  </si>
  <si>
    <t>"promísení vrstvy krytu s místní minerální zeminou"</t>
  </si>
  <si>
    <t>1460*1,50</t>
  </si>
  <si>
    <t>18</t>
  </si>
  <si>
    <t>564681111</t>
  </si>
  <si>
    <t>Podklad z kameniva hrubého drceného vel. 63-125 mm, s rozprostřením a zhutněním, po zhutnění tl. 300 mm</t>
  </si>
  <si>
    <t>-1118512751</t>
  </si>
  <si>
    <t>"podmáčené místo"</t>
  </si>
  <si>
    <t>100*1,50</t>
  </si>
  <si>
    <t>19</t>
  </si>
  <si>
    <t>564811111</t>
  </si>
  <si>
    <t>Podklad ze štěrkodrti ŠD s rozprostřením a zhutněním, po zhutnění tl. 50 mm</t>
  </si>
  <si>
    <t>-522865668</t>
  </si>
  <si>
    <t>"povrch stezky - použít navržené kamenivo vápencová drť 0-16 mm"</t>
  </si>
  <si>
    <t>Ostatní konstrukce a práce, bourání</t>
  </si>
  <si>
    <t>20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</si>
  <si>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</si>
  <si>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</si>
  <si>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773875803</t>
  </si>
  <si>
    <t>"čištění přístupových komunikací ke staveništi - 2x denně"</t>
  </si>
  <si>
    <t>20*2*(500*3)</t>
  </si>
  <si>
    <t>911</t>
  </si>
  <si>
    <t>Dočasné dopravní značení</t>
  </si>
  <si>
    <t>913121111</t>
  </si>
  <si>
    <t>Montáž a demontáž dočasných dopravních značek kompletních značek vč. podstavce a sloupku základních</t>
  </si>
  <si>
    <t>2056982284</t>
  </si>
  <si>
    <t>"dočasné dopravní značení dle specifikace v PD"</t>
  </si>
  <si>
    <t>"2 x B1 + E12"</t>
  </si>
  <si>
    <t>2*2</t>
  </si>
  <si>
    <t>22</t>
  </si>
  <si>
    <t>913121112</t>
  </si>
  <si>
    <t>Montáž a demontáž dočasných dopravních značek kompletních značek vč. podstavce a sloupku zvětšených</t>
  </si>
  <si>
    <t>647747549</t>
  </si>
  <si>
    <t>"dočasné dopravní značení dle specifikace v PD - IP22 - upozornění na výjezd ze stavby "</t>
  </si>
  <si>
    <t>"dočasné dopr.znač. dle specifikace v PD - IP22 - informace o provádění stavebních prací "</t>
  </si>
  <si>
    <t>"umístění - související lesní cesty a pěšiny"</t>
  </si>
  <si>
    <t>23</t>
  </si>
  <si>
    <t>913121211</t>
  </si>
  <si>
    <t>Montáž a demontáž dočasných dopravních značek Příplatek za první a každý další den použití dočasných dopravních značek k ceně 12-1111</t>
  </si>
  <si>
    <t>-1706880653</t>
  </si>
  <si>
    <t>"Celkem 20 dní - 4 značky"</t>
  </si>
  <si>
    <t>4*20</t>
  </si>
  <si>
    <t>24</t>
  </si>
  <si>
    <t>913121212</t>
  </si>
  <si>
    <t>Montáž a demontáž dočasných dopravních značek Příplatek za první a každý další den použití dočasných dopravních značek k ceně 12-1112</t>
  </si>
  <si>
    <t>-1659473384</t>
  </si>
  <si>
    <t>"Celkem 20 dní - 6 značek"</t>
  </si>
  <si>
    <t>6*20</t>
  </si>
  <si>
    <t>25</t>
  </si>
  <si>
    <t>913221112</t>
  </si>
  <si>
    <t>Montáž a demontáž dočasných dopravních zábran světelných včetně zásobníku na akumulátor, šířky 2,5 m, 5 světel</t>
  </si>
  <si>
    <t>909244705</t>
  </si>
  <si>
    <t>"zábrana příčná Z2 se světly vč.akumulátoru"</t>
  </si>
  <si>
    <t>26</t>
  </si>
  <si>
    <t>913221211</t>
  </si>
  <si>
    <t>Montáž a demontáž dočasných dopravních zábran Příplatek za první a každý další den použití dočasných dopravních zábran k ceně 22-1111</t>
  </si>
  <si>
    <t>-1203886168</t>
  </si>
  <si>
    <t>"Celkem 20 dní - 1 zábrana"</t>
  </si>
  <si>
    <t>27</t>
  </si>
  <si>
    <t>913911112</t>
  </si>
  <si>
    <t>Montáž a demontáž akumulátorů a zásobníků dočasného dopravního značení akumulátoru olověného 12V/55 Ah</t>
  </si>
  <si>
    <t>1645755793</t>
  </si>
  <si>
    <t>"příčná zábrana Z2 se světly"</t>
  </si>
  <si>
    <t>28</t>
  </si>
  <si>
    <t>913911212</t>
  </si>
  <si>
    <t>Montáž a demontáž akumulátorů a zásobníků dočasného dopravního značení Příplatek za první a každý další den použití akumulátorů a zásobníků dočasného dopravního značení k ceně 91-1112</t>
  </si>
  <si>
    <t>1220149206</t>
  </si>
  <si>
    <t>"Celkem 20 dní - zábrana"</t>
  </si>
  <si>
    <t>998</t>
  </si>
  <si>
    <t>Přesun hmot</t>
  </si>
  <si>
    <t>29</t>
  </si>
  <si>
    <t>998229111</t>
  </si>
  <si>
    <t>Přesun hmot ruční pro pozemní komunikace s naložením a složením na vzdálenost do 50 m, s krytem z kameniva, monolitickým betonovým nebo živičným</t>
  </si>
  <si>
    <t>t</t>
  </si>
  <si>
    <t>-1351306752</t>
  </si>
  <si>
    <t>30</t>
  </si>
  <si>
    <t>998229121</t>
  </si>
  <si>
    <t>Přesun hmot ruční pro pozemní komunikace s naložením a složením na vzdálenost do 50 m, s krytem Příplatek k cenám za ruční zvětšený přesun přes vymezenou dopravní vzdálenost za každých dalších i započatých 50 m</t>
  </si>
  <si>
    <t>405263187</t>
  </si>
  <si>
    <t>P</t>
  </si>
  <si>
    <t>Poznámka k položce:
"přesun za dalších 150 m - index 3"</t>
  </si>
  <si>
    <t>23,653*3 'Přepočtené koeficientem množství</t>
  </si>
  <si>
    <t>SO 02 - Značení tratí</t>
  </si>
  <si>
    <t>02 - Značení tratí</t>
  </si>
  <si>
    <t>936001001</t>
  </si>
  <si>
    <t>Montáž prvků městské a zahradní architektury hmotnosti do 0,1 t</t>
  </si>
  <si>
    <t>-492092587</t>
  </si>
  <si>
    <t>"osazení směrových cedulí dle výkresové specifikace"</t>
  </si>
  <si>
    <t>M</t>
  </si>
  <si>
    <t>936000001</t>
  </si>
  <si>
    <t>Akátové dřevěné frézované směrové tabulky 13x35 cm - zakázková výroba.</t>
  </si>
  <si>
    <t>707909931</t>
  </si>
  <si>
    <t>Poznámka k položce:
Firemní položka:
Dodávka a výroba kompletního prvku dle technické specifikace vč. smrkových sloupků 12x12 cm, dl. 115 cm, ošetření ochranným nátěrem, dodávky zemních vrutů a upevnění tabulky na hranol vč. dopravy na místo osazení v terénu.</t>
  </si>
  <si>
    <t>"dodávka mobiliáře dle výkresové specifikace"</t>
  </si>
  <si>
    <t>936001002</t>
  </si>
  <si>
    <t>Montáž prvků městské a zahradní architektury hmotnosti přes 0,1 do 1,5 t</t>
  </si>
  <si>
    <t>-590390934</t>
  </si>
  <si>
    <t>"osazení turistické informační tabule dle výkresové specifikace"</t>
  </si>
  <si>
    <t>936000002</t>
  </si>
  <si>
    <t>Turistická informační tabule</t>
  </si>
  <si>
    <t>-309244071</t>
  </si>
  <si>
    <t>Poznámka k položce:
Firemní položka:
Dodávka a výroba kompletního prvku dle technické specifikace vč. dodávky zemních vrutů a ošetření ochranným nátěrem. Obsah výplně určí zadavatel.</t>
  </si>
  <si>
    <t>SO 03 - Dřevěná lávka</t>
  </si>
  <si>
    <t>03 - Dřevěná lávka</t>
  </si>
  <si>
    <t>-56486966</t>
  </si>
  <si>
    <t>"osazení dřevěných lávek dle výkresové specifikace"</t>
  </si>
  <si>
    <t>936000003</t>
  </si>
  <si>
    <t>765302150</t>
  </si>
  <si>
    <t>Poznámka k položce:
Firemní položka:
Dodávka a výroba kompletního prvku dle technické specifikace vč.dodávky zemních vrutů a ošetření ochranným nátěrem.</t>
  </si>
  <si>
    <t>"dodávka dřevěných lávek dle výkresové specifikace"</t>
  </si>
  <si>
    <t>VRN - Vedlejší rozpočtové náklady</t>
  </si>
  <si>
    <t xml:space="preserve">    VRN3 - Zařízení staveniště</t>
  </si>
  <si>
    <t xml:space="preserve">    VRN6 - Územní vlivy</t>
  </si>
  <si>
    <t>VRN3</t>
  </si>
  <si>
    <t>Zařízení staveniště</t>
  </si>
  <si>
    <t>030001000</t>
  </si>
  <si>
    <t>soub</t>
  </si>
  <si>
    <t>1024</t>
  </si>
  <si>
    <t>-213268725</t>
  </si>
  <si>
    <t>"Zřízení, provoz a následná likvidace zařízení staveniště vč.případných nutných přípojek energií pro účely provedení stavby"</t>
  </si>
  <si>
    <t>VRN6</t>
  </si>
  <si>
    <t>Územní vlivy</t>
  </si>
  <si>
    <t>062303000</t>
  </si>
  <si>
    <t>Použití nezvyklých dopravních prostředků</t>
  </si>
  <si>
    <t>1471844747</t>
  </si>
  <si>
    <t>"ztížený pohyb vozidel v terénu, použití lehké mechanizace"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</si>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</sst>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40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46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2" fillId="2" borderId="0" xfId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0" fillId="0" borderId="5" xfId="0" applyBorder="1"/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10" fillId="0" borderId="23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38" fillId="0" borderId="28" xfId="0" applyFont="1" applyBorder="1" applyAlignment="1" applyProtection="1">
      <alignment horizontal="center" vertical="center"/>
    </xf>
    <xf numFmtId="49" fontId="38" fillId="0" borderId="28" xfId="0" applyNumberFormat="1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center" vertical="center" wrapText="1"/>
    </xf>
    <xf numFmtId="167" fontId="38" fillId="0" borderId="28" xfId="0" applyNumberFormat="1" applyFont="1" applyBorder="1" applyAlignment="1" applyProtection="1">
      <alignment vertical="center"/>
    </xf>
    <xf numFmtId="4" fontId="38" fillId="3" borderId="28" xfId="0" applyNumberFormat="1" applyFont="1" applyFill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</xf>
    <xf numFmtId="0" fontId="38" fillId="0" borderId="5" xfId="0" applyFont="1" applyBorder="1" applyAlignment="1">
      <alignment vertical="center"/>
    </xf>
    <xf numFmtId="0" fontId="38" fillId="3" borderId="2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vertical="center"/>
    </xf>
    <xf numFmtId="0" fontId="11" fillId="0" borderId="24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9" fillId="0" borderId="29" xfId="0" applyFont="1" applyBorder="1" applyAlignment="1" applyProtection="1">
      <alignment vertical="center" wrapText="1"/>
      <protection locked="0"/>
    </xf>
    <xf numFmtId="0" fontId="39" fillId="0" borderId="30" xfId="0" applyFont="1" applyBorder="1" applyAlignment="1" applyProtection="1">
      <alignment vertical="center" wrapText="1"/>
      <protection locked="0"/>
    </xf>
    <xf numFmtId="0" fontId="39" fillId="0" borderId="31" xfId="0" applyFont="1" applyBorder="1" applyAlignment="1" applyProtection="1">
      <alignment vertical="center" wrapText="1"/>
      <protection locked="0"/>
    </xf>
    <xf numFmtId="0" fontId="39" fillId="0" borderId="32" xfId="0" applyFont="1" applyBorder="1" applyAlignment="1" applyProtection="1">
      <alignment horizontal="center" vertical="center" wrapText="1"/>
      <protection locked="0"/>
    </xf>
    <xf numFmtId="0" fontId="39" fillId="0" borderId="33" xfId="0" applyFont="1" applyBorder="1" applyAlignment="1" applyProtection="1">
      <alignment horizontal="center" vertical="center" wrapText="1"/>
      <protection locked="0"/>
    </xf>
    <xf numFmtId="0" fontId="39" fillId="0" borderId="32" xfId="0" applyFont="1" applyBorder="1" applyAlignment="1" applyProtection="1">
      <alignment vertical="center" wrapText="1"/>
      <protection locked="0"/>
    </xf>
    <xf numFmtId="0" fontId="39" fillId="0" borderId="33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49" fontId="42" fillId="0" borderId="1" xfId="0" applyNumberFormat="1" applyFont="1" applyBorder="1" applyAlignment="1" applyProtection="1">
      <alignment vertical="center" wrapText="1"/>
      <protection locked="0"/>
    </xf>
    <xf numFmtId="0" fontId="39" fillId="0" borderId="35" xfId="0" applyFont="1" applyBorder="1" applyAlignment="1" applyProtection="1">
      <alignment vertical="center" wrapText="1"/>
      <protection locked="0"/>
    </xf>
    <xf numFmtId="0" fontId="43" fillId="0" borderId="34" xfId="0" applyFont="1" applyBorder="1" applyAlignment="1" applyProtection="1">
      <alignment vertical="center" wrapText="1"/>
      <protection locked="0"/>
    </xf>
    <xf numFmtId="0" fontId="39" fillId="0" borderId="36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top"/>
      <protection locked="0"/>
    </xf>
    <xf numFmtId="0" fontId="39" fillId="0" borderId="0" xfId="0" applyFont="1" applyAlignment="1" applyProtection="1">
      <alignment vertical="top"/>
      <protection locked="0"/>
    </xf>
    <xf numFmtId="0" fontId="39" fillId="0" borderId="29" xfId="0" applyFont="1" applyBorder="1" applyAlignment="1" applyProtection="1">
      <alignment horizontal="left" vertical="center"/>
      <protection locked="0"/>
    </xf>
    <xf numFmtId="0" fontId="39" fillId="0" borderId="30" xfId="0" applyFont="1" applyBorder="1" applyAlignment="1" applyProtection="1">
      <alignment horizontal="left" vertical="center"/>
      <protection locked="0"/>
    </xf>
    <xf numFmtId="0" fontId="39" fillId="0" borderId="31" xfId="0" applyFont="1" applyBorder="1" applyAlignment="1" applyProtection="1">
      <alignment horizontal="left" vertical="center"/>
      <protection locked="0"/>
    </xf>
    <xf numFmtId="0" fontId="39" fillId="0" borderId="32" xfId="0" applyFont="1" applyBorder="1" applyAlignment="1" applyProtection="1">
      <alignment horizontal="left" vertical="center"/>
      <protection locked="0"/>
    </xf>
    <xf numFmtId="0" fontId="39" fillId="0" borderId="33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center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2" fillId="0" borderId="32" xfId="0" applyFont="1" applyBorder="1" applyAlignment="1" applyProtection="1">
      <alignment horizontal="left" vertical="center"/>
      <protection locked="0"/>
    </xf>
    <xf numFmtId="0" fontId="42" fillId="0" borderId="1" xfId="0" applyFont="1" applyFill="1" applyBorder="1" applyAlignment="1" applyProtection="1">
      <alignment horizontal="left" vertical="center"/>
      <protection locked="0"/>
    </xf>
    <xf numFmtId="0" fontId="42" fillId="0" borderId="1" xfId="0" applyFont="1" applyFill="1" applyBorder="1" applyAlignment="1" applyProtection="1">
      <alignment horizontal="center" vertical="center"/>
      <protection locked="0"/>
    </xf>
    <xf numFmtId="0" fontId="39" fillId="0" borderId="35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39" fillId="0" borderId="36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39" fillId="0" borderId="29" xfId="0" applyFont="1" applyBorder="1" applyAlignment="1" applyProtection="1">
      <alignment horizontal="left" vertical="center" wrapText="1"/>
      <protection locked="0"/>
    </xf>
    <xf numFmtId="0" fontId="39" fillId="0" borderId="30" xfId="0" applyFont="1" applyBorder="1" applyAlignment="1" applyProtection="1">
      <alignment horizontal="left" vertical="center" wrapText="1"/>
      <protection locked="0"/>
    </xf>
    <xf numFmtId="0" fontId="39" fillId="0" borderId="31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/>
      <protection locked="0"/>
    </xf>
    <xf numFmtId="0" fontId="42" fillId="0" borderId="35" xfId="0" applyFont="1" applyBorder="1" applyAlignment="1" applyProtection="1">
      <alignment horizontal="left" vertical="center" wrapText="1"/>
      <protection locked="0"/>
    </xf>
    <xf numFmtId="0" fontId="42" fillId="0" borderId="34" xfId="0" applyFont="1" applyBorder="1" applyAlignment="1" applyProtection="1">
      <alignment horizontal="left" vertical="center" wrapText="1"/>
      <protection locked="0"/>
    </xf>
    <xf numFmtId="0" fontId="42" fillId="0" borderId="36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left" vertical="top"/>
      <protection locked="0"/>
    </xf>
    <xf numFmtId="0" fontId="42" fillId="0" borderId="1" xfId="0" applyFont="1" applyBorder="1" applyAlignment="1" applyProtection="1">
      <alignment horizontal="center" vertical="top"/>
      <protection locked="0"/>
    </xf>
    <xf numFmtId="0" fontId="42" fillId="0" borderId="35" xfId="0" applyFont="1" applyBorder="1" applyAlignment="1" applyProtection="1">
      <alignment horizontal="left" vertical="center"/>
      <protection locked="0"/>
    </xf>
    <xf numFmtId="0" fontId="42" fillId="0" borderId="36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1" fillId="0" borderId="1" xfId="0" applyFont="1" applyBorder="1" applyAlignment="1" applyProtection="1">
      <alignment vertical="center"/>
      <protection locked="0"/>
    </xf>
    <xf numFmtId="0" fontId="44" fillId="0" borderId="34" xfId="0" applyFont="1" applyBorder="1" applyAlignment="1" applyProtection="1">
      <alignment vertical="center"/>
      <protection locked="0"/>
    </xf>
    <xf numFmtId="0" fontId="41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2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horizontal="left"/>
      <protection locked="0"/>
    </xf>
    <xf numFmtId="0" fontId="44" fillId="0" borderId="34" xfId="0" applyFont="1" applyBorder="1" applyAlignment="1" applyProtection="1">
      <protection locked="0"/>
    </xf>
    <xf numFmtId="0" fontId="39" fillId="0" borderId="32" xfId="0" applyFont="1" applyBorder="1" applyAlignment="1" applyProtection="1">
      <alignment vertical="top"/>
      <protection locked="0"/>
    </xf>
    <xf numFmtId="0" fontId="39" fillId="0" borderId="33" xfId="0" applyFont="1" applyBorder="1" applyAlignment="1" applyProtection="1">
      <alignment vertical="top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9" fillId="0" borderId="35" xfId="0" applyFont="1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vertical="top"/>
      <protection locked="0"/>
    </xf>
    <xf numFmtId="0" fontId="39" fillId="0" borderId="36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0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0" fontId="25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2" fillId="2" borderId="0" xfId="1" applyFont="1" applyFill="1" applyAlignment="1">
      <alignment vertical="center"/>
    </xf>
    <xf numFmtId="0" fontId="42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top"/>
      <protection locked="0"/>
    </xf>
    <xf numFmtId="0" fontId="41" fillId="0" borderId="34" xfId="0" applyFont="1" applyBorder="1" applyAlignment="1" applyProtection="1">
      <alignment horizontal="left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49" fontId="42" fillId="0" borderId="1" xfId="0" applyNumberFormat="1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1" fillId="0" borderId="34" xfId="0" applyFont="1" applyBorder="1" applyAlignment="1" applyProtection="1">
      <alignment horizontal="left" wrapText="1"/>
      <protection locked="0"/>
    </xf>
    <xf numFmtId="14" fontId="2" fillId="3" borderId="0" xfId="0" applyNumberFormat="1" applyFont="1" applyFill="1" applyBorder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>
      <pane ySplit="1" topLeftCell="A2" activePane="bottomLeft" state="frozen"/>
      <selection pane="bottomLeft" activeCell="AI10" sqref="AI10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S2" s="24" t="s">
        <v>8</v>
      </c>
      <c r="BT2" s="24" t="s">
        <v>9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5" t="s">
        <v>16</v>
      </c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29"/>
      <c r="AQ5" s="31"/>
      <c r="BE5" s="343" t="s">
        <v>17</v>
      </c>
      <c r="BS5" s="24" t="s">
        <v>8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7" t="s">
        <v>19</v>
      </c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29"/>
      <c r="AQ6" s="31"/>
      <c r="BE6" s="344"/>
      <c r="BS6" s="24" t="s">
        <v>8</v>
      </c>
    </row>
    <row r="7" spans="1:74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44"/>
      <c r="BS7" s="24" t="s">
        <v>8</v>
      </c>
    </row>
    <row r="8" spans="1:74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402">
        <v>43123</v>
      </c>
      <c r="AO8" s="29"/>
      <c r="AP8" s="29"/>
      <c r="AQ8" s="31"/>
      <c r="BE8" s="344"/>
      <c r="BS8" s="24" t="s">
        <v>8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4"/>
      <c r="BS9" s="24" t="s">
        <v>8</v>
      </c>
    </row>
    <row r="10" spans="1:74" ht="14.45" customHeight="1">
      <c r="B10" s="28"/>
      <c r="C10" s="29"/>
      <c r="D10" s="37" t="s">
        <v>26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27</v>
      </c>
      <c r="AL10" s="29"/>
      <c r="AM10" s="29"/>
      <c r="AN10" s="35" t="s">
        <v>28</v>
      </c>
      <c r="AO10" s="29"/>
      <c r="AP10" s="29"/>
      <c r="AQ10" s="31"/>
      <c r="BE10" s="344"/>
      <c r="BS10" s="24" t="s">
        <v>8</v>
      </c>
    </row>
    <row r="11" spans="1:74" ht="18.399999999999999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31</v>
      </c>
      <c r="AO11" s="29"/>
      <c r="AP11" s="29"/>
      <c r="AQ11" s="31"/>
      <c r="BE11" s="344"/>
      <c r="BS11" s="24" t="s">
        <v>8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4"/>
      <c r="BS12" s="24" t="s">
        <v>8</v>
      </c>
    </row>
    <row r="13" spans="1:74" ht="14.45" customHeight="1">
      <c r="B13" s="28"/>
      <c r="C13" s="29"/>
      <c r="D13" s="37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27</v>
      </c>
      <c r="AL13" s="29"/>
      <c r="AM13" s="29"/>
      <c r="AN13" s="38" t="s">
        <v>33</v>
      </c>
      <c r="AO13" s="29"/>
      <c r="AP13" s="29"/>
      <c r="AQ13" s="31"/>
      <c r="BE13" s="344"/>
      <c r="BS13" s="24" t="s">
        <v>8</v>
      </c>
    </row>
    <row r="14" spans="1:74">
      <c r="B14" s="28"/>
      <c r="C14" s="29"/>
      <c r="D14" s="29"/>
      <c r="E14" s="348" t="s">
        <v>33</v>
      </c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7" t="s">
        <v>30</v>
      </c>
      <c r="AL14" s="29"/>
      <c r="AM14" s="29"/>
      <c r="AN14" s="38" t="s">
        <v>33</v>
      </c>
      <c r="AO14" s="29"/>
      <c r="AP14" s="29"/>
      <c r="AQ14" s="31"/>
      <c r="BE14" s="344"/>
      <c r="BS14" s="24" t="s">
        <v>8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4"/>
      <c r="BS15" s="24" t="s">
        <v>6</v>
      </c>
    </row>
    <row r="16" spans="1:74" ht="14.45" customHeight="1">
      <c r="B16" s="28"/>
      <c r="C16" s="29"/>
      <c r="D16" s="37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27</v>
      </c>
      <c r="AL16" s="29"/>
      <c r="AM16" s="29"/>
      <c r="AN16" s="35" t="s">
        <v>35</v>
      </c>
      <c r="AO16" s="29"/>
      <c r="AP16" s="29"/>
      <c r="AQ16" s="31"/>
      <c r="BE16" s="344"/>
      <c r="BS16" s="24" t="s">
        <v>6</v>
      </c>
    </row>
    <row r="17" spans="2:71" ht="18.399999999999999" customHeight="1">
      <c r="B17" s="28"/>
      <c r="C17" s="29"/>
      <c r="D17" s="29"/>
      <c r="E17" s="35" t="s">
        <v>36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37</v>
      </c>
      <c r="AO17" s="29"/>
      <c r="AP17" s="29"/>
      <c r="AQ17" s="31"/>
      <c r="BE17" s="344"/>
      <c r="BS17" s="24" t="s">
        <v>38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4"/>
      <c r="BS18" s="24" t="s">
        <v>8</v>
      </c>
    </row>
    <row r="19" spans="2:71" ht="14.45" customHeight="1">
      <c r="B19" s="28"/>
      <c r="C19" s="29"/>
      <c r="D19" s="37" t="s">
        <v>39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4"/>
      <c r="BS19" s="24" t="s">
        <v>8</v>
      </c>
    </row>
    <row r="20" spans="2:71" ht="57" customHeight="1">
      <c r="B20" s="28"/>
      <c r="C20" s="29"/>
      <c r="D20" s="29"/>
      <c r="E20" s="350" t="s">
        <v>40</v>
      </c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29"/>
      <c r="AP20" s="29"/>
      <c r="AQ20" s="31"/>
      <c r="BE20" s="344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4"/>
    </row>
    <row r="22" spans="2:71" ht="6.95" customHeight="1">
      <c r="B22" s="28"/>
      <c r="C22" s="2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9"/>
      <c r="AQ22" s="31"/>
      <c r="BE22" s="344"/>
    </row>
    <row r="23" spans="2:71" s="1" customFormat="1" ht="25.9" customHeight="1">
      <c r="B23" s="40"/>
      <c r="C23" s="41"/>
      <c r="D23" s="42" t="s">
        <v>41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51">
        <f>ROUND(AG51,2)</f>
        <v>0</v>
      </c>
      <c r="AL23" s="352"/>
      <c r="AM23" s="352"/>
      <c r="AN23" s="352"/>
      <c r="AO23" s="352"/>
      <c r="AP23" s="41"/>
      <c r="AQ23" s="44"/>
      <c r="BE23" s="344"/>
    </row>
    <row r="24" spans="2:71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44"/>
    </row>
    <row r="25" spans="2:71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53" t="s">
        <v>42</v>
      </c>
      <c r="M25" s="353"/>
      <c r="N25" s="353"/>
      <c r="O25" s="353"/>
      <c r="P25" s="41"/>
      <c r="Q25" s="41"/>
      <c r="R25" s="41"/>
      <c r="S25" s="41"/>
      <c r="T25" s="41"/>
      <c r="U25" s="41"/>
      <c r="V25" s="41"/>
      <c r="W25" s="353" t="s">
        <v>43</v>
      </c>
      <c r="X25" s="353"/>
      <c r="Y25" s="353"/>
      <c r="Z25" s="353"/>
      <c r="AA25" s="353"/>
      <c r="AB25" s="353"/>
      <c r="AC25" s="353"/>
      <c r="AD25" s="353"/>
      <c r="AE25" s="353"/>
      <c r="AF25" s="41"/>
      <c r="AG25" s="41"/>
      <c r="AH25" s="41"/>
      <c r="AI25" s="41"/>
      <c r="AJ25" s="41"/>
      <c r="AK25" s="353" t="s">
        <v>44</v>
      </c>
      <c r="AL25" s="353"/>
      <c r="AM25" s="353"/>
      <c r="AN25" s="353"/>
      <c r="AO25" s="353"/>
      <c r="AP25" s="41"/>
      <c r="AQ25" s="44"/>
      <c r="BE25" s="344"/>
    </row>
    <row r="26" spans="2:71" s="2" customFormat="1" ht="14.45" customHeight="1">
      <c r="B26" s="46"/>
      <c r="C26" s="47"/>
      <c r="D26" s="48" t="s">
        <v>45</v>
      </c>
      <c r="E26" s="47"/>
      <c r="F26" s="48" t="s">
        <v>46</v>
      </c>
      <c r="G26" s="47"/>
      <c r="H26" s="47"/>
      <c r="I26" s="47"/>
      <c r="J26" s="47"/>
      <c r="K26" s="47"/>
      <c r="L26" s="354">
        <v>0.21</v>
      </c>
      <c r="M26" s="355"/>
      <c r="N26" s="355"/>
      <c r="O26" s="355"/>
      <c r="P26" s="47"/>
      <c r="Q26" s="47"/>
      <c r="R26" s="47"/>
      <c r="S26" s="47"/>
      <c r="T26" s="47"/>
      <c r="U26" s="47"/>
      <c r="V26" s="47"/>
      <c r="W26" s="356">
        <f>ROUND(AZ51,2)</f>
        <v>0</v>
      </c>
      <c r="X26" s="355"/>
      <c r="Y26" s="355"/>
      <c r="Z26" s="355"/>
      <c r="AA26" s="355"/>
      <c r="AB26" s="355"/>
      <c r="AC26" s="355"/>
      <c r="AD26" s="355"/>
      <c r="AE26" s="355"/>
      <c r="AF26" s="47"/>
      <c r="AG26" s="47"/>
      <c r="AH26" s="47"/>
      <c r="AI26" s="47"/>
      <c r="AJ26" s="47"/>
      <c r="AK26" s="356">
        <f>ROUND(AV51,2)</f>
        <v>0</v>
      </c>
      <c r="AL26" s="355"/>
      <c r="AM26" s="355"/>
      <c r="AN26" s="355"/>
      <c r="AO26" s="355"/>
      <c r="AP26" s="47"/>
      <c r="AQ26" s="49"/>
      <c r="BE26" s="344"/>
    </row>
    <row r="27" spans="2:71" s="2" customFormat="1" ht="14.45" customHeight="1">
      <c r="B27" s="46"/>
      <c r="C27" s="47"/>
      <c r="D27" s="47"/>
      <c r="E27" s="47"/>
      <c r="F27" s="48" t="s">
        <v>47</v>
      </c>
      <c r="G27" s="47"/>
      <c r="H27" s="47"/>
      <c r="I27" s="47"/>
      <c r="J27" s="47"/>
      <c r="K27" s="47"/>
      <c r="L27" s="354">
        <v>0.15</v>
      </c>
      <c r="M27" s="355"/>
      <c r="N27" s="355"/>
      <c r="O27" s="355"/>
      <c r="P27" s="47"/>
      <c r="Q27" s="47"/>
      <c r="R27" s="47"/>
      <c r="S27" s="47"/>
      <c r="T27" s="47"/>
      <c r="U27" s="47"/>
      <c r="V27" s="47"/>
      <c r="W27" s="356">
        <f>ROUND(BA51,2)</f>
        <v>0</v>
      </c>
      <c r="X27" s="355"/>
      <c r="Y27" s="355"/>
      <c r="Z27" s="355"/>
      <c r="AA27" s="355"/>
      <c r="AB27" s="355"/>
      <c r="AC27" s="355"/>
      <c r="AD27" s="355"/>
      <c r="AE27" s="355"/>
      <c r="AF27" s="47"/>
      <c r="AG27" s="47"/>
      <c r="AH27" s="47"/>
      <c r="AI27" s="47"/>
      <c r="AJ27" s="47"/>
      <c r="AK27" s="356">
        <f>ROUND(AW51,2)</f>
        <v>0</v>
      </c>
      <c r="AL27" s="355"/>
      <c r="AM27" s="355"/>
      <c r="AN27" s="355"/>
      <c r="AO27" s="355"/>
      <c r="AP27" s="47"/>
      <c r="AQ27" s="49"/>
      <c r="BE27" s="344"/>
    </row>
    <row r="28" spans="2:71" s="2" customFormat="1" ht="14.45" hidden="1" customHeight="1">
      <c r="B28" s="46"/>
      <c r="C28" s="47"/>
      <c r="D28" s="47"/>
      <c r="E28" s="47"/>
      <c r="F28" s="48" t="s">
        <v>48</v>
      </c>
      <c r="G28" s="47"/>
      <c r="H28" s="47"/>
      <c r="I28" s="47"/>
      <c r="J28" s="47"/>
      <c r="K28" s="47"/>
      <c r="L28" s="354">
        <v>0.21</v>
      </c>
      <c r="M28" s="355"/>
      <c r="N28" s="355"/>
      <c r="O28" s="355"/>
      <c r="P28" s="47"/>
      <c r="Q28" s="47"/>
      <c r="R28" s="47"/>
      <c r="S28" s="47"/>
      <c r="T28" s="47"/>
      <c r="U28" s="47"/>
      <c r="V28" s="47"/>
      <c r="W28" s="356">
        <f>ROUND(BB51,2)</f>
        <v>0</v>
      </c>
      <c r="X28" s="355"/>
      <c r="Y28" s="355"/>
      <c r="Z28" s="355"/>
      <c r="AA28" s="355"/>
      <c r="AB28" s="355"/>
      <c r="AC28" s="355"/>
      <c r="AD28" s="355"/>
      <c r="AE28" s="355"/>
      <c r="AF28" s="47"/>
      <c r="AG28" s="47"/>
      <c r="AH28" s="47"/>
      <c r="AI28" s="47"/>
      <c r="AJ28" s="47"/>
      <c r="AK28" s="356">
        <v>0</v>
      </c>
      <c r="AL28" s="355"/>
      <c r="AM28" s="355"/>
      <c r="AN28" s="355"/>
      <c r="AO28" s="355"/>
      <c r="AP28" s="47"/>
      <c r="AQ28" s="49"/>
      <c r="BE28" s="344"/>
    </row>
    <row r="29" spans="2:71" s="2" customFormat="1" ht="14.45" hidden="1" customHeight="1">
      <c r="B29" s="46"/>
      <c r="C29" s="47"/>
      <c r="D29" s="47"/>
      <c r="E29" s="47"/>
      <c r="F29" s="48" t="s">
        <v>49</v>
      </c>
      <c r="G29" s="47"/>
      <c r="H29" s="47"/>
      <c r="I29" s="47"/>
      <c r="J29" s="47"/>
      <c r="K29" s="47"/>
      <c r="L29" s="354">
        <v>0.15</v>
      </c>
      <c r="M29" s="355"/>
      <c r="N29" s="355"/>
      <c r="O29" s="355"/>
      <c r="P29" s="47"/>
      <c r="Q29" s="47"/>
      <c r="R29" s="47"/>
      <c r="S29" s="47"/>
      <c r="T29" s="47"/>
      <c r="U29" s="47"/>
      <c r="V29" s="47"/>
      <c r="W29" s="356">
        <f>ROUND(BC51,2)</f>
        <v>0</v>
      </c>
      <c r="X29" s="355"/>
      <c r="Y29" s="355"/>
      <c r="Z29" s="355"/>
      <c r="AA29" s="355"/>
      <c r="AB29" s="355"/>
      <c r="AC29" s="355"/>
      <c r="AD29" s="355"/>
      <c r="AE29" s="355"/>
      <c r="AF29" s="47"/>
      <c r="AG29" s="47"/>
      <c r="AH29" s="47"/>
      <c r="AI29" s="47"/>
      <c r="AJ29" s="47"/>
      <c r="AK29" s="356">
        <v>0</v>
      </c>
      <c r="AL29" s="355"/>
      <c r="AM29" s="355"/>
      <c r="AN29" s="355"/>
      <c r="AO29" s="355"/>
      <c r="AP29" s="47"/>
      <c r="AQ29" s="49"/>
      <c r="BE29" s="344"/>
    </row>
    <row r="30" spans="2:71" s="2" customFormat="1" ht="14.45" hidden="1" customHeight="1">
      <c r="B30" s="46"/>
      <c r="C30" s="47"/>
      <c r="D30" s="47"/>
      <c r="E30" s="47"/>
      <c r="F30" s="48" t="s">
        <v>50</v>
      </c>
      <c r="G30" s="47"/>
      <c r="H30" s="47"/>
      <c r="I30" s="47"/>
      <c r="J30" s="47"/>
      <c r="K30" s="47"/>
      <c r="L30" s="354">
        <v>0</v>
      </c>
      <c r="M30" s="355"/>
      <c r="N30" s="355"/>
      <c r="O30" s="355"/>
      <c r="P30" s="47"/>
      <c r="Q30" s="47"/>
      <c r="R30" s="47"/>
      <c r="S30" s="47"/>
      <c r="T30" s="47"/>
      <c r="U30" s="47"/>
      <c r="V30" s="47"/>
      <c r="W30" s="356">
        <f>ROUND(BD51,2)</f>
        <v>0</v>
      </c>
      <c r="X30" s="355"/>
      <c r="Y30" s="355"/>
      <c r="Z30" s="355"/>
      <c r="AA30" s="355"/>
      <c r="AB30" s="355"/>
      <c r="AC30" s="355"/>
      <c r="AD30" s="355"/>
      <c r="AE30" s="355"/>
      <c r="AF30" s="47"/>
      <c r="AG30" s="47"/>
      <c r="AH30" s="47"/>
      <c r="AI30" s="47"/>
      <c r="AJ30" s="47"/>
      <c r="AK30" s="356">
        <v>0</v>
      </c>
      <c r="AL30" s="355"/>
      <c r="AM30" s="355"/>
      <c r="AN30" s="355"/>
      <c r="AO30" s="355"/>
      <c r="AP30" s="47"/>
      <c r="AQ30" s="49"/>
      <c r="BE30" s="344"/>
    </row>
    <row r="31" spans="2:71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44"/>
    </row>
    <row r="32" spans="2:71" s="1" customFormat="1" ht="25.9" customHeight="1">
      <c r="B32" s="40"/>
      <c r="C32" s="50"/>
      <c r="D32" s="51" t="s">
        <v>51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52</v>
      </c>
      <c r="U32" s="52"/>
      <c r="V32" s="52"/>
      <c r="W32" s="52"/>
      <c r="X32" s="357" t="s">
        <v>53</v>
      </c>
      <c r="Y32" s="358"/>
      <c r="Z32" s="358"/>
      <c r="AA32" s="358"/>
      <c r="AB32" s="358"/>
      <c r="AC32" s="52"/>
      <c r="AD32" s="52"/>
      <c r="AE32" s="52"/>
      <c r="AF32" s="52"/>
      <c r="AG32" s="52"/>
      <c r="AH32" s="52"/>
      <c r="AI32" s="52"/>
      <c r="AJ32" s="52"/>
      <c r="AK32" s="359">
        <f>SUM(AK23:AK30)</f>
        <v>0</v>
      </c>
      <c r="AL32" s="358"/>
      <c r="AM32" s="358"/>
      <c r="AN32" s="358"/>
      <c r="AO32" s="360"/>
      <c r="AP32" s="50"/>
      <c r="AQ32" s="54"/>
      <c r="BE32" s="344"/>
    </row>
    <row r="33" spans="2:56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56" s="1" customFormat="1" ht="36.950000000000003" customHeight="1">
      <c r="B39" s="40"/>
      <c r="C39" s="61" t="s">
        <v>54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56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56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PROJ18/01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56" s="4" customFormat="1" ht="36.950000000000003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61" t="str">
        <f>K6</f>
        <v>Cyklotratě v příměstském rekreačním lese v Šumperku</v>
      </c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69"/>
      <c r="AQ42" s="69"/>
      <c r="AR42" s="70"/>
    </row>
    <row r="43" spans="2:56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56" s="1" customFormat="1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Šumperk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63">
        <f>IF(AN8= "","",AN8)</f>
        <v>43123</v>
      </c>
      <c r="AN44" s="363"/>
      <c r="AO44" s="62"/>
      <c r="AP44" s="62"/>
      <c r="AQ44" s="62"/>
      <c r="AR44" s="60"/>
    </row>
    <row r="45" spans="2:56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>
      <c r="B46" s="40"/>
      <c r="C46" s="64" t="s">
        <v>26</v>
      </c>
      <c r="D46" s="62"/>
      <c r="E46" s="62"/>
      <c r="F46" s="62"/>
      <c r="G46" s="62"/>
      <c r="H46" s="62"/>
      <c r="I46" s="62"/>
      <c r="J46" s="62"/>
      <c r="K46" s="62"/>
      <c r="L46" s="65" t="str">
        <f>IF(E11= "","",E11)</f>
        <v>Město Šumperk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34</v>
      </c>
      <c r="AJ46" s="62"/>
      <c r="AK46" s="62"/>
      <c r="AL46" s="62"/>
      <c r="AM46" s="364" t="str">
        <f>IF(E17="","",E17)</f>
        <v>PROJEKCE s.r.o.</v>
      </c>
      <c r="AN46" s="364"/>
      <c r="AO46" s="364"/>
      <c r="AP46" s="364"/>
      <c r="AQ46" s="62"/>
      <c r="AR46" s="60"/>
      <c r="AS46" s="365" t="s">
        <v>55</v>
      </c>
      <c r="AT46" s="366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>
      <c r="B47" s="40"/>
      <c r="C47" s="64" t="s">
        <v>32</v>
      </c>
      <c r="D47" s="62"/>
      <c r="E47" s="62"/>
      <c r="F47" s="62"/>
      <c r="G47" s="62"/>
      <c r="H47" s="62"/>
      <c r="I47" s="62"/>
      <c r="J47" s="62"/>
      <c r="K47" s="62"/>
      <c r="L47" s="65" t="str">
        <f>IF(E14= 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67"/>
      <c r="AT47" s="368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69"/>
      <c r="AT48" s="370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1:91" s="1" customFormat="1" ht="29.25" customHeight="1">
      <c r="B49" s="40"/>
      <c r="C49" s="371" t="s">
        <v>56</v>
      </c>
      <c r="D49" s="372"/>
      <c r="E49" s="372"/>
      <c r="F49" s="372"/>
      <c r="G49" s="372"/>
      <c r="H49" s="78"/>
      <c r="I49" s="373" t="s">
        <v>57</v>
      </c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4" t="s">
        <v>58</v>
      </c>
      <c r="AH49" s="372"/>
      <c r="AI49" s="372"/>
      <c r="AJ49" s="372"/>
      <c r="AK49" s="372"/>
      <c r="AL49" s="372"/>
      <c r="AM49" s="372"/>
      <c r="AN49" s="373" t="s">
        <v>59</v>
      </c>
      <c r="AO49" s="372"/>
      <c r="AP49" s="372"/>
      <c r="AQ49" s="79" t="s">
        <v>60</v>
      </c>
      <c r="AR49" s="60"/>
      <c r="AS49" s="80" t="s">
        <v>61</v>
      </c>
      <c r="AT49" s="81" t="s">
        <v>62</v>
      </c>
      <c r="AU49" s="81" t="s">
        <v>63</v>
      </c>
      <c r="AV49" s="81" t="s">
        <v>64</v>
      </c>
      <c r="AW49" s="81" t="s">
        <v>65</v>
      </c>
      <c r="AX49" s="81" t="s">
        <v>66</v>
      </c>
      <c r="AY49" s="81" t="s">
        <v>67</v>
      </c>
      <c r="AZ49" s="81" t="s">
        <v>68</v>
      </c>
      <c r="BA49" s="81" t="s">
        <v>69</v>
      </c>
      <c r="BB49" s="81" t="s">
        <v>70</v>
      </c>
      <c r="BC49" s="81" t="s">
        <v>71</v>
      </c>
      <c r="BD49" s="82" t="s">
        <v>72</v>
      </c>
    </row>
    <row r="50" spans="1:91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1:91" s="4" customFormat="1" ht="32.450000000000003" customHeight="1">
      <c r="B51" s="67"/>
      <c r="C51" s="86" t="s">
        <v>73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82">
        <f>ROUND(AG52+AG54+AG56+AG58,2)</f>
        <v>0</v>
      </c>
      <c r="AH51" s="382"/>
      <c r="AI51" s="382"/>
      <c r="AJ51" s="382"/>
      <c r="AK51" s="382"/>
      <c r="AL51" s="382"/>
      <c r="AM51" s="382"/>
      <c r="AN51" s="383">
        <f t="shared" ref="AN51:AN59" si="0">SUM(AG51,AT51)</f>
        <v>0</v>
      </c>
      <c r="AO51" s="383"/>
      <c r="AP51" s="383"/>
      <c r="AQ51" s="88" t="s">
        <v>21</v>
      </c>
      <c r="AR51" s="70"/>
      <c r="AS51" s="89">
        <f>ROUND(AS52+AS54+AS56+AS58,2)</f>
        <v>0</v>
      </c>
      <c r="AT51" s="90">
        <f t="shared" ref="AT51:AT59" si="1">ROUND(SUM(AV51:AW51),2)</f>
        <v>0</v>
      </c>
      <c r="AU51" s="91">
        <f>ROUND(AU52+AU54+AU56+AU58,5)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ROUND(AZ52+AZ54+AZ56+AZ58,2)</f>
        <v>0</v>
      </c>
      <c r="BA51" s="90">
        <f>ROUND(BA52+BA54+BA56+BA58,2)</f>
        <v>0</v>
      </c>
      <c r="BB51" s="90">
        <f>ROUND(BB52+BB54+BB56+BB58,2)</f>
        <v>0</v>
      </c>
      <c r="BC51" s="90">
        <f>ROUND(BC52+BC54+BC56+BC58,2)</f>
        <v>0</v>
      </c>
      <c r="BD51" s="92">
        <f>ROUND(BD52+BD54+BD56+BD58,2)</f>
        <v>0</v>
      </c>
      <c r="BS51" s="93" t="s">
        <v>74</v>
      </c>
      <c r="BT51" s="93" t="s">
        <v>75</v>
      </c>
      <c r="BU51" s="94" t="s">
        <v>76</v>
      </c>
      <c r="BV51" s="93" t="s">
        <v>77</v>
      </c>
      <c r="BW51" s="93" t="s">
        <v>7</v>
      </c>
      <c r="BX51" s="93" t="s">
        <v>78</v>
      </c>
      <c r="CL51" s="93" t="s">
        <v>21</v>
      </c>
    </row>
    <row r="52" spans="1:91" s="5" customFormat="1" ht="16.5" customHeight="1">
      <c r="B52" s="95"/>
      <c r="C52" s="96"/>
      <c r="D52" s="378" t="s">
        <v>79</v>
      </c>
      <c r="E52" s="378"/>
      <c r="F52" s="378"/>
      <c r="G52" s="378"/>
      <c r="H52" s="378"/>
      <c r="I52" s="97"/>
      <c r="J52" s="378" t="s">
        <v>80</v>
      </c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7">
        <f>ROUND(AG53,2)</f>
        <v>0</v>
      </c>
      <c r="AH52" s="376"/>
      <c r="AI52" s="376"/>
      <c r="AJ52" s="376"/>
      <c r="AK52" s="376"/>
      <c r="AL52" s="376"/>
      <c r="AM52" s="376"/>
      <c r="AN52" s="375">
        <f t="shared" si="0"/>
        <v>0</v>
      </c>
      <c r="AO52" s="376"/>
      <c r="AP52" s="376"/>
      <c r="AQ52" s="98" t="s">
        <v>81</v>
      </c>
      <c r="AR52" s="99"/>
      <c r="AS52" s="100">
        <f>ROUND(AS53,2)</f>
        <v>0</v>
      </c>
      <c r="AT52" s="101">
        <f t="shared" si="1"/>
        <v>0</v>
      </c>
      <c r="AU52" s="102">
        <f>ROUND(AU53,5)</f>
        <v>0</v>
      </c>
      <c r="AV52" s="101">
        <f>ROUND(AZ52*L26,2)</f>
        <v>0</v>
      </c>
      <c r="AW52" s="101">
        <f>ROUND(BA52*L27,2)</f>
        <v>0</v>
      </c>
      <c r="AX52" s="101">
        <f>ROUND(BB52*L26,2)</f>
        <v>0</v>
      </c>
      <c r="AY52" s="101">
        <f>ROUND(BC52*L27,2)</f>
        <v>0</v>
      </c>
      <c r="AZ52" s="101">
        <f>ROUND(AZ53,2)</f>
        <v>0</v>
      </c>
      <c r="BA52" s="101">
        <f>ROUND(BA53,2)</f>
        <v>0</v>
      </c>
      <c r="BB52" s="101">
        <f>ROUND(BB53,2)</f>
        <v>0</v>
      </c>
      <c r="BC52" s="101">
        <f>ROUND(BC53,2)</f>
        <v>0</v>
      </c>
      <c r="BD52" s="103">
        <f>ROUND(BD53,2)</f>
        <v>0</v>
      </c>
      <c r="BS52" s="104" t="s">
        <v>74</v>
      </c>
      <c r="BT52" s="104" t="s">
        <v>82</v>
      </c>
      <c r="BU52" s="104" t="s">
        <v>76</v>
      </c>
      <c r="BV52" s="104" t="s">
        <v>77</v>
      </c>
      <c r="BW52" s="104" t="s">
        <v>83</v>
      </c>
      <c r="BX52" s="104" t="s">
        <v>7</v>
      </c>
      <c r="CL52" s="104" t="s">
        <v>21</v>
      </c>
      <c r="CM52" s="104" t="s">
        <v>84</v>
      </c>
    </row>
    <row r="53" spans="1:91" s="6" customFormat="1" ht="16.5" customHeight="1">
      <c r="A53" s="105" t="s">
        <v>85</v>
      </c>
      <c r="B53" s="106"/>
      <c r="C53" s="107"/>
      <c r="D53" s="107"/>
      <c r="E53" s="381" t="s">
        <v>86</v>
      </c>
      <c r="F53" s="381"/>
      <c r="G53" s="381"/>
      <c r="H53" s="381"/>
      <c r="I53" s="381"/>
      <c r="J53" s="107"/>
      <c r="K53" s="381" t="s">
        <v>80</v>
      </c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81"/>
      <c r="AD53" s="381"/>
      <c r="AE53" s="381"/>
      <c r="AF53" s="381"/>
      <c r="AG53" s="379">
        <f>'01 - Cyklotratě'!J29</f>
        <v>0</v>
      </c>
      <c r="AH53" s="380"/>
      <c r="AI53" s="380"/>
      <c r="AJ53" s="380"/>
      <c r="AK53" s="380"/>
      <c r="AL53" s="380"/>
      <c r="AM53" s="380"/>
      <c r="AN53" s="379">
        <f t="shared" si="0"/>
        <v>0</v>
      </c>
      <c r="AO53" s="380"/>
      <c r="AP53" s="380"/>
      <c r="AQ53" s="108" t="s">
        <v>87</v>
      </c>
      <c r="AR53" s="109"/>
      <c r="AS53" s="110">
        <v>0</v>
      </c>
      <c r="AT53" s="111">
        <f t="shared" si="1"/>
        <v>0</v>
      </c>
      <c r="AU53" s="112">
        <f>'01 - Cyklotratě'!P89</f>
        <v>0</v>
      </c>
      <c r="AV53" s="111">
        <f>'01 - Cyklotratě'!J32</f>
        <v>0</v>
      </c>
      <c r="AW53" s="111">
        <f>'01 - Cyklotratě'!J33</f>
        <v>0</v>
      </c>
      <c r="AX53" s="111">
        <f>'01 - Cyklotratě'!J34</f>
        <v>0</v>
      </c>
      <c r="AY53" s="111">
        <f>'01 - Cyklotratě'!J35</f>
        <v>0</v>
      </c>
      <c r="AZ53" s="111">
        <f>'01 - Cyklotratě'!F32</f>
        <v>0</v>
      </c>
      <c r="BA53" s="111">
        <f>'01 - Cyklotratě'!F33</f>
        <v>0</v>
      </c>
      <c r="BB53" s="111">
        <f>'01 - Cyklotratě'!F34</f>
        <v>0</v>
      </c>
      <c r="BC53" s="111">
        <f>'01 - Cyklotratě'!F35</f>
        <v>0</v>
      </c>
      <c r="BD53" s="113">
        <f>'01 - Cyklotratě'!F36</f>
        <v>0</v>
      </c>
      <c r="BT53" s="114" t="s">
        <v>84</v>
      </c>
      <c r="BV53" s="114" t="s">
        <v>77</v>
      </c>
      <c r="BW53" s="114" t="s">
        <v>88</v>
      </c>
      <c r="BX53" s="114" t="s">
        <v>83</v>
      </c>
      <c r="CL53" s="114" t="s">
        <v>21</v>
      </c>
    </row>
    <row r="54" spans="1:91" s="5" customFormat="1" ht="16.5" customHeight="1">
      <c r="B54" s="95"/>
      <c r="C54" s="96"/>
      <c r="D54" s="378" t="s">
        <v>89</v>
      </c>
      <c r="E54" s="378"/>
      <c r="F54" s="378"/>
      <c r="G54" s="378"/>
      <c r="H54" s="378"/>
      <c r="I54" s="97"/>
      <c r="J54" s="378" t="s">
        <v>90</v>
      </c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7">
        <f>ROUND(AG55,2)</f>
        <v>0</v>
      </c>
      <c r="AH54" s="376"/>
      <c r="AI54" s="376"/>
      <c r="AJ54" s="376"/>
      <c r="AK54" s="376"/>
      <c r="AL54" s="376"/>
      <c r="AM54" s="376"/>
      <c r="AN54" s="375">
        <f t="shared" si="0"/>
        <v>0</v>
      </c>
      <c r="AO54" s="376"/>
      <c r="AP54" s="376"/>
      <c r="AQ54" s="98" t="s">
        <v>81</v>
      </c>
      <c r="AR54" s="99"/>
      <c r="AS54" s="100">
        <f>ROUND(AS55,2)</f>
        <v>0</v>
      </c>
      <c r="AT54" s="101">
        <f t="shared" si="1"/>
        <v>0</v>
      </c>
      <c r="AU54" s="102">
        <f>ROUND(AU55,5)</f>
        <v>0</v>
      </c>
      <c r="AV54" s="101">
        <f>ROUND(AZ54*L26,2)</f>
        <v>0</v>
      </c>
      <c r="AW54" s="101">
        <f>ROUND(BA54*L27,2)</f>
        <v>0</v>
      </c>
      <c r="AX54" s="101">
        <f>ROUND(BB54*L26,2)</f>
        <v>0</v>
      </c>
      <c r="AY54" s="101">
        <f>ROUND(BC54*L27,2)</f>
        <v>0</v>
      </c>
      <c r="AZ54" s="101">
        <f>ROUND(AZ55,2)</f>
        <v>0</v>
      </c>
      <c r="BA54" s="101">
        <f>ROUND(BA55,2)</f>
        <v>0</v>
      </c>
      <c r="BB54" s="101">
        <f>ROUND(BB55,2)</f>
        <v>0</v>
      </c>
      <c r="BC54" s="101">
        <f>ROUND(BC55,2)</f>
        <v>0</v>
      </c>
      <c r="BD54" s="103">
        <f>ROUND(BD55,2)</f>
        <v>0</v>
      </c>
      <c r="BS54" s="104" t="s">
        <v>74</v>
      </c>
      <c r="BT54" s="104" t="s">
        <v>82</v>
      </c>
      <c r="BU54" s="104" t="s">
        <v>76</v>
      </c>
      <c r="BV54" s="104" t="s">
        <v>77</v>
      </c>
      <c r="BW54" s="104" t="s">
        <v>91</v>
      </c>
      <c r="BX54" s="104" t="s">
        <v>7</v>
      </c>
      <c r="CL54" s="104" t="s">
        <v>21</v>
      </c>
      <c r="CM54" s="104" t="s">
        <v>84</v>
      </c>
    </row>
    <row r="55" spans="1:91" s="6" customFormat="1" ht="16.5" customHeight="1">
      <c r="A55" s="105" t="s">
        <v>85</v>
      </c>
      <c r="B55" s="106"/>
      <c r="C55" s="107"/>
      <c r="D55" s="107"/>
      <c r="E55" s="381" t="s">
        <v>92</v>
      </c>
      <c r="F55" s="381"/>
      <c r="G55" s="381"/>
      <c r="H55" s="381"/>
      <c r="I55" s="381"/>
      <c r="J55" s="107"/>
      <c r="K55" s="381" t="s">
        <v>90</v>
      </c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79">
        <f>'02 - Značení tratí'!J29</f>
        <v>0</v>
      </c>
      <c r="AH55" s="380"/>
      <c r="AI55" s="380"/>
      <c r="AJ55" s="380"/>
      <c r="AK55" s="380"/>
      <c r="AL55" s="380"/>
      <c r="AM55" s="380"/>
      <c r="AN55" s="379">
        <f t="shared" si="0"/>
        <v>0</v>
      </c>
      <c r="AO55" s="380"/>
      <c r="AP55" s="380"/>
      <c r="AQ55" s="108" t="s">
        <v>87</v>
      </c>
      <c r="AR55" s="109"/>
      <c r="AS55" s="110">
        <v>0</v>
      </c>
      <c r="AT55" s="111">
        <f t="shared" si="1"/>
        <v>0</v>
      </c>
      <c r="AU55" s="112">
        <f>'02 - Značení tratí'!P84</f>
        <v>0</v>
      </c>
      <c r="AV55" s="111">
        <f>'02 - Značení tratí'!J32</f>
        <v>0</v>
      </c>
      <c r="AW55" s="111">
        <f>'02 - Značení tratí'!J33</f>
        <v>0</v>
      </c>
      <c r="AX55" s="111">
        <f>'02 - Značení tratí'!J34</f>
        <v>0</v>
      </c>
      <c r="AY55" s="111">
        <f>'02 - Značení tratí'!J35</f>
        <v>0</v>
      </c>
      <c r="AZ55" s="111">
        <f>'02 - Značení tratí'!F32</f>
        <v>0</v>
      </c>
      <c r="BA55" s="111">
        <f>'02 - Značení tratí'!F33</f>
        <v>0</v>
      </c>
      <c r="BB55" s="111">
        <f>'02 - Značení tratí'!F34</f>
        <v>0</v>
      </c>
      <c r="BC55" s="111">
        <f>'02 - Značení tratí'!F35</f>
        <v>0</v>
      </c>
      <c r="BD55" s="113">
        <f>'02 - Značení tratí'!F36</f>
        <v>0</v>
      </c>
      <c r="BT55" s="114" t="s">
        <v>84</v>
      </c>
      <c r="BV55" s="114" t="s">
        <v>77</v>
      </c>
      <c r="BW55" s="114" t="s">
        <v>93</v>
      </c>
      <c r="BX55" s="114" t="s">
        <v>91</v>
      </c>
      <c r="CL55" s="114" t="s">
        <v>21</v>
      </c>
    </row>
    <row r="56" spans="1:91" s="5" customFormat="1" ht="16.5" customHeight="1">
      <c r="B56" s="95"/>
      <c r="C56" s="96"/>
      <c r="D56" s="378" t="s">
        <v>94</v>
      </c>
      <c r="E56" s="378"/>
      <c r="F56" s="378"/>
      <c r="G56" s="378"/>
      <c r="H56" s="378"/>
      <c r="I56" s="97"/>
      <c r="J56" s="378" t="s">
        <v>95</v>
      </c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7">
        <f>ROUND(AG57,2)</f>
        <v>0</v>
      </c>
      <c r="AH56" s="376"/>
      <c r="AI56" s="376"/>
      <c r="AJ56" s="376"/>
      <c r="AK56" s="376"/>
      <c r="AL56" s="376"/>
      <c r="AM56" s="376"/>
      <c r="AN56" s="375">
        <f t="shared" si="0"/>
        <v>0</v>
      </c>
      <c r="AO56" s="376"/>
      <c r="AP56" s="376"/>
      <c r="AQ56" s="98" t="s">
        <v>81</v>
      </c>
      <c r="AR56" s="99"/>
      <c r="AS56" s="100">
        <f>ROUND(AS57,2)</f>
        <v>0</v>
      </c>
      <c r="AT56" s="101">
        <f t="shared" si="1"/>
        <v>0</v>
      </c>
      <c r="AU56" s="102">
        <f>ROUND(AU57,5)</f>
        <v>0</v>
      </c>
      <c r="AV56" s="101">
        <f>ROUND(AZ56*L26,2)</f>
        <v>0</v>
      </c>
      <c r="AW56" s="101">
        <f>ROUND(BA56*L27,2)</f>
        <v>0</v>
      </c>
      <c r="AX56" s="101">
        <f>ROUND(BB56*L26,2)</f>
        <v>0</v>
      </c>
      <c r="AY56" s="101">
        <f>ROUND(BC56*L27,2)</f>
        <v>0</v>
      </c>
      <c r="AZ56" s="101">
        <f>ROUND(AZ57,2)</f>
        <v>0</v>
      </c>
      <c r="BA56" s="101">
        <f>ROUND(BA57,2)</f>
        <v>0</v>
      </c>
      <c r="BB56" s="101">
        <f>ROUND(BB57,2)</f>
        <v>0</v>
      </c>
      <c r="BC56" s="101">
        <f>ROUND(BC57,2)</f>
        <v>0</v>
      </c>
      <c r="BD56" s="103">
        <f>ROUND(BD57,2)</f>
        <v>0</v>
      </c>
      <c r="BS56" s="104" t="s">
        <v>74</v>
      </c>
      <c r="BT56" s="104" t="s">
        <v>82</v>
      </c>
      <c r="BU56" s="104" t="s">
        <v>76</v>
      </c>
      <c r="BV56" s="104" t="s">
        <v>77</v>
      </c>
      <c r="BW56" s="104" t="s">
        <v>96</v>
      </c>
      <c r="BX56" s="104" t="s">
        <v>7</v>
      </c>
      <c r="CL56" s="104" t="s">
        <v>21</v>
      </c>
      <c r="CM56" s="104" t="s">
        <v>84</v>
      </c>
    </row>
    <row r="57" spans="1:91" s="6" customFormat="1" ht="16.5" customHeight="1">
      <c r="A57" s="105" t="s">
        <v>85</v>
      </c>
      <c r="B57" s="106"/>
      <c r="C57" s="107"/>
      <c r="D57" s="107"/>
      <c r="E57" s="381" t="s">
        <v>97</v>
      </c>
      <c r="F57" s="381"/>
      <c r="G57" s="381"/>
      <c r="H57" s="381"/>
      <c r="I57" s="381"/>
      <c r="J57" s="107"/>
      <c r="K57" s="381" t="s">
        <v>95</v>
      </c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381"/>
      <c r="Z57" s="381"/>
      <c r="AA57" s="381"/>
      <c r="AB57" s="381"/>
      <c r="AC57" s="381"/>
      <c r="AD57" s="381"/>
      <c r="AE57" s="381"/>
      <c r="AF57" s="381"/>
      <c r="AG57" s="379">
        <f>'03 - Dřevěná lávka'!J29</f>
        <v>0</v>
      </c>
      <c r="AH57" s="380"/>
      <c r="AI57" s="380"/>
      <c r="AJ57" s="380"/>
      <c r="AK57" s="380"/>
      <c r="AL57" s="380"/>
      <c r="AM57" s="380"/>
      <c r="AN57" s="379">
        <f t="shared" si="0"/>
        <v>0</v>
      </c>
      <c r="AO57" s="380"/>
      <c r="AP57" s="380"/>
      <c r="AQ57" s="108" t="s">
        <v>87</v>
      </c>
      <c r="AR57" s="109"/>
      <c r="AS57" s="110">
        <v>0</v>
      </c>
      <c r="AT57" s="111">
        <f t="shared" si="1"/>
        <v>0</v>
      </c>
      <c r="AU57" s="112">
        <f>'03 - Dřevěná lávka'!P84</f>
        <v>0</v>
      </c>
      <c r="AV57" s="111">
        <f>'03 - Dřevěná lávka'!J32</f>
        <v>0</v>
      </c>
      <c r="AW57" s="111">
        <f>'03 - Dřevěná lávka'!J33</f>
        <v>0</v>
      </c>
      <c r="AX57" s="111">
        <f>'03 - Dřevěná lávka'!J34</f>
        <v>0</v>
      </c>
      <c r="AY57" s="111">
        <f>'03 - Dřevěná lávka'!J35</f>
        <v>0</v>
      </c>
      <c r="AZ57" s="111">
        <f>'03 - Dřevěná lávka'!F32</f>
        <v>0</v>
      </c>
      <c r="BA57" s="111">
        <f>'03 - Dřevěná lávka'!F33</f>
        <v>0</v>
      </c>
      <c r="BB57" s="111">
        <f>'03 - Dřevěná lávka'!F34</f>
        <v>0</v>
      </c>
      <c r="BC57" s="111">
        <f>'03 - Dřevěná lávka'!F35</f>
        <v>0</v>
      </c>
      <c r="BD57" s="113">
        <f>'03 - Dřevěná lávka'!F36</f>
        <v>0</v>
      </c>
      <c r="BT57" s="114" t="s">
        <v>84</v>
      </c>
      <c r="BV57" s="114" t="s">
        <v>77</v>
      </c>
      <c r="BW57" s="114" t="s">
        <v>98</v>
      </c>
      <c r="BX57" s="114" t="s">
        <v>96</v>
      </c>
      <c r="CL57" s="114" t="s">
        <v>21</v>
      </c>
    </row>
    <row r="58" spans="1:91" s="5" customFormat="1" ht="16.5" customHeight="1">
      <c r="B58" s="95"/>
      <c r="C58" s="96"/>
      <c r="D58" s="378" t="s">
        <v>99</v>
      </c>
      <c r="E58" s="378"/>
      <c r="F58" s="378"/>
      <c r="G58" s="378"/>
      <c r="H58" s="378"/>
      <c r="I58" s="97"/>
      <c r="J58" s="378" t="s">
        <v>100</v>
      </c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8"/>
      <c r="AF58" s="378"/>
      <c r="AG58" s="377">
        <f>ROUND(AG59,2)</f>
        <v>0</v>
      </c>
      <c r="AH58" s="376"/>
      <c r="AI58" s="376"/>
      <c r="AJ58" s="376"/>
      <c r="AK58" s="376"/>
      <c r="AL58" s="376"/>
      <c r="AM58" s="376"/>
      <c r="AN58" s="375">
        <f t="shared" si="0"/>
        <v>0</v>
      </c>
      <c r="AO58" s="376"/>
      <c r="AP58" s="376"/>
      <c r="AQ58" s="98" t="s">
        <v>81</v>
      </c>
      <c r="AR58" s="99"/>
      <c r="AS58" s="100">
        <f>ROUND(AS59,2)</f>
        <v>0</v>
      </c>
      <c r="AT58" s="101">
        <f t="shared" si="1"/>
        <v>0</v>
      </c>
      <c r="AU58" s="102">
        <f>ROUND(AU59,5)</f>
        <v>0</v>
      </c>
      <c r="AV58" s="101">
        <f>ROUND(AZ58*L26,2)</f>
        <v>0</v>
      </c>
      <c r="AW58" s="101">
        <f>ROUND(BA58*L27,2)</f>
        <v>0</v>
      </c>
      <c r="AX58" s="101">
        <f>ROUND(BB58*L26,2)</f>
        <v>0</v>
      </c>
      <c r="AY58" s="101">
        <f>ROUND(BC58*L27,2)</f>
        <v>0</v>
      </c>
      <c r="AZ58" s="101">
        <f>ROUND(AZ59,2)</f>
        <v>0</v>
      </c>
      <c r="BA58" s="101">
        <f>ROUND(BA59,2)</f>
        <v>0</v>
      </c>
      <c r="BB58" s="101">
        <f>ROUND(BB59,2)</f>
        <v>0</v>
      </c>
      <c r="BC58" s="101">
        <f>ROUND(BC59,2)</f>
        <v>0</v>
      </c>
      <c r="BD58" s="103">
        <f>ROUND(BD59,2)</f>
        <v>0</v>
      </c>
      <c r="BS58" s="104" t="s">
        <v>74</v>
      </c>
      <c r="BT58" s="104" t="s">
        <v>82</v>
      </c>
      <c r="BU58" s="104" t="s">
        <v>76</v>
      </c>
      <c r="BV58" s="104" t="s">
        <v>77</v>
      </c>
      <c r="BW58" s="104" t="s">
        <v>101</v>
      </c>
      <c r="BX58" s="104" t="s">
        <v>7</v>
      </c>
      <c r="CL58" s="104" t="s">
        <v>21</v>
      </c>
      <c r="CM58" s="104" t="s">
        <v>84</v>
      </c>
    </row>
    <row r="59" spans="1:91" s="6" customFormat="1" ht="16.5" customHeight="1">
      <c r="A59" s="105" t="s">
        <v>85</v>
      </c>
      <c r="B59" s="106"/>
      <c r="C59" s="107"/>
      <c r="D59" s="107"/>
      <c r="E59" s="381" t="s">
        <v>99</v>
      </c>
      <c r="F59" s="381"/>
      <c r="G59" s="381"/>
      <c r="H59" s="381"/>
      <c r="I59" s="381"/>
      <c r="J59" s="107"/>
      <c r="K59" s="381" t="s">
        <v>100</v>
      </c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381"/>
      <c r="Y59" s="381"/>
      <c r="Z59" s="381"/>
      <c r="AA59" s="381"/>
      <c r="AB59" s="381"/>
      <c r="AC59" s="381"/>
      <c r="AD59" s="381"/>
      <c r="AE59" s="381"/>
      <c r="AF59" s="381"/>
      <c r="AG59" s="379">
        <f>'VRN - Vedlejší rozpočtové...'!J29</f>
        <v>0</v>
      </c>
      <c r="AH59" s="380"/>
      <c r="AI59" s="380"/>
      <c r="AJ59" s="380"/>
      <c r="AK59" s="380"/>
      <c r="AL59" s="380"/>
      <c r="AM59" s="380"/>
      <c r="AN59" s="379">
        <f t="shared" si="0"/>
        <v>0</v>
      </c>
      <c r="AO59" s="380"/>
      <c r="AP59" s="380"/>
      <c r="AQ59" s="108" t="s">
        <v>87</v>
      </c>
      <c r="AR59" s="109"/>
      <c r="AS59" s="115">
        <v>0</v>
      </c>
      <c r="AT59" s="116">
        <f t="shared" si="1"/>
        <v>0</v>
      </c>
      <c r="AU59" s="117">
        <f>'VRN - Vedlejší rozpočtové...'!P85</f>
        <v>0</v>
      </c>
      <c r="AV59" s="116">
        <f>'VRN - Vedlejší rozpočtové...'!J32</f>
        <v>0</v>
      </c>
      <c r="AW59" s="116">
        <f>'VRN - Vedlejší rozpočtové...'!J33</f>
        <v>0</v>
      </c>
      <c r="AX59" s="116">
        <f>'VRN - Vedlejší rozpočtové...'!J34</f>
        <v>0</v>
      </c>
      <c r="AY59" s="116">
        <f>'VRN - Vedlejší rozpočtové...'!J35</f>
        <v>0</v>
      </c>
      <c r="AZ59" s="116">
        <f>'VRN - Vedlejší rozpočtové...'!F32</f>
        <v>0</v>
      </c>
      <c r="BA59" s="116">
        <f>'VRN - Vedlejší rozpočtové...'!F33</f>
        <v>0</v>
      </c>
      <c r="BB59" s="116">
        <f>'VRN - Vedlejší rozpočtové...'!F34</f>
        <v>0</v>
      </c>
      <c r="BC59" s="116">
        <f>'VRN - Vedlejší rozpočtové...'!F35</f>
        <v>0</v>
      </c>
      <c r="BD59" s="118">
        <f>'VRN - Vedlejší rozpočtové...'!F36</f>
        <v>0</v>
      </c>
      <c r="BT59" s="114" t="s">
        <v>84</v>
      </c>
      <c r="BV59" s="114" t="s">
        <v>77</v>
      </c>
      <c r="BW59" s="114" t="s">
        <v>102</v>
      </c>
      <c r="BX59" s="114" t="s">
        <v>101</v>
      </c>
      <c r="CL59" s="114" t="s">
        <v>21</v>
      </c>
    </row>
    <row r="60" spans="1:91" s="1" customFormat="1" ht="30" customHeight="1">
      <c r="B60" s="40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0"/>
    </row>
    <row r="61" spans="1:91" s="1" customFormat="1" ht="6.95" customHeight="1"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60"/>
    </row>
  </sheetData>
  <sheetProtection algorithmName="SHA-512" hashValue="zpKaUfUEh/EPjEsrKh6GTKmzw0LFLKw3vR7dfuU49WMh2phvo/zevubWPTDTe3WYQ+NhEkmkAiknJVnox5cy0g==" saltValue="TUF4n7X0rCPsZsu8w9o5qLT+CzUBgTwWSJGIQZUj9Tzo5ygGNaVHCh7lpD9LkzAHE863ql4tOm23f/m0RlSVkw==" spinCount="100000" sheet="1" objects="1" scenarios="1" formatColumns="0" formatRows="0"/>
  <mergeCells count="69">
    <mergeCell ref="AG51:AM51"/>
    <mergeCell ref="AN51:AP51"/>
    <mergeCell ref="AR2:BE2"/>
    <mergeCell ref="AN58:AP58"/>
    <mergeCell ref="AG58:AM58"/>
    <mergeCell ref="D58:H58"/>
    <mergeCell ref="J58:AF58"/>
    <mergeCell ref="AN59:AP59"/>
    <mergeCell ref="AG59:AM59"/>
    <mergeCell ref="E59:I59"/>
    <mergeCell ref="K59:AF59"/>
    <mergeCell ref="AN56:AP56"/>
    <mergeCell ref="AG56:AM56"/>
    <mergeCell ref="D56:H56"/>
    <mergeCell ref="J56:AF56"/>
    <mergeCell ref="AN57:AP57"/>
    <mergeCell ref="AG57:AM57"/>
    <mergeCell ref="E57:I57"/>
    <mergeCell ref="K57:AF57"/>
    <mergeCell ref="AN54:AP54"/>
    <mergeCell ref="AG54:AM54"/>
    <mergeCell ref="D54:H54"/>
    <mergeCell ref="J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01 - Cyklotratě'!C2" display="/"/>
    <hyperlink ref="A55" location="'02 - Značení tratí'!C2" display="/"/>
    <hyperlink ref="A57" location="'03 - Dřevěná lávka'!C2" display="/"/>
    <hyperlink ref="A59" location="'VRN - Vedlejší rozpočtové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0"/>
      <c r="C1" s="120"/>
      <c r="D1" s="121" t="s">
        <v>1</v>
      </c>
      <c r="E1" s="120"/>
      <c r="F1" s="122" t="s">
        <v>103</v>
      </c>
      <c r="G1" s="393" t="s">
        <v>104</v>
      </c>
      <c r="H1" s="393"/>
      <c r="I1" s="123"/>
      <c r="J1" s="122" t="s">
        <v>105</v>
      </c>
      <c r="K1" s="121" t="s">
        <v>106</v>
      </c>
      <c r="L1" s="122" t="s">
        <v>107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24" t="s">
        <v>88</v>
      </c>
    </row>
    <row r="3" spans="1:70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108</v>
      </c>
      <c r="E4" s="29"/>
      <c r="F4" s="29"/>
      <c r="G4" s="29"/>
      <c r="H4" s="29"/>
      <c r="I4" s="125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5"/>
      <c r="J6" s="29"/>
      <c r="K6" s="31"/>
    </row>
    <row r="7" spans="1:70" ht="16.5" customHeight="1">
      <c r="B7" s="28"/>
      <c r="C7" s="29"/>
      <c r="D7" s="29"/>
      <c r="E7" s="385" t="str">
        <f>'Rekapitulace stavby'!K6</f>
        <v>Cyklotratě v příměstském rekreačním lese v Šumperku</v>
      </c>
      <c r="F7" s="386"/>
      <c r="G7" s="386"/>
      <c r="H7" s="386"/>
      <c r="I7" s="125"/>
      <c r="J7" s="29"/>
      <c r="K7" s="31"/>
    </row>
    <row r="8" spans="1:70">
      <c r="B8" s="28"/>
      <c r="C8" s="29"/>
      <c r="D8" s="37" t="s">
        <v>109</v>
      </c>
      <c r="E8" s="29"/>
      <c r="F8" s="29"/>
      <c r="G8" s="29"/>
      <c r="H8" s="29"/>
      <c r="I8" s="125"/>
      <c r="J8" s="29"/>
      <c r="K8" s="31"/>
    </row>
    <row r="9" spans="1:70" s="1" customFormat="1" ht="16.5" customHeight="1">
      <c r="B9" s="40"/>
      <c r="C9" s="41"/>
      <c r="D9" s="41"/>
      <c r="E9" s="385" t="s">
        <v>110</v>
      </c>
      <c r="F9" s="387"/>
      <c r="G9" s="387"/>
      <c r="H9" s="387"/>
      <c r="I9" s="126"/>
      <c r="J9" s="41"/>
      <c r="K9" s="44"/>
    </row>
    <row r="10" spans="1:70" s="1" customFormat="1">
      <c r="B10" s="40"/>
      <c r="C10" s="41"/>
      <c r="D10" s="37" t="s">
        <v>111</v>
      </c>
      <c r="E10" s="41"/>
      <c r="F10" s="41"/>
      <c r="G10" s="41"/>
      <c r="H10" s="41"/>
      <c r="I10" s="126"/>
      <c r="J10" s="41"/>
      <c r="K10" s="44"/>
    </row>
    <row r="11" spans="1:70" s="1" customFormat="1" ht="36.950000000000003" customHeight="1">
      <c r="B11" s="40"/>
      <c r="C11" s="41"/>
      <c r="D11" s="41"/>
      <c r="E11" s="388" t="s">
        <v>112</v>
      </c>
      <c r="F11" s="387"/>
      <c r="G11" s="387"/>
      <c r="H11" s="387"/>
      <c r="I11" s="126"/>
      <c r="J11" s="41"/>
      <c r="K11" s="44"/>
    </row>
    <row r="12" spans="1:70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1:70" s="1" customFormat="1" ht="14.45" customHeight="1">
      <c r="B13" s="40"/>
      <c r="C13" s="41"/>
      <c r="D13" s="37" t="s">
        <v>20</v>
      </c>
      <c r="E13" s="41"/>
      <c r="F13" s="35" t="s">
        <v>21</v>
      </c>
      <c r="G13" s="41"/>
      <c r="H13" s="41"/>
      <c r="I13" s="127" t="s">
        <v>22</v>
      </c>
      <c r="J13" s="35" t="s">
        <v>21</v>
      </c>
      <c r="K13" s="44"/>
    </row>
    <row r="14" spans="1:70" s="1" customFormat="1" ht="14.45" customHeight="1">
      <c r="B14" s="40"/>
      <c r="C14" s="41"/>
      <c r="D14" s="37" t="s">
        <v>23</v>
      </c>
      <c r="E14" s="41"/>
      <c r="F14" s="35" t="s">
        <v>24</v>
      </c>
      <c r="G14" s="41"/>
      <c r="H14" s="41"/>
      <c r="I14" s="127" t="s">
        <v>25</v>
      </c>
      <c r="J14" s="128">
        <f>'Rekapitulace stavby'!AN8</f>
        <v>43123</v>
      </c>
      <c r="K14" s="44"/>
    </row>
    <row r="15" spans="1:70" s="1" customFormat="1" ht="10.9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1:70" s="1" customFormat="1" ht="14.45" customHeight="1">
      <c r="B16" s="40"/>
      <c r="C16" s="41"/>
      <c r="D16" s="37" t="s">
        <v>26</v>
      </c>
      <c r="E16" s="41"/>
      <c r="F16" s="41"/>
      <c r="G16" s="41"/>
      <c r="H16" s="41"/>
      <c r="I16" s="127" t="s">
        <v>27</v>
      </c>
      <c r="J16" s="35" t="s">
        <v>28</v>
      </c>
      <c r="K16" s="44"/>
    </row>
    <row r="17" spans="2:11" s="1" customFormat="1" ht="18" customHeight="1">
      <c r="B17" s="40"/>
      <c r="C17" s="41"/>
      <c r="D17" s="41"/>
      <c r="E17" s="35" t="s">
        <v>29</v>
      </c>
      <c r="F17" s="41"/>
      <c r="G17" s="41"/>
      <c r="H17" s="41"/>
      <c r="I17" s="127" t="s">
        <v>30</v>
      </c>
      <c r="J17" s="35" t="s">
        <v>31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45" customHeight="1">
      <c r="B19" s="40"/>
      <c r="C19" s="41"/>
      <c r="D19" s="37" t="s">
        <v>32</v>
      </c>
      <c r="E19" s="41"/>
      <c r="F19" s="41"/>
      <c r="G19" s="41"/>
      <c r="H19" s="41"/>
      <c r="I19" s="127" t="s">
        <v>27</v>
      </c>
      <c r="J19" s="35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5" t="str">
        <f>IF('Rekapitulace stavby'!E14="Vyplň údaj","",IF('Rekapitulace stavby'!E14="","",'Rekapitulace stavby'!E14))</f>
        <v/>
      </c>
      <c r="F20" s="41"/>
      <c r="G20" s="41"/>
      <c r="H20" s="41"/>
      <c r="I20" s="127" t="s">
        <v>30</v>
      </c>
      <c r="J20" s="35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45" customHeight="1">
      <c r="B22" s="40"/>
      <c r="C22" s="41"/>
      <c r="D22" s="37" t="s">
        <v>34</v>
      </c>
      <c r="E22" s="41"/>
      <c r="F22" s="41"/>
      <c r="G22" s="41"/>
      <c r="H22" s="41"/>
      <c r="I22" s="127" t="s">
        <v>27</v>
      </c>
      <c r="J22" s="35" t="s">
        <v>35</v>
      </c>
      <c r="K22" s="44"/>
    </row>
    <row r="23" spans="2:11" s="1" customFormat="1" ht="18" customHeight="1">
      <c r="B23" s="40"/>
      <c r="C23" s="41"/>
      <c r="D23" s="41"/>
      <c r="E23" s="35" t="s">
        <v>36</v>
      </c>
      <c r="F23" s="41"/>
      <c r="G23" s="41"/>
      <c r="H23" s="41"/>
      <c r="I23" s="127" t="s">
        <v>30</v>
      </c>
      <c r="J23" s="35" t="s">
        <v>37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45" customHeight="1">
      <c r="B25" s="40"/>
      <c r="C25" s="41"/>
      <c r="D25" s="37" t="s">
        <v>39</v>
      </c>
      <c r="E25" s="41"/>
      <c r="F25" s="41"/>
      <c r="G25" s="41"/>
      <c r="H25" s="41"/>
      <c r="I25" s="126"/>
      <c r="J25" s="41"/>
      <c r="K25" s="44"/>
    </row>
    <row r="26" spans="2:11" s="7" customFormat="1" ht="16.5" customHeight="1">
      <c r="B26" s="129"/>
      <c r="C26" s="130"/>
      <c r="D26" s="130"/>
      <c r="E26" s="350" t="s">
        <v>21</v>
      </c>
      <c r="F26" s="350"/>
      <c r="G26" s="350"/>
      <c r="H26" s="350"/>
      <c r="I26" s="131"/>
      <c r="J26" s="130"/>
      <c r="K26" s="132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0"/>
      <c r="C29" s="41"/>
      <c r="D29" s="135" t="s">
        <v>41</v>
      </c>
      <c r="E29" s="41"/>
      <c r="F29" s="41"/>
      <c r="G29" s="41"/>
      <c r="H29" s="41"/>
      <c r="I29" s="126"/>
      <c r="J29" s="136">
        <f>ROUND(J89,2)</f>
        <v>0</v>
      </c>
      <c r="K29" s="44"/>
    </row>
    <row r="30" spans="2:11" s="1" customFormat="1" ht="6.9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0"/>
      <c r="C31" s="41"/>
      <c r="D31" s="41"/>
      <c r="E31" s="41"/>
      <c r="F31" s="45" t="s">
        <v>43</v>
      </c>
      <c r="G31" s="41"/>
      <c r="H31" s="41"/>
      <c r="I31" s="137" t="s">
        <v>42</v>
      </c>
      <c r="J31" s="45" t="s">
        <v>44</v>
      </c>
      <c r="K31" s="44"/>
    </row>
    <row r="32" spans="2:11" s="1" customFormat="1" ht="14.45" customHeight="1">
      <c r="B32" s="40"/>
      <c r="C32" s="41"/>
      <c r="D32" s="48" t="s">
        <v>45</v>
      </c>
      <c r="E32" s="48" t="s">
        <v>46</v>
      </c>
      <c r="F32" s="138">
        <f>ROUND(SUM(BE89:BE216), 2)</f>
        <v>0</v>
      </c>
      <c r="G32" s="41"/>
      <c r="H32" s="41"/>
      <c r="I32" s="139">
        <v>0.21</v>
      </c>
      <c r="J32" s="138">
        <f>ROUND(ROUND((SUM(BE89:BE216)), 2)*I32, 2)</f>
        <v>0</v>
      </c>
      <c r="K32" s="44"/>
    </row>
    <row r="33" spans="2:11" s="1" customFormat="1" ht="14.45" customHeight="1">
      <c r="B33" s="40"/>
      <c r="C33" s="41"/>
      <c r="D33" s="41"/>
      <c r="E33" s="48" t="s">
        <v>47</v>
      </c>
      <c r="F33" s="138">
        <f>ROUND(SUM(BF89:BF216), 2)</f>
        <v>0</v>
      </c>
      <c r="G33" s="41"/>
      <c r="H33" s="41"/>
      <c r="I33" s="139">
        <v>0.15</v>
      </c>
      <c r="J33" s="138">
        <f>ROUND(ROUND((SUM(BF89:BF216)), 2)*I33, 2)</f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48</v>
      </c>
      <c r="F34" s="138">
        <f>ROUND(SUM(BG89:BG216), 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45" hidden="1" customHeight="1">
      <c r="B35" s="40"/>
      <c r="C35" s="41"/>
      <c r="D35" s="41"/>
      <c r="E35" s="48" t="s">
        <v>49</v>
      </c>
      <c r="F35" s="138">
        <f>ROUND(SUM(BH89:BH216), 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45" hidden="1" customHeight="1">
      <c r="B36" s="40"/>
      <c r="C36" s="41"/>
      <c r="D36" s="41"/>
      <c r="E36" s="48" t="s">
        <v>50</v>
      </c>
      <c r="F36" s="138">
        <f>ROUND(SUM(BI89:BI216), 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5.35" customHeight="1">
      <c r="B38" s="40"/>
      <c r="C38" s="140"/>
      <c r="D38" s="141" t="s">
        <v>51</v>
      </c>
      <c r="E38" s="78"/>
      <c r="F38" s="78"/>
      <c r="G38" s="142" t="s">
        <v>52</v>
      </c>
      <c r="H38" s="143" t="s">
        <v>53</v>
      </c>
      <c r="I38" s="144"/>
      <c r="J38" s="145">
        <f>SUM(J29:J36)</f>
        <v>0</v>
      </c>
      <c r="K38" s="146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9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950000000000003" customHeight="1">
      <c r="B44" s="40"/>
      <c r="C44" s="30" t="s">
        <v>113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45" customHeight="1">
      <c r="B46" s="40"/>
      <c r="C46" s="37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16.5" customHeight="1">
      <c r="B47" s="40"/>
      <c r="C47" s="41"/>
      <c r="D47" s="41"/>
      <c r="E47" s="385" t="str">
        <f>E7</f>
        <v>Cyklotratě v příměstském rekreačním lese v Šumperku</v>
      </c>
      <c r="F47" s="386"/>
      <c r="G47" s="386"/>
      <c r="H47" s="386"/>
      <c r="I47" s="126"/>
      <c r="J47" s="41"/>
      <c r="K47" s="44"/>
    </row>
    <row r="48" spans="2:11">
      <c r="B48" s="28"/>
      <c r="C48" s="37" t="s">
        <v>109</v>
      </c>
      <c r="D48" s="29"/>
      <c r="E48" s="29"/>
      <c r="F48" s="29"/>
      <c r="G48" s="29"/>
      <c r="H48" s="29"/>
      <c r="I48" s="125"/>
      <c r="J48" s="29"/>
      <c r="K48" s="31"/>
    </row>
    <row r="49" spans="2:47" s="1" customFormat="1" ht="16.5" customHeight="1">
      <c r="B49" s="40"/>
      <c r="C49" s="41"/>
      <c r="D49" s="41"/>
      <c r="E49" s="385" t="s">
        <v>110</v>
      </c>
      <c r="F49" s="387"/>
      <c r="G49" s="387"/>
      <c r="H49" s="387"/>
      <c r="I49" s="126"/>
      <c r="J49" s="41"/>
      <c r="K49" s="44"/>
    </row>
    <row r="50" spans="2:47" s="1" customFormat="1" ht="14.45" customHeight="1">
      <c r="B50" s="40"/>
      <c r="C50" s="37" t="s">
        <v>111</v>
      </c>
      <c r="D50" s="41"/>
      <c r="E50" s="41"/>
      <c r="F50" s="41"/>
      <c r="G50" s="41"/>
      <c r="H50" s="41"/>
      <c r="I50" s="126"/>
      <c r="J50" s="41"/>
      <c r="K50" s="44"/>
    </row>
    <row r="51" spans="2:47" s="1" customFormat="1" ht="17.25" customHeight="1">
      <c r="B51" s="40"/>
      <c r="C51" s="41"/>
      <c r="D51" s="41"/>
      <c r="E51" s="388" t="str">
        <f>E11</f>
        <v>01 - Cyklotratě</v>
      </c>
      <c r="F51" s="387"/>
      <c r="G51" s="387"/>
      <c r="H51" s="387"/>
      <c r="I51" s="126"/>
      <c r="J51" s="41"/>
      <c r="K51" s="44"/>
    </row>
    <row r="52" spans="2:47" s="1" customFormat="1" ht="6.9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47" s="1" customFormat="1" ht="18" customHeight="1">
      <c r="B53" s="40"/>
      <c r="C53" s="37" t="s">
        <v>23</v>
      </c>
      <c r="D53" s="41"/>
      <c r="E53" s="41"/>
      <c r="F53" s="35" t="str">
        <f>F14</f>
        <v>Šumperk</v>
      </c>
      <c r="G53" s="41"/>
      <c r="H53" s="41"/>
      <c r="I53" s="127" t="s">
        <v>25</v>
      </c>
      <c r="J53" s="128">
        <f>IF(J14="","",J14)</f>
        <v>43123</v>
      </c>
      <c r="K53" s="44"/>
    </row>
    <row r="54" spans="2:47" s="1" customFormat="1" ht="6.9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47" s="1" customFormat="1">
      <c r="B55" s="40"/>
      <c r="C55" s="37" t="s">
        <v>26</v>
      </c>
      <c r="D55" s="41"/>
      <c r="E55" s="41"/>
      <c r="F55" s="35" t="str">
        <f>E17</f>
        <v>Město Šumperk</v>
      </c>
      <c r="G55" s="41"/>
      <c r="H55" s="41"/>
      <c r="I55" s="127" t="s">
        <v>34</v>
      </c>
      <c r="J55" s="350" t="str">
        <f>E23</f>
        <v>PROJEKCE s.r.o.</v>
      </c>
      <c r="K55" s="44"/>
    </row>
    <row r="56" spans="2:47" s="1" customFormat="1" ht="14.45" customHeight="1">
      <c r="B56" s="40"/>
      <c r="C56" s="37" t="s">
        <v>32</v>
      </c>
      <c r="D56" s="41"/>
      <c r="E56" s="41"/>
      <c r="F56" s="35" t="str">
        <f>IF(E20="","",E20)</f>
        <v/>
      </c>
      <c r="G56" s="41"/>
      <c r="H56" s="41"/>
      <c r="I56" s="126"/>
      <c r="J56" s="389"/>
      <c r="K56" s="44"/>
    </row>
    <row r="57" spans="2:47" s="1" customFormat="1" ht="10.3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47" s="1" customFormat="1" ht="29.25" customHeight="1">
      <c r="B58" s="40"/>
      <c r="C58" s="152" t="s">
        <v>114</v>
      </c>
      <c r="D58" s="140"/>
      <c r="E58" s="140"/>
      <c r="F58" s="140"/>
      <c r="G58" s="140"/>
      <c r="H58" s="140"/>
      <c r="I58" s="153"/>
      <c r="J58" s="154" t="s">
        <v>115</v>
      </c>
      <c r="K58" s="155"/>
    </row>
    <row r="59" spans="2:47" s="1" customFormat="1" ht="10.3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116</v>
      </c>
      <c r="D60" s="41"/>
      <c r="E60" s="41"/>
      <c r="F60" s="41"/>
      <c r="G60" s="41"/>
      <c r="H60" s="41"/>
      <c r="I60" s="126"/>
      <c r="J60" s="136">
        <f>J89</f>
        <v>0</v>
      </c>
      <c r="K60" s="44"/>
      <c r="AU60" s="24" t="s">
        <v>117</v>
      </c>
    </row>
    <row r="61" spans="2:47" s="8" customFormat="1" ht="24.95" customHeight="1">
      <c r="B61" s="157"/>
      <c r="C61" s="158"/>
      <c r="D61" s="159" t="s">
        <v>118</v>
      </c>
      <c r="E61" s="160"/>
      <c r="F61" s="160"/>
      <c r="G61" s="160"/>
      <c r="H61" s="160"/>
      <c r="I61" s="161"/>
      <c r="J61" s="162">
        <f>J90</f>
        <v>0</v>
      </c>
      <c r="K61" s="163"/>
    </row>
    <row r="62" spans="2:47" s="9" customFormat="1" ht="19.899999999999999" customHeight="1">
      <c r="B62" s="164"/>
      <c r="C62" s="165"/>
      <c r="D62" s="166" t="s">
        <v>119</v>
      </c>
      <c r="E62" s="167"/>
      <c r="F62" s="167"/>
      <c r="G62" s="167"/>
      <c r="H62" s="167"/>
      <c r="I62" s="168"/>
      <c r="J62" s="169">
        <f>J91</f>
        <v>0</v>
      </c>
      <c r="K62" s="170"/>
    </row>
    <row r="63" spans="2:47" s="9" customFormat="1" ht="19.899999999999999" customHeight="1">
      <c r="B63" s="164"/>
      <c r="C63" s="165"/>
      <c r="D63" s="166" t="s">
        <v>120</v>
      </c>
      <c r="E63" s="167"/>
      <c r="F63" s="167"/>
      <c r="G63" s="167"/>
      <c r="H63" s="167"/>
      <c r="I63" s="168"/>
      <c r="J63" s="169">
        <f>J152</f>
        <v>0</v>
      </c>
      <c r="K63" s="170"/>
    </row>
    <row r="64" spans="2:47" s="9" customFormat="1" ht="19.899999999999999" customHeight="1">
      <c r="B64" s="164"/>
      <c r="C64" s="165"/>
      <c r="D64" s="166" t="s">
        <v>121</v>
      </c>
      <c r="E64" s="167"/>
      <c r="F64" s="167"/>
      <c r="G64" s="167"/>
      <c r="H64" s="167"/>
      <c r="I64" s="168"/>
      <c r="J64" s="169">
        <f>J157</f>
        <v>0</v>
      </c>
      <c r="K64" s="170"/>
    </row>
    <row r="65" spans="2:12" s="9" customFormat="1" ht="19.899999999999999" customHeight="1">
      <c r="B65" s="164"/>
      <c r="C65" s="165"/>
      <c r="D65" s="166" t="s">
        <v>122</v>
      </c>
      <c r="E65" s="167"/>
      <c r="F65" s="167"/>
      <c r="G65" s="167"/>
      <c r="H65" s="167"/>
      <c r="I65" s="168"/>
      <c r="J65" s="169">
        <f>J170</f>
        <v>0</v>
      </c>
      <c r="K65" s="170"/>
    </row>
    <row r="66" spans="2:12" s="9" customFormat="1" ht="19.899999999999999" customHeight="1">
      <c r="B66" s="164"/>
      <c r="C66" s="165"/>
      <c r="D66" s="166" t="s">
        <v>123</v>
      </c>
      <c r="E66" s="167"/>
      <c r="F66" s="167"/>
      <c r="G66" s="167"/>
      <c r="H66" s="167"/>
      <c r="I66" s="168"/>
      <c r="J66" s="169">
        <f>J175</f>
        <v>0</v>
      </c>
      <c r="K66" s="170"/>
    </row>
    <row r="67" spans="2:12" s="9" customFormat="1" ht="19.899999999999999" customHeight="1">
      <c r="B67" s="164"/>
      <c r="C67" s="165"/>
      <c r="D67" s="166" t="s">
        <v>124</v>
      </c>
      <c r="E67" s="167"/>
      <c r="F67" s="167"/>
      <c r="G67" s="167"/>
      <c r="H67" s="167"/>
      <c r="I67" s="168"/>
      <c r="J67" s="169">
        <f>J212</f>
        <v>0</v>
      </c>
      <c r="K67" s="170"/>
    </row>
    <row r="68" spans="2:12" s="1" customFormat="1" ht="21.75" customHeight="1">
      <c r="B68" s="40"/>
      <c r="C68" s="41"/>
      <c r="D68" s="41"/>
      <c r="E68" s="41"/>
      <c r="F68" s="41"/>
      <c r="G68" s="41"/>
      <c r="H68" s="41"/>
      <c r="I68" s="126"/>
      <c r="J68" s="41"/>
      <c r="K68" s="44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47"/>
      <c r="J69" s="56"/>
      <c r="K69" s="57"/>
    </row>
    <row r="73" spans="2:12" s="1" customFormat="1" ht="6.95" customHeight="1">
      <c r="B73" s="58"/>
      <c r="C73" s="59"/>
      <c r="D73" s="59"/>
      <c r="E73" s="59"/>
      <c r="F73" s="59"/>
      <c r="G73" s="59"/>
      <c r="H73" s="59"/>
      <c r="I73" s="150"/>
      <c r="J73" s="59"/>
      <c r="K73" s="59"/>
      <c r="L73" s="60"/>
    </row>
    <row r="74" spans="2:12" s="1" customFormat="1" ht="36.950000000000003" customHeight="1">
      <c r="B74" s="40"/>
      <c r="C74" s="61" t="s">
        <v>125</v>
      </c>
      <c r="D74" s="62"/>
      <c r="E74" s="62"/>
      <c r="F74" s="62"/>
      <c r="G74" s="62"/>
      <c r="H74" s="62"/>
      <c r="I74" s="171"/>
      <c r="J74" s="62"/>
      <c r="K74" s="62"/>
      <c r="L74" s="60"/>
    </row>
    <row r="75" spans="2:12" s="1" customFormat="1" ht="6.95" customHeight="1">
      <c r="B75" s="40"/>
      <c r="C75" s="62"/>
      <c r="D75" s="62"/>
      <c r="E75" s="62"/>
      <c r="F75" s="62"/>
      <c r="G75" s="62"/>
      <c r="H75" s="62"/>
      <c r="I75" s="171"/>
      <c r="J75" s="62"/>
      <c r="K75" s="62"/>
      <c r="L75" s="60"/>
    </row>
    <row r="76" spans="2:12" s="1" customFormat="1" ht="14.45" customHeight="1">
      <c r="B76" s="40"/>
      <c r="C76" s="64" t="s">
        <v>18</v>
      </c>
      <c r="D76" s="62"/>
      <c r="E76" s="62"/>
      <c r="F76" s="62"/>
      <c r="G76" s="62"/>
      <c r="H76" s="62"/>
      <c r="I76" s="171"/>
      <c r="J76" s="62"/>
      <c r="K76" s="62"/>
      <c r="L76" s="60"/>
    </row>
    <row r="77" spans="2:12" s="1" customFormat="1" ht="16.5" customHeight="1">
      <c r="B77" s="40"/>
      <c r="C77" s="62"/>
      <c r="D77" s="62"/>
      <c r="E77" s="390" t="str">
        <f>E7</f>
        <v>Cyklotratě v příměstském rekreačním lese v Šumperku</v>
      </c>
      <c r="F77" s="391"/>
      <c r="G77" s="391"/>
      <c r="H77" s="391"/>
      <c r="I77" s="171"/>
      <c r="J77" s="62"/>
      <c r="K77" s="62"/>
      <c r="L77" s="60"/>
    </row>
    <row r="78" spans="2:12">
      <c r="B78" s="28"/>
      <c r="C78" s="64" t="s">
        <v>109</v>
      </c>
      <c r="D78" s="172"/>
      <c r="E78" s="172"/>
      <c r="F78" s="172"/>
      <c r="G78" s="172"/>
      <c r="H78" s="172"/>
      <c r="J78" s="172"/>
      <c r="K78" s="172"/>
      <c r="L78" s="173"/>
    </row>
    <row r="79" spans="2:12" s="1" customFormat="1" ht="16.5" customHeight="1">
      <c r="B79" s="40"/>
      <c r="C79" s="62"/>
      <c r="D79" s="62"/>
      <c r="E79" s="390" t="s">
        <v>110</v>
      </c>
      <c r="F79" s="392"/>
      <c r="G79" s="392"/>
      <c r="H79" s="392"/>
      <c r="I79" s="171"/>
      <c r="J79" s="62"/>
      <c r="K79" s="62"/>
      <c r="L79" s="60"/>
    </row>
    <row r="80" spans="2:12" s="1" customFormat="1" ht="14.45" customHeight="1">
      <c r="B80" s="40"/>
      <c r="C80" s="64" t="s">
        <v>111</v>
      </c>
      <c r="D80" s="62"/>
      <c r="E80" s="62"/>
      <c r="F80" s="62"/>
      <c r="G80" s="62"/>
      <c r="H80" s="62"/>
      <c r="I80" s="171"/>
      <c r="J80" s="62"/>
      <c r="K80" s="62"/>
      <c r="L80" s="60"/>
    </row>
    <row r="81" spans="2:65" s="1" customFormat="1" ht="17.25" customHeight="1">
      <c r="B81" s="40"/>
      <c r="C81" s="62"/>
      <c r="D81" s="62"/>
      <c r="E81" s="361" t="str">
        <f>E11</f>
        <v>01 - Cyklotratě</v>
      </c>
      <c r="F81" s="392"/>
      <c r="G81" s="392"/>
      <c r="H81" s="392"/>
      <c r="I81" s="171"/>
      <c r="J81" s="62"/>
      <c r="K81" s="62"/>
      <c r="L81" s="60"/>
    </row>
    <row r="82" spans="2:65" s="1" customFormat="1" ht="6.95" customHeight="1">
      <c r="B82" s="40"/>
      <c r="C82" s="62"/>
      <c r="D82" s="62"/>
      <c r="E82" s="62"/>
      <c r="F82" s="62"/>
      <c r="G82" s="62"/>
      <c r="H82" s="62"/>
      <c r="I82" s="171"/>
      <c r="J82" s="62"/>
      <c r="K82" s="62"/>
      <c r="L82" s="60"/>
    </row>
    <row r="83" spans="2:65" s="1" customFormat="1" ht="18" customHeight="1">
      <c r="B83" s="40"/>
      <c r="C83" s="64" t="s">
        <v>23</v>
      </c>
      <c r="D83" s="62"/>
      <c r="E83" s="62"/>
      <c r="F83" s="174" t="str">
        <f>F14</f>
        <v>Šumperk</v>
      </c>
      <c r="G83" s="62"/>
      <c r="H83" s="62"/>
      <c r="I83" s="175" t="s">
        <v>25</v>
      </c>
      <c r="J83" s="72">
        <f>IF(J14="","",J14)</f>
        <v>43123</v>
      </c>
      <c r="K83" s="62"/>
      <c r="L83" s="60"/>
    </row>
    <row r="84" spans="2:65" s="1" customFormat="1" ht="6.95" customHeight="1">
      <c r="B84" s="40"/>
      <c r="C84" s="62"/>
      <c r="D84" s="62"/>
      <c r="E84" s="62"/>
      <c r="F84" s="62"/>
      <c r="G84" s="62"/>
      <c r="H84" s="62"/>
      <c r="I84" s="171"/>
      <c r="J84" s="62"/>
      <c r="K84" s="62"/>
      <c r="L84" s="60"/>
    </row>
    <row r="85" spans="2:65" s="1" customFormat="1">
      <c r="B85" s="40"/>
      <c r="C85" s="64" t="s">
        <v>26</v>
      </c>
      <c r="D85" s="62"/>
      <c r="E85" s="62"/>
      <c r="F85" s="174" t="str">
        <f>E17</f>
        <v>Město Šumperk</v>
      </c>
      <c r="G85" s="62"/>
      <c r="H85" s="62"/>
      <c r="I85" s="175" t="s">
        <v>34</v>
      </c>
      <c r="J85" s="174" t="str">
        <f>E23</f>
        <v>PROJEKCE s.r.o.</v>
      </c>
      <c r="K85" s="62"/>
      <c r="L85" s="60"/>
    </row>
    <row r="86" spans="2:65" s="1" customFormat="1" ht="14.45" customHeight="1">
      <c r="B86" s="40"/>
      <c r="C86" s="64" t="s">
        <v>32</v>
      </c>
      <c r="D86" s="62"/>
      <c r="E86" s="62"/>
      <c r="F86" s="174" t="str">
        <f>IF(E20="","",E20)</f>
        <v/>
      </c>
      <c r="G86" s="62"/>
      <c r="H86" s="62"/>
      <c r="I86" s="171"/>
      <c r="J86" s="62"/>
      <c r="K86" s="62"/>
      <c r="L86" s="60"/>
    </row>
    <row r="87" spans="2:65" s="1" customFormat="1" ht="10.35" customHeight="1">
      <c r="B87" s="40"/>
      <c r="C87" s="62"/>
      <c r="D87" s="62"/>
      <c r="E87" s="62"/>
      <c r="F87" s="62"/>
      <c r="G87" s="62"/>
      <c r="H87" s="62"/>
      <c r="I87" s="171"/>
      <c r="J87" s="62"/>
      <c r="K87" s="62"/>
      <c r="L87" s="60"/>
    </row>
    <row r="88" spans="2:65" s="10" customFormat="1" ht="29.25" customHeight="1">
      <c r="B88" s="176"/>
      <c r="C88" s="177" t="s">
        <v>126</v>
      </c>
      <c r="D88" s="178" t="s">
        <v>60</v>
      </c>
      <c r="E88" s="178" t="s">
        <v>56</v>
      </c>
      <c r="F88" s="178" t="s">
        <v>127</v>
      </c>
      <c r="G88" s="178" t="s">
        <v>128</v>
      </c>
      <c r="H88" s="178" t="s">
        <v>129</v>
      </c>
      <c r="I88" s="179" t="s">
        <v>130</v>
      </c>
      <c r="J88" s="178" t="s">
        <v>115</v>
      </c>
      <c r="K88" s="180" t="s">
        <v>131</v>
      </c>
      <c r="L88" s="181"/>
      <c r="M88" s="80" t="s">
        <v>132</v>
      </c>
      <c r="N88" s="81" t="s">
        <v>45</v>
      </c>
      <c r="O88" s="81" t="s">
        <v>133</v>
      </c>
      <c r="P88" s="81" t="s">
        <v>134</v>
      </c>
      <c r="Q88" s="81" t="s">
        <v>135</v>
      </c>
      <c r="R88" s="81" t="s">
        <v>136</v>
      </c>
      <c r="S88" s="81" t="s">
        <v>137</v>
      </c>
      <c r="T88" s="82" t="s">
        <v>138</v>
      </c>
    </row>
    <row r="89" spans="2:65" s="1" customFormat="1" ht="29.25" customHeight="1">
      <c r="B89" s="40"/>
      <c r="C89" s="86" t="s">
        <v>116</v>
      </c>
      <c r="D89" s="62"/>
      <c r="E89" s="62"/>
      <c r="F89" s="62"/>
      <c r="G89" s="62"/>
      <c r="H89" s="62"/>
      <c r="I89" s="171"/>
      <c r="J89" s="182">
        <f>BK89</f>
        <v>0</v>
      </c>
      <c r="K89" s="62"/>
      <c r="L89" s="60"/>
      <c r="M89" s="83"/>
      <c r="N89" s="84"/>
      <c r="O89" s="84"/>
      <c r="P89" s="183">
        <f>P90</f>
        <v>0</v>
      </c>
      <c r="Q89" s="84"/>
      <c r="R89" s="183">
        <f>R90</f>
        <v>23.652900000000002</v>
      </c>
      <c r="S89" s="84"/>
      <c r="T89" s="184">
        <f>T90</f>
        <v>1200</v>
      </c>
      <c r="AT89" s="24" t="s">
        <v>74</v>
      </c>
      <c r="AU89" s="24" t="s">
        <v>117</v>
      </c>
      <c r="BK89" s="185">
        <f>BK90</f>
        <v>0</v>
      </c>
    </row>
    <row r="90" spans="2:65" s="11" customFormat="1" ht="37.35" customHeight="1">
      <c r="B90" s="186"/>
      <c r="C90" s="187"/>
      <c r="D90" s="188" t="s">
        <v>74</v>
      </c>
      <c r="E90" s="189" t="s">
        <v>139</v>
      </c>
      <c r="F90" s="189" t="s">
        <v>140</v>
      </c>
      <c r="G90" s="187"/>
      <c r="H90" s="187"/>
      <c r="I90" s="190"/>
      <c r="J90" s="191">
        <f>BK90</f>
        <v>0</v>
      </c>
      <c r="K90" s="187"/>
      <c r="L90" s="192"/>
      <c r="M90" s="193"/>
      <c r="N90" s="194"/>
      <c r="O90" s="194"/>
      <c r="P90" s="195">
        <f>P91+P152+P157+P170+P175+P212</f>
        <v>0</v>
      </c>
      <c r="Q90" s="194"/>
      <c r="R90" s="195">
        <f>R91+R152+R157+R170+R175+R212</f>
        <v>23.652900000000002</v>
      </c>
      <c r="S90" s="194"/>
      <c r="T90" s="196">
        <f>T91+T152+T157+T170+T175+T212</f>
        <v>1200</v>
      </c>
      <c r="AR90" s="197" t="s">
        <v>82</v>
      </c>
      <c r="AT90" s="198" t="s">
        <v>74</v>
      </c>
      <c r="AU90" s="198" t="s">
        <v>75</v>
      </c>
      <c r="AY90" s="197" t="s">
        <v>141</v>
      </c>
      <c r="BK90" s="199">
        <f>BK91+BK152+BK157+BK170+BK175+BK212</f>
        <v>0</v>
      </c>
    </row>
    <row r="91" spans="2:65" s="11" customFormat="1" ht="19.899999999999999" customHeight="1">
      <c r="B91" s="186"/>
      <c r="C91" s="187"/>
      <c r="D91" s="188" t="s">
        <v>74</v>
      </c>
      <c r="E91" s="200" t="s">
        <v>82</v>
      </c>
      <c r="F91" s="200" t="s">
        <v>142</v>
      </c>
      <c r="G91" s="187"/>
      <c r="H91" s="187"/>
      <c r="I91" s="190"/>
      <c r="J91" s="201">
        <f>BK91</f>
        <v>0</v>
      </c>
      <c r="K91" s="187"/>
      <c r="L91" s="192"/>
      <c r="M91" s="193"/>
      <c r="N91" s="194"/>
      <c r="O91" s="194"/>
      <c r="P91" s="195">
        <f>SUM(P92:P151)</f>
        <v>0</v>
      </c>
      <c r="Q91" s="194"/>
      <c r="R91" s="195">
        <f>SUM(R92:R151)</f>
        <v>9.0000000000000008E-4</v>
      </c>
      <c r="S91" s="194"/>
      <c r="T91" s="196">
        <f>SUM(T92:T151)</f>
        <v>0</v>
      </c>
      <c r="AR91" s="197" t="s">
        <v>82</v>
      </c>
      <c r="AT91" s="198" t="s">
        <v>74</v>
      </c>
      <c r="AU91" s="198" t="s">
        <v>82</v>
      </c>
      <c r="AY91" s="197" t="s">
        <v>141</v>
      </c>
      <c r="BK91" s="199">
        <f>SUM(BK92:BK151)</f>
        <v>0</v>
      </c>
    </row>
    <row r="92" spans="2:65" s="1" customFormat="1" ht="25.5" customHeight="1">
      <c r="B92" s="40"/>
      <c r="C92" s="202" t="s">
        <v>82</v>
      </c>
      <c r="D92" s="202" t="s">
        <v>143</v>
      </c>
      <c r="E92" s="203" t="s">
        <v>144</v>
      </c>
      <c r="F92" s="204" t="s">
        <v>145</v>
      </c>
      <c r="G92" s="205" t="s">
        <v>146</v>
      </c>
      <c r="H92" s="206">
        <v>3504</v>
      </c>
      <c r="I92" s="207"/>
      <c r="J92" s="208">
        <f>ROUND(I92*H92,2)</f>
        <v>0</v>
      </c>
      <c r="K92" s="204" t="s">
        <v>147</v>
      </c>
      <c r="L92" s="60"/>
      <c r="M92" s="209" t="s">
        <v>21</v>
      </c>
      <c r="N92" s="210" t="s">
        <v>46</v>
      </c>
      <c r="O92" s="41"/>
      <c r="P92" s="211">
        <f>O92*H92</f>
        <v>0</v>
      </c>
      <c r="Q92" s="211">
        <v>0</v>
      </c>
      <c r="R92" s="211">
        <f>Q92*H92</f>
        <v>0</v>
      </c>
      <c r="S92" s="211">
        <v>0</v>
      </c>
      <c r="T92" s="212">
        <f>S92*H92</f>
        <v>0</v>
      </c>
      <c r="AR92" s="24" t="s">
        <v>148</v>
      </c>
      <c r="AT92" s="24" t="s">
        <v>143</v>
      </c>
      <c r="AU92" s="24" t="s">
        <v>84</v>
      </c>
      <c r="AY92" s="24" t="s">
        <v>141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24" t="s">
        <v>82</v>
      </c>
      <c r="BK92" s="213">
        <f>ROUND(I92*H92,2)</f>
        <v>0</v>
      </c>
      <c r="BL92" s="24" t="s">
        <v>148</v>
      </c>
      <c r="BM92" s="24" t="s">
        <v>149</v>
      </c>
    </row>
    <row r="93" spans="2:65" s="12" customFormat="1" ht="13.5">
      <c r="B93" s="214"/>
      <c r="C93" s="215"/>
      <c r="D93" s="216" t="s">
        <v>150</v>
      </c>
      <c r="E93" s="217" t="s">
        <v>21</v>
      </c>
      <c r="F93" s="218" t="s">
        <v>151</v>
      </c>
      <c r="G93" s="215"/>
      <c r="H93" s="217" t="s">
        <v>21</v>
      </c>
      <c r="I93" s="219"/>
      <c r="J93" s="215"/>
      <c r="K93" s="215"/>
      <c r="L93" s="220"/>
      <c r="M93" s="221"/>
      <c r="N93" s="222"/>
      <c r="O93" s="222"/>
      <c r="P93" s="222"/>
      <c r="Q93" s="222"/>
      <c r="R93" s="222"/>
      <c r="S93" s="222"/>
      <c r="T93" s="223"/>
      <c r="AT93" s="224" t="s">
        <v>150</v>
      </c>
      <c r="AU93" s="224" t="s">
        <v>84</v>
      </c>
      <c r="AV93" s="12" t="s">
        <v>82</v>
      </c>
      <c r="AW93" s="12" t="s">
        <v>38</v>
      </c>
      <c r="AX93" s="12" t="s">
        <v>75</v>
      </c>
      <c r="AY93" s="224" t="s">
        <v>141</v>
      </c>
    </row>
    <row r="94" spans="2:65" s="12" customFormat="1" ht="13.5">
      <c r="B94" s="214"/>
      <c r="C94" s="215"/>
      <c r="D94" s="216" t="s">
        <v>150</v>
      </c>
      <c r="E94" s="217" t="s">
        <v>21</v>
      </c>
      <c r="F94" s="218" t="s">
        <v>152</v>
      </c>
      <c r="G94" s="215"/>
      <c r="H94" s="217" t="s">
        <v>21</v>
      </c>
      <c r="I94" s="219"/>
      <c r="J94" s="215"/>
      <c r="K94" s="215"/>
      <c r="L94" s="220"/>
      <c r="M94" s="221"/>
      <c r="N94" s="222"/>
      <c r="O94" s="222"/>
      <c r="P94" s="222"/>
      <c r="Q94" s="222"/>
      <c r="R94" s="222"/>
      <c r="S94" s="222"/>
      <c r="T94" s="223"/>
      <c r="AT94" s="224" t="s">
        <v>150</v>
      </c>
      <c r="AU94" s="224" t="s">
        <v>84</v>
      </c>
      <c r="AV94" s="12" t="s">
        <v>82</v>
      </c>
      <c r="AW94" s="12" t="s">
        <v>38</v>
      </c>
      <c r="AX94" s="12" t="s">
        <v>75</v>
      </c>
      <c r="AY94" s="224" t="s">
        <v>141</v>
      </c>
    </row>
    <row r="95" spans="2:65" s="13" customFormat="1" ht="13.5">
      <c r="B95" s="225"/>
      <c r="C95" s="226"/>
      <c r="D95" s="216" t="s">
        <v>150</v>
      </c>
      <c r="E95" s="227" t="s">
        <v>21</v>
      </c>
      <c r="F95" s="228" t="s">
        <v>153</v>
      </c>
      <c r="G95" s="226"/>
      <c r="H95" s="229">
        <v>3504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AT95" s="235" t="s">
        <v>150</v>
      </c>
      <c r="AU95" s="235" t="s">
        <v>84</v>
      </c>
      <c r="AV95" s="13" t="s">
        <v>84</v>
      </c>
      <c r="AW95" s="13" t="s">
        <v>38</v>
      </c>
      <c r="AX95" s="13" t="s">
        <v>75</v>
      </c>
      <c r="AY95" s="235" t="s">
        <v>141</v>
      </c>
    </row>
    <row r="96" spans="2:65" s="14" customFormat="1" ht="13.5">
      <c r="B96" s="236"/>
      <c r="C96" s="237"/>
      <c r="D96" s="216" t="s">
        <v>150</v>
      </c>
      <c r="E96" s="238" t="s">
        <v>21</v>
      </c>
      <c r="F96" s="239" t="s">
        <v>154</v>
      </c>
      <c r="G96" s="237"/>
      <c r="H96" s="240">
        <v>3504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AT96" s="246" t="s">
        <v>150</v>
      </c>
      <c r="AU96" s="246" t="s">
        <v>84</v>
      </c>
      <c r="AV96" s="14" t="s">
        <v>148</v>
      </c>
      <c r="AW96" s="14" t="s">
        <v>38</v>
      </c>
      <c r="AX96" s="14" t="s">
        <v>82</v>
      </c>
      <c r="AY96" s="246" t="s">
        <v>141</v>
      </c>
    </row>
    <row r="97" spans="2:65" s="1" customFormat="1" ht="25.5" customHeight="1">
      <c r="B97" s="40"/>
      <c r="C97" s="202" t="s">
        <v>84</v>
      </c>
      <c r="D97" s="202" t="s">
        <v>143</v>
      </c>
      <c r="E97" s="203" t="s">
        <v>155</v>
      </c>
      <c r="F97" s="204" t="s">
        <v>156</v>
      </c>
      <c r="G97" s="205" t="s">
        <v>146</v>
      </c>
      <c r="H97" s="206">
        <v>3504</v>
      </c>
      <c r="I97" s="207"/>
      <c r="J97" s="208">
        <f>ROUND(I97*H97,2)</f>
        <v>0</v>
      </c>
      <c r="K97" s="204" t="s">
        <v>147</v>
      </c>
      <c r="L97" s="60"/>
      <c r="M97" s="209" t="s">
        <v>21</v>
      </c>
      <c r="N97" s="210" t="s">
        <v>46</v>
      </c>
      <c r="O97" s="41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24" t="s">
        <v>148</v>
      </c>
      <c r="AT97" s="24" t="s">
        <v>143</v>
      </c>
      <c r="AU97" s="24" t="s">
        <v>84</v>
      </c>
      <c r="AY97" s="24" t="s">
        <v>141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4" t="s">
        <v>82</v>
      </c>
      <c r="BK97" s="213">
        <f>ROUND(I97*H97,2)</f>
        <v>0</v>
      </c>
      <c r="BL97" s="24" t="s">
        <v>148</v>
      </c>
      <c r="BM97" s="24" t="s">
        <v>157</v>
      </c>
    </row>
    <row r="98" spans="2:65" s="12" customFormat="1" ht="13.5">
      <c r="B98" s="214"/>
      <c r="C98" s="215"/>
      <c r="D98" s="216" t="s">
        <v>150</v>
      </c>
      <c r="E98" s="217" t="s">
        <v>21</v>
      </c>
      <c r="F98" s="218" t="s">
        <v>158</v>
      </c>
      <c r="G98" s="215"/>
      <c r="H98" s="217" t="s">
        <v>21</v>
      </c>
      <c r="I98" s="219"/>
      <c r="J98" s="215"/>
      <c r="K98" s="215"/>
      <c r="L98" s="220"/>
      <c r="M98" s="221"/>
      <c r="N98" s="222"/>
      <c r="O98" s="222"/>
      <c r="P98" s="222"/>
      <c r="Q98" s="222"/>
      <c r="R98" s="222"/>
      <c r="S98" s="222"/>
      <c r="T98" s="223"/>
      <c r="AT98" s="224" t="s">
        <v>150</v>
      </c>
      <c r="AU98" s="224" t="s">
        <v>84</v>
      </c>
      <c r="AV98" s="12" t="s">
        <v>82</v>
      </c>
      <c r="AW98" s="12" t="s">
        <v>38</v>
      </c>
      <c r="AX98" s="12" t="s">
        <v>75</v>
      </c>
      <c r="AY98" s="224" t="s">
        <v>141</v>
      </c>
    </row>
    <row r="99" spans="2:65" s="12" customFormat="1" ht="13.5">
      <c r="B99" s="214"/>
      <c r="C99" s="215"/>
      <c r="D99" s="216" t="s">
        <v>150</v>
      </c>
      <c r="E99" s="217" t="s">
        <v>21</v>
      </c>
      <c r="F99" s="218" t="s">
        <v>152</v>
      </c>
      <c r="G99" s="215"/>
      <c r="H99" s="217" t="s">
        <v>21</v>
      </c>
      <c r="I99" s="219"/>
      <c r="J99" s="215"/>
      <c r="K99" s="215"/>
      <c r="L99" s="220"/>
      <c r="M99" s="221"/>
      <c r="N99" s="222"/>
      <c r="O99" s="222"/>
      <c r="P99" s="222"/>
      <c r="Q99" s="222"/>
      <c r="R99" s="222"/>
      <c r="S99" s="222"/>
      <c r="T99" s="223"/>
      <c r="AT99" s="224" t="s">
        <v>150</v>
      </c>
      <c r="AU99" s="224" t="s">
        <v>84</v>
      </c>
      <c r="AV99" s="12" t="s">
        <v>82</v>
      </c>
      <c r="AW99" s="12" t="s">
        <v>38</v>
      </c>
      <c r="AX99" s="12" t="s">
        <v>75</v>
      </c>
      <c r="AY99" s="224" t="s">
        <v>141</v>
      </c>
    </row>
    <row r="100" spans="2:65" s="13" customFormat="1" ht="13.5">
      <c r="B100" s="225"/>
      <c r="C100" s="226"/>
      <c r="D100" s="216" t="s">
        <v>150</v>
      </c>
      <c r="E100" s="227" t="s">
        <v>21</v>
      </c>
      <c r="F100" s="228" t="s">
        <v>153</v>
      </c>
      <c r="G100" s="226"/>
      <c r="H100" s="229">
        <v>3504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AT100" s="235" t="s">
        <v>150</v>
      </c>
      <c r="AU100" s="235" t="s">
        <v>84</v>
      </c>
      <c r="AV100" s="13" t="s">
        <v>84</v>
      </c>
      <c r="AW100" s="13" t="s">
        <v>38</v>
      </c>
      <c r="AX100" s="13" t="s">
        <v>75</v>
      </c>
      <c r="AY100" s="235" t="s">
        <v>141</v>
      </c>
    </row>
    <row r="101" spans="2:65" s="14" customFormat="1" ht="13.5">
      <c r="B101" s="236"/>
      <c r="C101" s="237"/>
      <c r="D101" s="216" t="s">
        <v>150</v>
      </c>
      <c r="E101" s="238" t="s">
        <v>21</v>
      </c>
      <c r="F101" s="239" t="s">
        <v>154</v>
      </c>
      <c r="G101" s="237"/>
      <c r="H101" s="240">
        <v>3504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AT101" s="246" t="s">
        <v>150</v>
      </c>
      <c r="AU101" s="246" t="s">
        <v>84</v>
      </c>
      <c r="AV101" s="14" t="s">
        <v>148</v>
      </c>
      <c r="AW101" s="14" t="s">
        <v>38</v>
      </c>
      <c r="AX101" s="14" t="s">
        <v>82</v>
      </c>
      <c r="AY101" s="246" t="s">
        <v>141</v>
      </c>
    </row>
    <row r="102" spans="2:65" s="1" customFormat="1" ht="25.5" customHeight="1">
      <c r="B102" s="40"/>
      <c r="C102" s="202" t="s">
        <v>159</v>
      </c>
      <c r="D102" s="202" t="s">
        <v>143</v>
      </c>
      <c r="E102" s="203" t="s">
        <v>160</v>
      </c>
      <c r="F102" s="204" t="s">
        <v>161</v>
      </c>
      <c r="G102" s="205" t="s">
        <v>162</v>
      </c>
      <c r="H102" s="206">
        <v>6</v>
      </c>
      <c r="I102" s="207"/>
      <c r="J102" s="208">
        <f>ROUND(I102*H102,2)</f>
        <v>0</v>
      </c>
      <c r="K102" s="204" t="s">
        <v>147</v>
      </c>
      <c r="L102" s="60"/>
      <c r="M102" s="209" t="s">
        <v>21</v>
      </c>
      <c r="N102" s="210" t="s">
        <v>46</v>
      </c>
      <c r="O102" s="41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24" t="s">
        <v>148</v>
      </c>
      <c r="AT102" s="24" t="s">
        <v>143</v>
      </c>
      <c r="AU102" s="24" t="s">
        <v>84</v>
      </c>
      <c r="AY102" s="24" t="s">
        <v>141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4" t="s">
        <v>82</v>
      </c>
      <c r="BK102" s="213">
        <f>ROUND(I102*H102,2)</f>
        <v>0</v>
      </c>
      <c r="BL102" s="24" t="s">
        <v>148</v>
      </c>
      <c r="BM102" s="24" t="s">
        <v>163</v>
      </c>
    </row>
    <row r="103" spans="2:65" s="13" customFormat="1" ht="13.5">
      <c r="B103" s="225"/>
      <c r="C103" s="226"/>
      <c r="D103" s="216" t="s">
        <v>150</v>
      </c>
      <c r="E103" s="227" t="s">
        <v>21</v>
      </c>
      <c r="F103" s="228" t="s">
        <v>164</v>
      </c>
      <c r="G103" s="226"/>
      <c r="H103" s="229">
        <v>6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AT103" s="235" t="s">
        <v>150</v>
      </c>
      <c r="AU103" s="235" t="s">
        <v>84</v>
      </c>
      <c r="AV103" s="13" t="s">
        <v>84</v>
      </c>
      <c r="AW103" s="13" t="s">
        <v>38</v>
      </c>
      <c r="AX103" s="13" t="s">
        <v>75</v>
      </c>
      <c r="AY103" s="235" t="s">
        <v>141</v>
      </c>
    </row>
    <row r="104" spans="2:65" s="14" customFormat="1" ht="13.5">
      <c r="B104" s="236"/>
      <c r="C104" s="237"/>
      <c r="D104" s="216" t="s">
        <v>150</v>
      </c>
      <c r="E104" s="238" t="s">
        <v>21</v>
      </c>
      <c r="F104" s="239" t="s">
        <v>154</v>
      </c>
      <c r="G104" s="237"/>
      <c r="H104" s="240">
        <v>6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AT104" s="246" t="s">
        <v>150</v>
      </c>
      <c r="AU104" s="246" t="s">
        <v>84</v>
      </c>
      <c r="AV104" s="14" t="s">
        <v>148</v>
      </c>
      <c r="AW104" s="14" t="s">
        <v>38</v>
      </c>
      <c r="AX104" s="14" t="s">
        <v>82</v>
      </c>
      <c r="AY104" s="246" t="s">
        <v>141</v>
      </c>
    </row>
    <row r="105" spans="2:65" s="1" customFormat="1" ht="25.5" customHeight="1">
      <c r="B105" s="40"/>
      <c r="C105" s="202" t="s">
        <v>148</v>
      </c>
      <c r="D105" s="202" t="s">
        <v>143</v>
      </c>
      <c r="E105" s="203" t="s">
        <v>165</v>
      </c>
      <c r="F105" s="204" t="s">
        <v>166</v>
      </c>
      <c r="G105" s="205" t="s">
        <v>162</v>
      </c>
      <c r="H105" s="206">
        <v>4</v>
      </c>
      <c r="I105" s="207"/>
      <c r="J105" s="208">
        <f>ROUND(I105*H105,2)</f>
        <v>0</v>
      </c>
      <c r="K105" s="204" t="s">
        <v>147</v>
      </c>
      <c r="L105" s="60"/>
      <c r="M105" s="209" t="s">
        <v>21</v>
      </c>
      <c r="N105" s="210" t="s">
        <v>46</v>
      </c>
      <c r="O105" s="41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24" t="s">
        <v>148</v>
      </c>
      <c r="AT105" s="24" t="s">
        <v>143</v>
      </c>
      <c r="AU105" s="24" t="s">
        <v>84</v>
      </c>
      <c r="AY105" s="24" t="s">
        <v>141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4" t="s">
        <v>82</v>
      </c>
      <c r="BK105" s="213">
        <f>ROUND(I105*H105,2)</f>
        <v>0</v>
      </c>
      <c r="BL105" s="24" t="s">
        <v>148</v>
      </c>
      <c r="BM105" s="24" t="s">
        <v>167</v>
      </c>
    </row>
    <row r="106" spans="2:65" s="13" customFormat="1" ht="13.5">
      <c r="B106" s="225"/>
      <c r="C106" s="226"/>
      <c r="D106" s="216" t="s">
        <v>150</v>
      </c>
      <c r="E106" s="227" t="s">
        <v>21</v>
      </c>
      <c r="F106" s="228" t="s">
        <v>148</v>
      </c>
      <c r="G106" s="226"/>
      <c r="H106" s="229">
        <v>4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AT106" s="235" t="s">
        <v>150</v>
      </c>
      <c r="AU106" s="235" t="s">
        <v>84</v>
      </c>
      <c r="AV106" s="13" t="s">
        <v>84</v>
      </c>
      <c r="AW106" s="13" t="s">
        <v>38</v>
      </c>
      <c r="AX106" s="13" t="s">
        <v>75</v>
      </c>
      <c r="AY106" s="235" t="s">
        <v>141</v>
      </c>
    </row>
    <row r="107" spans="2:65" s="14" customFormat="1" ht="13.5">
      <c r="B107" s="236"/>
      <c r="C107" s="237"/>
      <c r="D107" s="216" t="s">
        <v>150</v>
      </c>
      <c r="E107" s="238" t="s">
        <v>21</v>
      </c>
      <c r="F107" s="239" t="s">
        <v>154</v>
      </c>
      <c r="G107" s="237"/>
      <c r="H107" s="240">
        <v>4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AT107" s="246" t="s">
        <v>150</v>
      </c>
      <c r="AU107" s="246" t="s">
        <v>84</v>
      </c>
      <c r="AV107" s="14" t="s">
        <v>148</v>
      </c>
      <c r="AW107" s="14" t="s">
        <v>38</v>
      </c>
      <c r="AX107" s="14" t="s">
        <v>82</v>
      </c>
      <c r="AY107" s="246" t="s">
        <v>141</v>
      </c>
    </row>
    <row r="108" spans="2:65" s="1" customFormat="1" ht="25.5" customHeight="1">
      <c r="B108" s="40"/>
      <c r="C108" s="202" t="s">
        <v>168</v>
      </c>
      <c r="D108" s="202" t="s">
        <v>143</v>
      </c>
      <c r="E108" s="203" t="s">
        <v>169</v>
      </c>
      <c r="F108" s="204" t="s">
        <v>170</v>
      </c>
      <c r="G108" s="205" t="s">
        <v>162</v>
      </c>
      <c r="H108" s="206">
        <v>10</v>
      </c>
      <c r="I108" s="207"/>
      <c r="J108" s="208">
        <f>ROUND(I108*H108,2)</f>
        <v>0</v>
      </c>
      <c r="K108" s="204" t="s">
        <v>147</v>
      </c>
      <c r="L108" s="60"/>
      <c r="M108" s="209" t="s">
        <v>21</v>
      </c>
      <c r="N108" s="210" t="s">
        <v>46</v>
      </c>
      <c r="O108" s="41"/>
      <c r="P108" s="211">
        <f>O108*H108</f>
        <v>0</v>
      </c>
      <c r="Q108" s="211">
        <v>9.0000000000000006E-5</v>
      </c>
      <c r="R108" s="211">
        <f>Q108*H108</f>
        <v>9.0000000000000008E-4</v>
      </c>
      <c r="S108" s="211">
        <v>0</v>
      </c>
      <c r="T108" s="212">
        <f>S108*H108</f>
        <v>0</v>
      </c>
      <c r="AR108" s="24" t="s">
        <v>148</v>
      </c>
      <c r="AT108" s="24" t="s">
        <v>143</v>
      </c>
      <c r="AU108" s="24" t="s">
        <v>84</v>
      </c>
      <c r="AY108" s="24" t="s">
        <v>141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24" t="s">
        <v>82</v>
      </c>
      <c r="BK108" s="213">
        <f>ROUND(I108*H108,2)</f>
        <v>0</v>
      </c>
      <c r="BL108" s="24" t="s">
        <v>148</v>
      </c>
      <c r="BM108" s="24" t="s">
        <v>171</v>
      </c>
    </row>
    <row r="109" spans="2:65" s="12" customFormat="1" ht="13.5">
      <c r="B109" s="214"/>
      <c r="C109" s="215"/>
      <c r="D109" s="216" t="s">
        <v>150</v>
      </c>
      <c r="E109" s="217" t="s">
        <v>21</v>
      </c>
      <c r="F109" s="218" t="s">
        <v>172</v>
      </c>
      <c r="G109" s="215"/>
      <c r="H109" s="217" t="s">
        <v>21</v>
      </c>
      <c r="I109" s="219"/>
      <c r="J109" s="215"/>
      <c r="K109" s="215"/>
      <c r="L109" s="220"/>
      <c r="M109" s="221"/>
      <c r="N109" s="222"/>
      <c r="O109" s="222"/>
      <c r="P109" s="222"/>
      <c r="Q109" s="222"/>
      <c r="R109" s="222"/>
      <c r="S109" s="222"/>
      <c r="T109" s="223"/>
      <c r="AT109" s="224" t="s">
        <v>150</v>
      </c>
      <c r="AU109" s="224" t="s">
        <v>84</v>
      </c>
      <c r="AV109" s="12" t="s">
        <v>82</v>
      </c>
      <c r="AW109" s="12" t="s">
        <v>38</v>
      </c>
      <c r="AX109" s="12" t="s">
        <v>75</v>
      </c>
      <c r="AY109" s="224" t="s">
        <v>141</v>
      </c>
    </row>
    <row r="110" spans="2:65" s="13" customFormat="1" ht="13.5">
      <c r="B110" s="225"/>
      <c r="C110" s="226"/>
      <c r="D110" s="216" t="s">
        <v>150</v>
      </c>
      <c r="E110" s="227" t="s">
        <v>21</v>
      </c>
      <c r="F110" s="228" t="s">
        <v>173</v>
      </c>
      <c r="G110" s="226"/>
      <c r="H110" s="229">
        <v>10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AT110" s="235" t="s">
        <v>150</v>
      </c>
      <c r="AU110" s="235" t="s">
        <v>84</v>
      </c>
      <c r="AV110" s="13" t="s">
        <v>84</v>
      </c>
      <c r="AW110" s="13" t="s">
        <v>38</v>
      </c>
      <c r="AX110" s="13" t="s">
        <v>75</v>
      </c>
      <c r="AY110" s="235" t="s">
        <v>141</v>
      </c>
    </row>
    <row r="111" spans="2:65" s="14" customFormat="1" ht="13.5">
      <c r="B111" s="236"/>
      <c r="C111" s="237"/>
      <c r="D111" s="216" t="s">
        <v>150</v>
      </c>
      <c r="E111" s="238" t="s">
        <v>21</v>
      </c>
      <c r="F111" s="239" t="s">
        <v>154</v>
      </c>
      <c r="G111" s="237"/>
      <c r="H111" s="240">
        <v>10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AT111" s="246" t="s">
        <v>150</v>
      </c>
      <c r="AU111" s="246" t="s">
        <v>84</v>
      </c>
      <c r="AV111" s="14" t="s">
        <v>148</v>
      </c>
      <c r="AW111" s="14" t="s">
        <v>38</v>
      </c>
      <c r="AX111" s="14" t="s">
        <v>82</v>
      </c>
      <c r="AY111" s="246" t="s">
        <v>141</v>
      </c>
    </row>
    <row r="112" spans="2:65" s="1" customFormat="1" ht="16.5" customHeight="1">
      <c r="B112" s="40"/>
      <c r="C112" s="202" t="s">
        <v>164</v>
      </c>
      <c r="D112" s="202" t="s">
        <v>143</v>
      </c>
      <c r="E112" s="203" t="s">
        <v>174</v>
      </c>
      <c r="F112" s="204" t="s">
        <v>175</v>
      </c>
      <c r="G112" s="205" t="s">
        <v>146</v>
      </c>
      <c r="H112" s="206">
        <v>2920</v>
      </c>
      <c r="I112" s="207"/>
      <c r="J112" s="208">
        <f>ROUND(I112*H112,2)</f>
        <v>0</v>
      </c>
      <c r="K112" s="204" t="s">
        <v>147</v>
      </c>
      <c r="L112" s="60"/>
      <c r="M112" s="209" t="s">
        <v>21</v>
      </c>
      <c r="N112" s="210" t="s">
        <v>46</v>
      </c>
      <c r="O112" s="41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24" t="s">
        <v>148</v>
      </c>
      <c r="AT112" s="24" t="s">
        <v>143</v>
      </c>
      <c r="AU112" s="24" t="s">
        <v>84</v>
      </c>
      <c r="AY112" s="24" t="s">
        <v>141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24" t="s">
        <v>82</v>
      </c>
      <c r="BK112" s="213">
        <f>ROUND(I112*H112,2)</f>
        <v>0</v>
      </c>
      <c r="BL112" s="24" t="s">
        <v>148</v>
      </c>
      <c r="BM112" s="24" t="s">
        <v>176</v>
      </c>
    </row>
    <row r="113" spans="2:65" s="12" customFormat="1" ht="27">
      <c r="B113" s="214"/>
      <c r="C113" s="215"/>
      <c r="D113" s="216" t="s">
        <v>150</v>
      </c>
      <c r="E113" s="217" t="s">
        <v>21</v>
      </c>
      <c r="F113" s="218" t="s">
        <v>177</v>
      </c>
      <c r="G113" s="215"/>
      <c r="H113" s="217" t="s">
        <v>21</v>
      </c>
      <c r="I113" s="219"/>
      <c r="J113" s="215"/>
      <c r="K113" s="215"/>
      <c r="L113" s="220"/>
      <c r="M113" s="221"/>
      <c r="N113" s="222"/>
      <c r="O113" s="222"/>
      <c r="P113" s="222"/>
      <c r="Q113" s="222"/>
      <c r="R113" s="222"/>
      <c r="S113" s="222"/>
      <c r="T113" s="223"/>
      <c r="AT113" s="224" t="s">
        <v>150</v>
      </c>
      <c r="AU113" s="224" t="s">
        <v>84</v>
      </c>
      <c r="AV113" s="12" t="s">
        <v>82</v>
      </c>
      <c r="AW113" s="12" t="s">
        <v>38</v>
      </c>
      <c r="AX113" s="12" t="s">
        <v>75</v>
      </c>
      <c r="AY113" s="224" t="s">
        <v>141</v>
      </c>
    </row>
    <row r="114" spans="2:65" s="13" customFormat="1" ht="13.5">
      <c r="B114" s="225"/>
      <c r="C114" s="226"/>
      <c r="D114" s="216" t="s">
        <v>150</v>
      </c>
      <c r="E114" s="227" t="s">
        <v>21</v>
      </c>
      <c r="F114" s="228" t="s">
        <v>178</v>
      </c>
      <c r="G114" s="226"/>
      <c r="H114" s="229">
        <v>2920</v>
      </c>
      <c r="I114" s="230"/>
      <c r="J114" s="226"/>
      <c r="K114" s="226"/>
      <c r="L114" s="231"/>
      <c r="M114" s="232"/>
      <c r="N114" s="233"/>
      <c r="O114" s="233"/>
      <c r="P114" s="233"/>
      <c r="Q114" s="233"/>
      <c r="R114" s="233"/>
      <c r="S114" s="233"/>
      <c r="T114" s="234"/>
      <c r="AT114" s="235" t="s">
        <v>150</v>
      </c>
      <c r="AU114" s="235" t="s">
        <v>84</v>
      </c>
      <c r="AV114" s="13" t="s">
        <v>84</v>
      </c>
      <c r="AW114" s="13" t="s">
        <v>38</v>
      </c>
      <c r="AX114" s="13" t="s">
        <v>75</v>
      </c>
      <c r="AY114" s="235" t="s">
        <v>141</v>
      </c>
    </row>
    <row r="115" spans="2:65" s="14" customFormat="1" ht="13.5">
      <c r="B115" s="236"/>
      <c r="C115" s="237"/>
      <c r="D115" s="216" t="s">
        <v>150</v>
      </c>
      <c r="E115" s="238" t="s">
        <v>21</v>
      </c>
      <c r="F115" s="239" t="s">
        <v>154</v>
      </c>
      <c r="G115" s="237"/>
      <c r="H115" s="240">
        <v>2920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AT115" s="246" t="s">
        <v>150</v>
      </c>
      <c r="AU115" s="246" t="s">
        <v>84</v>
      </c>
      <c r="AV115" s="14" t="s">
        <v>148</v>
      </c>
      <c r="AW115" s="14" t="s">
        <v>38</v>
      </c>
      <c r="AX115" s="14" t="s">
        <v>82</v>
      </c>
      <c r="AY115" s="246" t="s">
        <v>141</v>
      </c>
    </row>
    <row r="116" spans="2:65" s="1" customFormat="1" ht="38.25" customHeight="1">
      <c r="B116" s="40"/>
      <c r="C116" s="202" t="s">
        <v>179</v>
      </c>
      <c r="D116" s="202" t="s">
        <v>143</v>
      </c>
      <c r="E116" s="203" t="s">
        <v>180</v>
      </c>
      <c r="F116" s="204" t="s">
        <v>181</v>
      </c>
      <c r="G116" s="205" t="s">
        <v>182</v>
      </c>
      <c r="H116" s="206">
        <v>175.2</v>
      </c>
      <c r="I116" s="207"/>
      <c r="J116" s="208">
        <f>ROUND(I116*H116,2)</f>
        <v>0</v>
      </c>
      <c r="K116" s="204" t="s">
        <v>147</v>
      </c>
      <c r="L116" s="60"/>
      <c r="M116" s="209" t="s">
        <v>21</v>
      </c>
      <c r="N116" s="210" t="s">
        <v>46</v>
      </c>
      <c r="O116" s="41"/>
      <c r="P116" s="211">
        <f>O116*H116</f>
        <v>0</v>
      </c>
      <c r="Q116" s="211">
        <v>0</v>
      </c>
      <c r="R116" s="211">
        <f>Q116*H116</f>
        <v>0</v>
      </c>
      <c r="S116" s="211">
        <v>0</v>
      </c>
      <c r="T116" s="212">
        <f>S116*H116</f>
        <v>0</v>
      </c>
      <c r="AR116" s="24" t="s">
        <v>148</v>
      </c>
      <c r="AT116" s="24" t="s">
        <v>143</v>
      </c>
      <c r="AU116" s="24" t="s">
        <v>84</v>
      </c>
      <c r="AY116" s="24" t="s">
        <v>141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24" t="s">
        <v>82</v>
      </c>
      <c r="BK116" s="213">
        <f>ROUND(I116*H116,2)</f>
        <v>0</v>
      </c>
      <c r="BL116" s="24" t="s">
        <v>148</v>
      </c>
      <c r="BM116" s="24" t="s">
        <v>183</v>
      </c>
    </row>
    <row r="117" spans="2:65" s="12" customFormat="1" ht="13.5">
      <c r="B117" s="214"/>
      <c r="C117" s="215"/>
      <c r="D117" s="216" t="s">
        <v>150</v>
      </c>
      <c r="E117" s="217" t="s">
        <v>21</v>
      </c>
      <c r="F117" s="218" t="s">
        <v>184</v>
      </c>
      <c r="G117" s="215"/>
      <c r="H117" s="217" t="s">
        <v>21</v>
      </c>
      <c r="I117" s="219"/>
      <c r="J117" s="215"/>
      <c r="K117" s="215"/>
      <c r="L117" s="220"/>
      <c r="M117" s="221"/>
      <c r="N117" s="222"/>
      <c r="O117" s="222"/>
      <c r="P117" s="222"/>
      <c r="Q117" s="222"/>
      <c r="R117" s="222"/>
      <c r="S117" s="222"/>
      <c r="T117" s="223"/>
      <c r="AT117" s="224" t="s">
        <v>150</v>
      </c>
      <c r="AU117" s="224" t="s">
        <v>84</v>
      </c>
      <c r="AV117" s="12" t="s">
        <v>82</v>
      </c>
      <c r="AW117" s="12" t="s">
        <v>38</v>
      </c>
      <c r="AX117" s="12" t="s">
        <v>75</v>
      </c>
      <c r="AY117" s="224" t="s">
        <v>141</v>
      </c>
    </row>
    <row r="118" spans="2:65" s="13" customFormat="1" ht="13.5">
      <c r="B118" s="225"/>
      <c r="C118" s="226"/>
      <c r="D118" s="216" t="s">
        <v>150</v>
      </c>
      <c r="E118" s="227" t="s">
        <v>21</v>
      </c>
      <c r="F118" s="228" t="s">
        <v>185</v>
      </c>
      <c r="G118" s="226"/>
      <c r="H118" s="229">
        <v>175.2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AT118" s="235" t="s">
        <v>150</v>
      </c>
      <c r="AU118" s="235" t="s">
        <v>84</v>
      </c>
      <c r="AV118" s="13" t="s">
        <v>84</v>
      </c>
      <c r="AW118" s="13" t="s">
        <v>38</v>
      </c>
      <c r="AX118" s="13" t="s">
        <v>75</v>
      </c>
      <c r="AY118" s="235" t="s">
        <v>141</v>
      </c>
    </row>
    <row r="119" spans="2:65" s="14" customFormat="1" ht="13.5">
      <c r="B119" s="236"/>
      <c r="C119" s="237"/>
      <c r="D119" s="216" t="s">
        <v>150</v>
      </c>
      <c r="E119" s="238" t="s">
        <v>21</v>
      </c>
      <c r="F119" s="239" t="s">
        <v>154</v>
      </c>
      <c r="G119" s="237"/>
      <c r="H119" s="240">
        <v>175.2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AT119" s="246" t="s">
        <v>150</v>
      </c>
      <c r="AU119" s="246" t="s">
        <v>84</v>
      </c>
      <c r="AV119" s="14" t="s">
        <v>148</v>
      </c>
      <c r="AW119" s="14" t="s">
        <v>38</v>
      </c>
      <c r="AX119" s="14" t="s">
        <v>82</v>
      </c>
      <c r="AY119" s="246" t="s">
        <v>141</v>
      </c>
    </row>
    <row r="120" spans="2:65" s="1" customFormat="1" ht="38.25" customHeight="1">
      <c r="B120" s="40"/>
      <c r="C120" s="202" t="s">
        <v>186</v>
      </c>
      <c r="D120" s="202" t="s">
        <v>143</v>
      </c>
      <c r="E120" s="203" t="s">
        <v>187</v>
      </c>
      <c r="F120" s="204" t="s">
        <v>188</v>
      </c>
      <c r="G120" s="205" t="s">
        <v>182</v>
      </c>
      <c r="H120" s="206">
        <v>52.56</v>
      </c>
      <c r="I120" s="207"/>
      <c r="J120" s="208">
        <f>ROUND(I120*H120,2)</f>
        <v>0</v>
      </c>
      <c r="K120" s="204" t="s">
        <v>147</v>
      </c>
      <c r="L120" s="60"/>
      <c r="M120" s="209" t="s">
        <v>21</v>
      </c>
      <c r="N120" s="210" t="s">
        <v>46</v>
      </c>
      <c r="O120" s="41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AR120" s="24" t="s">
        <v>148</v>
      </c>
      <c r="AT120" s="24" t="s">
        <v>143</v>
      </c>
      <c r="AU120" s="24" t="s">
        <v>84</v>
      </c>
      <c r="AY120" s="24" t="s">
        <v>141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4" t="s">
        <v>82</v>
      </c>
      <c r="BK120" s="213">
        <f>ROUND(I120*H120,2)</f>
        <v>0</v>
      </c>
      <c r="BL120" s="24" t="s">
        <v>148</v>
      </c>
      <c r="BM120" s="24" t="s">
        <v>189</v>
      </c>
    </row>
    <row r="121" spans="2:65" s="13" customFormat="1" ht="13.5">
      <c r="B121" s="225"/>
      <c r="C121" s="226"/>
      <c r="D121" s="216" t="s">
        <v>150</v>
      </c>
      <c r="E121" s="227" t="s">
        <v>21</v>
      </c>
      <c r="F121" s="228" t="s">
        <v>190</v>
      </c>
      <c r="G121" s="226"/>
      <c r="H121" s="229">
        <v>52.56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AT121" s="235" t="s">
        <v>150</v>
      </c>
      <c r="AU121" s="235" t="s">
        <v>84</v>
      </c>
      <c r="AV121" s="13" t="s">
        <v>84</v>
      </c>
      <c r="AW121" s="13" t="s">
        <v>38</v>
      </c>
      <c r="AX121" s="13" t="s">
        <v>75</v>
      </c>
      <c r="AY121" s="235" t="s">
        <v>141</v>
      </c>
    </row>
    <row r="122" spans="2:65" s="14" customFormat="1" ht="13.5">
      <c r="B122" s="236"/>
      <c r="C122" s="237"/>
      <c r="D122" s="216" t="s">
        <v>150</v>
      </c>
      <c r="E122" s="238" t="s">
        <v>21</v>
      </c>
      <c r="F122" s="239" t="s">
        <v>154</v>
      </c>
      <c r="G122" s="237"/>
      <c r="H122" s="240">
        <v>52.56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AT122" s="246" t="s">
        <v>150</v>
      </c>
      <c r="AU122" s="246" t="s">
        <v>84</v>
      </c>
      <c r="AV122" s="14" t="s">
        <v>148</v>
      </c>
      <c r="AW122" s="14" t="s">
        <v>38</v>
      </c>
      <c r="AX122" s="14" t="s">
        <v>82</v>
      </c>
      <c r="AY122" s="246" t="s">
        <v>141</v>
      </c>
    </row>
    <row r="123" spans="2:65" s="1" customFormat="1" ht="38.25" customHeight="1">
      <c r="B123" s="40"/>
      <c r="C123" s="202" t="s">
        <v>191</v>
      </c>
      <c r="D123" s="202" t="s">
        <v>143</v>
      </c>
      <c r="E123" s="203" t="s">
        <v>192</v>
      </c>
      <c r="F123" s="204" t="s">
        <v>193</v>
      </c>
      <c r="G123" s="205" t="s">
        <v>162</v>
      </c>
      <c r="H123" s="206">
        <v>6</v>
      </c>
      <c r="I123" s="207"/>
      <c r="J123" s="208">
        <f>ROUND(I123*H123,2)</f>
        <v>0</v>
      </c>
      <c r="K123" s="204" t="s">
        <v>147</v>
      </c>
      <c r="L123" s="60"/>
      <c r="M123" s="209" t="s">
        <v>21</v>
      </c>
      <c r="N123" s="210" t="s">
        <v>46</v>
      </c>
      <c r="O123" s="41"/>
      <c r="P123" s="211">
        <f>O123*H123</f>
        <v>0</v>
      </c>
      <c r="Q123" s="211">
        <v>0</v>
      </c>
      <c r="R123" s="211">
        <f>Q123*H123</f>
        <v>0</v>
      </c>
      <c r="S123" s="211">
        <v>0</v>
      </c>
      <c r="T123" s="212">
        <f>S123*H123</f>
        <v>0</v>
      </c>
      <c r="AR123" s="24" t="s">
        <v>148</v>
      </c>
      <c r="AT123" s="24" t="s">
        <v>143</v>
      </c>
      <c r="AU123" s="24" t="s">
        <v>84</v>
      </c>
      <c r="AY123" s="24" t="s">
        <v>141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24" t="s">
        <v>82</v>
      </c>
      <c r="BK123" s="213">
        <f>ROUND(I123*H123,2)</f>
        <v>0</v>
      </c>
      <c r="BL123" s="24" t="s">
        <v>148</v>
      </c>
      <c r="BM123" s="24" t="s">
        <v>194</v>
      </c>
    </row>
    <row r="124" spans="2:65" s="12" customFormat="1" ht="27">
      <c r="B124" s="214"/>
      <c r="C124" s="215"/>
      <c r="D124" s="216" t="s">
        <v>150</v>
      </c>
      <c r="E124" s="217" t="s">
        <v>21</v>
      </c>
      <c r="F124" s="218" t="s">
        <v>195</v>
      </c>
      <c r="G124" s="215"/>
      <c r="H124" s="217" t="s">
        <v>21</v>
      </c>
      <c r="I124" s="219"/>
      <c r="J124" s="215"/>
      <c r="K124" s="215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150</v>
      </c>
      <c r="AU124" s="224" t="s">
        <v>84</v>
      </c>
      <c r="AV124" s="12" t="s">
        <v>82</v>
      </c>
      <c r="AW124" s="12" t="s">
        <v>38</v>
      </c>
      <c r="AX124" s="12" t="s">
        <v>75</v>
      </c>
      <c r="AY124" s="224" t="s">
        <v>141</v>
      </c>
    </row>
    <row r="125" spans="2:65" s="13" customFormat="1" ht="13.5">
      <c r="B125" s="225"/>
      <c r="C125" s="226"/>
      <c r="D125" s="216" t="s">
        <v>150</v>
      </c>
      <c r="E125" s="227" t="s">
        <v>21</v>
      </c>
      <c r="F125" s="228" t="s">
        <v>164</v>
      </c>
      <c r="G125" s="226"/>
      <c r="H125" s="229">
        <v>6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AT125" s="235" t="s">
        <v>150</v>
      </c>
      <c r="AU125" s="235" t="s">
        <v>84</v>
      </c>
      <c r="AV125" s="13" t="s">
        <v>84</v>
      </c>
      <c r="AW125" s="13" t="s">
        <v>38</v>
      </c>
      <c r="AX125" s="13" t="s">
        <v>75</v>
      </c>
      <c r="AY125" s="235" t="s">
        <v>141</v>
      </c>
    </row>
    <row r="126" spans="2:65" s="14" customFormat="1" ht="13.5">
      <c r="B126" s="236"/>
      <c r="C126" s="237"/>
      <c r="D126" s="216" t="s">
        <v>150</v>
      </c>
      <c r="E126" s="238" t="s">
        <v>21</v>
      </c>
      <c r="F126" s="239" t="s">
        <v>154</v>
      </c>
      <c r="G126" s="237"/>
      <c r="H126" s="240">
        <v>6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AT126" s="246" t="s">
        <v>150</v>
      </c>
      <c r="AU126" s="246" t="s">
        <v>84</v>
      </c>
      <c r="AV126" s="14" t="s">
        <v>148</v>
      </c>
      <c r="AW126" s="14" t="s">
        <v>38</v>
      </c>
      <c r="AX126" s="14" t="s">
        <v>82</v>
      </c>
      <c r="AY126" s="246" t="s">
        <v>141</v>
      </c>
    </row>
    <row r="127" spans="2:65" s="1" customFormat="1" ht="38.25" customHeight="1">
      <c r="B127" s="40"/>
      <c r="C127" s="202" t="s">
        <v>196</v>
      </c>
      <c r="D127" s="202" t="s">
        <v>143</v>
      </c>
      <c r="E127" s="203" t="s">
        <v>197</v>
      </c>
      <c r="F127" s="204" t="s">
        <v>198</v>
      </c>
      <c r="G127" s="205" t="s">
        <v>162</v>
      </c>
      <c r="H127" s="206">
        <v>4</v>
      </c>
      <c r="I127" s="207"/>
      <c r="J127" s="208">
        <f>ROUND(I127*H127,2)</f>
        <v>0</v>
      </c>
      <c r="K127" s="204" t="s">
        <v>147</v>
      </c>
      <c r="L127" s="60"/>
      <c r="M127" s="209" t="s">
        <v>21</v>
      </c>
      <c r="N127" s="210" t="s">
        <v>46</v>
      </c>
      <c r="O127" s="41"/>
      <c r="P127" s="211">
        <f>O127*H127</f>
        <v>0</v>
      </c>
      <c r="Q127" s="211">
        <v>0</v>
      </c>
      <c r="R127" s="211">
        <f>Q127*H127</f>
        <v>0</v>
      </c>
      <c r="S127" s="211">
        <v>0</v>
      </c>
      <c r="T127" s="212">
        <f>S127*H127</f>
        <v>0</v>
      </c>
      <c r="AR127" s="24" t="s">
        <v>148</v>
      </c>
      <c r="AT127" s="24" t="s">
        <v>143</v>
      </c>
      <c r="AU127" s="24" t="s">
        <v>84</v>
      </c>
      <c r="AY127" s="24" t="s">
        <v>141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24" t="s">
        <v>82</v>
      </c>
      <c r="BK127" s="213">
        <f>ROUND(I127*H127,2)</f>
        <v>0</v>
      </c>
      <c r="BL127" s="24" t="s">
        <v>148</v>
      </c>
      <c r="BM127" s="24" t="s">
        <v>199</v>
      </c>
    </row>
    <row r="128" spans="2:65" s="12" customFormat="1" ht="27">
      <c r="B128" s="214"/>
      <c r="C128" s="215"/>
      <c r="D128" s="216" t="s">
        <v>150</v>
      </c>
      <c r="E128" s="217" t="s">
        <v>21</v>
      </c>
      <c r="F128" s="218" t="s">
        <v>195</v>
      </c>
      <c r="G128" s="215"/>
      <c r="H128" s="217" t="s">
        <v>21</v>
      </c>
      <c r="I128" s="219"/>
      <c r="J128" s="215"/>
      <c r="K128" s="215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150</v>
      </c>
      <c r="AU128" s="224" t="s">
        <v>84</v>
      </c>
      <c r="AV128" s="12" t="s">
        <v>82</v>
      </c>
      <c r="AW128" s="12" t="s">
        <v>38</v>
      </c>
      <c r="AX128" s="12" t="s">
        <v>75</v>
      </c>
      <c r="AY128" s="224" t="s">
        <v>141</v>
      </c>
    </row>
    <row r="129" spans="2:65" s="13" customFormat="1" ht="13.5">
      <c r="B129" s="225"/>
      <c r="C129" s="226"/>
      <c r="D129" s="216" t="s">
        <v>150</v>
      </c>
      <c r="E129" s="227" t="s">
        <v>21</v>
      </c>
      <c r="F129" s="228" t="s">
        <v>148</v>
      </c>
      <c r="G129" s="226"/>
      <c r="H129" s="229">
        <v>4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AT129" s="235" t="s">
        <v>150</v>
      </c>
      <c r="AU129" s="235" t="s">
        <v>84</v>
      </c>
      <c r="AV129" s="13" t="s">
        <v>84</v>
      </c>
      <c r="AW129" s="13" t="s">
        <v>38</v>
      </c>
      <c r="AX129" s="13" t="s">
        <v>75</v>
      </c>
      <c r="AY129" s="235" t="s">
        <v>141</v>
      </c>
    </row>
    <row r="130" spans="2:65" s="14" customFormat="1" ht="13.5">
      <c r="B130" s="236"/>
      <c r="C130" s="237"/>
      <c r="D130" s="216" t="s">
        <v>150</v>
      </c>
      <c r="E130" s="238" t="s">
        <v>21</v>
      </c>
      <c r="F130" s="239" t="s">
        <v>154</v>
      </c>
      <c r="G130" s="237"/>
      <c r="H130" s="240">
        <v>4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AT130" s="246" t="s">
        <v>150</v>
      </c>
      <c r="AU130" s="246" t="s">
        <v>84</v>
      </c>
      <c r="AV130" s="14" t="s">
        <v>148</v>
      </c>
      <c r="AW130" s="14" t="s">
        <v>38</v>
      </c>
      <c r="AX130" s="14" t="s">
        <v>82</v>
      </c>
      <c r="AY130" s="246" t="s">
        <v>141</v>
      </c>
    </row>
    <row r="131" spans="2:65" s="1" customFormat="1" ht="16.5" customHeight="1">
      <c r="B131" s="40"/>
      <c r="C131" s="202" t="s">
        <v>200</v>
      </c>
      <c r="D131" s="202" t="s">
        <v>143</v>
      </c>
      <c r="E131" s="203" t="s">
        <v>201</v>
      </c>
      <c r="F131" s="204" t="s">
        <v>202</v>
      </c>
      <c r="G131" s="205" t="s">
        <v>146</v>
      </c>
      <c r="H131" s="206">
        <v>2920</v>
      </c>
      <c r="I131" s="207"/>
      <c r="J131" s="208">
        <f>ROUND(I131*H131,2)</f>
        <v>0</v>
      </c>
      <c r="K131" s="204" t="s">
        <v>147</v>
      </c>
      <c r="L131" s="60"/>
      <c r="M131" s="209" t="s">
        <v>21</v>
      </c>
      <c r="N131" s="210" t="s">
        <v>46</v>
      </c>
      <c r="O131" s="41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AR131" s="24" t="s">
        <v>148</v>
      </c>
      <c r="AT131" s="24" t="s">
        <v>143</v>
      </c>
      <c r="AU131" s="24" t="s">
        <v>84</v>
      </c>
      <c r="AY131" s="24" t="s">
        <v>141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24" t="s">
        <v>82</v>
      </c>
      <c r="BK131" s="213">
        <f>ROUND(I131*H131,2)</f>
        <v>0</v>
      </c>
      <c r="BL131" s="24" t="s">
        <v>148</v>
      </c>
      <c r="BM131" s="24" t="s">
        <v>203</v>
      </c>
    </row>
    <row r="132" spans="2:65" s="12" customFormat="1" ht="13.5">
      <c r="B132" s="214"/>
      <c r="C132" s="215"/>
      <c r="D132" s="216" t="s">
        <v>150</v>
      </c>
      <c r="E132" s="217" t="s">
        <v>21</v>
      </c>
      <c r="F132" s="218" t="s">
        <v>204</v>
      </c>
      <c r="G132" s="215"/>
      <c r="H132" s="217" t="s">
        <v>21</v>
      </c>
      <c r="I132" s="219"/>
      <c r="J132" s="215"/>
      <c r="K132" s="215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150</v>
      </c>
      <c r="AU132" s="224" t="s">
        <v>84</v>
      </c>
      <c r="AV132" s="12" t="s">
        <v>82</v>
      </c>
      <c r="AW132" s="12" t="s">
        <v>38</v>
      </c>
      <c r="AX132" s="12" t="s">
        <v>75</v>
      </c>
      <c r="AY132" s="224" t="s">
        <v>141</v>
      </c>
    </row>
    <row r="133" spans="2:65" s="13" customFormat="1" ht="13.5">
      <c r="B133" s="225"/>
      <c r="C133" s="226"/>
      <c r="D133" s="216" t="s">
        <v>150</v>
      </c>
      <c r="E133" s="227" t="s">
        <v>21</v>
      </c>
      <c r="F133" s="228" t="s">
        <v>205</v>
      </c>
      <c r="G133" s="226"/>
      <c r="H133" s="229">
        <v>2920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AT133" s="235" t="s">
        <v>150</v>
      </c>
      <c r="AU133" s="235" t="s">
        <v>84</v>
      </c>
      <c r="AV133" s="13" t="s">
        <v>84</v>
      </c>
      <c r="AW133" s="13" t="s">
        <v>38</v>
      </c>
      <c r="AX133" s="13" t="s">
        <v>75</v>
      </c>
      <c r="AY133" s="235" t="s">
        <v>141</v>
      </c>
    </row>
    <row r="134" spans="2:65" s="14" customFormat="1" ht="13.5">
      <c r="B134" s="236"/>
      <c r="C134" s="237"/>
      <c r="D134" s="216" t="s">
        <v>150</v>
      </c>
      <c r="E134" s="238" t="s">
        <v>21</v>
      </c>
      <c r="F134" s="239" t="s">
        <v>154</v>
      </c>
      <c r="G134" s="237"/>
      <c r="H134" s="240">
        <v>2920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AT134" s="246" t="s">
        <v>150</v>
      </c>
      <c r="AU134" s="246" t="s">
        <v>84</v>
      </c>
      <c r="AV134" s="14" t="s">
        <v>148</v>
      </c>
      <c r="AW134" s="14" t="s">
        <v>38</v>
      </c>
      <c r="AX134" s="14" t="s">
        <v>82</v>
      </c>
      <c r="AY134" s="246" t="s">
        <v>141</v>
      </c>
    </row>
    <row r="135" spans="2:65" s="1" customFormat="1" ht="25.5" customHeight="1">
      <c r="B135" s="40"/>
      <c r="C135" s="202" t="s">
        <v>206</v>
      </c>
      <c r="D135" s="202" t="s">
        <v>143</v>
      </c>
      <c r="E135" s="203" t="s">
        <v>207</v>
      </c>
      <c r="F135" s="204" t="s">
        <v>208</v>
      </c>
      <c r="G135" s="205" t="s">
        <v>182</v>
      </c>
      <c r="H135" s="206">
        <v>262.8</v>
      </c>
      <c r="I135" s="207"/>
      <c r="J135" s="208">
        <f>ROUND(I135*H135,2)</f>
        <v>0</v>
      </c>
      <c r="K135" s="204" t="s">
        <v>147</v>
      </c>
      <c r="L135" s="60"/>
      <c r="M135" s="209" t="s">
        <v>21</v>
      </c>
      <c r="N135" s="210" t="s">
        <v>46</v>
      </c>
      <c r="O135" s="41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AR135" s="24" t="s">
        <v>148</v>
      </c>
      <c r="AT135" s="24" t="s">
        <v>143</v>
      </c>
      <c r="AU135" s="24" t="s">
        <v>84</v>
      </c>
      <c r="AY135" s="24" t="s">
        <v>141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24" t="s">
        <v>82</v>
      </c>
      <c r="BK135" s="213">
        <f>ROUND(I135*H135,2)</f>
        <v>0</v>
      </c>
      <c r="BL135" s="24" t="s">
        <v>148</v>
      </c>
      <c r="BM135" s="24" t="s">
        <v>209</v>
      </c>
    </row>
    <row r="136" spans="2:65" s="12" customFormat="1" ht="13.5">
      <c r="B136" s="214"/>
      <c r="C136" s="215"/>
      <c r="D136" s="216" t="s">
        <v>150</v>
      </c>
      <c r="E136" s="217" t="s">
        <v>21</v>
      </c>
      <c r="F136" s="218" t="s">
        <v>210</v>
      </c>
      <c r="G136" s="215"/>
      <c r="H136" s="217" t="s">
        <v>21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150</v>
      </c>
      <c r="AU136" s="224" t="s">
        <v>84</v>
      </c>
      <c r="AV136" s="12" t="s">
        <v>82</v>
      </c>
      <c r="AW136" s="12" t="s">
        <v>38</v>
      </c>
      <c r="AX136" s="12" t="s">
        <v>75</v>
      </c>
      <c r="AY136" s="224" t="s">
        <v>141</v>
      </c>
    </row>
    <row r="137" spans="2:65" s="13" customFormat="1" ht="13.5">
      <c r="B137" s="225"/>
      <c r="C137" s="226"/>
      <c r="D137" s="216" t="s">
        <v>150</v>
      </c>
      <c r="E137" s="227" t="s">
        <v>21</v>
      </c>
      <c r="F137" s="228" t="s">
        <v>211</v>
      </c>
      <c r="G137" s="226"/>
      <c r="H137" s="229">
        <v>262.8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150</v>
      </c>
      <c r="AU137" s="235" t="s">
        <v>84</v>
      </c>
      <c r="AV137" s="13" t="s">
        <v>84</v>
      </c>
      <c r="AW137" s="13" t="s">
        <v>38</v>
      </c>
      <c r="AX137" s="13" t="s">
        <v>75</v>
      </c>
      <c r="AY137" s="235" t="s">
        <v>141</v>
      </c>
    </row>
    <row r="138" spans="2:65" s="14" customFormat="1" ht="13.5">
      <c r="B138" s="236"/>
      <c r="C138" s="237"/>
      <c r="D138" s="216" t="s">
        <v>150</v>
      </c>
      <c r="E138" s="238" t="s">
        <v>21</v>
      </c>
      <c r="F138" s="239" t="s">
        <v>154</v>
      </c>
      <c r="G138" s="237"/>
      <c r="H138" s="240">
        <v>262.8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AT138" s="246" t="s">
        <v>150</v>
      </c>
      <c r="AU138" s="246" t="s">
        <v>84</v>
      </c>
      <c r="AV138" s="14" t="s">
        <v>148</v>
      </c>
      <c r="AW138" s="14" t="s">
        <v>38</v>
      </c>
      <c r="AX138" s="14" t="s">
        <v>82</v>
      </c>
      <c r="AY138" s="246" t="s">
        <v>141</v>
      </c>
    </row>
    <row r="139" spans="2:65" s="1" customFormat="1" ht="25.5" customHeight="1">
      <c r="B139" s="40"/>
      <c r="C139" s="202" t="s">
        <v>212</v>
      </c>
      <c r="D139" s="202" t="s">
        <v>143</v>
      </c>
      <c r="E139" s="203" t="s">
        <v>213</v>
      </c>
      <c r="F139" s="204" t="s">
        <v>214</v>
      </c>
      <c r="G139" s="205" t="s">
        <v>146</v>
      </c>
      <c r="H139" s="206">
        <v>8760</v>
      </c>
      <c r="I139" s="207"/>
      <c r="J139" s="208">
        <f>ROUND(I139*H139,2)</f>
        <v>0</v>
      </c>
      <c r="K139" s="204" t="s">
        <v>147</v>
      </c>
      <c r="L139" s="60"/>
      <c r="M139" s="209" t="s">
        <v>21</v>
      </c>
      <c r="N139" s="210" t="s">
        <v>46</v>
      </c>
      <c r="O139" s="41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AR139" s="24" t="s">
        <v>148</v>
      </c>
      <c r="AT139" s="24" t="s">
        <v>143</v>
      </c>
      <c r="AU139" s="24" t="s">
        <v>84</v>
      </c>
      <c r="AY139" s="24" t="s">
        <v>141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24" t="s">
        <v>82</v>
      </c>
      <c r="BK139" s="213">
        <f>ROUND(I139*H139,2)</f>
        <v>0</v>
      </c>
      <c r="BL139" s="24" t="s">
        <v>148</v>
      </c>
      <c r="BM139" s="24" t="s">
        <v>215</v>
      </c>
    </row>
    <row r="140" spans="2:65" s="12" customFormat="1" ht="27">
      <c r="B140" s="214"/>
      <c r="C140" s="215"/>
      <c r="D140" s="216" t="s">
        <v>150</v>
      </c>
      <c r="E140" s="217" t="s">
        <v>21</v>
      </c>
      <c r="F140" s="218" t="s">
        <v>216</v>
      </c>
      <c r="G140" s="215"/>
      <c r="H140" s="217" t="s">
        <v>21</v>
      </c>
      <c r="I140" s="219"/>
      <c r="J140" s="215"/>
      <c r="K140" s="215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150</v>
      </c>
      <c r="AU140" s="224" t="s">
        <v>84</v>
      </c>
      <c r="AV140" s="12" t="s">
        <v>82</v>
      </c>
      <c r="AW140" s="12" t="s">
        <v>38</v>
      </c>
      <c r="AX140" s="12" t="s">
        <v>75</v>
      </c>
      <c r="AY140" s="224" t="s">
        <v>141</v>
      </c>
    </row>
    <row r="141" spans="2:65" s="13" customFormat="1" ht="13.5">
      <c r="B141" s="225"/>
      <c r="C141" s="226"/>
      <c r="D141" s="216" t="s">
        <v>150</v>
      </c>
      <c r="E141" s="227" t="s">
        <v>21</v>
      </c>
      <c r="F141" s="228" t="s">
        <v>217</v>
      </c>
      <c r="G141" s="226"/>
      <c r="H141" s="229">
        <v>8760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AT141" s="235" t="s">
        <v>150</v>
      </c>
      <c r="AU141" s="235" t="s">
        <v>84</v>
      </c>
      <c r="AV141" s="13" t="s">
        <v>84</v>
      </c>
      <c r="AW141" s="13" t="s">
        <v>38</v>
      </c>
      <c r="AX141" s="13" t="s">
        <v>75</v>
      </c>
      <c r="AY141" s="235" t="s">
        <v>141</v>
      </c>
    </row>
    <row r="142" spans="2:65" s="14" customFormat="1" ht="13.5">
      <c r="B142" s="236"/>
      <c r="C142" s="237"/>
      <c r="D142" s="216" t="s">
        <v>150</v>
      </c>
      <c r="E142" s="238" t="s">
        <v>21</v>
      </c>
      <c r="F142" s="239" t="s">
        <v>154</v>
      </c>
      <c r="G142" s="237"/>
      <c r="H142" s="240">
        <v>8760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AT142" s="246" t="s">
        <v>150</v>
      </c>
      <c r="AU142" s="246" t="s">
        <v>84</v>
      </c>
      <c r="AV142" s="14" t="s">
        <v>148</v>
      </c>
      <c r="AW142" s="14" t="s">
        <v>38</v>
      </c>
      <c r="AX142" s="14" t="s">
        <v>82</v>
      </c>
      <c r="AY142" s="246" t="s">
        <v>141</v>
      </c>
    </row>
    <row r="143" spans="2:65" s="1" customFormat="1" ht="38.25" customHeight="1">
      <c r="B143" s="40"/>
      <c r="C143" s="202" t="s">
        <v>218</v>
      </c>
      <c r="D143" s="202" t="s">
        <v>143</v>
      </c>
      <c r="E143" s="203" t="s">
        <v>219</v>
      </c>
      <c r="F143" s="204" t="s">
        <v>220</v>
      </c>
      <c r="G143" s="205" t="s">
        <v>221</v>
      </c>
      <c r="H143" s="206">
        <v>0.876</v>
      </c>
      <c r="I143" s="207"/>
      <c r="J143" s="208">
        <f>ROUND(I143*H143,2)</f>
        <v>0</v>
      </c>
      <c r="K143" s="204" t="s">
        <v>147</v>
      </c>
      <c r="L143" s="60"/>
      <c r="M143" s="209" t="s">
        <v>21</v>
      </c>
      <c r="N143" s="210" t="s">
        <v>46</v>
      </c>
      <c r="O143" s="41"/>
      <c r="P143" s="211">
        <f>O143*H143</f>
        <v>0</v>
      </c>
      <c r="Q143" s="211">
        <v>0</v>
      </c>
      <c r="R143" s="211">
        <f>Q143*H143</f>
        <v>0</v>
      </c>
      <c r="S143" s="211">
        <v>0</v>
      </c>
      <c r="T143" s="212">
        <f>S143*H143</f>
        <v>0</v>
      </c>
      <c r="AR143" s="24" t="s">
        <v>148</v>
      </c>
      <c r="AT143" s="24" t="s">
        <v>143</v>
      </c>
      <c r="AU143" s="24" t="s">
        <v>84</v>
      </c>
      <c r="AY143" s="24" t="s">
        <v>141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24" t="s">
        <v>82</v>
      </c>
      <c r="BK143" s="213">
        <f>ROUND(I143*H143,2)</f>
        <v>0</v>
      </c>
      <c r="BL143" s="24" t="s">
        <v>148</v>
      </c>
      <c r="BM143" s="24" t="s">
        <v>222</v>
      </c>
    </row>
    <row r="144" spans="2:65" s="12" customFormat="1" ht="13.5">
      <c r="B144" s="214"/>
      <c r="C144" s="215"/>
      <c r="D144" s="216" t="s">
        <v>150</v>
      </c>
      <c r="E144" s="217" t="s">
        <v>21</v>
      </c>
      <c r="F144" s="218" t="s">
        <v>223</v>
      </c>
      <c r="G144" s="215"/>
      <c r="H144" s="217" t="s">
        <v>21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150</v>
      </c>
      <c r="AU144" s="224" t="s">
        <v>84</v>
      </c>
      <c r="AV144" s="12" t="s">
        <v>82</v>
      </c>
      <c r="AW144" s="12" t="s">
        <v>38</v>
      </c>
      <c r="AX144" s="12" t="s">
        <v>75</v>
      </c>
      <c r="AY144" s="224" t="s">
        <v>141</v>
      </c>
    </row>
    <row r="145" spans="2:65" s="12" customFormat="1" ht="13.5">
      <c r="B145" s="214"/>
      <c r="C145" s="215"/>
      <c r="D145" s="216" t="s">
        <v>150</v>
      </c>
      <c r="E145" s="217" t="s">
        <v>21</v>
      </c>
      <c r="F145" s="218" t="s">
        <v>151</v>
      </c>
      <c r="G145" s="215"/>
      <c r="H145" s="217" t="s">
        <v>21</v>
      </c>
      <c r="I145" s="219"/>
      <c r="J145" s="215"/>
      <c r="K145" s="215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150</v>
      </c>
      <c r="AU145" s="224" t="s">
        <v>84</v>
      </c>
      <c r="AV145" s="12" t="s">
        <v>82</v>
      </c>
      <c r="AW145" s="12" t="s">
        <v>38</v>
      </c>
      <c r="AX145" s="12" t="s">
        <v>75</v>
      </c>
      <c r="AY145" s="224" t="s">
        <v>141</v>
      </c>
    </row>
    <row r="146" spans="2:65" s="13" customFormat="1" ht="13.5">
      <c r="B146" s="225"/>
      <c r="C146" s="226"/>
      <c r="D146" s="216" t="s">
        <v>150</v>
      </c>
      <c r="E146" s="227" t="s">
        <v>21</v>
      </c>
      <c r="F146" s="228" t="s">
        <v>224</v>
      </c>
      <c r="G146" s="226"/>
      <c r="H146" s="229">
        <v>0.876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AT146" s="235" t="s">
        <v>150</v>
      </c>
      <c r="AU146" s="235" t="s">
        <v>84</v>
      </c>
      <c r="AV146" s="13" t="s">
        <v>84</v>
      </c>
      <c r="AW146" s="13" t="s">
        <v>38</v>
      </c>
      <c r="AX146" s="13" t="s">
        <v>75</v>
      </c>
      <c r="AY146" s="235" t="s">
        <v>141</v>
      </c>
    </row>
    <row r="147" spans="2:65" s="14" customFormat="1" ht="13.5">
      <c r="B147" s="236"/>
      <c r="C147" s="237"/>
      <c r="D147" s="216" t="s">
        <v>150</v>
      </c>
      <c r="E147" s="238" t="s">
        <v>21</v>
      </c>
      <c r="F147" s="239" t="s">
        <v>154</v>
      </c>
      <c r="G147" s="237"/>
      <c r="H147" s="240">
        <v>0.876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AT147" s="246" t="s">
        <v>150</v>
      </c>
      <c r="AU147" s="246" t="s">
        <v>84</v>
      </c>
      <c r="AV147" s="14" t="s">
        <v>148</v>
      </c>
      <c r="AW147" s="14" t="s">
        <v>38</v>
      </c>
      <c r="AX147" s="14" t="s">
        <v>82</v>
      </c>
      <c r="AY147" s="246" t="s">
        <v>141</v>
      </c>
    </row>
    <row r="148" spans="2:65" s="1" customFormat="1" ht="38.25" customHeight="1">
      <c r="B148" s="40"/>
      <c r="C148" s="202" t="s">
        <v>10</v>
      </c>
      <c r="D148" s="202" t="s">
        <v>143</v>
      </c>
      <c r="E148" s="203" t="s">
        <v>225</v>
      </c>
      <c r="F148" s="204" t="s">
        <v>226</v>
      </c>
      <c r="G148" s="205" t="s">
        <v>182</v>
      </c>
      <c r="H148" s="206">
        <v>262.8</v>
      </c>
      <c r="I148" s="207"/>
      <c r="J148" s="208">
        <f>ROUND(I148*H148,2)</f>
        <v>0</v>
      </c>
      <c r="K148" s="204" t="s">
        <v>147</v>
      </c>
      <c r="L148" s="60"/>
      <c r="M148" s="209" t="s">
        <v>21</v>
      </c>
      <c r="N148" s="210" t="s">
        <v>46</v>
      </c>
      <c r="O148" s="41"/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AR148" s="24" t="s">
        <v>148</v>
      </c>
      <c r="AT148" s="24" t="s">
        <v>143</v>
      </c>
      <c r="AU148" s="24" t="s">
        <v>84</v>
      </c>
      <c r="AY148" s="24" t="s">
        <v>141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24" t="s">
        <v>82</v>
      </c>
      <c r="BK148" s="213">
        <f>ROUND(I148*H148,2)</f>
        <v>0</v>
      </c>
      <c r="BL148" s="24" t="s">
        <v>148</v>
      </c>
      <c r="BM148" s="24" t="s">
        <v>227</v>
      </c>
    </row>
    <row r="149" spans="2:65" s="12" customFormat="1" ht="13.5">
      <c r="B149" s="214"/>
      <c r="C149" s="215"/>
      <c r="D149" s="216" t="s">
        <v>150</v>
      </c>
      <c r="E149" s="217" t="s">
        <v>21</v>
      </c>
      <c r="F149" s="218" t="s">
        <v>228</v>
      </c>
      <c r="G149" s="215"/>
      <c r="H149" s="217" t="s">
        <v>21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150</v>
      </c>
      <c r="AU149" s="224" t="s">
        <v>84</v>
      </c>
      <c r="AV149" s="12" t="s">
        <v>82</v>
      </c>
      <c r="AW149" s="12" t="s">
        <v>38</v>
      </c>
      <c r="AX149" s="12" t="s">
        <v>75</v>
      </c>
      <c r="AY149" s="224" t="s">
        <v>141</v>
      </c>
    </row>
    <row r="150" spans="2:65" s="13" customFormat="1" ht="13.5">
      <c r="B150" s="225"/>
      <c r="C150" s="226"/>
      <c r="D150" s="216" t="s">
        <v>150</v>
      </c>
      <c r="E150" s="227" t="s">
        <v>21</v>
      </c>
      <c r="F150" s="228" t="s">
        <v>229</v>
      </c>
      <c r="G150" s="226"/>
      <c r="H150" s="229">
        <v>262.8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150</v>
      </c>
      <c r="AU150" s="235" t="s">
        <v>84</v>
      </c>
      <c r="AV150" s="13" t="s">
        <v>84</v>
      </c>
      <c r="AW150" s="13" t="s">
        <v>38</v>
      </c>
      <c r="AX150" s="13" t="s">
        <v>75</v>
      </c>
      <c r="AY150" s="235" t="s">
        <v>141</v>
      </c>
    </row>
    <row r="151" spans="2:65" s="14" customFormat="1" ht="13.5">
      <c r="B151" s="236"/>
      <c r="C151" s="237"/>
      <c r="D151" s="216" t="s">
        <v>150</v>
      </c>
      <c r="E151" s="238" t="s">
        <v>21</v>
      </c>
      <c r="F151" s="239" t="s">
        <v>154</v>
      </c>
      <c r="G151" s="237"/>
      <c r="H151" s="240">
        <v>262.8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AT151" s="246" t="s">
        <v>150</v>
      </c>
      <c r="AU151" s="246" t="s">
        <v>84</v>
      </c>
      <c r="AV151" s="14" t="s">
        <v>148</v>
      </c>
      <c r="AW151" s="14" t="s">
        <v>38</v>
      </c>
      <c r="AX151" s="14" t="s">
        <v>82</v>
      </c>
      <c r="AY151" s="246" t="s">
        <v>141</v>
      </c>
    </row>
    <row r="152" spans="2:65" s="11" customFormat="1" ht="29.85" customHeight="1">
      <c r="B152" s="186"/>
      <c r="C152" s="187"/>
      <c r="D152" s="188" t="s">
        <v>74</v>
      </c>
      <c r="E152" s="200" t="s">
        <v>159</v>
      </c>
      <c r="F152" s="200" t="s">
        <v>230</v>
      </c>
      <c r="G152" s="187"/>
      <c r="H152" s="187"/>
      <c r="I152" s="190"/>
      <c r="J152" s="201">
        <f>BK152</f>
        <v>0</v>
      </c>
      <c r="K152" s="187"/>
      <c r="L152" s="192"/>
      <c r="M152" s="193"/>
      <c r="N152" s="194"/>
      <c r="O152" s="194"/>
      <c r="P152" s="195">
        <f>SUM(P153:P156)</f>
        <v>0</v>
      </c>
      <c r="Q152" s="194"/>
      <c r="R152" s="195">
        <f>SUM(R153:R156)</f>
        <v>23.652000000000001</v>
      </c>
      <c r="S152" s="194"/>
      <c r="T152" s="196">
        <f>SUM(T153:T156)</f>
        <v>0</v>
      </c>
      <c r="AR152" s="197" t="s">
        <v>82</v>
      </c>
      <c r="AT152" s="198" t="s">
        <v>74</v>
      </c>
      <c r="AU152" s="198" t="s">
        <v>82</v>
      </c>
      <c r="AY152" s="197" t="s">
        <v>141</v>
      </c>
      <c r="BK152" s="199">
        <f>SUM(BK153:BK156)</f>
        <v>0</v>
      </c>
    </row>
    <row r="153" spans="2:65" s="1" customFormat="1" ht="38.25" customHeight="1">
      <c r="B153" s="40"/>
      <c r="C153" s="202" t="s">
        <v>231</v>
      </c>
      <c r="D153" s="202" t="s">
        <v>143</v>
      </c>
      <c r="E153" s="203" t="s">
        <v>232</v>
      </c>
      <c r="F153" s="204" t="s">
        <v>233</v>
      </c>
      <c r="G153" s="205" t="s">
        <v>182</v>
      </c>
      <c r="H153" s="206">
        <v>10.95</v>
      </c>
      <c r="I153" s="207"/>
      <c r="J153" s="208">
        <f>ROUND(I153*H153,2)</f>
        <v>0</v>
      </c>
      <c r="K153" s="204" t="s">
        <v>147</v>
      </c>
      <c r="L153" s="60"/>
      <c r="M153" s="209" t="s">
        <v>21</v>
      </c>
      <c r="N153" s="210" t="s">
        <v>46</v>
      </c>
      <c r="O153" s="41"/>
      <c r="P153" s="211">
        <f>O153*H153</f>
        <v>0</v>
      </c>
      <c r="Q153" s="211">
        <v>2.16</v>
      </c>
      <c r="R153" s="211">
        <f>Q153*H153</f>
        <v>23.652000000000001</v>
      </c>
      <c r="S153" s="211">
        <v>0</v>
      </c>
      <c r="T153" s="212">
        <f>S153*H153</f>
        <v>0</v>
      </c>
      <c r="AR153" s="24" t="s">
        <v>148</v>
      </c>
      <c r="AT153" s="24" t="s">
        <v>143</v>
      </c>
      <c r="AU153" s="24" t="s">
        <v>84</v>
      </c>
      <c r="AY153" s="24" t="s">
        <v>141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24" t="s">
        <v>82</v>
      </c>
      <c r="BK153" s="213">
        <f>ROUND(I153*H153,2)</f>
        <v>0</v>
      </c>
      <c r="BL153" s="24" t="s">
        <v>148</v>
      </c>
      <c r="BM153" s="24" t="s">
        <v>234</v>
      </c>
    </row>
    <row r="154" spans="2:65" s="12" customFormat="1" ht="27">
      <c r="B154" s="214"/>
      <c r="C154" s="215"/>
      <c r="D154" s="216" t="s">
        <v>150</v>
      </c>
      <c r="E154" s="217" t="s">
        <v>21</v>
      </c>
      <c r="F154" s="218" t="s">
        <v>235</v>
      </c>
      <c r="G154" s="215"/>
      <c r="H154" s="217" t="s">
        <v>21</v>
      </c>
      <c r="I154" s="219"/>
      <c r="J154" s="215"/>
      <c r="K154" s="215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150</v>
      </c>
      <c r="AU154" s="224" t="s">
        <v>84</v>
      </c>
      <c r="AV154" s="12" t="s">
        <v>82</v>
      </c>
      <c r="AW154" s="12" t="s">
        <v>38</v>
      </c>
      <c r="AX154" s="12" t="s">
        <v>75</v>
      </c>
      <c r="AY154" s="224" t="s">
        <v>141</v>
      </c>
    </row>
    <row r="155" spans="2:65" s="13" customFormat="1" ht="13.5">
      <c r="B155" s="225"/>
      <c r="C155" s="226"/>
      <c r="D155" s="216" t="s">
        <v>150</v>
      </c>
      <c r="E155" s="227" t="s">
        <v>21</v>
      </c>
      <c r="F155" s="228" t="s">
        <v>236</v>
      </c>
      <c r="G155" s="226"/>
      <c r="H155" s="229">
        <v>10.95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150</v>
      </c>
      <c r="AU155" s="235" t="s">
        <v>84</v>
      </c>
      <c r="AV155" s="13" t="s">
        <v>84</v>
      </c>
      <c r="AW155" s="13" t="s">
        <v>38</v>
      </c>
      <c r="AX155" s="13" t="s">
        <v>75</v>
      </c>
      <c r="AY155" s="235" t="s">
        <v>141</v>
      </c>
    </row>
    <row r="156" spans="2:65" s="14" customFormat="1" ht="13.5">
      <c r="B156" s="236"/>
      <c r="C156" s="237"/>
      <c r="D156" s="216" t="s">
        <v>150</v>
      </c>
      <c r="E156" s="238" t="s">
        <v>21</v>
      </c>
      <c r="F156" s="239" t="s">
        <v>154</v>
      </c>
      <c r="G156" s="237"/>
      <c r="H156" s="240">
        <v>10.95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AT156" s="246" t="s">
        <v>150</v>
      </c>
      <c r="AU156" s="246" t="s">
        <v>84</v>
      </c>
      <c r="AV156" s="14" t="s">
        <v>148</v>
      </c>
      <c r="AW156" s="14" t="s">
        <v>38</v>
      </c>
      <c r="AX156" s="14" t="s">
        <v>82</v>
      </c>
      <c r="AY156" s="246" t="s">
        <v>141</v>
      </c>
    </row>
    <row r="157" spans="2:65" s="11" customFormat="1" ht="29.85" customHeight="1">
      <c r="B157" s="186"/>
      <c r="C157" s="187"/>
      <c r="D157" s="188" t="s">
        <v>74</v>
      </c>
      <c r="E157" s="200" t="s">
        <v>168</v>
      </c>
      <c r="F157" s="200" t="s">
        <v>237</v>
      </c>
      <c r="G157" s="187"/>
      <c r="H157" s="187"/>
      <c r="I157" s="190"/>
      <c r="J157" s="201">
        <f>BK157</f>
        <v>0</v>
      </c>
      <c r="K157" s="187"/>
      <c r="L157" s="192"/>
      <c r="M157" s="193"/>
      <c r="N157" s="194"/>
      <c r="O157" s="194"/>
      <c r="P157" s="195">
        <f>SUM(P158:P169)</f>
        <v>0</v>
      </c>
      <c r="Q157" s="194"/>
      <c r="R157" s="195">
        <f>SUM(R158:R169)</f>
        <v>0</v>
      </c>
      <c r="S157" s="194"/>
      <c r="T157" s="196">
        <f>SUM(T158:T169)</f>
        <v>0</v>
      </c>
      <c r="AR157" s="197" t="s">
        <v>82</v>
      </c>
      <c r="AT157" s="198" t="s">
        <v>74</v>
      </c>
      <c r="AU157" s="198" t="s">
        <v>82</v>
      </c>
      <c r="AY157" s="197" t="s">
        <v>141</v>
      </c>
      <c r="BK157" s="199">
        <f>SUM(BK158:BK169)</f>
        <v>0</v>
      </c>
    </row>
    <row r="158" spans="2:65" s="1" customFormat="1" ht="51" customHeight="1">
      <c r="B158" s="40"/>
      <c r="C158" s="202" t="s">
        <v>238</v>
      </c>
      <c r="D158" s="202" t="s">
        <v>143</v>
      </c>
      <c r="E158" s="203" t="s">
        <v>239</v>
      </c>
      <c r="F158" s="204" t="s">
        <v>240</v>
      </c>
      <c r="G158" s="205" t="s">
        <v>146</v>
      </c>
      <c r="H158" s="206">
        <v>2190</v>
      </c>
      <c r="I158" s="207"/>
      <c r="J158" s="208">
        <f>ROUND(I158*H158,2)</f>
        <v>0</v>
      </c>
      <c r="K158" s="204" t="s">
        <v>147</v>
      </c>
      <c r="L158" s="60"/>
      <c r="M158" s="209" t="s">
        <v>21</v>
      </c>
      <c r="N158" s="210" t="s">
        <v>46</v>
      </c>
      <c r="O158" s="41"/>
      <c r="P158" s="211">
        <f>O158*H158</f>
        <v>0</v>
      </c>
      <c r="Q158" s="211">
        <v>0</v>
      </c>
      <c r="R158" s="211">
        <f>Q158*H158</f>
        <v>0</v>
      </c>
      <c r="S158" s="211">
        <v>0</v>
      </c>
      <c r="T158" s="212">
        <f>S158*H158</f>
        <v>0</v>
      </c>
      <c r="AR158" s="24" t="s">
        <v>148</v>
      </c>
      <c r="AT158" s="24" t="s">
        <v>143</v>
      </c>
      <c r="AU158" s="24" t="s">
        <v>84</v>
      </c>
      <c r="AY158" s="24" t="s">
        <v>141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24" t="s">
        <v>82</v>
      </c>
      <c r="BK158" s="213">
        <f>ROUND(I158*H158,2)</f>
        <v>0</v>
      </c>
      <c r="BL158" s="24" t="s">
        <v>148</v>
      </c>
      <c r="BM158" s="24" t="s">
        <v>241</v>
      </c>
    </row>
    <row r="159" spans="2:65" s="12" customFormat="1" ht="13.5">
      <c r="B159" s="214"/>
      <c r="C159" s="215"/>
      <c r="D159" s="216" t="s">
        <v>150</v>
      </c>
      <c r="E159" s="217" t="s">
        <v>21</v>
      </c>
      <c r="F159" s="218" t="s">
        <v>242</v>
      </c>
      <c r="G159" s="215"/>
      <c r="H159" s="217" t="s">
        <v>21</v>
      </c>
      <c r="I159" s="219"/>
      <c r="J159" s="215"/>
      <c r="K159" s="215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150</v>
      </c>
      <c r="AU159" s="224" t="s">
        <v>84</v>
      </c>
      <c r="AV159" s="12" t="s">
        <v>82</v>
      </c>
      <c r="AW159" s="12" t="s">
        <v>38</v>
      </c>
      <c r="AX159" s="12" t="s">
        <v>75</v>
      </c>
      <c r="AY159" s="224" t="s">
        <v>141</v>
      </c>
    </row>
    <row r="160" spans="2:65" s="13" customFormat="1" ht="13.5">
      <c r="B160" s="225"/>
      <c r="C160" s="226"/>
      <c r="D160" s="216" t="s">
        <v>150</v>
      </c>
      <c r="E160" s="227" t="s">
        <v>21</v>
      </c>
      <c r="F160" s="228" t="s">
        <v>243</v>
      </c>
      <c r="G160" s="226"/>
      <c r="H160" s="229">
        <v>2190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AT160" s="235" t="s">
        <v>150</v>
      </c>
      <c r="AU160" s="235" t="s">
        <v>84</v>
      </c>
      <c r="AV160" s="13" t="s">
        <v>84</v>
      </c>
      <c r="AW160" s="13" t="s">
        <v>38</v>
      </c>
      <c r="AX160" s="13" t="s">
        <v>75</v>
      </c>
      <c r="AY160" s="235" t="s">
        <v>141</v>
      </c>
    </row>
    <row r="161" spans="2:65" s="14" customFormat="1" ht="13.5">
      <c r="B161" s="236"/>
      <c r="C161" s="237"/>
      <c r="D161" s="216" t="s">
        <v>150</v>
      </c>
      <c r="E161" s="238" t="s">
        <v>21</v>
      </c>
      <c r="F161" s="239" t="s">
        <v>154</v>
      </c>
      <c r="G161" s="237"/>
      <c r="H161" s="240">
        <v>2190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AT161" s="246" t="s">
        <v>150</v>
      </c>
      <c r="AU161" s="246" t="s">
        <v>84</v>
      </c>
      <c r="AV161" s="14" t="s">
        <v>148</v>
      </c>
      <c r="AW161" s="14" t="s">
        <v>38</v>
      </c>
      <c r="AX161" s="14" t="s">
        <v>82</v>
      </c>
      <c r="AY161" s="246" t="s">
        <v>141</v>
      </c>
    </row>
    <row r="162" spans="2:65" s="1" customFormat="1" ht="25.5" customHeight="1">
      <c r="B162" s="40"/>
      <c r="C162" s="202" t="s">
        <v>244</v>
      </c>
      <c r="D162" s="202" t="s">
        <v>143</v>
      </c>
      <c r="E162" s="203" t="s">
        <v>245</v>
      </c>
      <c r="F162" s="204" t="s">
        <v>246</v>
      </c>
      <c r="G162" s="205" t="s">
        <v>146</v>
      </c>
      <c r="H162" s="206">
        <v>150</v>
      </c>
      <c r="I162" s="207"/>
      <c r="J162" s="208">
        <f>ROUND(I162*H162,2)</f>
        <v>0</v>
      </c>
      <c r="K162" s="204" t="s">
        <v>147</v>
      </c>
      <c r="L162" s="60"/>
      <c r="M162" s="209" t="s">
        <v>21</v>
      </c>
      <c r="N162" s="210" t="s">
        <v>46</v>
      </c>
      <c r="O162" s="41"/>
      <c r="P162" s="211">
        <f>O162*H162</f>
        <v>0</v>
      </c>
      <c r="Q162" s="211">
        <v>0</v>
      </c>
      <c r="R162" s="211">
        <f>Q162*H162</f>
        <v>0</v>
      </c>
      <c r="S162" s="211">
        <v>0</v>
      </c>
      <c r="T162" s="212">
        <f>S162*H162</f>
        <v>0</v>
      </c>
      <c r="AR162" s="24" t="s">
        <v>148</v>
      </c>
      <c r="AT162" s="24" t="s">
        <v>143</v>
      </c>
      <c r="AU162" s="24" t="s">
        <v>84</v>
      </c>
      <c r="AY162" s="24" t="s">
        <v>141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24" t="s">
        <v>82</v>
      </c>
      <c r="BK162" s="213">
        <f>ROUND(I162*H162,2)</f>
        <v>0</v>
      </c>
      <c r="BL162" s="24" t="s">
        <v>148</v>
      </c>
      <c r="BM162" s="24" t="s">
        <v>247</v>
      </c>
    </row>
    <row r="163" spans="2:65" s="12" customFormat="1" ht="13.5">
      <c r="B163" s="214"/>
      <c r="C163" s="215"/>
      <c r="D163" s="216" t="s">
        <v>150</v>
      </c>
      <c r="E163" s="217" t="s">
        <v>21</v>
      </c>
      <c r="F163" s="218" t="s">
        <v>248</v>
      </c>
      <c r="G163" s="215"/>
      <c r="H163" s="217" t="s">
        <v>21</v>
      </c>
      <c r="I163" s="219"/>
      <c r="J163" s="215"/>
      <c r="K163" s="215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150</v>
      </c>
      <c r="AU163" s="224" t="s">
        <v>84</v>
      </c>
      <c r="AV163" s="12" t="s">
        <v>82</v>
      </c>
      <c r="AW163" s="12" t="s">
        <v>38</v>
      </c>
      <c r="AX163" s="12" t="s">
        <v>75</v>
      </c>
      <c r="AY163" s="224" t="s">
        <v>141</v>
      </c>
    </row>
    <row r="164" spans="2:65" s="13" customFormat="1" ht="13.5">
      <c r="B164" s="225"/>
      <c r="C164" s="226"/>
      <c r="D164" s="216" t="s">
        <v>150</v>
      </c>
      <c r="E164" s="227" t="s">
        <v>21</v>
      </c>
      <c r="F164" s="228" t="s">
        <v>249</v>
      </c>
      <c r="G164" s="226"/>
      <c r="H164" s="229">
        <v>150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150</v>
      </c>
      <c r="AU164" s="235" t="s">
        <v>84</v>
      </c>
      <c r="AV164" s="13" t="s">
        <v>84</v>
      </c>
      <c r="AW164" s="13" t="s">
        <v>38</v>
      </c>
      <c r="AX164" s="13" t="s">
        <v>75</v>
      </c>
      <c r="AY164" s="235" t="s">
        <v>141</v>
      </c>
    </row>
    <row r="165" spans="2:65" s="14" customFormat="1" ht="13.5">
      <c r="B165" s="236"/>
      <c r="C165" s="237"/>
      <c r="D165" s="216" t="s">
        <v>150</v>
      </c>
      <c r="E165" s="238" t="s">
        <v>21</v>
      </c>
      <c r="F165" s="239" t="s">
        <v>154</v>
      </c>
      <c r="G165" s="237"/>
      <c r="H165" s="240">
        <v>150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AT165" s="246" t="s">
        <v>150</v>
      </c>
      <c r="AU165" s="246" t="s">
        <v>84</v>
      </c>
      <c r="AV165" s="14" t="s">
        <v>148</v>
      </c>
      <c r="AW165" s="14" t="s">
        <v>38</v>
      </c>
      <c r="AX165" s="14" t="s">
        <v>82</v>
      </c>
      <c r="AY165" s="246" t="s">
        <v>141</v>
      </c>
    </row>
    <row r="166" spans="2:65" s="1" customFormat="1" ht="25.5" customHeight="1">
      <c r="B166" s="40"/>
      <c r="C166" s="202" t="s">
        <v>250</v>
      </c>
      <c r="D166" s="202" t="s">
        <v>143</v>
      </c>
      <c r="E166" s="203" t="s">
        <v>251</v>
      </c>
      <c r="F166" s="204" t="s">
        <v>252</v>
      </c>
      <c r="G166" s="205" t="s">
        <v>146</v>
      </c>
      <c r="H166" s="206">
        <v>2190</v>
      </c>
      <c r="I166" s="207"/>
      <c r="J166" s="208">
        <f>ROUND(I166*H166,2)</f>
        <v>0</v>
      </c>
      <c r="K166" s="204" t="s">
        <v>147</v>
      </c>
      <c r="L166" s="60"/>
      <c r="M166" s="209" t="s">
        <v>21</v>
      </c>
      <c r="N166" s="210" t="s">
        <v>46</v>
      </c>
      <c r="O166" s="41"/>
      <c r="P166" s="211">
        <f>O166*H166</f>
        <v>0</v>
      </c>
      <c r="Q166" s="211">
        <v>0</v>
      </c>
      <c r="R166" s="211">
        <f>Q166*H166</f>
        <v>0</v>
      </c>
      <c r="S166" s="211">
        <v>0</v>
      </c>
      <c r="T166" s="212">
        <f>S166*H166</f>
        <v>0</v>
      </c>
      <c r="AR166" s="24" t="s">
        <v>148</v>
      </c>
      <c r="AT166" s="24" t="s">
        <v>143</v>
      </c>
      <c r="AU166" s="24" t="s">
        <v>84</v>
      </c>
      <c r="AY166" s="24" t="s">
        <v>141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24" t="s">
        <v>82</v>
      </c>
      <c r="BK166" s="213">
        <f>ROUND(I166*H166,2)</f>
        <v>0</v>
      </c>
      <c r="BL166" s="24" t="s">
        <v>148</v>
      </c>
      <c r="BM166" s="24" t="s">
        <v>253</v>
      </c>
    </row>
    <row r="167" spans="2:65" s="12" customFormat="1" ht="13.5">
      <c r="B167" s="214"/>
      <c r="C167" s="215"/>
      <c r="D167" s="216" t="s">
        <v>150</v>
      </c>
      <c r="E167" s="217" t="s">
        <v>21</v>
      </c>
      <c r="F167" s="218" t="s">
        <v>254</v>
      </c>
      <c r="G167" s="215"/>
      <c r="H167" s="217" t="s">
        <v>21</v>
      </c>
      <c r="I167" s="219"/>
      <c r="J167" s="215"/>
      <c r="K167" s="215"/>
      <c r="L167" s="220"/>
      <c r="M167" s="221"/>
      <c r="N167" s="222"/>
      <c r="O167" s="222"/>
      <c r="P167" s="222"/>
      <c r="Q167" s="222"/>
      <c r="R167" s="222"/>
      <c r="S167" s="222"/>
      <c r="T167" s="223"/>
      <c r="AT167" s="224" t="s">
        <v>150</v>
      </c>
      <c r="AU167" s="224" t="s">
        <v>84</v>
      </c>
      <c r="AV167" s="12" t="s">
        <v>82</v>
      </c>
      <c r="AW167" s="12" t="s">
        <v>38</v>
      </c>
      <c r="AX167" s="12" t="s">
        <v>75</v>
      </c>
      <c r="AY167" s="224" t="s">
        <v>141</v>
      </c>
    </row>
    <row r="168" spans="2:65" s="13" customFormat="1" ht="13.5">
      <c r="B168" s="225"/>
      <c r="C168" s="226"/>
      <c r="D168" s="216" t="s">
        <v>150</v>
      </c>
      <c r="E168" s="227" t="s">
        <v>21</v>
      </c>
      <c r="F168" s="228" t="s">
        <v>243</v>
      </c>
      <c r="G168" s="226"/>
      <c r="H168" s="229">
        <v>2190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AT168" s="235" t="s">
        <v>150</v>
      </c>
      <c r="AU168" s="235" t="s">
        <v>84</v>
      </c>
      <c r="AV168" s="13" t="s">
        <v>84</v>
      </c>
      <c r="AW168" s="13" t="s">
        <v>38</v>
      </c>
      <c r="AX168" s="13" t="s">
        <v>75</v>
      </c>
      <c r="AY168" s="235" t="s">
        <v>141</v>
      </c>
    </row>
    <row r="169" spans="2:65" s="14" customFormat="1" ht="13.5">
      <c r="B169" s="236"/>
      <c r="C169" s="237"/>
      <c r="D169" s="216" t="s">
        <v>150</v>
      </c>
      <c r="E169" s="238" t="s">
        <v>21</v>
      </c>
      <c r="F169" s="239" t="s">
        <v>154</v>
      </c>
      <c r="G169" s="237"/>
      <c r="H169" s="240">
        <v>2190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AT169" s="246" t="s">
        <v>150</v>
      </c>
      <c r="AU169" s="246" t="s">
        <v>84</v>
      </c>
      <c r="AV169" s="14" t="s">
        <v>148</v>
      </c>
      <c r="AW169" s="14" t="s">
        <v>38</v>
      </c>
      <c r="AX169" s="14" t="s">
        <v>82</v>
      </c>
      <c r="AY169" s="246" t="s">
        <v>141</v>
      </c>
    </row>
    <row r="170" spans="2:65" s="11" customFormat="1" ht="29.85" customHeight="1">
      <c r="B170" s="186"/>
      <c r="C170" s="187"/>
      <c r="D170" s="188" t="s">
        <v>74</v>
      </c>
      <c r="E170" s="200" t="s">
        <v>191</v>
      </c>
      <c r="F170" s="200" t="s">
        <v>255</v>
      </c>
      <c r="G170" s="187"/>
      <c r="H170" s="187"/>
      <c r="I170" s="190"/>
      <c r="J170" s="201">
        <f>BK170</f>
        <v>0</v>
      </c>
      <c r="K170" s="187"/>
      <c r="L170" s="192"/>
      <c r="M170" s="193"/>
      <c r="N170" s="194"/>
      <c r="O170" s="194"/>
      <c r="P170" s="195">
        <f>SUM(P171:P174)</f>
        <v>0</v>
      </c>
      <c r="Q170" s="194"/>
      <c r="R170" s="195">
        <f>SUM(R171:R174)</f>
        <v>0</v>
      </c>
      <c r="S170" s="194"/>
      <c r="T170" s="196">
        <f>SUM(T171:T174)</f>
        <v>1200</v>
      </c>
      <c r="AR170" s="197" t="s">
        <v>82</v>
      </c>
      <c r="AT170" s="198" t="s">
        <v>74</v>
      </c>
      <c r="AU170" s="198" t="s">
        <v>82</v>
      </c>
      <c r="AY170" s="197" t="s">
        <v>141</v>
      </c>
      <c r="BK170" s="199">
        <f>SUM(BK171:BK174)</f>
        <v>0</v>
      </c>
    </row>
    <row r="171" spans="2:65" s="1" customFormat="1" ht="38.25" customHeight="1">
      <c r="B171" s="40"/>
      <c r="C171" s="202" t="s">
        <v>256</v>
      </c>
      <c r="D171" s="202" t="s">
        <v>143</v>
      </c>
      <c r="E171" s="203" t="s">
        <v>257</v>
      </c>
      <c r="F171" s="204" t="s">
        <v>258</v>
      </c>
      <c r="G171" s="205" t="s">
        <v>146</v>
      </c>
      <c r="H171" s="206">
        <v>60000</v>
      </c>
      <c r="I171" s="207"/>
      <c r="J171" s="208">
        <f>ROUND(I171*H171,2)</f>
        <v>0</v>
      </c>
      <c r="K171" s="204" t="s">
        <v>147</v>
      </c>
      <c r="L171" s="60"/>
      <c r="M171" s="209" t="s">
        <v>21</v>
      </c>
      <c r="N171" s="210" t="s">
        <v>46</v>
      </c>
      <c r="O171" s="41"/>
      <c r="P171" s="211">
        <f>O171*H171</f>
        <v>0</v>
      </c>
      <c r="Q171" s="211">
        <v>0</v>
      </c>
      <c r="R171" s="211">
        <f>Q171*H171</f>
        <v>0</v>
      </c>
      <c r="S171" s="211">
        <v>0.02</v>
      </c>
      <c r="T171" s="212">
        <f>S171*H171</f>
        <v>1200</v>
      </c>
      <c r="AR171" s="24" t="s">
        <v>148</v>
      </c>
      <c r="AT171" s="24" t="s">
        <v>143</v>
      </c>
      <c r="AU171" s="24" t="s">
        <v>84</v>
      </c>
      <c r="AY171" s="24" t="s">
        <v>141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24" t="s">
        <v>82</v>
      </c>
      <c r="BK171" s="213">
        <f>ROUND(I171*H171,2)</f>
        <v>0</v>
      </c>
      <c r="BL171" s="24" t="s">
        <v>148</v>
      </c>
      <c r="BM171" s="24" t="s">
        <v>259</v>
      </c>
    </row>
    <row r="172" spans="2:65" s="12" customFormat="1" ht="13.5">
      <c r="B172" s="214"/>
      <c r="C172" s="215"/>
      <c r="D172" s="216" t="s">
        <v>150</v>
      </c>
      <c r="E172" s="217" t="s">
        <v>21</v>
      </c>
      <c r="F172" s="218" t="s">
        <v>260</v>
      </c>
      <c r="G172" s="215"/>
      <c r="H172" s="217" t="s">
        <v>21</v>
      </c>
      <c r="I172" s="219"/>
      <c r="J172" s="215"/>
      <c r="K172" s="215"/>
      <c r="L172" s="220"/>
      <c r="M172" s="221"/>
      <c r="N172" s="222"/>
      <c r="O172" s="222"/>
      <c r="P172" s="222"/>
      <c r="Q172" s="222"/>
      <c r="R172" s="222"/>
      <c r="S172" s="222"/>
      <c r="T172" s="223"/>
      <c r="AT172" s="224" t="s">
        <v>150</v>
      </c>
      <c r="AU172" s="224" t="s">
        <v>84</v>
      </c>
      <c r="AV172" s="12" t="s">
        <v>82</v>
      </c>
      <c r="AW172" s="12" t="s">
        <v>38</v>
      </c>
      <c r="AX172" s="12" t="s">
        <v>75</v>
      </c>
      <c r="AY172" s="224" t="s">
        <v>141</v>
      </c>
    </row>
    <row r="173" spans="2:65" s="13" customFormat="1" ht="13.5">
      <c r="B173" s="225"/>
      <c r="C173" s="226"/>
      <c r="D173" s="216" t="s">
        <v>150</v>
      </c>
      <c r="E173" s="227" t="s">
        <v>21</v>
      </c>
      <c r="F173" s="228" t="s">
        <v>261</v>
      </c>
      <c r="G173" s="226"/>
      <c r="H173" s="229">
        <v>60000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AT173" s="235" t="s">
        <v>150</v>
      </c>
      <c r="AU173" s="235" t="s">
        <v>84</v>
      </c>
      <c r="AV173" s="13" t="s">
        <v>84</v>
      </c>
      <c r="AW173" s="13" t="s">
        <v>38</v>
      </c>
      <c r="AX173" s="13" t="s">
        <v>75</v>
      </c>
      <c r="AY173" s="235" t="s">
        <v>141</v>
      </c>
    </row>
    <row r="174" spans="2:65" s="14" customFormat="1" ht="13.5">
      <c r="B174" s="236"/>
      <c r="C174" s="237"/>
      <c r="D174" s="216" t="s">
        <v>150</v>
      </c>
      <c r="E174" s="238" t="s">
        <v>21</v>
      </c>
      <c r="F174" s="239" t="s">
        <v>154</v>
      </c>
      <c r="G174" s="237"/>
      <c r="H174" s="240">
        <v>60000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AT174" s="246" t="s">
        <v>150</v>
      </c>
      <c r="AU174" s="246" t="s">
        <v>84</v>
      </c>
      <c r="AV174" s="14" t="s">
        <v>148</v>
      </c>
      <c r="AW174" s="14" t="s">
        <v>38</v>
      </c>
      <c r="AX174" s="14" t="s">
        <v>82</v>
      </c>
      <c r="AY174" s="246" t="s">
        <v>141</v>
      </c>
    </row>
    <row r="175" spans="2:65" s="11" customFormat="1" ht="29.85" customHeight="1">
      <c r="B175" s="186"/>
      <c r="C175" s="187"/>
      <c r="D175" s="188" t="s">
        <v>74</v>
      </c>
      <c r="E175" s="200" t="s">
        <v>262</v>
      </c>
      <c r="F175" s="200" t="s">
        <v>263</v>
      </c>
      <c r="G175" s="187"/>
      <c r="H175" s="187"/>
      <c r="I175" s="190"/>
      <c r="J175" s="201">
        <f>BK175</f>
        <v>0</v>
      </c>
      <c r="K175" s="187"/>
      <c r="L175" s="192"/>
      <c r="M175" s="193"/>
      <c r="N175" s="194"/>
      <c r="O175" s="194"/>
      <c r="P175" s="195">
        <f>SUM(P176:P211)</f>
        <v>0</v>
      </c>
      <c r="Q175" s="194"/>
      <c r="R175" s="195">
        <f>SUM(R176:R211)</f>
        <v>0</v>
      </c>
      <c r="S175" s="194"/>
      <c r="T175" s="196">
        <f>SUM(T176:T211)</f>
        <v>0</v>
      </c>
      <c r="AR175" s="197" t="s">
        <v>82</v>
      </c>
      <c r="AT175" s="198" t="s">
        <v>74</v>
      </c>
      <c r="AU175" s="198" t="s">
        <v>82</v>
      </c>
      <c r="AY175" s="197" t="s">
        <v>141</v>
      </c>
      <c r="BK175" s="199">
        <f>SUM(BK176:BK211)</f>
        <v>0</v>
      </c>
    </row>
    <row r="176" spans="2:65" s="1" customFormat="1" ht="25.5" customHeight="1">
      <c r="B176" s="40"/>
      <c r="C176" s="202" t="s">
        <v>9</v>
      </c>
      <c r="D176" s="202" t="s">
        <v>143</v>
      </c>
      <c r="E176" s="203" t="s">
        <v>264</v>
      </c>
      <c r="F176" s="204" t="s">
        <v>265</v>
      </c>
      <c r="G176" s="205" t="s">
        <v>162</v>
      </c>
      <c r="H176" s="206">
        <v>4</v>
      </c>
      <c r="I176" s="207"/>
      <c r="J176" s="208">
        <f>ROUND(I176*H176,2)</f>
        <v>0</v>
      </c>
      <c r="K176" s="204" t="s">
        <v>147</v>
      </c>
      <c r="L176" s="60"/>
      <c r="M176" s="209" t="s">
        <v>21</v>
      </c>
      <c r="N176" s="210" t="s">
        <v>46</v>
      </c>
      <c r="O176" s="41"/>
      <c r="P176" s="211">
        <f>O176*H176</f>
        <v>0</v>
      </c>
      <c r="Q176" s="211">
        <v>0</v>
      </c>
      <c r="R176" s="211">
        <f>Q176*H176</f>
        <v>0</v>
      </c>
      <c r="S176" s="211">
        <v>0</v>
      </c>
      <c r="T176" s="212">
        <f>S176*H176</f>
        <v>0</v>
      </c>
      <c r="AR176" s="24" t="s">
        <v>148</v>
      </c>
      <c r="AT176" s="24" t="s">
        <v>143</v>
      </c>
      <c r="AU176" s="24" t="s">
        <v>84</v>
      </c>
      <c r="AY176" s="24" t="s">
        <v>141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24" t="s">
        <v>82</v>
      </c>
      <c r="BK176" s="213">
        <f>ROUND(I176*H176,2)</f>
        <v>0</v>
      </c>
      <c r="BL176" s="24" t="s">
        <v>148</v>
      </c>
      <c r="BM176" s="24" t="s">
        <v>266</v>
      </c>
    </row>
    <row r="177" spans="2:65" s="12" customFormat="1" ht="13.5">
      <c r="B177" s="214"/>
      <c r="C177" s="215"/>
      <c r="D177" s="216" t="s">
        <v>150</v>
      </c>
      <c r="E177" s="217" t="s">
        <v>21</v>
      </c>
      <c r="F177" s="218" t="s">
        <v>267</v>
      </c>
      <c r="G177" s="215"/>
      <c r="H177" s="217" t="s">
        <v>21</v>
      </c>
      <c r="I177" s="219"/>
      <c r="J177" s="215"/>
      <c r="K177" s="215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150</v>
      </c>
      <c r="AU177" s="224" t="s">
        <v>84</v>
      </c>
      <c r="AV177" s="12" t="s">
        <v>82</v>
      </c>
      <c r="AW177" s="12" t="s">
        <v>38</v>
      </c>
      <c r="AX177" s="12" t="s">
        <v>75</v>
      </c>
      <c r="AY177" s="224" t="s">
        <v>141</v>
      </c>
    </row>
    <row r="178" spans="2:65" s="12" customFormat="1" ht="13.5">
      <c r="B178" s="214"/>
      <c r="C178" s="215"/>
      <c r="D178" s="216" t="s">
        <v>150</v>
      </c>
      <c r="E178" s="217" t="s">
        <v>21</v>
      </c>
      <c r="F178" s="218" t="s">
        <v>268</v>
      </c>
      <c r="G178" s="215"/>
      <c r="H178" s="217" t="s">
        <v>21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150</v>
      </c>
      <c r="AU178" s="224" t="s">
        <v>84</v>
      </c>
      <c r="AV178" s="12" t="s">
        <v>82</v>
      </c>
      <c r="AW178" s="12" t="s">
        <v>38</v>
      </c>
      <c r="AX178" s="12" t="s">
        <v>75</v>
      </c>
      <c r="AY178" s="224" t="s">
        <v>141</v>
      </c>
    </row>
    <row r="179" spans="2:65" s="13" customFormat="1" ht="13.5">
      <c r="B179" s="225"/>
      <c r="C179" s="226"/>
      <c r="D179" s="216" t="s">
        <v>150</v>
      </c>
      <c r="E179" s="227" t="s">
        <v>21</v>
      </c>
      <c r="F179" s="228" t="s">
        <v>269</v>
      </c>
      <c r="G179" s="226"/>
      <c r="H179" s="229">
        <v>4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AT179" s="235" t="s">
        <v>150</v>
      </c>
      <c r="AU179" s="235" t="s">
        <v>84</v>
      </c>
      <c r="AV179" s="13" t="s">
        <v>84</v>
      </c>
      <c r="AW179" s="13" t="s">
        <v>38</v>
      </c>
      <c r="AX179" s="13" t="s">
        <v>75</v>
      </c>
      <c r="AY179" s="235" t="s">
        <v>141</v>
      </c>
    </row>
    <row r="180" spans="2:65" s="14" customFormat="1" ht="13.5">
      <c r="B180" s="236"/>
      <c r="C180" s="237"/>
      <c r="D180" s="216" t="s">
        <v>150</v>
      </c>
      <c r="E180" s="238" t="s">
        <v>21</v>
      </c>
      <c r="F180" s="239" t="s">
        <v>154</v>
      </c>
      <c r="G180" s="237"/>
      <c r="H180" s="240">
        <v>4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AT180" s="246" t="s">
        <v>150</v>
      </c>
      <c r="AU180" s="246" t="s">
        <v>84</v>
      </c>
      <c r="AV180" s="14" t="s">
        <v>148</v>
      </c>
      <c r="AW180" s="14" t="s">
        <v>38</v>
      </c>
      <c r="AX180" s="14" t="s">
        <v>82</v>
      </c>
      <c r="AY180" s="246" t="s">
        <v>141</v>
      </c>
    </row>
    <row r="181" spans="2:65" s="1" customFormat="1" ht="25.5" customHeight="1">
      <c r="B181" s="40"/>
      <c r="C181" s="202" t="s">
        <v>270</v>
      </c>
      <c r="D181" s="202" t="s">
        <v>143</v>
      </c>
      <c r="E181" s="203" t="s">
        <v>271</v>
      </c>
      <c r="F181" s="204" t="s">
        <v>272</v>
      </c>
      <c r="G181" s="205" t="s">
        <v>162</v>
      </c>
      <c r="H181" s="206">
        <v>6</v>
      </c>
      <c r="I181" s="207"/>
      <c r="J181" s="208">
        <f>ROUND(I181*H181,2)</f>
        <v>0</v>
      </c>
      <c r="K181" s="204" t="s">
        <v>147</v>
      </c>
      <c r="L181" s="60"/>
      <c r="M181" s="209" t="s">
        <v>21</v>
      </c>
      <c r="N181" s="210" t="s">
        <v>46</v>
      </c>
      <c r="O181" s="41"/>
      <c r="P181" s="211">
        <f>O181*H181</f>
        <v>0</v>
      </c>
      <c r="Q181" s="211">
        <v>0</v>
      </c>
      <c r="R181" s="211">
        <f>Q181*H181</f>
        <v>0</v>
      </c>
      <c r="S181" s="211">
        <v>0</v>
      </c>
      <c r="T181" s="212">
        <f>S181*H181</f>
        <v>0</v>
      </c>
      <c r="AR181" s="24" t="s">
        <v>148</v>
      </c>
      <c r="AT181" s="24" t="s">
        <v>143</v>
      </c>
      <c r="AU181" s="24" t="s">
        <v>84</v>
      </c>
      <c r="AY181" s="24" t="s">
        <v>141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24" t="s">
        <v>82</v>
      </c>
      <c r="BK181" s="213">
        <f>ROUND(I181*H181,2)</f>
        <v>0</v>
      </c>
      <c r="BL181" s="24" t="s">
        <v>148</v>
      </c>
      <c r="BM181" s="24" t="s">
        <v>273</v>
      </c>
    </row>
    <row r="182" spans="2:65" s="12" customFormat="1" ht="27">
      <c r="B182" s="214"/>
      <c r="C182" s="215"/>
      <c r="D182" s="216" t="s">
        <v>150</v>
      </c>
      <c r="E182" s="217" t="s">
        <v>21</v>
      </c>
      <c r="F182" s="218" t="s">
        <v>274</v>
      </c>
      <c r="G182" s="215"/>
      <c r="H182" s="217" t="s">
        <v>21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150</v>
      </c>
      <c r="AU182" s="224" t="s">
        <v>84</v>
      </c>
      <c r="AV182" s="12" t="s">
        <v>82</v>
      </c>
      <c r="AW182" s="12" t="s">
        <v>38</v>
      </c>
      <c r="AX182" s="12" t="s">
        <v>75</v>
      </c>
      <c r="AY182" s="224" t="s">
        <v>141</v>
      </c>
    </row>
    <row r="183" spans="2:65" s="13" customFormat="1" ht="13.5">
      <c r="B183" s="225"/>
      <c r="C183" s="226"/>
      <c r="D183" s="216" t="s">
        <v>150</v>
      </c>
      <c r="E183" s="227" t="s">
        <v>21</v>
      </c>
      <c r="F183" s="228" t="s">
        <v>84</v>
      </c>
      <c r="G183" s="226"/>
      <c r="H183" s="229">
        <v>2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150</v>
      </c>
      <c r="AU183" s="235" t="s">
        <v>84</v>
      </c>
      <c r="AV183" s="13" t="s">
        <v>84</v>
      </c>
      <c r="AW183" s="13" t="s">
        <v>38</v>
      </c>
      <c r="AX183" s="13" t="s">
        <v>75</v>
      </c>
      <c r="AY183" s="235" t="s">
        <v>141</v>
      </c>
    </row>
    <row r="184" spans="2:65" s="12" customFormat="1" ht="27">
      <c r="B184" s="214"/>
      <c r="C184" s="215"/>
      <c r="D184" s="216" t="s">
        <v>150</v>
      </c>
      <c r="E184" s="217" t="s">
        <v>21</v>
      </c>
      <c r="F184" s="218" t="s">
        <v>275</v>
      </c>
      <c r="G184" s="215"/>
      <c r="H184" s="217" t="s">
        <v>21</v>
      </c>
      <c r="I184" s="219"/>
      <c r="J184" s="215"/>
      <c r="K184" s="215"/>
      <c r="L184" s="220"/>
      <c r="M184" s="221"/>
      <c r="N184" s="222"/>
      <c r="O184" s="222"/>
      <c r="P184" s="222"/>
      <c r="Q184" s="222"/>
      <c r="R184" s="222"/>
      <c r="S184" s="222"/>
      <c r="T184" s="223"/>
      <c r="AT184" s="224" t="s">
        <v>150</v>
      </c>
      <c r="AU184" s="224" t="s">
        <v>84</v>
      </c>
      <c r="AV184" s="12" t="s">
        <v>82</v>
      </c>
      <c r="AW184" s="12" t="s">
        <v>38</v>
      </c>
      <c r="AX184" s="12" t="s">
        <v>75</v>
      </c>
      <c r="AY184" s="224" t="s">
        <v>141</v>
      </c>
    </row>
    <row r="185" spans="2:65" s="12" customFormat="1" ht="13.5">
      <c r="B185" s="214"/>
      <c r="C185" s="215"/>
      <c r="D185" s="216" t="s">
        <v>150</v>
      </c>
      <c r="E185" s="217" t="s">
        <v>21</v>
      </c>
      <c r="F185" s="218" t="s">
        <v>276</v>
      </c>
      <c r="G185" s="215"/>
      <c r="H185" s="217" t="s">
        <v>21</v>
      </c>
      <c r="I185" s="219"/>
      <c r="J185" s="215"/>
      <c r="K185" s="215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150</v>
      </c>
      <c r="AU185" s="224" t="s">
        <v>84</v>
      </c>
      <c r="AV185" s="12" t="s">
        <v>82</v>
      </c>
      <c r="AW185" s="12" t="s">
        <v>38</v>
      </c>
      <c r="AX185" s="12" t="s">
        <v>75</v>
      </c>
      <c r="AY185" s="224" t="s">
        <v>141</v>
      </c>
    </row>
    <row r="186" spans="2:65" s="13" customFormat="1" ht="13.5">
      <c r="B186" s="225"/>
      <c r="C186" s="226"/>
      <c r="D186" s="216" t="s">
        <v>150</v>
      </c>
      <c r="E186" s="227" t="s">
        <v>21</v>
      </c>
      <c r="F186" s="228" t="s">
        <v>148</v>
      </c>
      <c r="G186" s="226"/>
      <c r="H186" s="229">
        <v>4</v>
      </c>
      <c r="I186" s="230"/>
      <c r="J186" s="226"/>
      <c r="K186" s="226"/>
      <c r="L186" s="231"/>
      <c r="M186" s="232"/>
      <c r="N186" s="233"/>
      <c r="O186" s="233"/>
      <c r="P186" s="233"/>
      <c r="Q186" s="233"/>
      <c r="R186" s="233"/>
      <c r="S186" s="233"/>
      <c r="T186" s="234"/>
      <c r="AT186" s="235" t="s">
        <v>150</v>
      </c>
      <c r="AU186" s="235" t="s">
        <v>84</v>
      </c>
      <c r="AV186" s="13" t="s">
        <v>84</v>
      </c>
      <c r="AW186" s="13" t="s">
        <v>38</v>
      </c>
      <c r="AX186" s="13" t="s">
        <v>75</v>
      </c>
      <c r="AY186" s="235" t="s">
        <v>141</v>
      </c>
    </row>
    <row r="187" spans="2:65" s="14" customFormat="1" ht="13.5">
      <c r="B187" s="236"/>
      <c r="C187" s="237"/>
      <c r="D187" s="216" t="s">
        <v>150</v>
      </c>
      <c r="E187" s="238" t="s">
        <v>21</v>
      </c>
      <c r="F187" s="239" t="s">
        <v>154</v>
      </c>
      <c r="G187" s="237"/>
      <c r="H187" s="240">
        <v>6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AT187" s="246" t="s">
        <v>150</v>
      </c>
      <c r="AU187" s="246" t="s">
        <v>84</v>
      </c>
      <c r="AV187" s="14" t="s">
        <v>148</v>
      </c>
      <c r="AW187" s="14" t="s">
        <v>38</v>
      </c>
      <c r="AX187" s="14" t="s">
        <v>82</v>
      </c>
      <c r="AY187" s="246" t="s">
        <v>141</v>
      </c>
    </row>
    <row r="188" spans="2:65" s="1" customFormat="1" ht="25.5" customHeight="1">
      <c r="B188" s="40"/>
      <c r="C188" s="202" t="s">
        <v>277</v>
      </c>
      <c r="D188" s="202" t="s">
        <v>143</v>
      </c>
      <c r="E188" s="203" t="s">
        <v>278</v>
      </c>
      <c r="F188" s="204" t="s">
        <v>279</v>
      </c>
      <c r="G188" s="205" t="s">
        <v>162</v>
      </c>
      <c r="H188" s="206">
        <v>80</v>
      </c>
      <c r="I188" s="207"/>
      <c r="J188" s="208">
        <f>ROUND(I188*H188,2)</f>
        <v>0</v>
      </c>
      <c r="K188" s="204" t="s">
        <v>147</v>
      </c>
      <c r="L188" s="60"/>
      <c r="M188" s="209" t="s">
        <v>21</v>
      </c>
      <c r="N188" s="210" t="s">
        <v>46</v>
      </c>
      <c r="O188" s="41"/>
      <c r="P188" s="211">
        <f>O188*H188</f>
        <v>0</v>
      </c>
      <c r="Q188" s="211">
        <v>0</v>
      </c>
      <c r="R188" s="211">
        <f>Q188*H188</f>
        <v>0</v>
      </c>
      <c r="S188" s="211">
        <v>0</v>
      </c>
      <c r="T188" s="212">
        <f>S188*H188</f>
        <v>0</v>
      </c>
      <c r="AR188" s="24" t="s">
        <v>148</v>
      </c>
      <c r="AT188" s="24" t="s">
        <v>143</v>
      </c>
      <c r="AU188" s="24" t="s">
        <v>84</v>
      </c>
      <c r="AY188" s="24" t="s">
        <v>141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24" t="s">
        <v>82</v>
      </c>
      <c r="BK188" s="213">
        <f>ROUND(I188*H188,2)</f>
        <v>0</v>
      </c>
      <c r="BL188" s="24" t="s">
        <v>148</v>
      </c>
      <c r="BM188" s="24" t="s">
        <v>280</v>
      </c>
    </row>
    <row r="189" spans="2:65" s="12" customFormat="1" ht="13.5">
      <c r="B189" s="214"/>
      <c r="C189" s="215"/>
      <c r="D189" s="216" t="s">
        <v>150</v>
      </c>
      <c r="E189" s="217" t="s">
        <v>21</v>
      </c>
      <c r="F189" s="218" t="s">
        <v>281</v>
      </c>
      <c r="G189" s="215"/>
      <c r="H189" s="217" t="s">
        <v>21</v>
      </c>
      <c r="I189" s="219"/>
      <c r="J189" s="215"/>
      <c r="K189" s="215"/>
      <c r="L189" s="220"/>
      <c r="M189" s="221"/>
      <c r="N189" s="222"/>
      <c r="O189" s="222"/>
      <c r="P189" s="222"/>
      <c r="Q189" s="222"/>
      <c r="R189" s="222"/>
      <c r="S189" s="222"/>
      <c r="T189" s="223"/>
      <c r="AT189" s="224" t="s">
        <v>150</v>
      </c>
      <c r="AU189" s="224" t="s">
        <v>84</v>
      </c>
      <c r="AV189" s="12" t="s">
        <v>82</v>
      </c>
      <c r="AW189" s="12" t="s">
        <v>38</v>
      </c>
      <c r="AX189" s="12" t="s">
        <v>75</v>
      </c>
      <c r="AY189" s="224" t="s">
        <v>141</v>
      </c>
    </row>
    <row r="190" spans="2:65" s="13" customFormat="1" ht="13.5">
      <c r="B190" s="225"/>
      <c r="C190" s="226"/>
      <c r="D190" s="216" t="s">
        <v>150</v>
      </c>
      <c r="E190" s="227" t="s">
        <v>21</v>
      </c>
      <c r="F190" s="228" t="s">
        <v>282</v>
      </c>
      <c r="G190" s="226"/>
      <c r="H190" s="229">
        <v>80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AT190" s="235" t="s">
        <v>150</v>
      </c>
      <c r="AU190" s="235" t="s">
        <v>84</v>
      </c>
      <c r="AV190" s="13" t="s">
        <v>84</v>
      </c>
      <c r="AW190" s="13" t="s">
        <v>38</v>
      </c>
      <c r="AX190" s="13" t="s">
        <v>75</v>
      </c>
      <c r="AY190" s="235" t="s">
        <v>141</v>
      </c>
    </row>
    <row r="191" spans="2:65" s="14" customFormat="1" ht="13.5">
      <c r="B191" s="236"/>
      <c r="C191" s="237"/>
      <c r="D191" s="216" t="s">
        <v>150</v>
      </c>
      <c r="E191" s="238" t="s">
        <v>21</v>
      </c>
      <c r="F191" s="239" t="s">
        <v>154</v>
      </c>
      <c r="G191" s="237"/>
      <c r="H191" s="240">
        <v>80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AT191" s="246" t="s">
        <v>150</v>
      </c>
      <c r="AU191" s="246" t="s">
        <v>84</v>
      </c>
      <c r="AV191" s="14" t="s">
        <v>148</v>
      </c>
      <c r="AW191" s="14" t="s">
        <v>38</v>
      </c>
      <c r="AX191" s="14" t="s">
        <v>82</v>
      </c>
      <c r="AY191" s="246" t="s">
        <v>141</v>
      </c>
    </row>
    <row r="192" spans="2:65" s="1" customFormat="1" ht="25.5" customHeight="1">
      <c r="B192" s="40"/>
      <c r="C192" s="202" t="s">
        <v>283</v>
      </c>
      <c r="D192" s="202" t="s">
        <v>143</v>
      </c>
      <c r="E192" s="203" t="s">
        <v>284</v>
      </c>
      <c r="F192" s="204" t="s">
        <v>285</v>
      </c>
      <c r="G192" s="205" t="s">
        <v>162</v>
      </c>
      <c r="H192" s="206">
        <v>120</v>
      </c>
      <c r="I192" s="207"/>
      <c r="J192" s="208">
        <f>ROUND(I192*H192,2)</f>
        <v>0</v>
      </c>
      <c r="K192" s="204" t="s">
        <v>147</v>
      </c>
      <c r="L192" s="60"/>
      <c r="M192" s="209" t="s">
        <v>21</v>
      </c>
      <c r="N192" s="210" t="s">
        <v>46</v>
      </c>
      <c r="O192" s="41"/>
      <c r="P192" s="211">
        <f>O192*H192</f>
        <v>0</v>
      </c>
      <c r="Q192" s="211">
        <v>0</v>
      </c>
      <c r="R192" s="211">
        <f>Q192*H192</f>
        <v>0</v>
      </c>
      <c r="S192" s="211">
        <v>0</v>
      </c>
      <c r="T192" s="212">
        <f>S192*H192</f>
        <v>0</v>
      </c>
      <c r="AR192" s="24" t="s">
        <v>148</v>
      </c>
      <c r="AT192" s="24" t="s">
        <v>143</v>
      </c>
      <c r="AU192" s="24" t="s">
        <v>84</v>
      </c>
      <c r="AY192" s="24" t="s">
        <v>141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24" t="s">
        <v>82</v>
      </c>
      <c r="BK192" s="213">
        <f>ROUND(I192*H192,2)</f>
        <v>0</v>
      </c>
      <c r="BL192" s="24" t="s">
        <v>148</v>
      </c>
      <c r="BM192" s="24" t="s">
        <v>286</v>
      </c>
    </row>
    <row r="193" spans="2:65" s="12" customFormat="1" ht="13.5">
      <c r="B193" s="214"/>
      <c r="C193" s="215"/>
      <c r="D193" s="216" t="s">
        <v>150</v>
      </c>
      <c r="E193" s="217" t="s">
        <v>21</v>
      </c>
      <c r="F193" s="218" t="s">
        <v>287</v>
      </c>
      <c r="G193" s="215"/>
      <c r="H193" s="217" t="s">
        <v>21</v>
      </c>
      <c r="I193" s="219"/>
      <c r="J193" s="215"/>
      <c r="K193" s="215"/>
      <c r="L193" s="220"/>
      <c r="M193" s="221"/>
      <c r="N193" s="222"/>
      <c r="O193" s="222"/>
      <c r="P193" s="222"/>
      <c r="Q193" s="222"/>
      <c r="R193" s="222"/>
      <c r="S193" s="222"/>
      <c r="T193" s="223"/>
      <c r="AT193" s="224" t="s">
        <v>150</v>
      </c>
      <c r="AU193" s="224" t="s">
        <v>84</v>
      </c>
      <c r="AV193" s="12" t="s">
        <v>82</v>
      </c>
      <c r="AW193" s="12" t="s">
        <v>38</v>
      </c>
      <c r="AX193" s="12" t="s">
        <v>75</v>
      </c>
      <c r="AY193" s="224" t="s">
        <v>141</v>
      </c>
    </row>
    <row r="194" spans="2:65" s="13" customFormat="1" ht="13.5">
      <c r="B194" s="225"/>
      <c r="C194" s="226"/>
      <c r="D194" s="216" t="s">
        <v>150</v>
      </c>
      <c r="E194" s="227" t="s">
        <v>21</v>
      </c>
      <c r="F194" s="228" t="s">
        <v>288</v>
      </c>
      <c r="G194" s="226"/>
      <c r="H194" s="229">
        <v>120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AT194" s="235" t="s">
        <v>150</v>
      </c>
      <c r="AU194" s="235" t="s">
        <v>84</v>
      </c>
      <c r="AV194" s="13" t="s">
        <v>84</v>
      </c>
      <c r="AW194" s="13" t="s">
        <v>38</v>
      </c>
      <c r="AX194" s="13" t="s">
        <v>75</v>
      </c>
      <c r="AY194" s="235" t="s">
        <v>141</v>
      </c>
    </row>
    <row r="195" spans="2:65" s="14" customFormat="1" ht="13.5">
      <c r="B195" s="236"/>
      <c r="C195" s="237"/>
      <c r="D195" s="216" t="s">
        <v>150</v>
      </c>
      <c r="E195" s="238" t="s">
        <v>21</v>
      </c>
      <c r="F195" s="239" t="s">
        <v>154</v>
      </c>
      <c r="G195" s="237"/>
      <c r="H195" s="240">
        <v>120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AT195" s="246" t="s">
        <v>150</v>
      </c>
      <c r="AU195" s="246" t="s">
        <v>84</v>
      </c>
      <c r="AV195" s="14" t="s">
        <v>148</v>
      </c>
      <c r="AW195" s="14" t="s">
        <v>38</v>
      </c>
      <c r="AX195" s="14" t="s">
        <v>82</v>
      </c>
      <c r="AY195" s="246" t="s">
        <v>141</v>
      </c>
    </row>
    <row r="196" spans="2:65" s="1" customFormat="1" ht="25.5" customHeight="1">
      <c r="B196" s="40"/>
      <c r="C196" s="202" t="s">
        <v>289</v>
      </c>
      <c r="D196" s="202" t="s">
        <v>143</v>
      </c>
      <c r="E196" s="203" t="s">
        <v>290</v>
      </c>
      <c r="F196" s="204" t="s">
        <v>291</v>
      </c>
      <c r="G196" s="205" t="s">
        <v>162</v>
      </c>
      <c r="H196" s="206">
        <v>1</v>
      </c>
      <c r="I196" s="207"/>
      <c r="J196" s="208">
        <f>ROUND(I196*H196,2)</f>
        <v>0</v>
      </c>
      <c r="K196" s="204" t="s">
        <v>147</v>
      </c>
      <c r="L196" s="60"/>
      <c r="M196" s="209" t="s">
        <v>21</v>
      </c>
      <c r="N196" s="210" t="s">
        <v>46</v>
      </c>
      <c r="O196" s="41"/>
      <c r="P196" s="211">
        <f>O196*H196</f>
        <v>0</v>
      </c>
      <c r="Q196" s="211">
        <v>0</v>
      </c>
      <c r="R196" s="211">
        <f>Q196*H196</f>
        <v>0</v>
      </c>
      <c r="S196" s="211">
        <v>0</v>
      </c>
      <c r="T196" s="212">
        <f>S196*H196</f>
        <v>0</v>
      </c>
      <c r="AR196" s="24" t="s">
        <v>148</v>
      </c>
      <c r="AT196" s="24" t="s">
        <v>143</v>
      </c>
      <c r="AU196" s="24" t="s">
        <v>84</v>
      </c>
      <c r="AY196" s="24" t="s">
        <v>141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24" t="s">
        <v>82</v>
      </c>
      <c r="BK196" s="213">
        <f>ROUND(I196*H196,2)</f>
        <v>0</v>
      </c>
      <c r="BL196" s="24" t="s">
        <v>148</v>
      </c>
      <c r="BM196" s="24" t="s">
        <v>292</v>
      </c>
    </row>
    <row r="197" spans="2:65" s="12" customFormat="1" ht="13.5">
      <c r="B197" s="214"/>
      <c r="C197" s="215"/>
      <c r="D197" s="216" t="s">
        <v>150</v>
      </c>
      <c r="E197" s="217" t="s">
        <v>21</v>
      </c>
      <c r="F197" s="218" t="s">
        <v>293</v>
      </c>
      <c r="G197" s="215"/>
      <c r="H197" s="217" t="s">
        <v>21</v>
      </c>
      <c r="I197" s="219"/>
      <c r="J197" s="215"/>
      <c r="K197" s="215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150</v>
      </c>
      <c r="AU197" s="224" t="s">
        <v>84</v>
      </c>
      <c r="AV197" s="12" t="s">
        <v>82</v>
      </c>
      <c r="AW197" s="12" t="s">
        <v>38</v>
      </c>
      <c r="AX197" s="12" t="s">
        <v>75</v>
      </c>
      <c r="AY197" s="224" t="s">
        <v>141</v>
      </c>
    </row>
    <row r="198" spans="2:65" s="13" customFormat="1" ht="13.5">
      <c r="B198" s="225"/>
      <c r="C198" s="226"/>
      <c r="D198" s="216" t="s">
        <v>150</v>
      </c>
      <c r="E198" s="227" t="s">
        <v>21</v>
      </c>
      <c r="F198" s="228" t="s">
        <v>82</v>
      </c>
      <c r="G198" s="226"/>
      <c r="H198" s="229">
        <v>1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AT198" s="235" t="s">
        <v>150</v>
      </c>
      <c r="AU198" s="235" t="s">
        <v>84</v>
      </c>
      <c r="AV198" s="13" t="s">
        <v>84</v>
      </c>
      <c r="AW198" s="13" t="s">
        <v>38</v>
      </c>
      <c r="AX198" s="13" t="s">
        <v>75</v>
      </c>
      <c r="AY198" s="235" t="s">
        <v>141</v>
      </c>
    </row>
    <row r="199" spans="2:65" s="14" customFormat="1" ht="13.5">
      <c r="B199" s="236"/>
      <c r="C199" s="237"/>
      <c r="D199" s="216" t="s">
        <v>150</v>
      </c>
      <c r="E199" s="238" t="s">
        <v>21</v>
      </c>
      <c r="F199" s="239" t="s">
        <v>154</v>
      </c>
      <c r="G199" s="237"/>
      <c r="H199" s="240">
        <v>1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AT199" s="246" t="s">
        <v>150</v>
      </c>
      <c r="AU199" s="246" t="s">
        <v>84</v>
      </c>
      <c r="AV199" s="14" t="s">
        <v>148</v>
      </c>
      <c r="AW199" s="14" t="s">
        <v>38</v>
      </c>
      <c r="AX199" s="14" t="s">
        <v>82</v>
      </c>
      <c r="AY199" s="246" t="s">
        <v>141</v>
      </c>
    </row>
    <row r="200" spans="2:65" s="1" customFormat="1" ht="25.5" customHeight="1">
      <c r="B200" s="40"/>
      <c r="C200" s="202" t="s">
        <v>294</v>
      </c>
      <c r="D200" s="202" t="s">
        <v>143</v>
      </c>
      <c r="E200" s="203" t="s">
        <v>295</v>
      </c>
      <c r="F200" s="204" t="s">
        <v>296</v>
      </c>
      <c r="G200" s="205" t="s">
        <v>162</v>
      </c>
      <c r="H200" s="206">
        <v>20</v>
      </c>
      <c r="I200" s="207"/>
      <c r="J200" s="208">
        <f>ROUND(I200*H200,2)</f>
        <v>0</v>
      </c>
      <c r="K200" s="204" t="s">
        <v>147</v>
      </c>
      <c r="L200" s="60"/>
      <c r="M200" s="209" t="s">
        <v>21</v>
      </c>
      <c r="N200" s="210" t="s">
        <v>46</v>
      </c>
      <c r="O200" s="41"/>
      <c r="P200" s="211">
        <f>O200*H200</f>
        <v>0</v>
      </c>
      <c r="Q200" s="211">
        <v>0</v>
      </c>
      <c r="R200" s="211">
        <f>Q200*H200</f>
        <v>0</v>
      </c>
      <c r="S200" s="211">
        <v>0</v>
      </c>
      <c r="T200" s="212">
        <f>S200*H200</f>
        <v>0</v>
      </c>
      <c r="AR200" s="24" t="s">
        <v>148</v>
      </c>
      <c r="AT200" s="24" t="s">
        <v>143</v>
      </c>
      <c r="AU200" s="24" t="s">
        <v>84</v>
      </c>
      <c r="AY200" s="24" t="s">
        <v>141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24" t="s">
        <v>82</v>
      </c>
      <c r="BK200" s="213">
        <f>ROUND(I200*H200,2)</f>
        <v>0</v>
      </c>
      <c r="BL200" s="24" t="s">
        <v>148</v>
      </c>
      <c r="BM200" s="24" t="s">
        <v>297</v>
      </c>
    </row>
    <row r="201" spans="2:65" s="12" customFormat="1" ht="13.5">
      <c r="B201" s="214"/>
      <c r="C201" s="215"/>
      <c r="D201" s="216" t="s">
        <v>150</v>
      </c>
      <c r="E201" s="217" t="s">
        <v>21</v>
      </c>
      <c r="F201" s="218" t="s">
        <v>298</v>
      </c>
      <c r="G201" s="215"/>
      <c r="H201" s="217" t="s">
        <v>21</v>
      </c>
      <c r="I201" s="219"/>
      <c r="J201" s="215"/>
      <c r="K201" s="215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150</v>
      </c>
      <c r="AU201" s="224" t="s">
        <v>84</v>
      </c>
      <c r="AV201" s="12" t="s">
        <v>82</v>
      </c>
      <c r="AW201" s="12" t="s">
        <v>38</v>
      </c>
      <c r="AX201" s="12" t="s">
        <v>75</v>
      </c>
      <c r="AY201" s="224" t="s">
        <v>141</v>
      </c>
    </row>
    <row r="202" spans="2:65" s="13" customFormat="1" ht="13.5">
      <c r="B202" s="225"/>
      <c r="C202" s="226"/>
      <c r="D202" s="216" t="s">
        <v>150</v>
      </c>
      <c r="E202" s="227" t="s">
        <v>21</v>
      </c>
      <c r="F202" s="228" t="s">
        <v>256</v>
      </c>
      <c r="G202" s="226"/>
      <c r="H202" s="229">
        <v>20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AT202" s="235" t="s">
        <v>150</v>
      </c>
      <c r="AU202" s="235" t="s">
        <v>84</v>
      </c>
      <c r="AV202" s="13" t="s">
        <v>84</v>
      </c>
      <c r="AW202" s="13" t="s">
        <v>38</v>
      </c>
      <c r="AX202" s="13" t="s">
        <v>75</v>
      </c>
      <c r="AY202" s="235" t="s">
        <v>141</v>
      </c>
    </row>
    <row r="203" spans="2:65" s="14" customFormat="1" ht="13.5">
      <c r="B203" s="236"/>
      <c r="C203" s="237"/>
      <c r="D203" s="216" t="s">
        <v>150</v>
      </c>
      <c r="E203" s="238" t="s">
        <v>21</v>
      </c>
      <c r="F203" s="239" t="s">
        <v>154</v>
      </c>
      <c r="G203" s="237"/>
      <c r="H203" s="240">
        <v>20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AT203" s="246" t="s">
        <v>150</v>
      </c>
      <c r="AU203" s="246" t="s">
        <v>84</v>
      </c>
      <c r="AV203" s="14" t="s">
        <v>148</v>
      </c>
      <c r="AW203" s="14" t="s">
        <v>38</v>
      </c>
      <c r="AX203" s="14" t="s">
        <v>82</v>
      </c>
      <c r="AY203" s="246" t="s">
        <v>141</v>
      </c>
    </row>
    <row r="204" spans="2:65" s="1" customFormat="1" ht="25.5" customHeight="1">
      <c r="B204" s="40"/>
      <c r="C204" s="202" t="s">
        <v>299</v>
      </c>
      <c r="D204" s="202" t="s">
        <v>143</v>
      </c>
      <c r="E204" s="203" t="s">
        <v>300</v>
      </c>
      <c r="F204" s="204" t="s">
        <v>301</v>
      </c>
      <c r="G204" s="205" t="s">
        <v>162</v>
      </c>
      <c r="H204" s="206">
        <v>1</v>
      </c>
      <c r="I204" s="207"/>
      <c r="J204" s="208">
        <f>ROUND(I204*H204,2)</f>
        <v>0</v>
      </c>
      <c r="K204" s="204" t="s">
        <v>147</v>
      </c>
      <c r="L204" s="60"/>
      <c r="M204" s="209" t="s">
        <v>21</v>
      </c>
      <c r="N204" s="210" t="s">
        <v>46</v>
      </c>
      <c r="O204" s="41"/>
      <c r="P204" s="211">
        <f>O204*H204</f>
        <v>0</v>
      </c>
      <c r="Q204" s="211">
        <v>0</v>
      </c>
      <c r="R204" s="211">
        <f>Q204*H204</f>
        <v>0</v>
      </c>
      <c r="S204" s="211">
        <v>0</v>
      </c>
      <c r="T204" s="212">
        <f>S204*H204</f>
        <v>0</v>
      </c>
      <c r="AR204" s="24" t="s">
        <v>148</v>
      </c>
      <c r="AT204" s="24" t="s">
        <v>143</v>
      </c>
      <c r="AU204" s="24" t="s">
        <v>84</v>
      </c>
      <c r="AY204" s="24" t="s">
        <v>141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24" t="s">
        <v>82</v>
      </c>
      <c r="BK204" s="213">
        <f>ROUND(I204*H204,2)</f>
        <v>0</v>
      </c>
      <c r="BL204" s="24" t="s">
        <v>148</v>
      </c>
      <c r="BM204" s="24" t="s">
        <v>302</v>
      </c>
    </row>
    <row r="205" spans="2:65" s="12" customFormat="1" ht="13.5">
      <c r="B205" s="214"/>
      <c r="C205" s="215"/>
      <c r="D205" s="216" t="s">
        <v>150</v>
      </c>
      <c r="E205" s="217" t="s">
        <v>21</v>
      </c>
      <c r="F205" s="218" t="s">
        <v>303</v>
      </c>
      <c r="G205" s="215"/>
      <c r="H205" s="217" t="s">
        <v>21</v>
      </c>
      <c r="I205" s="219"/>
      <c r="J205" s="215"/>
      <c r="K205" s="215"/>
      <c r="L205" s="220"/>
      <c r="M205" s="221"/>
      <c r="N205" s="222"/>
      <c r="O205" s="222"/>
      <c r="P205" s="222"/>
      <c r="Q205" s="222"/>
      <c r="R205" s="222"/>
      <c r="S205" s="222"/>
      <c r="T205" s="223"/>
      <c r="AT205" s="224" t="s">
        <v>150</v>
      </c>
      <c r="AU205" s="224" t="s">
        <v>84</v>
      </c>
      <c r="AV205" s="12" t="s">
        <v>82</v>
      </c>
      <c r="AW205" s="12" t="s">
        <v>38</v>
      </c>
      <c r="AX205" s="12" t="s">
        <v>75</v>
      </c>
      <c r="AY205" s="224" t="s">
        <v>141</v>
      </c>
    </row>
    <row r="206" spans="2:65" s="13" customFormat="1" ht="13.5">
      <c r="B206" s="225"/>
      <c r="C206" s="226"/>
      <c r="D206" s="216" t="s">
        <v>150</v>
      </c>
      <c r="E206" s="227" t="s">
        <v>21</v>
      </c>
      <c r="F206" s="228" t="s">
        <v>82</v>
      </c>
      <c r="G206" s="226"/>
      <c r="H206" s="229">
        <v>1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AT206" s="235" t="s">
        <v>150</v>
      </c>
      <c r="AU206" s="235" t="s">
        <v>84</v>
      </c>
      <c r="AV206" s="13" t="s">
        <v>84</v>
      </c>
      <c r="AW206" s="13" t="s">
        <v>38</v>
      </c>
      <c r="AX206" s="13" t="s">
        <v>75</v>
      </c>
      <c r="AY206" s="235" t="s">
        <v>141</v>
      </c>
    </row>
    <row r="207" spans="2:65" s="14" customFormat="1" ht="13.5">
      <c r="B207" s="236"/>
      <c r="C207" s="237"/>
      <c r="D207" s="216" t="s">
        <v>150</v>
      </c>
      <c r="E207" s="238" t="s">
        <v>21</v>
      </c>
      <c r="F207" s="239" t="s">
        <v>154</v>
      </c>
      <c r="G207" s="237"/>
      <c r="H207" s="240">
        <v>1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AT207" s="246" t="s">
        <v>150</v>
      </c>
      <c r="AU207" s="246" t="s">
        <v>84</v>
      </c>
      <c r="AV207" s="14" t="s">
        <v>148</v>
      </c>
      <c r="AW207" s="14" t="s">
        <v>38</v>
      </c>
      <c r="AX207" s="14" t="s">
        <v>82</v>
      </c>
      <c r="AY207" s="246" t="s">
        <v>141</v>
      </c>
    </row>
    <row r="208" spans="2:65" s="1" customFormat="1" ht="38.25" customHeight="1">
      <c r="B208" s="40"/>
      <c r="C208" s="202" t="s">
        <v>304</v>
      </c>
      <c r="D208" s="202" t="s">
        <v>143</v>
      </c>
      <c r="E208" s="203" t="s">
        <v>305</v>
      </c>
      <c r="F208" s="204" t="s">
        <v>306</v>
      </c>
      <c r="G208" s="205" t="s">
        <v>162</v>
      </c>
      <c r="H208" s="206">
        <v>20</v>
      </c>
      <c r="I208" s="207"/>
      <c r="J208" s="208">
        <f>ROUND(I208*H208,2)</f>
        <v>0</v>
      </c>
      <c r="K208" s="204" t="s">
        <v>147</v>
      </c>
      <c r="L208" s="60"/>
      <c r="M208" s="209" t="s">
        <v>21</v>
      </c>
      <c r="N208" s="210" t="s">
        <v>46</v>
      </c>
      <c r="O208" s="41"/>
      <c r="P208" s="211">
        <f>O208*H208</f>
        <v>0</v>
      </c>
      <c r="Q208" s="211">
        <v>0</v>
      </c>
      <c r="R208" s="211">
        <f>Q208*H208</f>
        <v>0</v>
      </c>
      <c r="S208" s="211">
        <v>0</v>
      </c>
      <c r="T208" s="212">
        <f>S208*H208</f>
        <v>0</v>
      </c>
      <c r="AR208" s="24" t="s">
        <v>148</v>
      </c>
      <c r="AT208" s="24" t="s">
        <v>143</v>
      </c>
      <c r="AU208" s="24" t="s">
        <v>84</v>
      </c>
      <c r="AY208" s="24" t="s">
        <v>141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24" t="s">
        <v>82</v>
      </c>
      <c r="BK208" s="213">
        <f>ROUND(I208*H208,2)</f>
        <v>0</v>
      </c>
      <c r="BL208" s="24" t="s">
        <v>148</v>
      </c>
      <c r="BM208" s="24" t="s">
        <v>307</v>
      </c>
    </row>
    <row r="209" spans="2:65" s="12" customFormat="1" ht="13.5">
      <c r="B209" s="214"/>
      <c r="C209" s="215"/>
      <c r="D209" s="216" t="s">
        <v>150</v>
      </c>
      <c r="E209" s="217" t="s">
        <v>21</v>
      </c>
      <c r="F209" s="218" t="s">
        <v>308</v>
      </c>
      <c r="G209" s="215"/>
      <c r="H209" s="217" t="s">
        <v>21</v>
      </c>
      <c r="I209" s="219"/>
      <c r="J209" s="215"/>
      <c r="K209" s="215"/>
      <c r="L209" s="220"/>
      <c r="M209" s="221"/>
      <c r="N209" s="222"/>
      <c r="O209" s="222"/>
      <c r="P209" s="222"/>
      <c r="Q209" s="222"/>
      <c r="R209" s="222"/>
      <c r="S209" s="222"/>
      <c r="T209" s="223"/>
      <c r="AT209" s="224" t="s">
        <v>150</v>
      </c>
      <c r="AU209" s="224" t="s">
        <v>84</v>
      </c>
      <c r="AV209" s="12" t="s">
        <v>82</v>
      </c>
      <c r="AW209" s="12" t="s">
        <v>38</v>
      </c>
      <c r="AX209" s="12" t="s">
        <v>75</v>
      </c>
      <c r="AY209" s="224" t="s">
        <v>141</v>
      </c>
    </row>
    <row r="210" spans="2:65" s="13" customFormat="1" ht="13.5">
      <c r="B210" s="225"/>
      <c r="C210" s="226"/>
      <c r="D210" s="216" t="s">
        <v>150</v>
      </c>
      <c r="E210" s="227" t="s">
        <v>21</v>
      </c>
      <c r="F210" s="228" t="s">
        <v>256</v>
      </c>
      <c r="G210" s="226"/>
      <c r="H210" s="229">
        <v>20</v>
      </c>
      <c r="I210" s="230"/>
      <c r="J210" s="226"/>
      <c r="K210" s="226"/>
      <c r="L210" s="231"/>
      <c r="M210" s="232"/>
      <c r="N210" s="233"/>
      <c r="O210" s="233"/>
      <c r="P210" s="233"/>
      <c r="Q210" s="233"/>
      <c r="R210" s="233"/>
      <c r="S210" s="233"/>
      <c r="T210" s="234"/>
      <c r="AT210" s="235" t="s">
        <v>150</v>
      </c>
      <c r="AU210" s="235" t="s">
        <v>84</v>
      </c>
      <c r="AV210" s="13" t="s">
        <v>84</v>
      </c>
      <c r="AW210" s="13" t="s">
        <v>38</v>
      </c>
      <c r="AX210" s="13" t="s">
        <v>75</v>
      </c>
      <c r="AY210" s="235" t="s">
        <v>141</v>
      </c>
    </row>
    <row r="211" spans="2:65" s="14" customFormat="1" ht="13.5">
      <c r="B211" s="236"/>
      <c r="C211" s="237"/>
      <c r="D211" s="216" t="s">
        <v>150</v>
      </c>
      <c r="E211" s="238" t="s">
        <v>21</v>
      </c>
      <c r="F211" s="239" t="s">
        <v>154</v>
      </c>
      <c r="G211" s="237"/>
      <c r="H211" s="240">
        <v>20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AT211" s="246" t="s">
        <v>150</v>
      </c>
      <c r="AU211" s="246" t="s">
        <v>84</v>
      </c>
      <c r="AV211" s="14" t="s">
        <v>148</v>
      </c>
      <c r="AW211" s="14" t="s">
        <v>38</v>
      </c>
      <c r="AX211" s="14" t="s">
        <v>82</v>
      </c>
      <c r="AY211" s="246" t="s">
        <v>141</v>
      </c>
    </row>
    <row r="212" spans="2:65" s="11" customFormat="1" ht="29.85" customHeight="1">
      <c r="B212" s="186"/>
      <c r="C212" s="187"/>
      <c r="D212" s="188" t="s">
        <v>74</v>
      </c>
      <c r="E212" s="200" t="s">
        <v>309</v>
      </c>
      <c r="F212" s="200" t="s">
        <v>310</v>
      </c>
      <c r="G212" s="187"/>
      <c r="H212" s="187"/>
      <c r="I212" s="190"/>
      <c r="J212" s="201">
        <f>BK212</f>
        <v>0</v>
      </c>
      <c r="K212" s="187"/>
      <c r="L212" s="192"/>
      <c r="M212" s="193"/>
      <c r="N212" s="194"/>
      <c r="O212" s="194"/>
      <c r="P212" s="195">
        <f>SUM(P213:P216)</f>
        <v>0</v>
      </c>
      <c r="Q212" s="194"/>
      <c r="R212" s="195">
        <f>SUM(R213:R216)</f>
        <v>0</v>
      </c>
      <c r="S212" s="194"/>
      <c r="T212" s="196">
        <f>SUM(T213:T216)</f>
        <v>0</v>
      </c>
      <c r="AR212" s="197" t="s">
        <v>82</v>
      </c>
      <c r="AT212" s="198" t="s">
        <v>74</v>
      </c>
      <c r="AU212" s="198" t="s">
        <v>82</v>
      </c>
      <c r="AY212" s="197" t="s">
        <v>141</v>
      </c>
      <c r="BK212" s="199">
        <f>SUM(BK213:BK216)</f>
        <v>0</v>
      </c>
    </row>
    <row r="213" spans="2:65" s="1" customFormat="1" ht="38.25" customHeight="1">
      <c r="B213" s="40"/>
      <c r="C213" s="202" t="s">
        <v>311</v>
      </c>
      <c r="D213" s="202" t="s">
        <v>143</v>
      </c>
      <c r="E213" s="203" t="s">
        <v>312</v>
      </c>
      <c r="F213" s="204" t="s">
        <v>313</v>
      </c>
      <c r="G213" s="205" t="s">
        <v>314</v>
      </c>
      <c r="H213" s="206">
        <v>23.652999999999999</v>
      </c>
      <c r="I213" s="207"/>
      <c r="J213" s="208">
        <f>ROUND(I213*H213,2)</f>
        <v>0</v>
      </c>
      <c r="K213" s="204" t="s">
        <v>147</v>
      </c>
      <c r="L213" s="60"/>
      <c r="M213" s="209" t="s">
        <v>21</v>
      </c>
      <c r="N213" s="210" t="s">
        <v>46</v>
      </c>
      <c r="O213" s="41"/>
      <c r="P213" s="211">
        <f>O213*H213</f>
        <v>0</v>
      </c>
      <c r="Q213" s="211">
        <v>0</v>
      </c>
      <c r="R213" s="211">
        <f>Q213*H213</f>
        <v>0</v>
      </c>
      <c r="S213" s="211">
        <v>0</v>
      </c>
      <c r="T213" s="212">
        <f>S213*H213</f>
        <v>0</v>
      </c>
      <c r="AR213" s="24" t="s">
        <v>148</v>
      </c>
      <c r="AT213" s="24" t="s">
        <v>143</v>
      </c>
      <c r="AU213" s="24" t="s">
        <v>84</v>
      </c>
      <c r="AY213" s="24" t="s">
        <v>141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24" t="s">
        <v>82</v>
      </c>
      <c r="BK213" s="213">
        <f>ROUND(I213*H213,2)</f>
        <v>0</v>
      </c>
      <c r="BL213" s="24" t="s">
        <v>148</v>
      </c>
      <c r="BM213" s="24" t="s">
        <v>315</v>
      </c>
    </row>
    <row r="214" spans="2:65" s="1" customFormat="1" ht="38.25" customHeight="1">
      <c r="B214" s="40"/>
      <c r="C214" s="202" t="s">
        <v>316</v>
      </c>
      <c r="D214" s="202" t="s">
        <v>143</v>
      </c>
      <c r="E214" s="203" t="s">
        <v>317</v>
      </c>
      <c r="F214" s="204" t="s">
        <v>318</v>
      </c>
      <c r="G214" s="205" t="s">
        <v>314</v>
      </c>
      <c r="H214" s="206">
        <v>70.959000000000003</v>
      </c>
      <c r="I214" s="207"/>
      <c r="J214" s="208">
        <f>ROUND(I214*H214,2)</f>
        <v>0</v>
      </c>
      <c r="K214" s="204" t="s">
        <v>147</v>
      </c>
      <c r="L214" s="60"/>
      <c r="M214" s="209" t="s">
        <v>21</v>
      </c>
      <c r="N214" s="210" t="s">
        <v>46</v>
      </c>
      <c r="O214" s="41"/>
      <c r="P214" s="211">
        <f>O214*H214</f>
        <v>0</v>
      </c>
      <c r="Q214" s="211">
        <v>0</v>
      </c>
      <c r="R214" s="211">
        <f>Q214*H214</f>
        <v>0</v>
      </c>
      <c r="S214" s="211">
        <v>0</v>
      </c>
      <c r="T214" s="212">
        <f>S214*H214</f>
        <v>0</v>
      </c>
      <c r="AR214" s="24" t="s">
        <v>148</v>
      </c>
      <c r="AT214" s="24" t="s">
        <v>143</v>
      </c>
      <c r="AU214" s="24" t="s">
        <v>84</v>
      </c>
      <c r="AY214" s="24" t="s">
        <v>141</v>
      </c>
      <c r="BE214" s="213">
        <f>IF(N214="základní",J214,0)</f>
        <v>0</v>
      </c>
      <c r="BF214" s="213">
        <f>IF(N214="snížená",J214,0)</f>
        <v>0</v>
      </c>
      <c r="BG214" s="213">
        <f>IF(N214="zákl. přenesená",J214,0)</f>
        <v>0</v>
      </c>
      <c r="BH214" s="213">
        <f>IF(N214="sníž. přenesená",J214,0)</f>
        <v>0</v>
      </c>
      <c r="BI214" s="213">
        <f>IF(N214="nulová",J214,0)</f>
        <v>0</v>
      </c>
      <c r="BJ214" s="24" t="s">
        <v>82</v>
      </c>
      <c r="BK214" s="213">
        <f>ROUND(I214*H214,2)</f>
        <v>0</v>
      </c>
      <c r="BL214" s="24" t="s">
        <v>148</v>
      </c>
      <c r="BM214" s="24" t="s">
        <v>319</v>
      </c>
    </row>
    <row r="215" spans="2:65" s="1" customFormat="1" ht="27">
      <c r="B215" s="40"/>
      <c r="C215" s="62"/>
      <c r="D215" s="216" t="s">
        <v>320</v>
      </c>
      <c r="E215" s="62"/>
      <c r="F215" s="247" t="s">
        <v>321</v>
      </c>
      <c r="G215" s="62"/>
      <c r="H215" s="62"/>
      <c r="I215" s="171"/>
      <c r="J215" s="62"/>
      <c r="K215" s="62"/>
      <c r="L215" s="60"/>
      <c r="M215" s="248"/>
      <c r="N215" s="41"/>
      <c r="O215" s="41"/>
      <c r="P215" s="41"/>
      <c r="Q215" s="41"/>
      <c r="R215" s="41"/>
      <c r="S215" s="41"/>
      <c r="T215" s="77"/>
      <c r="AT215" s="24" t="s">
        <v>320</v>
      </c>
      <c r="AU215" s="24" t="s">
        <v>84</v>
      </c>
    </row>
    <row r="216" spans="2:65" s="13" customFormat="1" ht="13.5">
      <c r="B216" s="225"/>
      <c r="C216" s="226"/>
      <c r="D216" s="216" t="s">
        <v>150</v>
      </c>
      <c r="E216" s="226"/>
      <c r="F216" s="228" t="s">
        <v>322</v>
      </c>
      <c r="G216" s="226"/>
      <c r="H216" s="229">
        <v>70.959000000000003</v>
      </c>
      <c r="I216" s="230"/>
      <c r="J216" s="226"/>
      <c r="K216" s="226"/>
      <c r="L216" s="231"/>
      <c r="M216" s="249"/>
      <c r="N216" s="250"/>
      <c r="O216" s="250"/>
      <c r="P216" s="250"/>
      <c r="Q216" s="250"/>
      <c r="R216" s="250"/>
      <c r="S216" s="250"/>
      <c r="T216" s="251"/>
      <c r="AT216" s="235" t="s">
        <v>150</v>
      </c>
      <c r="AU216" s="235" t="s">
        <v>84</v>
      </c>
      <c r="AV216" s="13" t="s">
        <v>84</v>
      </c>
      <c r="AW216" s="13" t="s">
        <v>6</v>
      </c>
      <c r="AX216" s="13" t="s">
        <v>82</v>
      </c>
      <c r="AY216" s="235" t="s">
        <v>141</v>
      </c>
    </row>
    <row r="217" spans="2:65" s="1" customFormat="1" ht="6.95" customHeight="1">
      <c r="B217" s="55"/>
      <c r="C217" s="56"/>
      <c r="D217" s="56"/>
      <c r="E217" s="56"/>
      <c r="F217" s="56"/>
      <c r="G217" s="56"/>
      <c r="H217" s="56"/>
      <c r="I217" s="147"/>
      <c r="J217" s="56"/>
      <c r="K217" s="56"/>
      <c r="L217" s="60"/>
    </row>
  </sheetData>
  <sheetProtection algorithmName="SHA-512" hashValue="DaWFeBoOcNn+q32tMkrf/g6+G8y8j6oFv0d1R9H/MHWff+w6OiPVKHbO/orp4zi/5X1A/ANLWC90JnRmVR4wMQ==" saltValue="icgMNapyrglrf6Xp9gO9/9oTwRnOOwZXWU97H1F+xTQIOFcsWT5f9ujlyQiE3DLF302GgT1AkhElHk7FsEh31A==" spinCount="100000" sheet="1" objects="1" scenarios="1" formatColumns="0" formatRows="0" autoFilter="0"/>
  <autoFilter ref="C88:K216"/>
  <mergeCells count="13">
    <mergeCell ref="E81:H81"/>
    <mergeCell ref="G1:H1"/>
    <mergeCell ref="L2:V2"/>
    <mergeCell ref="E49:H49"/>
    <mergeCell ref="E51:H51"/>
    <mergeCell ref="J55:J56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0"/>
      <c r="C1" s="120"/>
      <c r="D1" s="121" t="s">
        <v>1</v>
      </c>
      <c r="E1" s="120"/>
      <c r="F1" s="122" t="s">
        <v>103</v>
      </c>
      <c r="G1" s="393" t="s">
        <v>104</v>
      </c>
      <c r="H1" s="393"/>
      <c r="I1" s="123"/>
      <c r="J1" s="122" t="s">
        <v>105</v>
      </c>
      <c r="K1" s="121" t="s">
        <v>106</v>
      </c>
      <c r="L1" s="122" t="s">
        <v>107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24" t="s">
        <v>93</v>
      </c>
    </row>
    <row r="3" spans="1:70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108</v>
      </c>
      <c r="E4" s="29"/>
      <c r="F4" s="29"/>
      <c r="G4" s="29"/>
      <c r="H4" s="29"/>
      <c r="I4" s="125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5"/>
      <c r="J6" s="29"/>
      <c r="K6" s="31"/>
    </row>
    <row r="7" spans="1:70" ht="16.5" customHeight="1">
      <c r="B7" s="28"/>
      <c r="C7" s="29"/>
      <c r="D7" s="29"/>
      <c r="E7" s="385" t="str">
        <f>'Rekapitulace stavby'!K6</f>
        <v>Cyklotratě v příměstském rekreačním lese v Šumperku</v>
      </c>
      <c r="F7" s="386"/>
      <c r="G7" s="386"/>
      <c r="H7" s="386"/>
      <c r="I7" s="125"/>
      <c r="J7" s="29"/>
      <c r="K7" s="31"/>
    </row>
    <row r="8" spans="1:70">
      <c r="B8" s="28"/>
      <c r="C8" s="29"/>
      <c r="D8" s="37" t="s">
        <v>109</v>
      </c>
      <c r="E8" s="29"/>
      <c r="F8" s="29"/>
      <c r="G8" s="29"/>
      <c r="H8" s="29"/>
      <c r="I8" s="125"/>
      <c r="J8" s="29"/>
      <c r="K8" s="31"/>
    </row>
    <row r="9" spans="1:70" s="1" customFormat="1" ht="16.5" customHeight="1">
      <c r="B9" s="40"/>
      <c r="C9" s="41"/>
      <c r="D9" s="41"/>
      <c r="E9" s="385" t="s">
        <v>323</v>
      </c>
      <c r="F9" s="387"/>
      <c r="G9" s="387"/>
      <c r="H9" s="387"/>
      <c r="I9" s="126"/>
      <c r="J9" s="41"/>
      <c r="K9" s="44"/>
    </row>
    <row r="10" spans="1:70" s="1" customFormat="1">
      <c r="B10" s="40"/>
      <c r="C10" s="41"/>
      <c r="D10" s="37" t="s">
        <v>111</v>
      </c>
      <c r="E10" s="41"/>
      <c r="F10" s="41"/>
      <c r="G10" s="41"/>
      <c r="H10" s="41"/>
      <c r="I10" s="126"/>
      <c r="J10" s="41"/>
      <c r="K10" s="44"/>
    </row>
    <row r="11" spans="1:70" s="1" customFormat="1" ht="36.950000000000003" customHeight="1">
      <c r="B11" s="40"/>
      <c r="C11" s="41"/>
      <c r="D11" s="41"/>
      <c r="E11" s="388" t="s">
        <v>324</v>
      </c>
      <c r="F11" s="387"/>
      <c r="G11" s="387"/>
      <c r="H11" s="387"/>
      <c r="I11" s="126"/>
      <c r="J11" s="41"/>
      <c r="K11" s="44"/>
    </row>
    <row r="12" spans="1:70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1:70" s="1" customFormat="1" ht="14.45" customHeight="1">
      <c r="B13" s="40"/>
      <c r="C13" s="41"/>
      <c r="D13" s="37" t="s">
        <v>20</v>
      </c>
      <c r="E13" s="41"/>
      <c r="F13" s="35" t="s">
        <v>21</v>
      </c>
      <c r="G13" s="41"/>
      <c r="H13" s="41"/>
      <c r="I13" s="127" t="s">
        <v>22</v>
      </c>
      <c r="J13" s="35" t="s">
        <v>21</v>
      </c>
      <c r="K13" s="44"/>
    </row>
    <row r="14" spans="1:70" s="1" customFormat="1" ht="14.45" customHeight="1">
      <c r="B14" s="40"/>
      <c r="C14" s="41"/>
      <c r="D14" s="37" t="s">
        <v>23</v>
      </c>
      <c r="E14" s="41"/>
      <c r="F14" s="35" t="s">
        <v>24</v>
      </c>
      <c r="G14" s="41"/>
      <c r="H14" s="41"/>
      <c r="I14" s="127" t="s">
        <v>25</v>
      </c>
      <c r="J14" s="128">
        <f>'Rekapitulace stavby'!AN8</f>
        <v>43123</v>
      </c>
      <c r="K14" s="44"/>
    </row>
    <row r="15" spans="1:70" s="1" customFormat="1" ht="10.9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1:70" s="1" customFormat="1" ht="14.45" customHeight="1">
      <c r="B16" s="40"/>
      <c r="C16" s="41"/>
      <c r="D16" s="37" t="s">
        <v>26</v>
      </c>
      <c r="E16" s="41"/>
      <c r="F16" s="41"/>
      <c r="G16" s="41"/>
      <c r="H16" s="41"/>
      <c r="I16" s="127" t="s">
        <v>27</v>
      </c>
      <c r="J16" s="35" t="s">
        <v>28</v>
      </c>
      <c r="K16" s="44"/>
    </row>
    <row r="17" spans="2:11" s="1" customFormat="1" ht="18" customHeight="1">
      <c r="B17" s="40"/>
      <c r="C17" s="41"/>
      <c r="D17" s="41"/>
      <c r="E17" s="35" t="s">
        <v>29</v>
      </c>
      <c r="F17" s="41"/>
      <c r="G17" s="41"/>
      <c r="H17" s="41"/>
      <c r="I17" s="127" t="s">
        <v>30</v>
      </c>
      <c r="J17" s="35" t="s">
        <v>31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45" customHeight="1">
      <c r="B19" s="40"/>
      <c r="C19" s="41"/>
      <c r="D19" s="37" t="s">
        <v>32</v>
      </c>
      <c r="E19" s="41"/>
      <c r="F19" s="41"/>
      <c r="G19" s="41"/>
      <c r="H19" s="41"/>
      <c r="I19" s="127" t="s">
        <v>27</v>
      </c>
      <c r="J19" s="35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5" t="str">
        <f>IF('Rekapitulace stavby'!E14="Vyplň údaj","",IF('Rekapitulace stavby'!E14="","",'Rekapitulace stavby'!E14))</f>
        <v/>
      </c>
      <c r="F20" s="41"/>
      <c r="G20" s="41"/>
      <c r="H20" s="41"/>
      <c r="I20" s="127" t="s">
        <v>30</v>
      </c>
      <c r="J20" s="35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45" customHeight="1">
      <c r="B22" s="40"/>
      <c r="C22" s="41"/>
      <c r="D22" s="37" t="s">
        <v>34</v>
      </c>
      <c r="E22" s="41"/>
      <c r="F22" s="41"/>
      <c r="G22" s="41"/>
      <c r="H22" s="41"/>
      <c r="I22" s="127" t="s">
        <v>27</v>
      </c>
      <c r="J22" s="35" t="s">
        <v>35</v>
      </c>
      <c r="K22" s="44"/>
    </row>
    <row r="23" spans="2:11" s="1" customFormat="1" ht="18" customHeight="1">
      <c r="B23" s="40"/>
      <c r="C23" s="41"/>
      <c r="D23" s="41"/>
      <c r="E23" s="35" t="s">
        <v>36</v>
      </c>
      <c r="F23" s="41"/>
      <c r="G23" s="41"/>
      <c r="H23" s="41"/>
      <c r="I23" s="127" t="s">
        <v>30</v>
      </c>
      <c r="J23" s="35" t="s">
        <v>37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45" customHeight="1">
      <c r="B25" s="40"/>
      <c r="C25" s="41"/>
      <c r="D25" s="37" t="s">
        <v>39</v>
      </c>
      <c r="E25" s="41"/>
      <c r="F25" s="41"/>
      <c r="G25" s="41"/>
      <c r="H25" s="41"/>
      <c r="I25" s="126"/>
      <c r="J25" s="41"/>
      <c r="K25" s="44"/>
    </row>
    <row r="26" spans="2:11" s="7" customFormat="1" ht="16.5" customHeight="1">
      <c r="B26" s="129"/>
      <c r="C26" s="130"/>
      <c r="D26" s="130"/>
      <c r="E26" s="350" t="s">
        <v>21</v>
      </c>
      <c r="F26" s="350"/>
      <c r="G26" s="350"/>
      <c r="H26" s="350"/>
      <c r="I26" s="131"/>
      <c r="J26" s="130"/>
      <c r="K26" s="132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0"/>
      <c r="C29" s="41"/>
      <c r="D29" s="135" t="s">
        <v>41</v>
      </c>
      <c r="E29" s="41"/>
      <c r="F29" s="41"/>
      <c r="G29" s="41"/>
      <c r="H29" s="41"/>
      <c r="I29" s="126"/>
      <c r="J29" s="136">
        <f>ROUND(J84,2)</f>
        <v>0</v>
      </c>
      <c r="K29" s="44"/>
    </row>
    <row r="30" spans="2:11" s="1" customFormat="1" ht="6.9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0"/>
      <c r="C31" s="41"/>
      <c r="D31" s="41"/>
      <c r="E31" s="41"/>
      <c r="F31" s="45" t="s">
        <v>43</v>
      </c>
      <c r="G31" s="41"/>
      <c r="H31" s="41"/>
      <c r="I31" s="137" t="s">
        <v>42</v>
      </c>
      <c r="J31" s="45" t="s">
        <v>44</v>
      </c>
      <c r="K31" s="44"/>
    </row>
    <row r="32" spans="2:11" s="1" customFormat="1" ht="14.45" customHeight="1">
      <c r="B32" s="40"/>
      <c r="C32" s="41"/>
      <c r="D32" s="48" t="s">
        <v>45</v>
      </c>
      <c r="E32" s="48" t="s">
        <v>46</v>
      </c>
      <c r="F32" s="138">
        <f>ROUND(SUM(BE84:BE104), 2)</f>
        <v>0</v>
      </c>
      <c r="G32" s="41"/>
      <c r="H32" s="41"/>
      <c r="I32" s="139">
        <v>0.21</v>
      </c>
      <c r="J32" s="138">
        <f>ROUND(ROUND((SUM(BE84:BE104)), 2)*I32, 2)</f>
        <v>0</v>
      </c>
      <c r="K32" s="44"/>
    </row>
    <row r="33" spans="2:11" s="1" customFormat="1" ht="14.45" customHeight="1">
      <c r="B33" s="40"/>
      <c r="C33" s="41"/>
      <c r="D33" s="41"/>
      <c r="E33" s="48" t="s">
        <v>47</v>
      </c>
      <c r="F33" s="138">
        <f>ROUND(SUM(BF84:BF104), 2)</f>
        <v>0</v>
      </c>
      <c r="G33" s="41"/>
      <c r="H33" s="41"/>
      <c r="I33" s="139">
        <v>0.15</v>
      </c>
      <c r="J33" s="138">
        <f>ROUND(ROUND((SUM(BF84:BF104)), 2)*I33, 2)</f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48</v>
      </c>
      <c r="F34" s="138">
        <f>ROUND(SUM(BG84:BG104), 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45" hidden="1" customHeight="1">
      <c r="B35" s="40"/>
      <c r="C35" s="41"/>
      <c r="D35" s="41"/>
      <c r="E35" s="48" t="s">
        <v>49</v>
      </c>
      <c r="F35" s="138">
        <f>ROUND(SUM(BH84:BH104), 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45" hidden="1" customHeight="1">
      <c r="B36" s="40"/>
      <c r="C36" s="41"/>
      <c r="D36" s="41"/>
      <c r="E36" s="48" t="s">
        <v>50</v>
      </c>
      <c r="F36" s="138">
        <f>ROUND(SUM(BI84:BI104), 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5.35" customHeight="1">
      <c r="B38" s="40"/>
      <c r="C38" s="140"/>
      <c r="D38" s="141" t="s">
        <v>51</v>
      </c>
      <c r="E38" s="78"/>
      <c r="F38" s="78"/>
      <c r="G38" s="142" t="s">
        <v>52</v>
      </c>
      <c r="H38" s="143" t="s">
        <v>53</v>
      </c>
      <c r="I38" s="144"/>
      <c r="J38" s="145">
        <f>SUM(J29:J36)</f>
        <v>0</v>
      </c>
      <c r="K38" s="146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9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950000000000003" customHeight="1">
      <c r="B44" s="40"/>
      <c r="C44" s="30" t="s">
        <v>113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45" customHeight="1">
      <c r="B46" s="40"/>
      <c r="C46" s="37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16.5" customHeight="1">
      <c r="B47" s="40"/>
      <c r="C47" s="41"/>
      <c r="D47" s="41"/>
      <c r="E47" s="385" t="str">
        <f>E7</f>
        <v>Cyklotratě v příměstském rekreačním lese v Šumperku</v>
      </c>
      <c r="F47" s="386"/>
      <c r="G47" s="386"/>
      <c r="H47" s="386"/>
      <c r="I47" s="126"/>
      <c r="J47" s="41"/>
      <c r="K47" s="44"/>
    </row>
    <row r="48" spans="2:11">
      <c r="B48" s="28"/>
      <c r="C48" s="37" t="s">
        <v>109</v>
      </c>
      <c r="D48" s="29"/>
      <c r="E48" s="29"/>
      <c r="F48" s="29"/>
      <c r="G48" s="29"/>
      <c r="H48" s="29"/>
      <c r="I48" s="125"/>
      <c r="J48" s="29"/>
      <c r="K48" s="31"/>
    </row>
    <row r="49" spans="2:47" s="1" customFormat="1" ht="16.5" customHeight="1">
      <c r="B49" s="40"/>
      <c r="C49" s="41"/>
      <c r="D49" s="41"/>
      <c r="E49" s="385" t="s">
        <v>323</v>
      </c>
      <c r="F49" s="387"/>
      <c r="G49" s="387"/>
      <c r="H49" s="387"/>
      <c r="I49" s="126"/>
      <c r="J49" s="41"/>
      <c r="K49" s="44"/>
    </row>
    <row r="50" spans="2:47" s="1" customFormat="1" ht="14.45" customHeight="1">
      <c r="B50" s="40"/>
      <c r="C50" s="37" t="s">
        <v>111</v>
      </c>
      <c r="D50" s="41"/>
      <c r="E50" s="41"/>
      <c r="F50" s="41"/>
      <c r="G50" s="41"/>
      <c r="H50" s="41"/>
      <c r="I50" s="126"/>
      <c r="J50" s="41"/>
      <c r="K50" s="44"/>
    </row>
    <row r="51" spans="2:47" s="1" customFormat="1" ht="17.25" customHeight="1">
      <c r="B51" s="40"/>
      <c r="C51" s="41"/>
      <c r="D51" s="41"/>
      <c r="E51" s="388" t="str">
        <f>E11</f>
        <v>02 - Značení tratí</v>
      </c>
      <c r="F51" s="387"/>
      <c r="G51" s="387"/>
      <c r="H51" s="387"/>
      <c r="I51" s="126"/>
      <c r="J51" s="41"/>
      <c r="K51" s="44"/>
    </row>
    <row r="52" spans="2:47" s="1" customFormat="1" ht="6.9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47" s="1" customFormat="1" ht="18" customHeight="1">
      <c r="B53" s="40"/>
      <c r="C53" s="37" t="s">
        <v>23</v>
      </c>
      <c r="D53" s="41"/>
      <c r="E53" s="41"/>
      <c r="F53" s="35" t="str">
        <f>F14</f>
        <v>Šumperk</v>
      </c>
      <c r="G53" s="41"/>
      <c r="H53" s="41"/>
      <c r="I53" s="127" t="s">
        <v>25</v>
      </c>
      <c r="J53" s="128">
        <f>IF(J14="","",J14)</f>
        <v>43123</v>
      </c>
      <c r="K53" s="44"/>
    </row>
    <row r="54" spans="2:47" s="1" customFormat="1" ht="6.9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47" s="1" customFormat="1">
      <c r="B55" s="40"/>
      <c r="C55" s="37" t="s">
        <v>26</v>
      </c>
      <c r="D55" s="41"/>
      <c r="E55" s="41"/>
      <c r="F55" s="35" t="str">
        <f>E17</f>
        <v>Město Šumperk</v>
      </c>
      <c r="G55" s="41"/>
      <c r="H55" s="41"/>
      <c r="I55" s="127" t="s">
        <v>34</v>
      </c>
      <c r="J55" s="350" t="str">
        <f>E23</f>
        <v>PROJEKCE s.r.o.</v>
      </c>
      <c r="K55" s="44"/>
    </row>
    <row r="56" spans="2:47" s="1" customFormat="1" ht="14.45" customHeight="1">
      <c r="B56" s="40"/>
      <c r="C56" s="37" t="s">
        <v>32</v>
      </c>
      <c r="D56" s="41"/>
      <c r="E56" s="41"/>
      <c r="F56" s="35" t="str">
        <f>IF(E20="","",E20)</f>
        <v/>
      </c>
      <c r="G56" s="41"/>
      <c r="H56" s="41"/>
      <c r="I56" s="126"/>
      <c r="J56" s="389"/>
      <c r="K56" s="44"/>
    </row>
    <row r="57" spans="2:47" s="1" customFormat="1" ht="10.3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47" s="1" customFormat="1" ht="29.25" customHeight="1">
      <c r="B58" s="40"/>
      <c r="C58" s="152" t="s">
        <v>114</v>
      </c>
      <c r="D58" s="140"/>
      <c r="E58" s="140"/>
      <c r="F58" s="140"/>
      <c r="G58" s="140"/>
      <c r="H58" s="140"/>
      <c r="I58" s="153"/>
      <c r="J58" s="154" t="s">
        <v>115</v>
      </c>
      <c r="K58" s="155"/>
    </row>
    <row r="59" spans="2:47" s="1" customFormat="1" ht="10.3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116</v>
      </c>
      <c r="D60" s="41"/>
      <c r="E60" s="41"/>
      <c r="F60" s="41"/>
      <c r="G60" s="41"/>
      <c r="H60" s="41"/>
      <c r="I60" s="126"/>
      <c r="J60" s="136">
        <f>J84</f>
        <v>0</v>
      </c>
      <c r="K60" s="44"/>
      <c r="AU60" s="24" t="s">
        <v>117</v>
      </c>
    </row>
    <row r="61" spans="2:47" s="8" customFormat="1" ht="24.95" customHeight="1">
      <c r="B61" s="157"/>
      <c r="C61" s="158"/>
      <c r="D61" s="159" t="s">
        <v>118</v>
      </c>
      <c r="E61" s="160"/>
      <c r="F61" s="160"/>
      <c r="G61" s="160"/>
      <c r="H61" s="160"/>
      <c r="I61" s="161"/>
      <c r="J61" s="162">
        <f>J85</f>
        <v>0</v>
      </c>
      <c r="K61" s="163"/>
    </row>
    <row r="62" spans="2:47" s="9" customFormat="1" ht="19.899999999999999" customHeight="1">
      <c r="B62" s="164"/>
      <c r="C62" s="165"/>
      <c r="D62" s="166" t="s">
        <v>122</v>
      </c>
      <c r="E62" s="167"/>
      <c r="F62" s="167"/>
      <c r="G62" s="167"/>
      <c r="H62" s="167"/>
      <c r="I62" s="168"/>
      <c r="J62" s="169">
        <f>J86</f>
        <v>0</v>
      </c>
      <c r="K62" s="170"/>
    </row>
    <row r="63" spans="2:47" s="1" customFormat="1" ht="21.75" customHeight="1">
      <c r="B63" s="40"/>
      <c r="C63" s="41"/>
      <c r="D63" s="41"/>
      <c r="E63" s="41"/>
      <c r="F63" s="41"/>
      <c r="G63" s="41"/>
      <c r="H63" s="41"/>
      <c r="I63" s="126"/>
      <c r="J63" s="41"/>
      <c r="K63" s="44"/>
    </row>
    <row r="64" spans="2:47" s="1" customFormat="1" ht="6.95" customHeight="1">
      <c r="B64" s="55"/>
      <c r="C64" s="56"/>
      <c r="D64" s="56"/>
      <c r="E64" s="56"/>
      <c r="F64" s="56"/>
      <c r="G64" s="56"/>
      <c r="H64" s="56"/>
      <c r="I64" s="147"/>
      <c r="J64" s="56"/>
      <c r="K64" s="57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50"/>
      <c r="J68" s="59"/>
      <c r="K68" s="59"/>
      <c r="L68" s="60"/>
    </row>
    <row r="69" spans="2:12" s="1" customFormat="1" ht="36.950000000000003" customHeight="1">
      <c r="B69" s="40"/>
      <c r="C69" s="61" t="s">
        <v>125</v>
      </c>
      <c r="D69" s="62"/>
      <c r="E69" s="62"/>
      <c r="F69" s="62"/>
      <c r="G69" s="62"/>
      <c r="H69" s="62"/>
      <c r="I69" s="171"/>
      <c r="J69" s="62"/>
      <c r="K69" s="62"/>
      <c r="L69" s="60"/>
    </row>
    <row r="70" spans="2:12" s="1" customFormat="1" ht="6.95" customHeight="1">
      <c r="B70" s="40"/>
      <c r="C70" s="62"/>
      <c r="D70" s="62"/>
      <c r="E70" s="62"/>
      <c r="F70" s="62"/>
      <c r="G70" s="62"/>
      <c r="H70" s="62"/>
      <c r="I70" s="171"/>
      <c r="J70" s="62"/>
      <c r="K70" s="62"/>
      <c r="L70" s="60"/>
    </row>
    <row r="71" spans="2:12" s="1" customFormat="1" ht="14.45" customHeight="1">
      <c r="B71" s="40"/>
      <c r="C71" s="64" t="s">
        <v>18</v>
      </c>
      <c r="D71" s="62"/>
      <c r="E71" s="62"/>
      <c r="F71" s="62"/>
      <c r="G71" s="62"/>
      <c r="H71" s="62"/>
      <c r="I71" s="171"/>
      <c r="J71" s="62"/>
      <c r="K71" s="62"/>
      <c r="L71" s="60"/>
    </row>
    <row r="72" spans="2:12" s="1" customFormat="1" ht="16.5" customHeight="1">
      <c r="B72" s="40"/>
      <c r="C72" s="62"/>
      <c r="D72" s="62"/>
      <c r="E72" s="390" t="str">
        <f>E7</f>
        <v>Cyklotratě v příměstském rekreačním lese v Šumperku</v>
      </c>
      <c r="F72" s="391"/>
      <c r="G72" s="391"/>
      <c r="H72" s="391"/>
      <c r="I72" s="171"/>
      <c r="J72" s="62"/>
      <c r="K72" s="62"/>
      <c r="L72" s="60"/>
    </row>
    <row r="73" spans="2:12">
      <c r="B73" s="28"/>
      <c r="C73" s="64" t="s">
        <v>109</v>
      </c>
      <c r="D73" s="172"/>
      <c r="E73" s="172"/>
      <c r="F73" s="172"/>
      <c r="G73" s="172"/>
      <c r="H73" s="172"/>
      <c r="J73" s="172"/>
      <c r="K73" s="172"/>
      <c r="L73" s="173"/>
    </row>
    <row r="74" spans="2:12" s="1" customFormat="1" ht="16.5" customHeight="1">
      <c r="B74" s="40"/>
      <c r="C74" s="62"/>
      <c r="D74" s="62"/>
      <c r="E74" s="390" t="s">
        <v>323</v>
      </c>
      <c r="F74" s="392"/>
      <c r="G74" s="392"/>
      <c r="H74" s="392"/>
      <c r="I74" s="171"/>
      <c r="J74" s="62"/>
      <c r="K74" s="62"/>
      <c r="L74" s="60"/>
    </row>
    <row r="75" spans="2:12" s="1" customFormat="1" ht="14.45" customHeight="1">
      <c r="B75" s="40"/>
      <c r="C75" s="64" t="s">
        <v>111</v>
      </c>
      <c r="D75" s="62"/>
      <c r="E75" s="62"/>
      <c r="F75" s="62"/>
      <c r="G75" s="62"/>
      <c r="H75" s="62"/>
      <c r="I75" s="171"/>
      <c r="J75" s="62"/>
      <c r="K75" s="62"/>
      <c r="L75" s="60"/>
    </row>
    <row r="76" spans="2:12" s="1" customFormat="1" ht="17.25" customHeight="1">
      <c r="B76" s="40"/>
      <c r="C76" s="62"/>
      <c r="D76" s="62"/>
      <c r="E76" s="361" t="str">
        <f>E11</f>
        <v>02 - Značení tratí</v>
      </c>
      <c r="F76" s="392"/>
      <c r="G76" s="392"/>
      <c r="H76" s="392"/>
      <c r="I76" s="171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71"/>
      <c r="J77" s="62"/>
      <c r="K77" s="62"/>
      <c r="L77" s="60"/>
    </row>
    <row r="78" spans="2:12" s="1" customFormat="1" ht="18" customHeight="1">
      <c r="B78" s="40"/>
      <c r="C78" s="64" t="s">
        <v>23</v>
      </c>
      <c r="D78" s="62"/>
      <c r="E78" s="62"/>
      <c r="F78" s="174" t="str">
        <f>F14</f>
        <v>Šumperk</v>
      </c>
      <c r="G78" s="62"/>
      <c r="H78" s="62"/>
      <c r="I78" s="175" t="s">
        <v>25</v>
      </c>
      <c r="J78" s="72">
        <f>IF(J14="","",J14)</f>
        <v>43123</v>
      </c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71"/>
      <c r="J79" s="62"/>
      <c r="K79" s="62"/>
      <c r="L79" s="60"/>
    </row>
    <row r="80" spans="2:12" s="1" customFormat="1">
      <c r="B80" s="40"/>
      <c r="C80" s="64" t="s">
        <v>26</v>
      </c>
      <c r="D80" s="62"/>
      <c r="E80" s="62"/>
      <c r="F80" s="174" t="str">
        <f>E17</f>
        <v>Město Šumperk</v>
      </c>
      <c r="G80" s="62"/>
      <c r="H80" s="62"/>
      <c r="I80" s="175" t="s">
        <v>34</v>
      </c>
      <c r="J80" s="174" t="str">
        <f>E23</f>
        <v>PROJEKCE s.r.o.</v>
      </c>
      <c r="K80" s="62"/>
      <c r="L80" s="60"/>
    </row>
    <row r="81" spans="2:65" s="1" customFormat="1" ht="14.45" customHeight="1">
      <c r="B81" s="40"/>
      <c r="C81" s="64" t="s">
        <v>32</v>
      </c>
      <c r="D81" s="62"/>
      <c r="E81" s="62"/>
      <c r="F81" s="174" t="str">
        <f>IF(E20="","",E20)</f>
        <v/>
      </c>
      <c r="G81" s="62"/>
      <c r="H81" s="62"/>
      <c r="I81" s="171"/>
      <c r="J81" s="62"/>
      <c r="K81" s="62"/>
      <c r="L81" s="60"/>
    </row>
    <row r="82" spans="2:65" s="1" customFormat="1" ht="10.35" customHeight="1">
      <c r="B82" s="40"/>
      <c r="C82" s="62"/>
      <c r="D82" s="62"/>
      <c r="E82" s="62"/>
      <c r="F82" s="62"/>
      <c r="G82" s="62"/>
      <c r="H82" s="62"/>
      <c r="I82" s="171"/>
      <c r="J82" s="62"/>
      <c r="K82" s="62"/>
      <c r="L82" s="60"/>
    </row>
    <row r="83" spans="2:65" s="10" customFormat="1" ht="29.25" customHeight="1">
      <c r="B83" s="176"/>
      <c r="C83" s="177" t="s">
        <v>126</v>
      </c>
      <c r="D83" s="178" t="s">
        <v>60</v>
      </c>
      <c r="E83" s="178" t="s">
        <v>56</v>
      </c>
      <c r="F83" s="178" t="s">
        <v>127</v>
      </c>
      <c r="G83" s="178" t="s">
        <v>128</v>
      </c>
      <c r="H83" s="178" t="s">
        <v>129</v>
      </c>
      <c r="I83" s="179" t="s">
        <v>130</v>
      </c>
      <c r="J83" s="178" t="s">
        <v>115</v>
      </c>
      <c r="K83" s="180" t="s">
        <v>131</v>
      </c>
      <c r="L83" s="181"/>
      <c r="M83" s="80" t="s">
        <v>132</v>
      </c>
      <c r="N83" s="81" t="s">
        <v>45</v>
      </c>
      <c r="O83" s="81" t="s">
        <v>133</v>
      </c>
      <c r="P83" s="81" t="s">
        <v>134</v>
      </c>
      <c r="Q83" s="81" t="s">
        <v>135</v>
      </c>
      <c r="R83" s="81" t="s">
        <v>136</v>
      </c>
      <c r="S83" s="81" t="s">
        <v>137</v>
      </c>
      <c r="T83" s="82" t="s">
        <v>138</v>
      </c>
    </row>
    <row r="84" spans="2:65" s="1" customFormat="1" ht="29.25" customHeight="1">
      <c r="B84" s="40"/>
      <c r="C84" s="86" t="s">
        <v>116</v>
      </c>
      <c r="D84" s="62"/>
      <c r="E84" s="62"/>
      <c r="F84" s="62"/>
      <c r="G84" s="62"/>
      <c r="H84" s="62"/>
      <c r="I84" s="171"/>
      <c r="J84" s="182">
        <f>BK84</f>
        <v>0</v>
      </c>
      <c r="K84" s="62"/>
      <c r="L84" s="60"/>
      <c r="M84" s="83"/>
      <c r="N84" s="84"/>
      <c r="O84" s="84"/>
      <c r="P84" s="183">
        <f>P85</f>
        <v>0</v>
      </c>
      <c r="Q84" s="84"/>
      <c r="R84" s="183">
        <f>R85</f>
        <v>0</v>
      </c>
      <c r="S84" s="84"/>
      <c r="T84" s="184">
        <f>T85</f>
        <v>0</v>
      </c>
      <c r="AT84" s="24" t="s">
        <v>74</v>
      </c>
      <c r="AU84" s="24" t="s">
        <v>117</v>
      </c>
      <c r="BK84" s="185">
        <f>BK85</f>
        <v>0</v>
      </c>
    </row>
    <row r="85" spans="2:65" s="11" customFormat="1" ht="37.35" customHeight="1">
      <c r="B85" s="186"/>
      <c r="C85" s="187"/>
      <c r="D85" s="188" t="s">
        <v>74</v>
      </c>
      <c r="E85" s="189" t="s">
        <v>139</v>
      </c>
      <c r="F85" s="189" t="s">
        <v>140</v>
      </c>
      <c r="G85" s="187"/>
      <c r="H85" s="187"/>
      <c r="I85" s="190"/>
      <c r="J85" s="191">
        <f>BK85</f>
        <v>0</v>
      </c>
      <c r="K85" s="187"/>
      <c r="L85" s="192"/>
      <c r="M85" s="193"/>
      <c r="N85" s="194"/>
      <c r="O85" s="194"/>
      <c r="P85" s="195">
        <f>P86</f>
        <v>0</v>
      </c>
      <c r="Q85" s="194"/>
      <c r="R85" s="195">
        <f>R86</f>
        <v>0</v>
      </c>
      <c r="S85" s="194"/>
      <c r="T85" s="196">
        <f>T86</f>
        <v>0</v>
      </c>
      <c r="AR85" s="197" t="s">
        <v>82</v>
      </c>
      <c r="AT85" s="198" t="s">
        <v>74</v>
      </c>
      <c r="AU85" s="198" t="s">
        <v>75</v>
      </c>
      <c r="AY85" s="197" t="s">
        <v>141</v>
      </c>
      <c r="BK85" s="199">
        <f>BK86</f>
        <v>0</v>
      </c>
    </row>
    <row r="86" spans="2:65" s="11" customFormat="1" ht="19.899999999999999" customHeight="1">
      <c r="B86" s="186"/>
      <c r="C86" s="187"/>
      <c r="D86" s="188" t="s">
        <v>74</v>
      </c>
      <c r="E86" s="200" t="s">
        <v>191</v>
      </c>
      <c r="F86" s="200" t="s">
        <v>255</v>
      </c>
      <c r="G86" s="187"/>
      <c r="H86" s="187"/>
      <c r="I86" s="190"/>
      <c r="J86" s="201">
        <f>BK86</f>
        <v>0</v>
      </c>
      <c r="K86" s="187"/>
      <c r="L86" s="192"/>
      <c r="M86" s="193"/>
      <c r="N86" s="194"/>
      <c r="O86" s="194"/>
      <c r="P86" s="195">
        <f>SUM(P87:P104)</f>
        <v>0</v>
      </c>
      <c r="Q86" s="194"/>
      <c r="R86" s="195">
        <f>SUM(R87:R104)</f>
        <v>0</v>
      </c>
      <c r="S86" s="194"/>
      <c r="T86" s="196">
        <f>SUM(T87:T104)</f>
        <v>0</v>
      </c>
      <c r="AR86" s="197" t="s">
        <v>82</v>
      </c>
      <c r="AT86" s="198" t="s">
        <v>74</v>
      </c>
      <c r="AU86" s="198" t="s">
        <v>82</v>
      </c>
      <c r="AY86" s="197" t="s">
        <v>141</v>
      </c>
      <c r="BK86" s="199">
        <f>SUM(BK87:BK104)</f>
        <v>0</v>
      </c>
    </row>
    <row r="87" spans="2:65" s="1" customFormat="1" ht="16.5" customHeight="1">
      <c r="B87" s="40"/>
      <c r="C87" s="202" t="s">
        <v>82</v>
      </c>
      <c r="D87" s="202" t="s">
        <v>143</v>
      </c>
      <c r="E87" s="203" t="s">
        <v>325</v>
      </c>
      <c r="F87" s="204" t="s">
        <v>326</v>
      </c>
      <c r="G87" s="205" t="s">
        <v>162</v>
      </c>
      <c r="H87" s="206">
        <v>8</v>
      </c>
      <c r="I87" s="207"/>
      <c r="J87" s="208">
        <f>ROUND(I87*H87,2)</f>
        <v>0</v>
      </c>
      <c r="K87" s="204" t="s">
        <v>147</v>
      </c>
      <c r="L87" s="60"/>
      <c r="M87" s="209" t="s">
        <v>21</v>
      </c>
      <c r="N87" s="210" t="s">
        <v>46</v>
      </c>
      <c r="O87" s="41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24" t="s">
        <v>148</v>
      </c>
      <c r="AT87" s="24" t="s">
        <v>143</v>
      </c>
      <c r="AU87" s="24" t="s">
        <v>84</v>
      </c>
      <c r="AY87" s="24" t="s">
        <v>141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4" t="s">
        <v>82</v>
      </c>
      <c r="BK87" s="213">
        <f>ROUND(I87*H87,2)</f>
        <v>0</v>
      </c>
      <c r="BL87" s="24" t="s">
        <v>148</v>
      </c>
      <c r="BM87" s="24" t="s">
        <v>327</v>
      </c>
    </row>
    <row r="88" spans="2:65" s="12" customFormat="1" ht="13.5">
      <c r="B88" s="214"/>
      <c r="C88" s="215"/>
      <c r="D88" s="216" t="s">
        <v>150</v>
      </c>
      <c r="E88" s="217" t="s">
        <v>21</v>
      </c>
      <c r="F88" s="218" t="s">
        <v>328</v>
      </c>
      <c r="G88" s="215"/>
      <c r="H88" s="217" t="s">
        <v>21</v>
      </c>
      <c r="I88" s="219"/>
      <c r="J88" s="215"/>
      <c r="K88" s="215"/>
      <c r="L88" s="220"/>
      <c r="M88" s="221"/>
      <c r="N88" s="222"/>
      <c r="O88" s="222"/>
      <c r="P88" s="222"/>
      <c r="Q88" s="222"/>
      <c r="R88" s="222"/>
      <c r="S88" s="222"/>
      <c r="T88" s="223"/>
      <c r="AT88" s="224" t="s">
        <v>150</v>
      </c>
      <c r="AU88" s="224" t="s">
        <v>84</v>
      </c>
      <c r="AV88" s="12" t="s">
        <v>82</v>
      </c>
      <c r="AW88" s="12" t="s">
        <v>38</v>
      </c>
      <c r="AX88" s="12" t="s">
        <v>75</v>
      </c>
      <c r="AY88" s="224" t="s">
        <v>141</v>
      </c>
    </row>
    <row r="89" spans="2:65" s="13" customFormat="1" ht="13.5">
      <c r="B89" s="225"/>
      <c r="C89" s="226"/>
      <c r="D89" s="216" t="s">
        <v>150</v>
      </c>
      <c r="E89" s="227" t="s">
        <v>21</v>
      </c>
      <c r="F89" s="228" t="s">
        <v>186</v>
      </c>
      <c r="G89" s="226"/>
      <c r="H89" s="229">
        <v>8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AT89" s="235" t="s">
        <v>150</v>
      </c>
      <c r="AU89" s="235" t="s">
        <v>84</v>
      </c>
      <c r="AV89" s="13" t="s">
        <v>84</v>
      </c>
      <c r="AW89" s="13" t="s">
        <v>38</v>
      </c>
      <c r="AX89" s="13" t="s">
        <v>75</v>
      </c>
      <c r="AY89" s="235" t="s">
        <v>141</v>
      </c>
    </row>
    <row r="90" spans="2:65" s="14" customFormat="1" ht="13.5">
      <c r="B90" s="236"/>
      <c r="C90" s="237"/>
      <c r="D90" s="216" t="s">
        <v>150</v>
      </c>
      <c r="E90" s="238" t="s">
        <v>21</v>
      </c>
      <c r="F90" s="239" t="s">
        <v>154</v>
      </c>
      <c r="G90" s="237"/>
      <c r="H90" s="240">
        <v>8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AT90" s="246" t="s">
        <v>150</v>
      </c>
      <c r="AU90" s="246" t="s">
        <v>84</v>
      </c>
      <c r="AV90" s="14" t="s">
        <v>148</v>
      </c>
      <c r="AW90" s="14" t="s">
        <v>38</v>
      </c>
      <c r="AX90" s="14" t="s">
        <v>82</v>
      </c>
      <c r="AY90" s="246" t="s">
        <v>141</v>
      </c>
    </row>
    <row r="91" spans="2:65" s="1" customFormat="1" ht="16.5" customHeight="1">
      <c r="B91" s="40"/>
      <c r="C91" s="252" t="s">
        <v>159</v>
      </c>
      <c r="D91" s="252" t="s">
        <v>329</v>
      </c>
      <c r="E91" s="253" t="s">
        <v>330</v>
      </c>
      <c r="F91" s="254" t="s">
        <v>331</v>
      </c>
      <c r="G91" s="255" t="s">
        <v>162</v>
      </c>
      <c r="H91" s="256">
        <v>8</v>
      </c>
      <c r="I91" s="257"/>
      <c r="J91" s="258">
        <f>ROUND(I91*H91,2)</f>
        <v>0</v>
      </c>
      <c r="K91" s="254" t="s">
        <v>21</v>
      </c>
      <c r="L91" s="259"/>
      <c r="M91" s="260" t="s">
        <v>21</v>
      </c>
      <c r="N91" s="261" t="s">
        <v>46</v>
      </c>
      <c r="O91" s="41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4" t="s">
        <v>186</v>
      </c>
      <c r="AT91" s="24" t="s">
        <v>329</v>
      </c>
      <c r="AU91" s="24" t="s">
        <v>84</v>
      </c>
      <c r="AY91" s="24" t="s">
        <v>141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4" t="s">
        <v>82</v>
      </c>
      <c r="BK91" s="213">
        <f>ROUND(I91*H91,2)</f>
        <v>0</v>
      </c>
      <c r="BL91" s="24" t="s">
        <v>148</v>
      </c>
      <c r="BM91" s="24" t="s">
        <v>332</v>
      </c>
    </row>
    <row r="92" spans="2:65" s="1" customFormat="1" ht="67.5">
      <c r="B92" s="40"/>
      <c r="C92" s="62"/>
      <c r="D92" s="216" t="s">
        <v>320</v>
      </c>
      <c r="E92" s="62"/>
      <c r="F92" s="247" t="s">
        <v>333</v>
      </c>
      <c r="G92" s="62"/>
      <c r="H92" s="62"/>
      <c r="I92" s="171"/>
      <c r="J92" s="62"/>
      <c r="K92" s="62"/>
      <c r="L92" s="60"/>
      <c r="M92" s="248"/>
      <c r="N92" s="41"/>
      <c r="O92" s="41"/>
      <c r="P92" s="41"/>
      <c r="Q92" s="41"/>
      <c r="R92" s="41"/>
      <c r="S92" s="41"/>
      <c r="T92" s="77"/>
      <c r="AT92" s="24" t="s">
        <v>320</v>
      </c>
      <c r="AU92" s="24" t="s">
        <v>84</v>
      </c>
    </row>
    <row r="93" spans="2:65" s="12" customFormat="1" ht="13.5">
      <c r="B93" s="214"/>
      <c r="C93" s="215"/>
      <c r="D93" s="216" t="s">
        <v>150</v>
      </c>
      <c r="E93" s="217" t="s">
        <v>21</v>
      </c>
      <c r="F93" s="218" t="s">
        <v>334</v>
      </c>
      <c r="G93" s="215"/>
      <c r="H93" s="217" t="s">
        <v>21</v>
      </c>
      <c r="I93" s="219"/>
      <c r="J93" s="215"/>
      <c r="K93" s="215"/>
      <c r="L93" s="220"/>
      <c r="M93" s="221"/>
      <c r="N93" s="222"/>
      <c r="O93" s="222"/>
      <c r="P93" s="222"/>
      <c r="Q93" s="222"/>
      <c r="R93" s="222"/>
      <c r="S93" s="222"/>
      <c r="T93" s="223"/>
      <c r="AT93" s="224" t="s">
        <v>150</v>
      </c>
      <c r="AU93" s="224" t="s">
        <v>84</v>
      </c>
      <c r="AV93" s="12" t="s">
        <v>82</v>
      </c>
      <c r="AW93" s="12" t="s">
        <v>38</v>
      </c>
      <c r="AX93" s="12" t="s">
        <v>75</v>
      </c>
      <c r="AY93" s="224" t="s">
        <v>141</v>
      </c>
    </row>
    <row r="94" spans="2:65" s="13" customFormat="1" ht="13.5">
      <c r="B94" s="225"/>
      <c r="C94" s="226"/>
      <c r="D94" s="216" t="s">
        <v>150</v>
      </c>
      <c r="E94" s="227" t="s">
        <v>21</v>
      </c>
      <c r="F94" s="228" t="s">
        <v>186</v>
      </c>
      <c r="G94" s="226"/>
      <c r="H94" s="229">
        <v>8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AT94" s="235" t="s">
        <v>150</v>
      </c>
      <c r="AU94" s="235" t="s">
        <v>84</v>
      </c>
      <c r="AV94" s="13" t="s">
        <v>84</v>
      </c>
      <c r="AW94" s="13" t="s">
        <v>38</v>
      </c>
      <c r="AX94" s="13" t="s">
        <v>75</v>
      </c>
      <c r="AY94" s="235" t="s">
        <v>141</v>
      </c>
    </row>
    <row r="95" spans="2:65" s="14" customFormat="1" ht="13.5">
      <c r="B95" s="236"/>
      <c r="C95" s="237"/>
      <c r="D95" s="216" t="s">
        <v>150</v>
      </c>
      <c r="E95" s="238" t="s">
        <v>21</v>
      </c>
      <c r="F95" s="239" t="s">
        <v>154</v>
      </c>
      <c r="G95" s="237"/>
      <c r="H95" s="240">
        <v>8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AT95" s="246" t="s">
        <v>150</v>
      </c>
      <c r="AU95" s="246" t="s">
        <v>84</v>
      </c>
      <c r="AV95" s="14" t="s">
        <v>148</v>
      </c>
      <c r="AW95" s="14" t="s">
        <v>38</v>
      </c>
      <c r="AX95" s="14" t="s">
        <v>82</v>
      </c>
      <c r="AY95" s="246" t="s">
        <v>141</v>
      </c>
    </row>
    <row r="96" spans="2:65" s="1" customFormat="1" ht="16.5" customHeight="1">
      <c r="B96" s="40"/>
      <c r="C96" s="202" t="s">
        <v>84</v>
      </c>
      <c r="D96" s="202" t="s">
        <v>143</v>
      </c>
      <c r="E96" s="203" t="s">
        <v>335</v>
      </c>
      <c r="F96" s="204" t="s">
        <v>336</v>
      </c>
      <c r="G96" s="205" t="s">
        <v>162</v>
      </c>
      <c r="H96" s="206">
        <v>1</v>
      </c>
      <c r="I96" s="207"/>
      <c r="J96" s="208">
        <f>ROUND(I96*H96,2)</f>
        <v>0</v>
      </c>
      <c r="K96" s="204" t="s">
        <v>147</v>
      </c>
      <c r="L96" s="60"/>
      <c r="M96" s="209" t="s">
        <v>21</v>
      </c>
      <c r="N96" s="210" t="s">
        <v>46</v>
      </c>
      <c r="O96" s="41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AR96" s="24" t="s">
        <v>148</v>
      </c>
      <c r="AT96" s="24" t="s">
        <v>143</v>
      </c>
      <c r="AU96" s="24" t="s">
        <v>84</v>
      </c>
      <c r="AY96" s="24" t="s">
        <v>141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24" t="s">
        <v>82</v>
      </c>
      <c r="BK96" s="213">
        <f>ROUND(I96*H96,2)</f>
        <v>0</v>
      </c>
      <c r="BL96" s="24" t="s">
        <v>148</v>
      </c>
      <c r="BM96" s="24" t="s">
        <v>337</v>
      </c>
    </row>
    <row r="97" spans="2:65" s="12" customFormat="1" ht="13.5">
      <c r="B97" s="214"/>
      <c r="C97" s="215"/>
      <c r="D97" s="216" t="s">
        <v>150</v>
      </c>
      <c r="E97" s="217" t="s">
        <v>21</v>
      </c>
      <c r="F97" s="218" t="s">
        <v>338</v>
      </c>
      <c r="G97" s="215"/>
      <c r="H97" s="217" t="s">
        <v>21</v>
      </c>
      <c r="I97" s="219"/>
      <c r="J97" s="215"/>
      <c r="K97" s="215"/>
      <c r="L97" s="220"/>
      <c r="M97" s="221"/>
      <c r="N97" s="222"/>
      <c r="O97" s="222"/>
      <c r="P97" s="222"/>
      <c r="Q97" s="222"/>
      <c r="R97" s="222"/>
      <c r="S97" s="222"/>
      <c r="T97" s="223"/>
      <c r="AT97" s="224" t="s">
        <v>150</v>
      </c>
      <c r="AU97" s="224" t="s">
        <v>84</v>
      </c>
      <c r="AV97" s="12" t="s">
        <v>82</v>
      </c>
      <c r="AW97" s="12" t="s">
        <v>38</v>
      </c>
      <c r="AX97" s="12" t="s">
        <v>75</v>
      </c>
      <c r="AY97" s="224" t="s">
        <v>141</v>
      </c>
    </row>
    <row r="98" spans="2:65" s="13" customFormat="1" ht="13.5">
      <c r="B98" s="225"/>
      <c r="C98" s="226"/>
      <c r="D98" s="216" t="s">
        <v>150</v>
      </c>
      <c r="E98" s="227" t="s">
        <v>21</v>
      </c>
      <c r="F98" s="228" t="s">
        <v>82</v>
      </c>
      <c r="G98" s="226"/>
      <c r="H98" s="229">
        <v>1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AT98" s="235" t="s">
        <v>150</v>
      </c>
      <c r="AU98" s="235" t="s">
        <v>84</v>
      </c>
      <c r="AV98" s="13" t="s">
        <v>84</v>
      </c>
      <c r="AW98" s="13" t="s">
        <v>38</v>
      </c>
      <c r="AX98" s="13" t="s">
        <v>75</v>
      </c>
      <c r="AY98" s="235" t="s">
        <v>141</v>
      </c>
    </row>
    <row r="99" spans="2:65" s="14" customFormat="1" ht="13.5">
      <c r="B99" s="236"/>
      <c r="C99" s="237"/>
      <c r="D99" s="216" t="s">
        <v>150</v>
      </c>
      <c r="E99" s="238" t="s">
        <v>21</v>
      </c>
      <c r="F99" s="239" t="s">
        <v>154</v>
      </c>
      <c r="G99" s="237"/>
      <c r="H99" s="240">
        <v>1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AT99" s="246" t="s">
        <v>150</v>
      </c>
      <c r="AU99" s="246" t="s">
        <v>84</v>
      </c>
      <c r="AV99" s="14" t="s">
        <v>148</v>
      </c>
      <c r="AW99" s="14" t="s">
        <v>38</v>
      </c>
      <c r="AX99" s="14" t="s">
        <v>82</v>
      </c>
      <c r="AY99" s="246" t="s">
        <v>141</v>
      </c>
    </row>
    <row r="100" spans="2:65" s="1" customFormat="1" ht="16.5" customHeight="1">
      <c r="B100" s="40"/>
      <c r="C100" s="252" t="s">
        <v>148</v>
      </c>
      <c r="D100" s="252" t="s">
        <v>329</v>
      </c>
      <c r="E100" s="253" t="s">
        <v>339</v>
      </c>
      <c r="F100" s="254" t="s">
        <v>340</v>
      </c>
      <c r="G100" s="255" t="s">
        <v>162</v>
      </c>
      <c r="H100" s="256">
        <v>1</v>
      </c>
      <c r="I100" s="257"/>
      <c r="J100" s="258">
        <f>ROUND(I100*H100,2)</f>
        <v>0</v>
      </c>
      <c r="K100" s="254" t="s">
        <v>21</v>
      </c>
      <c r="L100" s="259"/>
      <c r="M100" s="260" t="s">
        <v>21</v>
      </c>
      <c r="N100" s="261" t="s">
        <v>46</v>
      </c>
      <c r="O100" s="41"/>
      <c r="P100" s="211">
        <f>O100*H100</f>
        <v>0</v>
      </c>
      <c r="Q100" s="211">
        <v>0</v>
      </c>
      <c r="R100" s="211">
        <f>Q100*H100</f>
        <v>0</v>
      </c>
      <c r="S100" s="211">
        <v>0</v>
      </c>
      <c r="T100" s="212">
        <f>S100*H100</f>
        <v>0</v>
      </c>
      <c r="AR100" s="24" t="s">
        <v>186</v>
      </c>
      <c r="AT100" s="24" t="s">
        <v>329</v>
      </c>
      <c r="AU100" s="24" t="s">
        <v>84</v>
      </c>
      <c r="AY100" s="24" t="s">
        <v>141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24" t="s">
        <v>82</v>
      </c>
      <c r="BK100" s="213">
        <f>ROUND(I100*H100,2)</f>
        <v>0</v>
      </c>
      <c r="BL100" s="24" t="s">
        <v>148</v>
      </c>
      <c r="BM100" s="24" t="s">
        <v>341</v>
      </c>
    </row>
    <row r="101" spans="2:65" s="1" customFormat="1" ht="54">
      <c r="B101" s="40"/>
      <c r="C101" s="62"/>
      <c r="D101" s="216" t="s">
        <v>320</v>
      </c>
      <c r="E101" s="62"/>
      <c r="F101" s="247" t="s">
        <v>342</v>
      </c>
      <c r="G101" s="62"/>
      <c r="H101" s="62"/>
      <c r="I101" s="171"/>
      <c r="J101" s="62"/>
      <c r="K101" s="62"/>
      <c r="L101" s="60"/>
      <c r="M101" s="248"/>
      <c r="N101" s="41"/>
      <c r="O101" s="41"/>
      <c r="P101" s="41"/>
      <c r="Q101" s="41"/>
      <c r="R101" s="41"/>
      <c r="S101" s="41"/>
      <c r="T101" s="77"/>
      <c r="AT101" s="24" t="s">
        <v>320</v>
      </c>
      <c r="AU101" s="24" t="s">
        <v>84</v>
      </c>
    </row>
    <row r="102" spans="2:65" s="12" customFormat="1" ht="13.5">
      <c r="B102" s="214"/>
      <c r="C102" s="215"/>
      <c r="D102" s="216" t="s">
        <v>150</v>
      </c>
      <c r="E102" s="217" t="s">
        <v>21</v>
      </c>
      <c r="F102" s="218" t="s">
        <v>334</v>
      </c>
      <c r="G102" s="215"/>
      <c r="H102" s="217" t="s">
        <v>21</v>
      </c>
      <c r="I102" s="219"/>
      <c r="J102" s="215"/>
      <c r="K102" s="215"/>
      <c r="L102" s="220"/>
      <c r="M102" s="221"/>
      <c r="N102" s="222"/>
      <c r="O102" s="222"/>
      <c r="P102" s="222"/>
      <c r="Q102" s="222"/>
      <c r="R102" s="222"/>
      <c r="S102" s="222"/>
      <c r="T102" s="223"/>
      <c r="AT102" s="224" t="s">
        <v>150</v>
      </c>
      <c r="AU102" s="224" t="s">
        <v>84</v>
      </c>
      <c r="AV102" s="12" t="s">
        <v>82</v>
      </c>
      <c r="AW102" s="12" t="s">
        <v>38</v>
      </c>
      <c r="AX102" s="12" t="s">
        <v>75</v>
      </c>
      <c r="AY102" s="224" t="s">
        <v>141</v>
      </c>
    </row>
    <row r="103" spans="2:65" s="13" customFormat="1" ht="13.5">
      <c r="B103" s="225"/>
      <c r="C103" s="226"/>
      <c r="D103" s="216" t="s">
        <v>150</v>
      </c>
      <c r="E103" s="227" t="s">
        <v>21</v>
      </c>
      <c r="F103" s="228" t="s">
        <v>82</v>
      </c>
      <c r="G103" s="226"/>
      <c r="H103" s="229">
        <v>1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AT103" s="235" t="s">
        <v>150</v>
      </c>
      <c r="AU103" s="235" t="s">
        <v>84</v>
      </c>
      <c r="AV103" s="13" t="s">
        <v>84</v>
      </c>
      <c r="AW103" s="13" t="s">
        <v>38</v>
      </c>
      <c r="AX103" s="13" t="s">
        <v>75</v>
      </c>
      <c r="AY103" s="235" t="s">
        <v>141</v>
      </c>
    </row>
    <row r="104" spans="2:65" s="14" customFormat="1" ht="13.5">
      <c r="B104" s="236"/>
      <c r="C104" s="237"/>
      <c r="D104" s="216" t="s">
        <v>150</v>
      </c>
      <c r="E104" s="238" t="s">
        <v>21</v>
      </c>
      <c r="F104" s="239" t="s">
        <v>154</v>
      </c>
      <c r="G104" s="237"/>
      <c r="H104" s="240">
        <v>1</v>
      </c>
      <c r="I104" s="241"/>
      <c r="J104" s="237"/>
      <c r="K104" s="237"/>
      <c r="L104" s="242"/>
      <c r="M104" s="262"/>
      <c r="N104" s="263"/>
      <c r="O104" s="263"/>
      <c r="P104" s="263"/>
      <c r="Q104" s="263"/>
      <c r="R104" s="263"/>
      <c r="S104" s="263"/>
      <c r="T104" s="264"/>
      <c r="AT104" s="246" t="s">
        <v>150</v>
      </c>
      <c r="AU104" s="246" t="s">
        <v>84</v>
      </c>
      <c r="AV104" s="14" t="s">
        <v>148</v>
      </c>
      <c r="AW104" s="14" t="s">
        <v>38</v>
      </c>
      <c r="AX104" s="14" t="s">
        <v>82</v>
      </c>
      <c r="AY104" s="246" t="s">
        <v>141</v>
      </c>
    </row>
    <row r="105" spans="2:65" s="1" customFormat="1" ht="6.95" customHeight="1">
      <c r="B105" s="55"/>
      <c r="C105" s="56"/>
      <c r="D105" s="56"/>
      <c r="E105" s="56"/>
      <c r="F105" s="56"/>
      <c r="G105" s="56"/>
      <c r="H105" s="56"/>
      <c r="I105" s="147"/>
      <c r="J105" s="56"/>
      <c r="K105" s="56"/>
      <c r="L105" s="60"/>
    </row>
  </sheetData>
  <sheetProtection algorithmName="SHA-512" hashValue="DIy7q6nE51wQ60Kno1R6IKM0OWGnkxz59R5K2VdrqYysgvU+GGALb3bhhblMoyJ9Kwdt5YgfFl8r9yiMIT7rJg==" saltValue="m1UYeY9i7s0xhJhnBnC+BHFgItWCckpLay/Ks+7NNwwynZXH1+YZXqrZd9WEAUQGUZBzoV7drAlY0vNGNpNVpA==" spinCount="100000" sheet="1" objects="1" scenarios="1" formatColumns="0" formatRows="0" autoFilter="0"/>
  <autoFilter ref="C83:K104"/>
  <mergeCells count="13">
    <mergeCell ref="E76:H76"/>
    <mergeCell ref="G1:H1"/>
    <mergeCell ref="L2:V2"/>
    <mergeCell ref="E49:H49"/>
    <mergeCell ref="E51:H51"/>
    <mergeCell ref="J55:J56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6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0"/>
      <c r="C1" s="120"/>
      <c r="D1" s="121" t="s">
        <v>1</v>
      </c>
      <c r="E1" s="120"/>
      <c r="F1" s="122" t="s">
        <v>103</v>
      </c>
      <c r="G1" s="393" t="s">
        <v>104</v>
      </c>
      <c r="H1" s="393"/>
      <c r="I1" s="123"/>
      <c r="J1" s="122" t="s">
        <v>105</v>
      </c>
      <c r="K1" s="121" t="s">
        <v>106</v>
      </c>
      <c r="L1" s="122" t="s">
        <v>107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24" t="s">
        <v>98</v>
      </c>
    </row>
    <row r="3" spans="1:70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108</v>
      </c>
      <c r="E4" s="29"/>
      <c r="F4" s="29"/>
      <c r="G4" s="29"/>
      <c r="H4" s="29"/>
      <c r="I4" s="125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5"/>
      <c r="J6" s="29"/>
      <c r="K6" s="31"/>
    </row>
    <row r="7" spans="1:70" ht="16.5" customHeight="1">
      <c r="B7" s="28"/>
      <c r="C7" s="29"/>
      <c r="D7" s="29"/>
      <c r="E7" s="385" t="str">
        <f>'Rekapitulace stavby'!K6</f>
        <v>Cyklotratě v příměstském rekreačním lese v Šumperku</v>
      </c>
      <c r="F7" s="386"/>
      <c r="G7" s="386"/>
      <c r="H7" s="386"/>
      <c r="I7" s="125"/>
      <c r="J7" s="29"/>
      <c r="K7" s="31"/>
    </row>
    <row r="8" spans="1:70">
      <c r="B8" s="28"/>
      <c r="C8" s="29"/>
      <c r="D8" s="37" t="s">
        <v>109</v>
      </c>
      <c r="E8" s="29"/>
      <c r="F8" s="29"/>
      <c r="G8" s="29"/>
      <c r="H8" s="29"/>
      <c r="I8" s="125"/>
      <c r="J8" s="29"/>
      <c r="K8" s="31"/>
    </row>
    <row r="9" spans="1:70" s="1" customFormat="1" ht="16.5" customHeight="1">
      <c r="B9" s="40"/>
      <c r="C9" s="41"/>
      <c r="D9" s="41"/>
      <c r="E9" s="385" t="s">
        <v>343</v>
      </c>
      <c r="F9" s="387"/>
      <c r="G9" s="387"/>
      <c r="H9" s="387"/>
      <c r="I9" s="126"/>
      <c r="J9" s="41"/>
      <c r="K9" s="44"/>
    </row>
    <row r="10" spans="1:70" s="1" customFormat="1">
      <c r="B10" s="40"/>
      <c r="C10" s="41"/>
      <c r="D10" s="37" t="s">
        <v>111</v>
      </c>
      <c r="E10" s="41"/>
      <c r="F10" s="41"/>
      <c r="G10" s="41"/>
      <c r="H10" s="41"/>
      <c r="I10" s="126"/>
      <c r="J10" s="41"/>
      <c r="K10" s="44"/>
    </row>
    <row r="11" spans="1:70" s="1" customFormat="1" ht="36.950000000000003" customHeight="1">
      <c r="B11" s="40"/>
      <c r="C11" s="41"/>
      <c r="D11" s="41"/>
      <c r="E11" s="388" t="s">
        <v>344</v>
      </c>
      <c r="F11" s="387"/>
      <c r="G11" s="387"/>
      <c r="H11" s="387"/>
      <c r="I11" s="126"/>
      <c r="J11" s="41"/>
      <c r="K11" s="44"/>
    </row>
    <row r="12" spans="1:70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1:70" s="1" customFormat="1" ht="14.45" customHeight="1">
      <c r="B13" s="40"/>
      <c r="C13" s="41"/>
      <c r="D13" s="37" t="s">
        <v>20</v>
      </c>
      <c r="E13" s="41"/>
      <c r="F13" s="35" t="s">
        <v>21</v>
      </c>
      <c r="G13" s="41"/>
      <c r="H13" s="41"/>
      <c r="I13" s="127" t="s">
        <v>22</v>
      </c>
      <c r="J13" s="35" t="s">
        <v>21</v>
      </c>
      <c r="K13" s="44"/>
    </row>
    <row r="14" spans="1:70" s="1" customFormat="1" ht="14.45" customHeight="1">
      <c r="B14" s="40"/>
      <c r="C14" s="41"/>
      <c r="D14" s="37" t="s">
        <v>23</v>
      </c>
      <c r="E14" s="41"/>
      <c r="F14" s="35" t="s">
        <v>24</v>
      </c>
      <c r="G14" s="41"/>
      <c r="H14" s="41"/>
      <c r="I14" s="127" t="s">
        <v>25</v>
      </c>
      <c r="J14" s="128">
        <f>'Rekapitulace stavby'!AN8</f>
        <v>43123</v>
      </c>
      <c r="K14" s="44"/>
    </row>
    <row r="15" spans="1:70" s="1" customFormat="1" ht="10.9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1:70" s="1" customFormat="1" ht="14.45" customHeight="1">
      <c r="B16" s="40"/>
      <c r="C16" s="41"/>
      <c r="D16" s="37" t="s">
        <v>26</v>
      </c>
      <c r="E16" s="41"/>
      <c r="F16" s="41"/>
      <c r="G16" s="41"/>
      <c r="H16" s="41"/>
      <c r="I16" s="127" t="s">
        <v>27</v>
      </c>
      <c r="J16" s="35" t="s">
        <v>28</v>
      </c>
      <c r="K16" s="44"/>
    </row>
    <row r="17" spans="2:11" s="1" customFormat="1" ht="18" customHeight="1">
      <c r="B17" s="40"/>
      <c r="C17" s="41"/>
      <c r="D17" s="41"/>
      <c r="E17" s="35" t="s">
        <v>29</v>
      </c>
      <c r="F17" s="41"/>
      <c r="G17" s="41"/>
      <c r="H17" s="41"/>
      <c r="I17" s="127" t="s">
        <v>30</v>
      </c>
      <c r="J17" s="35" t="s">
        <v>31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45" customHeight="1">
      <c r="B19" s="40"/>
      <c r="C19" s="41"/>
      <c r="D19" s="37" t="s">
        <v>32</v>
      </c>
      <c r="E19" s="41"/>
      <c r="F19" s="41"/>
      <c r="G19" s="41"/>
      <c r="H19" s="41"/>
      <c r="I19" s="127" t="s">
        <v>27</v>
      </c>
      <c r="J19" s="35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5" t="str">
        <f>IF('Rekapitulace stavby'!E14="Vyplň údaj","",IF('Rekapitulace stavby'!E14="","",'Rekapitulace stavby'!E14))</f>
        <v/>
      </c>
      <c r="F20" s="41"/>
      <c r="G20" s="41"/>
      <c r="H20" s="41"/>
      <c r="I20" s="127" t="s">
        <v>30</v>
      </c>
      <c r="J20" s="35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45" customHeight="1">
      <c r="B22" s="40"/>
      <c r="C22" s="41"/>
      <c r="D22" s="37" t="s">
        <v>34</v>
      </c>
      <c r="E22" s="41"/>
      <c r="F22" s="41"/>
      <c r="G22" s="41"/>
      <c r="H22" s="41"/>
      <c r="I22" s="127" t="s">
        <v>27</v>
      </c>
      <c r="J22" s="35" t="s">
        <v>35</v>
      </c>
      <c r="K22" s="44"/>
    </row>
    <row r="23" spans="2:11" s="1" customFormat="1" ht="18" customHeight="1">
      <c r="B23" s="40"/>
      <c r="C23" s="41"/>
      <c r="D23" s="41"/>
      <c r="E23" s="35" t="s">
        <v>36</v>
      </c>
      <c r="F23" s="41"/>
      <c r="G23" s="41"/>
      <c r="H23" s="41"/>
      <c r="I23" s="127" t="s">
        <v>30</v>
      </c>
      <c r="J23" s="35" t="s">
        <v>37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45" customHeight="1">
      <c r="B25" s="40"/>
      <c r="C25" s="41"/>
      <c r="D25" s="37" t="s">
        <v>39</v>
      </c>
      <c r="E25" s="41"/>
      <c r="F25" s="41"/>
      <c r="G25" s="41"/>
      <c r="H25" s="41"/>
      <c r="I25" s="126"/>
      <c r="J25" s="41"/>
      <c r="K25" s="44"/>
    </row>
    <row r="26" spans="2:11" s="7" customFormat="1" ht="16.5" customHeight="1">
      <c r="B26" s="129"/>
      <c r="C26" s="130"/>
      <c r="D26" s="130"/>
      <c r="E26" s="350" t="s">
        <v>21</v>
      </c>
      <c r="F26" s="350"/>
      <c r="G26" s="350"/>
      <c r="H26" s="350"/>
      <c r="I26" s="131"/>
      <c r="J26" s="130"/>
      <c r="K26" s="132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0"/>
      <c r="C29" s="41"/>
      <c r="D29" s="135" t="s">
        <v>41</v>
      </c>
      <c r="E29" s="41"/>
      <c r="F29" s="41"/>
      <c r="G29" s="41"/>
      <c r="H29" s="41"/>
      <c r="I29" s="126"/>
      <c r="J29" s="136">
        <f>ROUND(J84,2)</f>
        <v>0</v>
      </c>
      <c r="K29" s="44"/>
    </row>
    <row r="30" spans="2:11" s="1" customFormat="1" ht="6.9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0"/>
      <c r="C31" s="41"/>
      <c r="D31" s="41"/>
      <c r="E31" s="41"/>
      <c r="F31" s="45" t="s">
        <v>43</v>
      </c>
      <c r="G31" s="41"/>
      <c r="H31" s="41"/>
      <c r="I31" s="137" t="s">
        <v>42</v>
      </c>
      <c r="J31" s="45" t="s">
        <v>44</v>
      </c>
      <c r="K31" s="44"/>
    </row>
    <row r="32" spans="2:11" s="1" customFormat="1" ht="14.45" customHeight="1">
      <c r="B32" s="40"/>
      <c r="C32" s="41"/>
      <c r="D32" s="48" t="s">
        <v>45</v>
      </c>
      <c r="E32" s="48" t="s">
        <v>46</v>
      </c>
      <c r="F32" s="138">
        <f>ROUND(SUM(BE84:BE95), 2)</f>
        <v>0</v>
      </c>
      <c r="G32" s="41"/>
      <c r="H32" s="41"/>
      <c r="I32" s="139">
        <v>0.21</v>
      </c>
      <c r="J32" s="138">
        <f>ROUND(ROUND((SUM(BE84:BE95)), 2)*I32, 2)</f>
        <v>0</v>
      </c>
      <c r="K32" s="44"/>
    </row>
    <row r="33" spans="2:11" s="1" customFormat="1" ht="14.45" customHeight="1">
      <c r="B33" s="40"/>
      <c r="C33" s="41"/>
      <c r="D33" s="41"/>
      <c r="E33" s="48" t="s">
        <v>47</v>
      </c>
      <c r="F33" s="138">
        <f>ROUND(SUM(BF84:BF95), 2)</f>
        <v>0</v>
      </c>
      <c r="G33" s="41"/>
      <c r="H33" s="41"/>
      <c r="I33" s="139">
        <v>0.15</v>
      </c>
      <c r="J33" s="138">
        <f>ROUND(ROUND((SUM(BF84:BF95)), 2)*I33, 2)</f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48</v>
      </c>
      <c r="F34" s="138">
        <f>ROUND(SUM(BG84:BG95), 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45" hidden="1" customHeight="1">
      <c r="B35" s="40"/>
      <c r="C35" s="41"/>
      <c r="D35" s="41"/>
      <c r="E35" s="48" t="s">
        <v>49</v>
      </c>
      <c r="F35" s="138">
        <f>ROUND(SUM(BH84:BH95), 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45" hidden="1" customHeight="1">
      <c r="B36" s="40"/>
      <c r="C36" s="41"/>
      <c r="D36" s="41"/>
      <c r="E36" s="48" t="s">
        <v>50</v>
      </c>
      <c r="F36" s="138">
        <f>ROUND(SUM(BI84:BI95), 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5.35" customHeight="1">
      <c r="B38" s="40"/>
      <c r="C38" s="140"/>
      <c r="D38" s="141" t="s">
        <v>51</v>
      </c>
      <c r="E38" s="78"/>
      <c r="F38" s="78"/>
      <c r="G38" s="142" t="s">
        <v>52</v>
      </c>
      <c r="H38" s="143" t="s">
        <v>53</v>
      </c>
      <c r="I38" s="144"/>
      <c r="J38" s="145">
        <f>SUM(J29:J36)</f>
        <v>0</v>
      </c>
      <c r="K38" s="146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9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950000000000003" customHeight="1">
      <c r="B44" s="40"/>
      <c r="C44" s="30" t="s">
        <v>113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45" customHeight="1">
      <c r="B46" s="40"/>
      <c r="C46" s="37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16.5" customHeight="1">
      <c r="B47" s="40"/>
      <c r="C47" s="41"/>
      <c r="D47" s="41"/>
      <c r="E47" s="385" t="str">
        <f>E7</f>
        <v>Cyklotratě v příměstském rekreačním lese v Šumperku</v>
      </c>
      <c r="F47" s="386"/>
      <c r="G47" s="386"/>
      <c r="H47" s="386"/>
      <c r="I47" s="126"/>
      <c r="J47" s="41"/>
      <c r="K47" s="44"/>
    </row>
    <row r="48" spans="2:11">
      <c r="B48" s="28"/>
      <c r="C48" s="37" t="s">
        <v>109</v>
      </c>
      <c r="D48" s="29"/>
      <c r="E48" s="29"/>
      <c r="F48" s="29"/>
      <c r="G48" s="29"/>
      <c r="H48" s="29"/>
      <c r="I48" s="125"/>
      <c r="J48" s="29"/>
      <c r="K48" s="31"/>
    </row>
    <row r="49" spans="2:47" s="1" customFormat="1" ht="16.5" customHeight="1">
      <c r="B49" s="40"/>
      <c r="C49" s="41"/>
      <c r="D49" s="41"/>
      <c r="E49" s="385" t="s">
        <v>343</v>
      </c>
      <c r="F49" s="387"/>
      <c r="G49" s="387"/>
      <c r="H49" s="387"/>
      <c r="I49" s="126"/>
      <c r="J49" s="41"/>
      <c r="K49" s="44"/>
    </row>
    <row r="50" spans="2:47" s="1" customFormat="1" ht="14.45" customHeight="1">
      <c r="B50" s="40"/>
      <c r="C50" s="37" t="s">
        <v>111</v>
      </c>
      <c r="D50" s="41"/>
      <c r="E50" s="41"/>
      <c r="F50" s="41"/>
      <c r="G50" s="41"/>
      <c r="H50" s="41"/>
      <c r="I50" s="126"/>
      <c r="J50" s="41"/>
      <c r="K50" s="44"/>
    </row>
    <row r="51" spans="2:47" s="1" customFormat="1" ht="17.25" customHeight="1">
      <c r="B51" s="40"/>
      <c r="C51" s="41"/>
      <c r="D51" s="41"/>
      <c r="E51" s="388" t="str">
        <f>E11</f>
        <v>03 - Dřevěná lávka</v>
      </c>
      <c r="F51" s="387"/>
      <c r="G51" s="387"/>
      <c r="H51" s="387"/>
      <c r="I51" s="126"/>
      <c r="J51" s="41"/>
      <c r="K51" s="44"/>
    </row>
    <row r="52" spans="2:47" s="1" customFormat="1" ht="6.9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47" s="1" customFormat="1" ht="18" customHeight="1">
      <c r="B53" s="40"/>
      <c r="C53" s="37" t="s">
        <v>23</v>
      </c>
      <c r="D53" s="41"/>
      <c r="E53" s="41"/>
      <c r="F53" s="35" t="str">
        <f>F14</f>
        <v>Šumperk</v>
      </c>
      <c r="G53" s="41"/>
      <c r="H53" s="41"/>
      <c r="I53" s="127" t="s">
        <v>25</v>
      </c>
      <c r="J53" s="128">
        <f>IF(J14="","",J14)</f>
        <v>43123</v>
      </c>
      <c r="K53" s="44"/>
    </row>
    <row r="54" spans="2:47" s="1" customFormat="1" ht="6.9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47" s="1" customFormat="1">
      <c r="B55" s="40"/>
      <c r="C55" s="37" t="s">
        <v>26</v>
      </c>
      <c r="D55" s="41"/>
      <c r="E55" s="41"/>
      <c r="F55" s="35" t="str">
        <f>E17</f>
        <v>Město Šumperk</v>
      </c>
      <c r="G55" s="41"/>
      <c r="H55" s="41"/>
      <c r="I55" s="127" t="s">
        <v>34</v>
      </c>
      <c r="J55" s="350" t="str">
        <f>E23</f>
        <v>PROJEKCE s.r.o.</v>
      </c>
      <c r="K55" s="44"/>
    </row>
    <row r="56" spans="2:47" s="1" customFormat="1" ht="14.45" customHeight="1">
      <c r="B56" s="40"/>
      <c r="C56" s="37" t="s">
        <v>32</v>
      </c>
      <c r="D56" s="41"/>
      <c r="E56" s="41"/>
      <c r="F56" s="35" t="str">
        <f>IF(E20="","",E20)</f>
        <v/>
      </c>
      <c r="G56" s="41"/>
      <c r="H56" s="41"/>
      <c r="I56" s="126"/>
      <c r="J56" s="389"/>
      <c r="K56" s="44"/>
    </row>
    <row r="57" spans="2:47" s="1" customFormat="1" ht="10.3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47" s="1" customFormat="1" ht="29.25" customHeight="1">
      <c r="B58" s="40"/>
      <c r="C58" s="152" t="s">
        <v>114</v>
      </c>
      <c r="D58" s="140"/>
      <c r="E58" s="140"/>
      <c r="F58" s="140"/>
      <c r="G58" s="140"/>
      <c r="H58" s="140"/>
      <c r="I58" s="153"/>
      <c r="J58" s="154" t="s">
        <v>115</v>
      </c>
      <c r="K58" s="155"/>
    </row>
    <row r="59" spans="2:47" s="1" customFormat="1" ht="10.3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116</v>
      </c>
      <c r="D60" s="41"/>
      <c r="E60" s="41"/>
      <c r="F60" s="41"/>
      <c r="G60" s="41"/>
      <c r="H60" s="41"/>
      <c r="I60" s="126"/>
      <c r="J60" s="136">
        <f>J84</f>
        <v>0</v>
      </c>
      <c r="K60" s="44"/>
      <c r="AU60" s="24" t="s">
        <v>117</v>
      </c>
    </row>
    <row r="61" spans="2:47" s="8" customFormat="1" ht="24.95" customHeight="1">
      <c r="B61" s="157"/>
      <c r="C61" s="158"/>
      <c r="D61" s="159" t="s">
        <v>118</v>
      </c>
      <c r="E61" s="160"/>
      <c r="F61" s="160"/>
      <c r="G61" s="160"/>
      <c r="H61" s="160"/>
      <c r="I61" s="161"/>
      <c r="J61" s="162">
        <f>J85</f>
        <v>0</v>
      </c>
      <c r="K61" s="163"/>
    </row>
    <row r="62" spans="2:47" s="9" customFormat="1" ht="19.899999999999999" customHeight="1">
      <c r="B62" s="164"/>
      <c r="C62" s="165"/>
      <c r="D62" s="166" t="s">
        <v>122</v>
      </c>
      <c r="E62" s="167"/>
      <c r="F62" s="167"/>
      <c r="G62" s="167"/>
      <c r="H62" s="167"/>
      <c r="I62" s="168"/>
      <c r="J62" s="169">
        <f>J86</f>
        <v>0</v>
      </c>
      <c r="K62" s="170"/>
    </row>
    <row r="63" spans="2:47" s="1" customFormat="1" ht="21.75" customHeight="1">
      <c r="B63" s="40"/>
      <c r="C63" s="41"/>
      <c r="D63" s="41"/>
      <c r="E63" s="41"/>
      <c r="F63" s="41"/>
      <c r="G63" s="41"/>
      <c r="H63" s="41"/>
      <c r="I63" s="126"/>
      <c r="J63" s="41"/>
      <c r="K63" s="44"/>
    </row>
    <row r="64" spans="2:47" s="1" customFormat="1" ht="6.95" customHeight="1">
      <c r="B64" s="55"/>
      <c r="C64" s="56"/>
      <c r="D64" s="56"/>
      <c r="E64" s="56"/>
      <c r="F64" s="56"/>
      <c r="G64" s="56"/>
      <c r="H64" s="56"/>
      <c r="I64" s="147"/>
      <c r="J64" s="56"/>
      <c r="K64" s="57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50"/>
      <c r="J68" s="59"/>
      <c r="K68" s="59"/>
      <c r="L68" s="60"/>
    </row>
    <row r="69" spans="2:12" s="1" customFormat="1" ht="36.950000000000003" customHeight="1">
      <c r="B69" s="40"/>
      <c r="C69" s="61" t="s">
        <v>125</v>
      </c>
      <c r="D69" s="62"/>
      <c r="E69" s="62"/>
      <c r="F69" s="62"/>
      <c r="G69" s="62"/>
      <c r="H69" s="62"/>
      <c r="I69" s="171"/>
      <c r="J69" s="62"/>
      <c r="K69" s="62"/>
      <c r="L69" s="60"/>
    </row>
    <row r="70" spans="2:12" s="1" customFormat="1" ht="6.95" customHeight="1">
      <c r="B70" s="40"/>
      <c r="C70" s="62"/>
      <c r="D70" s="62"/>
      <c r="E70" s="62"/>
      <c r="F70" s="62"/>
      <c r="G70" s="62"/>
      <c r="H70" s="62"/>
      <c r="I70" s="171"/>
      <c r="J70" s="62"/>
      <c r="K70" s="62"/>
      <c r="L70" s="60"/>
    </row>
    <row r="71" spans="2:12" s="1" customFormat="1" ht="14.45" customHeight="1">
      <c r="B71" s="40"/>
      <c r="C71" s="64" t="s">
        <v>18</v>
      </c>
      <c r="D71" s="62"/>
      <c r="E71" s="62"/>
      <c r="F71" s="62"/>
      <c r="G71" s="62"/>
      <c r="H71" s="62"/>
      <c r="I71" s="171"/>
      <c r="J71" s="62"/>
      <c r="K71" s="62"/>
      <c r="L71" s="60"/>
    </row>
    <row r="72" spans="2:12" s="1" customFormat="1" ht="16.5" customHeight="1">
      <c r="B72" s="40"/>
      <c r="C72" s="62"/>
      <c r="D72" s="62"/>
      <c r="E72" s="390" t="str">
        <f>E7</f>
        <v>Cyklotratě v příměstském rekreačním lese v Šumperku</v>
      </c>
      <c r="F72" s="391"/>
      <c r="G72" s="391"/>
      <c r="H72" s="391"/>
      <c r="I72" s="171"/>
      <c r="J72" s="62"/>
      <c r="K72" s="62"/>
      <c r="L72" s="60"/>
    </row>
    <row r="73" spans="2:12">
      <c r="B73" s="28"/>
      <c r="C73" s="64" t="s">
        <v>109</v>
      </c>
      <c r="D73" s="172"/>
      <c r="E73" s="172"/>
      <c r="F73" s="172"/>
      <c r="G73" s="172"/>
      <c r="H73" s="172"/>
      <c r="J73" s="172"/>
      <c r="K73" s="172"/>
      <c r="L73" s="173"/>
    </row>
    <row r="74" spans="2:12" s="1" customFormat="1" ht="16.5" customHeight="1">
      <c r="B74" s="40"/>
      <c r="C74" s="62"/>
      <c r="D74" s="62"/>
      <c r="E74" s="390" t="s">
        <v>343</v>
      </c>
      <c r="F74" s="392"/>
      <c r="G74" s="392"/>
      <c r="H74" s="392"/>
      <c r="I74" s="171"/>
      <c r="J74" s="62"/>
      <c r="K74" s="62"/>
      <c r="L74" s="60"/>
    </row>
    <row r="75" spans="2:12" s="1" customFormat="1" ht="14.45" customHeight="1">
      <c r="B75" s="40"/>
      <c r="C75" s="64" t="s">
        <v>111</v>
      </c>
      <c r="D75" s="62"/>
      <c r="E75" s="62"/>
      <c r="F75" s="62"/>
      <c r="G75" s="62"/>
      <c r="H75" s="62"/>
      <c r="I75" s="171"/>
      <c r="J75" s="62"/>
      <c r="K75" s="62"/>
      <c r="L75" s="60"/>
    </row>
    <row r="76" spans="2:12" s="1" customFormat="1" ht="17.25" customHeight="1">
      <c r="B76" s="40"/>
      <c r="C76" s="62"/>
      <c r="D76" s="62"/>
      <c r="E76" s="361" t="str">
        <f>E11</f>
        <v>03 - Dřevěná lávka</v>
      </c>
      <c r="F76" s="392"/>
      <c r="G76" s="392"/>
      <c r="H76" s="392"/>
      <c r="I76" s="171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71"/>
      <c r="J77" s="62"/>
      <c r="K77" s="62"/>
      <c r="L77" s="60"/>
    </row>
    <row r="78" spans="2:12" s="1" customFormat="1" ht="18" customHeight="1">
      <c r="B78" s="40"/>
      <c r="C78" s="64" t="s">
        <v>23</v>
      </c>
      <c r="D78" s="62"/>
      <c r="E78" s="62"/>
      <c r="F78" s="174" t="str">
        <f>F14</f>
        <v>Šumperk</v>
      </c>
      <c r="G78" s="62"/>
      <c r="H78" s="62"/>
      <c r="I78" s="175" t="s">
        <v>25</v>
      </c>
      <c r="J78" s="72">
        <f>IF(J14="","",J14)</f>
        <v>43123</v>
      </c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71"/>
      <c r="J79" s="62"/>
      <c r="K79" s="62"/>
      <c r="L79" s="60"/>
    </row>
    <row r="80" spans="2:12" s="1" customFormat="1">
      <c r="B80" s="40"/>
      <c r="C80" s="64" t="s">
        <v>26</v>
      </c>
      <c r="D80" s="62"/>
      <c r="E80" s="62"/>
      <c r="F80" s="174" t="str">
        <f>E17</f>
        <v>Město Šumperk</v>
      </c>
      <c r="G80" s="62"/>
      <c r="H80" s="62"/>
      <c r="I80" s="175" t="s">
        <v>34</v>
      </c>
      <c r="J80" s="174" t="str">
        <f>E23</f>
        <v>PROJEKCE s.r.o.</v>
      </c>
      <c r="K80" s="62"/>
      <c r="L80" s="60"/>
    </row>
    <row r="81" spans="2:65" s="1" customFormat="1" ht="14.45" customHeight="1">
      <c r="B81" s="40"/>
      <c r="C81" s="64" t="s">
        <v>32</v>
      </c>
      <c r="D81" s="62"/>
      <c r="E81" s="62"/>
      <c r="F81" s="174" t="str">
        <f>IF(E20="","",E20)</f>
        <v/>
      </c>
      <c r="G81" s="62"/>
      <c r="H81" s="62"/>
      <c r="I81" s="171"/>
      <c r="J81" s="62"/>
      <c r="K81" s="62"/>
      <c r="L81" s="60"/>
    </row>
    <row r="82" spans="2:65" s="1" customFormat="1" ht="10.35" customHeight="1">
      <c r="B82" s="40"/>
      <c r="C82" s="62"/>
      <c r="D82" s="62"/>
      <c r="E82" s="62"/>
      <c r="F82" s="62"/>
      <c r="G82" s="62"/>
      <c r="H82" s="62"/>
      <c r="I82" s="171"/>
      <c r="J82" s="62"/>
      <c r="K82" s="62"/>
      <c r="L82" s="60"/>
    </row>
    <row r="83" spans="2:65" s="10" customFormat="1" ht="29.25" customHeight="1">
      <c r="B83" s="176"/>
      <c r="C83" s="177" t="s">
        <v>126</v>
      </c>
      <c r="D83" s="178" t="s">
        <v>60</v>
      </c>
      <c r="E83" s="178" t="s">
        <v>56</v>
      </c>
      <c r="F83" s="178" t="s">
        <v>127</v>
      </c>
      <c r="G83" s="178" t="s">
        <v>128</v>
      </c>
      <c r="H83" s="178" t="s">
        <v>129</v>
      </c>
      <c r="I83" s="179" t="s">
        <v>130</v>
      </c>
      <c r="J83" s="178" t="s">
        <v>115</v>
      </c>
      <c r="K83" s="180" t="s">
        <v>131</v>
      </c>
      <c r="L83" s="181"/>
      <c r="M83" s="80" t="s">
        <v>132</v>
      </c>
      <c r="N83" s="81" t="s">
        <v>45</v>
      </c>
      <c r="O83" s="81" t="s">
        <v>133</v>
      </c>
      <c r="P83" s="81" t="s">
        <v>134</v>
      </c>
      <c r="Q83" s="81" t="s">
        <v>135</v>
      </c>
      <c r="R83" s="81" t="s">
        <v>136</v>
      </c>
      <c r="S83" s="81" t="s">
        <v>137</v>
      </c>
      <c r="T83" s="82" t="s">
        <v>138</v>
      </c>
    </row>
    <row r="84" spans="2:65" s="1" customFormat="1" ht="29.25" customHeight="1">
      <c r="B84" s="40"/>
      <c r="C84" s="86" t="s">
        <v>116</v>
      </c>
      <c r="D84" s="62"/>
      <c r="E84" s="62"/>
      <c r="F84" s="62"/>
      <c r="G84" s="62"/>
      <c r="H84" s="62"/>
      <c r="I84" s="171"/>
      <c r="J84" s="182">
        <f>BK84</f>
        <v>0</v>
      </c>
      <c r="K84" s="62"/>
      <c r="L84" s="60"/>
      <c r="M84" s="83"/>
      <c r="N84" s="84"/>
      <c r="O84" s="84"/>
      <c r="P84" s="183">
        <f>P85</f>
        <v>0</v>
      </c>
      <c r="Q84" s="84"/>
      <c r="R84" s="183">
        <f>R85</f>
        <v>0</v>
      </c>
      <c r="S84" s="84"/>
      <c r="T84" s="184">
        <f>T85</f>
        <v>0</v>
      </c>
      <c r="AT84" s="24" t="s">
        <v>74</v>
      </c>
      <c r="AU84" s="24" t="s">
        <v>117</v>
      </c>
      <c r="BK84" s="185">
        <f>BK85</f>
        <v>0</v>
      </c>
    </row>
    <row r="85" spans="2:65" s="11" customFormat="1" ht="37.35" customHeight="1">
      <c r="B85" s="186"/>
      <c r="C85" s="187"/>
      <c r="D85" s="188" t="s">
        <v>74</v>
      </c>
      <c r="E85" s="189" t="s">
        <v>139</v>
      </c>
      <c r="F85" s="189" t="s">
        <v>140</v>
      </c>
      <c r="G85" s="187"/>
      <c r="H85" s="187"/>
      <c r="I85" s="190"/>
      <c r="J85" s="191">
        <f>BK85</f>
        <v>0</v>
      </c>
      <c r="K85" s="187"/>
      <c r="L85" s="192"/>
      <c r="M85" s="193"/>
      <c r="N85" s="194"/>
      <c r="O85" s="194"/>
      <c r="P85" s="195">
        <f>P86</f>
        <v>0</v>
      </c>
      <c r="Q85" s="194"/>
      <c r="R85" s="195">
        <f>R86</f>
        <v>0</v>
      </c>
      <c r="S85" s="194"/>
      <c r="T85" s="196">
        <f>T86</f>
        <v>0</v>
      </c>
      <c r="AR85" s="197" t="s">
        <v>82</v>
      </c>
      <c r="AT85" s="198" t="s">
        <v>74</v>
      </c>
      <c r="AU85" s="198" t="s">
        <v>75</v>
      </c>
      <c r="AY85" s="197" t="s">
        <v>141</v>
      </c>
      <c r="BK85" s="199">
        <f>BK86</f>
        <v>0</v>
      </c>
    </row>
    <row r="86" spans="2:65" s="11" customFormat="1" ht="19.899999999999999" customHeight="1">
      <c r="B86" s="186"/>
      <c r="C86" s="187"/>
      <c r="D86" s="188" t="s">
        <v>74</v>
      </c>
      <c r="E86" s="200" t="s">
        <v>191</v>
      </c>
      <c r="F86" s="200" t="s">
        <v>255</v>
      </c>
      <c r="G86" s="187"/>
      <c r="H86" s="187"/>
      <c r="I86" s="190"/>
      <c r="J86" s="201">
        <f>BK86</f>
        <v>0</v>
      </c>
      <c r="K86" s="187"/>
      <c r="L86" s="192"/>
      <c r="M86" s="193"/>
      <c r="N86" s="194"/>
      <c r="O86" s="194"/>
      <c r="P86" s="195">
        <f>SUM(P87:P95)</f>
        <v>0</v>
      </c>
      <c r="Q86" s="194"/>
      <c r="R86" s="195">
        <f>SUM(R87:R95)</f>
        <v>0</v>
      </c>
      <c r="S86" s="194"/>
      <c r="T86" s="196">
        <f>SUM(T87:T95)</f>
        <v>0</v>
      </c>
      <c r="AR86" s="197" t="s">
        <v>82</v>
      </c>
      <c r="AT86" s="198" t="s">
        <v>74</v>
      </c>
      <c r="AU86" s="198" t="s">
        <v>82</v>
      </c>
      <c r="AY86" s="197" t="s">
        <v>141</v>
      </c>
      <c r="BK86" s="199">
        <f>SUM(BK87:BK95)</f>
        <v>0</v>
      </c>
    </row>
    <row r="87" spans="2:65" s="1" customFormat="1" ht="16.5" customHeight="1">
      <c r="B87" s="40"/>
      <c r="C87" s="202" t="s">
        <v>82</v>
      </c>
      <c r="D87" s="202" t="s">
        <v>143</v>
      </c>
      <c r="E87" s="203" t="s">
        <v>335</v>
      </c>
      <c r="F87" s="204" t="s">
        <v>336</v>
      </c>
      <c r="G87" s="205" t="s">
        <v>162</v>
      </c>
      <c r="H87" s="206">
        <v>2</v>
      </c>
      <c r="I87" s="207"/>
      <c r="J87" s="208">
        <f>ROUND(I87*H87,2)</f>
        <v>0</v>
      </c>
      <c r="K87" s="204" t="s">
        <v>147</v>
      </c>
      <c r="L87" s="60"/>
      <c r="M87" s="209" t="s">
        <v>21</v>
      </c>
      <c r="N87" s="210" t="s">
        <v>46</v>
      </c>
      <c r="O87" s="41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24" t="s">
        <v>148</v>
      </c>
      <c r="AT87" s="24" t="s">
        <v>143</v>
      </c>
      <c r="AU87" s="24" t="s">
        <v>84</v>
      </c>
      <c r="AY87" s="24" t="s">
        <v>141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4" t="s">
        <v>82</v>
      </c>
      <c r="BK87" s="213">
        <f>ROUND(I87*H87,2)</f>
        <v>0</v>
      </c>
      <c r="BL87" s="24" t="s">
        <v>148</v>
      </c>
      <c r="BM87" s="24" t="s">
        <v>345</v>
      </c>
    </row>
    <row r="88" spans="2:65" s="12" customFormat="1" ht="13.5">
      <c r="B88" s="214"/>
      <c r="C88" s="215"/>
      <c r="D88" s="216" t="s">
        <v>150</v>
      </c>
      <c r="E88" s="217" t="s">
        <v>21</v>
      </c>
      <c r="F88" s="218" t="s">
        <v>346</v>
      </c>
      <c r="G88" s="215"/>
      <c r="H88" s="217" t="s">
        <v>21</v>
      </c>
      <c r="I88" s="219"/>
      <c r="J88" s="215"/>
      <c r="K88" s="215"/>
      <c r="L88" s="220"/>
      <c r="M88" s="221"/>
      <c r="N88" s="222"/>
      <c r="O88" s="222"/>
      <c r="P88" s="222"/>
      <c r="Q88" s="222"/>
      <c r="R88" s="222"/>
      <c r="S88" s="222"/>
      <c r="T88" s="223"/>
      <c r="AT88" s="224" t="s">
        <v>150</v>
      </c>
      <c r="AU88" s="224" t="s">
        <v>84</v>
      </c>
      <c r="AV88" s="12" t="s">
        <v>82</v>
      </c>
      <c r="AW88" s="12" t="s">
        <v>38</v>
      </c>
      <c r="AX88" s="12" t="s">
        <v>75</v>
      </c>
      <c r="AY88" s="224" t="s">
        <v>141</v>
      </c>
    </row>
    <row r="89" spans="2:65" s="13" customFormat="1" ht="13.5">
      <c r="B89" s="225"/>
      <c r="C89" s="226"/>
      <c r="D89" s="216" t="s">
        <v>150</v>
      </c>
      <c r="E89" s="227" t="s">
        <v>21</v>
      </c>
      <c r="F89" s="228" t="s">
        <v>84</v>
      </c>
      <c r="G89" s="226"/>
      <c r="H89" s="229">
        <v>2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AT89" s="235" t="s">
        <v>150</v>
      </c>
      <c r="AU89" s="235" t="s">
        <v>84</v>
      </c>
      <c r="AV89" s="13" t="s">
        <v>84</v>
      </c>
      <c r="AW89" s="13" t="s">
        <v>38</v>
      </c>
      <c r="AX89" s="13" t="s">
        <v>75</v>
      </c>
      <c r="AY89" s="235" t="s">
        <v>141</v>
      </c>
    </row>
    <row r="90" spans="2:65" s="14" customFormat="1" ht="13.5">
      <c r="B90" s="236"/>
      <c r="C90" s="237"/>
      <c r="D90" s="216" t="s">
        <v>150</v>
      </c>
      <c r="E90" s="238" t="s">
        <v>21</v>
      </c>
      <c r="F90" s="239" t="s">
        <v>154</v>
      </c>
      <c r="G90" s="237"/>
      <c r="H90" s="240">
        <v>2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AT90" s="246" t="s">
        <v>150</v>
      </c>
      <c r="AU90" s="246" t="s">
        <v>84</v>
      </c>
      <c r="AV90" s="14" t="s">
        <v>148</v>
      </c>
      <c r="AW90" s="14" t="s">
        <v>38</v>
      </c>
      <c r="AX90" s="14" t="s">
        <v>82</v>
      </c>
      <c r="AY90" s="246" t="s">
        <v>141</v>
      </c>
    </row>
    <row r="91" spans="2:65" s="1" customFormat="1" ht="16.5" customHeight="1">
      <c r="B91" s="40"/>
      <c r="C91" s="252" t="s">
        <v>84</v>
      </c>
      <c r="D91" s="252" t="s">
        <v>329</v>
      </c>
      <c r="E91" s="253" t="s">
        <v>347</v>
      </c>
      <c r="F91" s="254" t="s">
        <v>95</v>
      </c>
      <c r="G91" s="255" t="s">
        <v>162</v>
      </c>
      <c r="H91" s="256">
        <v>2</v>
      </c>
      <c r="I91" s="257"/>
      <c r="J91" s="258">
        <f>ROUND(I91*H91,2)</f>
        <v>0</v>
      </c>
      <c r="K91" s="254" t="s">
        <v>21</v>
      </c>
      <c r="L91" s="259"/>
      <c r="M91" s="260" t="s">
        <v>21</v>
      </c>
      <c r="N91" s="261" t="s">
        <v>46</v>
      </c>
      <c r="O91" s="41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4" t="s">
        <v>186</v>
      </c>
      <c r="AT91" s="24" t="s">
        <v>329</v>
      </c>
      <c r="AU91" s="24" t="s">
        <v>84</v>
      </c>
      <c r="AY91" s="24" t="s">
        <v>141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4" t="s">
        <v>82</v>
      </c>
      <c r="BK91" s="213">
        <f>ROUND(I91*H91,2)</f>
        <v>0</v>
      </c>
      <c r="BL91" s="24" t="s">
        <v>148</v>
      </c>
      <c r="BM91" s="24" t="s">
        <v>348</v>
      </c>
    </row>
    <row r="92" spans="2:65" s="1" customFormat="1" ht="54">
      <c r="B92" s="40"/>
      <c r="C92" s="62"/>
      <c r="D92" s="216" t="s">
        <v>320</v>
      </c>
      <c r="E92" s="62"/>
      <c r="F92" s="247" t="s">
        <v>349</v>
      </c>
      <c r="G92" s="62"/>
      <c r="H92" s="62"/>
      <c r="I92" s="171"/>
      <c r="J92" s="62"/>
      <c r="K92" s="62"/>
      <c r="L92" s="60"/>
      <c r="M92" s="248"/>
      <c r="N92" s="41"/>
      <c r="O92" s="41"/>
      <c r="P92" s="41"/>
      <c r="Q92" s="41"/>
      <c r="R92" s="41"/>
      <c r="S92" s="41"/>
      <c r="T92" s="77"/>
      <c r="AT92" s="24" t="s">
        <v>320</v>
      </c>
      <c r="AU92" s="24" t="s">
        <v>84</v>
      </c>
    </row>
    <row r="93" spans="2:65" s="12" customFormat="1" ht="13.5">
      <c r="B93" s="214"/>
      <c r="C93" s="215"/>
      <c r="D93" s="216" t="s">
        <v>150</v>
      </c>
      <c r="E93" s="217" t="s">
        <v>21</v>
      </c>
      <c r="F93" s="218" t="s">
        <v>350</v>
      </c>
      <c r="G93" s="215"/>
      <c r="H93" s="217" t="s">
        <v>21</v>
      </c>
      <c r="I93" s="219"/>
      <c r="J93" s="215"/>
      <c r="K93" s="215"/>
      <c r="L93" s="220"/>
      <c r="M93" s="221"/>
      <c r="N93" s="222"/>
      <c r="O93" s="222"/>
      <c r="P93" s="222"/>
      <c r="Q93" s="222"/>
      <c r="R93" s="222"/>
      <c r="S93" s="222"/>
      <c r="T93" s="223"/>
      <c r="AT93" s="224" t="s">
        <v>150</v>
      </c>
      <c r="AU93" s="224" t="s">
        <v>84</v>
      </c>
      <c r="AV93" s="12" t="s">
        <v>82</v>
      </c>
      <c r="AW93" s="12" t="s">
        <v>38</v>
      </c>
      <c r="AX93" s="12" t="s">
        <v>75</v>
      </c>
      <c r="AY93" s="224" t="s">
        <v>141</v>
      </c>
    </row>
    <row r="94" spans="2:65" s="13" customFormat="1" ht="13.5">
      <c r="B94" s="225"/>
      <c r="C94" s="226"/>
      <c r="D94" s="216" t="s">
        <v>150</v>
      </c>
      <c r="E94" s="227" t="s">
        <v>21</v>
      </c>
      <c r="F94" s="228" t="s">
        <v>84</v>
      </c>
      <c r="G94" s="226"/>
      <c r="H94" s="229">
        <v>2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AT94" s="235" t="s">
        <v>150</v>
      </c>
      <c r="AU94" s="235" t="s">
        <v>84</v>
      </c>
      <c r="AV94" s="13" t="s">
        <v>84</v>
      </c>
      <c r="AW94" s="13" t="s">
        <v>38</v>
      </c>
      <c r="AX94" s="13" t="s">
        <v>75</v>
      </c>
      <c r="AY94" s="235" t="s">
        <v>141</v>
      </c>
    </row>
    <row r="95" spans="2:65" s="14" customFormat="1" ht="13.5">
      <c r="B95" s="236"/>
      <c r="C95" s="237"/>
      <c r="D95" s="216" t="s">
        <v>150</v>
      </c>
      <c r="E95" s="238" t="s">
        <v>21</v>
      </c>
      <c r="F95" s="239" t="s">
        <v>154</v>
      </c>
      <c r="G95" s="237"/>
      <c r="H95" s="240">
        <v>2</v>
      </c>
      <c r="I95" s="241"/>
      <c r="J95" s="237"/>
      <c r="K95" s="237"/>
      <c r="L95" s="242"/>
      <c r="M95" s="262"/>
      <c r="N95" s="263"/>
      <c r="O95" s="263"/>
      <c r="P95" s="263"/>
      <c r="Q95" s="263"/>
      <c r="R95" s="263"/>
      <c r="S95" s="263"/>
      <c r="T95" s="264"/>
      <c r="AT95" s="246" t="s">
        <v>150</v>
      </c>
      <c r="AU95" s="246" t="s">
        <v>84</v>
      </c>
      <c r="AV95" s="14" t="s">
        <v>148</v>
      </c>
      <c r="AW95" s="14" t="s">
        <v>38</v>
      </c>
      <c r="AX95" s="14" t="s">
        <v>82</v>
      </c>
      <c r="AY95" s="246" t="s">
        <v>141</v>
      </c>
    </row>
    <row r="96" spans="2:65" s="1" customFormat="1" ht="6.95" customHeight="1">
      <c r="B96" s="55"/>
      <c r="C96" s="56"/>
      <c r="D96" s="56"/>
      <c r="E96" s="56"/>
      <c r="F96" s="56"/>
      <c r="G96" s="56"/>
      <c r="H96" s="56"/>
      <c r="I96" s="147"/>
      <c r="J96" s="56"/>
      <c r="K96" s="56"/>
      <c r="L96" s="60"/>
    </row>
  </sheetData>
  <sheetProtection algorithmName="SHA-512" hashValue="4Vy1WD4mJ8Gyyjtpx2CtpCEOnueVrcUE1Y/Ogp2ywl+OSZ1CLTbqy5dDVrlAVwx9HLRsI8d+pzyKCwpDPxYYYQ==" saltValue="QICdGoGE7oaW5h2NE4DsmpCmlZLCkDu7TjMMm7Oqgb8OAs5QhKS/MPbbQvJFfIZ3rwJJRVbCWBa4n/PD440RHw==" spinCount="100000" sheet="1" objects="1" scenarios="1" formatColumns="0" formatRows="0" autoFilter="0"/>
  <autoFilter ref="C83:K95"/>
  <mergeCells count="13">
    <mergeCell ref="E76:H76"/>
    <mergeCell ref="G1:H1"/>
    <mergeCell ref="L2:V2"/>
    <mergeCell ref="E49:H49"/>
    <mergeCell ref="E51:H51"/>
    <mergeCell ref="J55:J56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0"/>
      <c r="C1" s="120"/>
      <c r="D1" s="121" t="s">
        <v>1</v>
      </c>
      <c r="E1" s="120"/>
      <c r="F1" s="122" t="s">
        <v>103</v>
      </c>
      <c r="G1" s="393" t="s">
        <v>104</v>
      </c>
      <c r="H1" s="393"/>
      <c r="I1" s="123"/>
      <c r="J1" s="122" t="s">
        <v>105</v>
      </c>
      <c r="K1" s="121" t="s">
        <v>106</v>
      </c>
      <c r="L1" s="122" t="s">
        <v>107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24" t="s">
        <v>102</v>
      </c>
    </row>
    <row r="3" spans="1:70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108</v>
      </c>
      <c r="E4" s="29"/>
      <c r="F4" s="29"/>
      <c r="G4" s="29"/>
      <c r="H4" s="29"/>
      <c r="I4" s="125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5"/>
      <c r="J6" s="29"/>
      <c r="K6" s="31"/>
    </row>
    <row r="7" spans="1:70" ht="16.5" customHeight="1">
      <c r="B7" s="28"/>
      <c r="C7" s="29"/>
      <c r="D7" s="29"/>
      <c r="E7" s="385" t="str">
        <f>'Rekapitulace stavby'!K6</f>
        <v>Cyklotratě v příměstském rekreačním lese v Šumperku</v>
      </c>
      <c r="F7" s="386"/>
      <c r="G7" s="386"/>
      <c r="H7" s="386"/>
      <c r="I7" s="125"/>
      <c r="J7" s="29"/>
      <c r="K7" s="31"/>
    </row>
    <row r="8" spans="1:70">
      <c r="B8" s="28"/>
      <c r="C8" s="29"/>
      <c r="D8" s="37" t="s">
        <v>109</v>
      </c>
      <c r="E8" s="29"/>
      <c r="F8" s="29"/>
      <c r="G8" s="29"/>
      <c r="H8" s="29"/>
      <c r="I8" s="125"/>
      <c r="J8" s="29"/>
      <c r="K8" s="31"/>
    </row>
    <row r="9" spans="1:70" s="1" customFormat="1" ht="16.5" customHeight="1">
      <c r="B9" s="40"/>
      <c r="C9" s="41"/>
      <c r="D9" s="41"/>
      <c r="E9" s="385" t="s">
        <v>351</v>
      </c>
      <c r="F9" s="387"/>
      <c r="G9" s="387"/>
      <c r="H9" s="387"/>
      <c r="I9" s="126"/>
      <c r="J9" s="41"/>
      <c r="K9" s="44"/>
    </row>
    <row r="10" spans="1:70" s="1" customFormat="1">
      <c r="B10" s="40"/>
      <c r="C10" s="41"/>
      <c r="D10" s="37" t="s">
        <v>111</v>
      </c>
      <c r="E10" s="41"/>
      <c r="F10" s="41"/>
      <c r="G10" s="41"/>
      <c r="H10" s="41"/>
      <c r="I10" s="126"/>
      <c r="J10" s="41"/>
      <c r="K10" s="44"/>
    </row>
    <row r="11" spans="1:70" s="1" customFormat="1" ht="36.950000000000003" customHeight="1">
      <c r="B11" s="40"/>
      <c r="C11" s="41"/>
      <c r="D11" s="41"/>
      <c r="E11" s="388" t="s">
        <v>351</v>
      </c>
      <c r="F11" s="387"/>
      <c r="G11" s="387"/>
      <c r="H11" s="387"/>
      <c r="I11" s="126"/>
      <c r="J11" s="41"/>
      <c r="K11" s="44"/>
    </row>
    <row r="12" spans="1:70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1:70" s="1" customFormat="1" ht="14.45" customHeight="1">
      <c r="B13" s="40"/>
      <c r="C13" s="41"/>
      <c r="D13" s="37" t="s">
        <v>20</v>
      </c>
      <c r="E13" s="41"/>
      <c r="F13" s="35" t="s">
        <v>21</v>
      </c>
      <c r="G13" s="41"/>
      <c r="H13" s="41"/>
      <c r="I13" s="127" t="s">
        <v>22</v>
      </c>
      <c r="J13" s="35" t="s">
        <v>21</v>
      </c>
      <c r="K13" s="44"/>
    </row>
    <row r="14" spans="1:70" s="1" customFormat="1" ht="14.45" customHeight="1">
      <c r="B14" s="40"/>
      <c r="C14" s="41"/>
      <c r="D14" s="37" t="s">
        <v>23</v>
      </c>
      <c r="E14" s="41"/>
      <c r="F14" s="35" t="s">
        <v>24</v>
      </c>
      <c r="G14" s="41"/>
      <c r="H14" s="41"/>
      <c r="I14" s="127" t="s">
        <v>25</v>
      </c>
      <c r="J14" s="128">
        <f>'Rekapitulace stavby'!AN8</f>
        <v>43123</v>
      </c>
      <c r="K14" s="44"/>
    </row>
    <row r="15" spans="1:70" s="1" customFormat="1" ht="10.9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1:70" s="1" customFormat="1" ht="14.45" customHeight="1">
      <c r="B16" s="40"/>
      <c r="C16" s="41"/>
      <c r="D16" s="37" t="s">
        <v>26</v>
      </c>
      <c r="E16" s="41"/>
      <c r="F16" s="41"/>
      <c r="G16" s="41"/>
      <c r="H16" s="41"/>
      <c r="I16" s="127" t="s">
        <v>27</v>
      </c>
      <c r="J16" s="35" t="s">
        <v>28</v>
      </c>
      <c r="K16" s="44"/>
    </row>
    <row r="17" spans="2:11" s="1" customFormat="1" ht="18" customHeight="1">
      <c r="B17" s="40"/>
      <c r="C17" s="41"/>
      <c r="D17" s="41"/>
      <c r="E17" s="35" t="s">
        <v>29</v>
      </c>
      <c r="F17" s="41"/>
      <c r="G17" s="41"/>
      <c r="H17" s="41"/>
      <c r="I17" s="127" t="s">
        <v>30</v>
      </c>
      <c r="J17" s="35" t="s">
        <v>31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45" customHeight="1">
      <c r="B19" s="40"/>
      <c r="C19" s="41"/>
      <c r="D19" s="37" t="s">
        <v>32</v>
      </c>
      <c r="E19" s="41"/>
      <c r="F19" s="41"/>
      <c r="G19" s="41"/>
      <c r="H19" s="41"/>
      <c r="I19" s="127" t="s">
        <v>27</v>
      </c>
      <c r="J19" s="35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5" t="str">
        <f>IF('Rekapitulace stavby'!E14="Vyplň údaj","",IF('Rekapitulace stavby'!E14="","",'Rekapitulace stavby'!E14))</f>
        <v/>
      </c>
      <c r="F20" s="41"/>
      <c r="G20" s="41"/>
      <c r="H20" s="41"/>
      <c r="I20" s="127" t="s">
        <v>30</v>
      </c>
      <c r="J20" s="35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45" customHeight="1">
      <c r="B22" s="40"/>
      <c r="C22" s="41"/>
      <c r="D22" s="37" t="s">
        <v>34</v>
      </c>
      <c r="E22" s="41"/>
      <c r="F22" s="41"/>
      <c r="G22" s="41"/>
      <c r="H22" s="41"/>
      <c r="I22" s="127" t="s">
        <v>27</v>
      </c>
      <c r="J22" s="35" t="s">
        <v>35</v>
      </c>
      <c r="K22" s="44"/>
    </row>
    <row r="23" spans="2:11" s="1" customFormat="1" ht="18" customHeight="1">
      <c r="B23" s="40"/>
      <c r="C23" s="41"/>
      <c r="D23" s="41"/>
      <c r="E23" s="35" t="s">
        <v>36</v>
      </c>
      <c r="F23" s="41"/>
      <c r="G23" s="41"/>
      <c r="H23" s="41"/>
      <c r="I23" s="127" t="s">
        <v>30</v>
      </c>
      <c r="J23" s="35" t="s">
        <v>37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45" customHeight="1">
      <c r="B25" s="40"/>
      <c r="C25" s="41"/>
      <c r="D25" s="37" t="s">
        <v>39</v>
      </c>
      <c r="E25" s="41"/>
      <c r="F25" s="41"/>
      <c r="G25" s="41"/>
      <c r="H25" s="41"/>
      <c r="I25" s="126"/>
      <c r="J25" s="41"/>
      <c r="K25" s="44"/>
    </row>
    <row r="26" spans="2:11" s="7" customFormat="1" ht="16.5" customHeight="1">
      <c r="B26" s="129"/>
      <c r="C26" s="130"/>
      <c r="D26" s="130"/>
      <c r="E26" s="350" t="s">
        <v>21</v>
      </c>
      <c r="F26" s="350"/>
      <c r="G26" s="350"/>
      <c r="H26" s="350"/>
      <c r="I26" s="131"/>
      <c r="J26" s="130"/>
      <c r="K26" s="132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0"/>
      <c r="C29" s="41"/>
      <c r="D29" s="135" t="s">
        <v>41</v>
      </c>
      <c r="E29" s="41"/>
      <c r="F29" s="41"/>
      <c r="G29" s="41"/>
      <c r="H29" s="41"/>
      <c r="I29" s="126"/>
      <c r="J29" s="136">
        <f>ROUND(J85,2)</f>
        <v>0</v>
      </c>
      <c r="K29" s="44"/>
    </row>
    <row r="30" spans="2:11" s="1" customFormat="1" ht="6.9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0"/>
      <c r="C31" s="41"/>
      <c r="D31" s="41"/>
      <c r="E31" s="41"/>
      <c r="F31" s="45" t="s">
        <v>43</v>
      </c>
      <c r="G31" s="41"/>
      <c r="H31" s="41"/>
      <c r="I31" s="137" t="s">
        <v>42</v>
      </c>
      <c r="J31" s="45" t="s">
        <v>44</v>
      </c>
      <c r="K31" s="44"/>
    </row>
    <row r="32" spans="2:11" s="1" customFormat="1" ht="14.45" customHeight="1">
      <c r="B32" s="40"/>
      <c r="C32" s="41"/>
      <c r="D32" s="48" t="s">
        <v>45</v>
      </c>
      <c r="E32" s="48" t="s">
        <v>46</v>
      </c>
      <c r="F32" s="138">
        <f>ROUND(SUM(BE85:BE96), 2)</f>
        <v>0</v>
      </c>
      <c r="G32" s="41"/>
      <c r="H32" s="41"/>
      <c r="I32" s="139">
        <v>0.21</v>
      </c>
      <c r="J32" s="138">
        <f>ROUND(ROUND((SUM(BE85:BE96)), 2)*I32, 2)</f>
        <v>0</v>
      </c>
      <c r="K32" s="44"/>
    </row>
    <row r="33" spans="2:11" s="1" customFormat="1" ht="14.45" customHeight="1">
      <c r="B33" s="40"/>
      <c r="C33" s="41"/>
      <c r="D33" s="41"/>
      <c r="E33" s="48" t="s">
        <v>47</v>
      </c>
      <c r="F33" s="138">
        <f>ROUND(SUM(BF85:BF96), 2)</f>
        <v>0</v>
      </c>
      <c r="G33" s="41"/>
      <c r="H33" s="41"/>
      <c r="I33" s="139">
        <v>0.15</v>
      </c>
      <c r="J33" s="138">
        <f>ROUND(ROUND((SUM(BF85:BF96)), 2)*I33, 2)</f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48</v>
      </c>
      <c r="F34" s="138">
        <f>ROUND(SUM(BG85:BG96), 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45" hidden="1" customHeight="1">
      <c r="B35" s="40"/>
      <c r="C35" s="41"/>
      <c r="D35" s="41"/>
      <c r="E35" s="48" t="s">
        <v>49</v>
      </c>
      <c r="F35" s="138">
        <f>ROUND(SUM(BH85:BH96), 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45" hidden="1" customHeight="1">
      <c r="B36" s="40"/>
      <c r="C36" s="41"/>
      <c r="D36" s="41"/>
      <c r="E36" s="48" t="s">
        <v>50</v>
      </c>
      <c r="F36" s="138">
        <f>ROUND(SUM(BI85:BI96), 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5.35" customHeight="1">
      <c r="B38" s="40"/>
      <c r="C38" s="140"/>
      <c r="D38" s="141" t="s">
        <v>51</v>
      </c>
      <c r="E38" s="78"/>
      <c r="F38" s="78"/>
      <c r="G38" s="142" t="s">
        <v>52</v>
      </c>
      <c r="H38" s="143" t="s">
        <v>53</v>
      </c>
      <c r="I38" s="144"/>
      <c r="J38" s="145">
        <f>SUM(J29:J36)</f>
        <v>0</v>
      </c>
      <c r="K38" s="146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9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950000000000003" customHeight="1">
      <c r="B44" s="40"/>
      <c r="C44" s="30" t="s">
        <v>113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45" customHeight="1">
      <c r="B46" s="40"/>
      <c r="C46" s="37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16.5" customHeight="1">
      <c r="B47" s="40"/>
      <c r="C47" s="41"/>
      <c r="D47" s="41"/>
      <c r="E47" s="385" t="str">
        <f>E7</f>
        <v>Cyklotratě v příměstském rekreačním lese v Šumperku</v>
      </c>
      <c r="F47" s="386"/>
      <c r="G47" s="386"/>
      <c r="H47" s="386"/>
      <c r="I47" s="126"/>
      <c r="J47" s="41"/>
      <c r="K47" s="44"/>
    </row>
    <row r="48" spans="2:11">
      <c r="B48" s="28"/>
      <c r="C48" s="37" t="s">
        <v>109</v>
      </c>
      <c r="D48" s="29"/>
      <c r="E48" s="29"/>
      <c r="F48" s="29"/>
      <c r="G48" s="29"/>
      <c r="H48" s="29"/>
      <c r="I48" s="125"/>
      <c r="J48" s="29"/>
      <c r="K48" s="31"/>
    </row>
    <row r="49" spans="2:47" s="1" customFormat="1" ht="16.5" customHeight="1">
      <c r="B49" s="40"/>
      <c r="C49" s="41"/>
      <c r="D49" s="41"/>
      <c r="E49" s="385" t="s">
        <v>351</v>
      </c>
      <c r="F49" s="387"/>
      <c r="G49" s="387"/>
      <c r="H49" s="387"/>
      <c r="I49" s="126"/>
      <c r="J49" s="41"/>
      <c r="K49" s="44"/>
    </row>
    <row r="50" spans="2:47" s="1" customFormat="1" ht="14.45" customHeight="1">
      <c r="B50" s="40"/>
      <c r="C50" s="37" t="s">
        <v>111</v>
      </c>
      <c r="D50" s="41"/>
      <c r="E50" s="41"/>
      <c r="F50" s="41"/>
      <c r="G50" s="41"/>
      <c r="H50" s="41"/>
      <c r="I50" s="126"/>
      <c r="J50" s="41"/>
      <c r="K50" s="44"/>
    </row>
    <row r="51" spans="2:47" s="1" customFormat="1" ht="17.25" customHeight="1">
      <c r="B51" s="40"/>
      <c r="C51" s="41"/>
      <c r="D51" s="41"/>
      <c r="E51" s="388" t="str">
        <f>E11</f>
        <v>VRN - Vedlejší rozpočtové náklady</v>
      </c>
      <c r="F51" s="387"/>
      <c r="G51" s="387"/>
      <c r="H51" s="387"/>
      <c r="I51" s="126"/>
      <c r="J51" s="41"/>
      <c r="K51" s="44"/>
    </row>
    <row r="52" spans="2:47" s="1" customFormat="1" ht="6.9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47" s="1" customFormat="1" ht="18" customHeight="1">
      <c r="B53" s="40"/>
      <c r="C53" s="37" t="s">
        <v>23</v>
      </c>
      <c r="D53" s="41"/>
      <c r="E53" s="41"/>
      <c r="F53" s="35" t="str">
        <f>F14</f>
        <v>Šumperk</v>
      </c>
      <c r="G53" s="41"/>
      <c r="H53" s="41"/>
      <c r="I53" s="127" t="s">
        <v>25</v>
      </c>
      <c r="J53" s="128">
        <f>IF(J14="","",J14)</f>
        <v>43123</v>
      </c>
      <c r="K53" s="44"/>
    </row>
    <row r="54" spans="2:47" s="1" customFormat="1" ht="6.9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47" s="1" customFormat="1">
      <c r="B55" s="40"/>
      <c r="C55" s="37" t="s">
        <v>26</v>
      </c>
      <c r="D55" s="41"/>
      <c r="E55" s="41"/>
      <c r="F55" s="35" t="str">
        <f>E17</f>
        <v>Město Šumperk</v>
      </c>
      <c r="G55" s="41"/>
      <c r="H55" s="41"/>
      <c r="I55" s="127" t="s">
        <v>34</v>
      </c>
      <c r="J55" s="350" t="str">
        <f>E23</f>
        <v>PROJEKCE s.r.o.</v>
      </c>
      <c r="K55" s="44"/>
    </row>
    <row r="56" spans="2:47" s="1" customFormat="1" ht="14.45" customHeight="1">
      <c r="B56" s="40"/>
      <c r="C56" s="37" t="s">
        <v>32</v>
      </c>
      <c r="D56" s="41"/>
      <c r="E56" s="41"/>
      <c r="F56" s="35" t="str">
        <f>IF(E20="","",E20)</f>
        <v/>
      </c>
      <c r="G56" s="41"/>
      <c r="H56" s="41"/>
      <c r="I56" s="126"/>
      <c r="J56" s="389"/>
      <c r="K56" s="44"/>
    </row>
    <row r="57" spans="2:47" s="1" customFormat="1" ht="10.3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47" s="1" customFormat="1" ht="29.25" customHeight="1">
      <c r="B58" s="40"/>
      <c r="C58" s="152" t="s">
        <v>114</v>
      </c>
      <c r="D58" s="140"/>
      <c r="E58" s="140"/>
      <c r="F58" s="140"/>
      <c r="G58" s="140"/>
      <c r="H58" s="140"/>
      <c r="I58" s="153"/>
      <c r="J58" s="154" t="s">
        <v>115</v>
      </c>
      <c r="K58" s="155"/>
    </row>
    <row r="59" spans="2:47" s="1" customFormat="1" ht="10.3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116</v>
      </c>
      <c r="D60" s="41"/>
      <c r="E60" s="41"/>
      <c r="F60" s="41"/>
      <c r="G60" s="41"/>
      <c r="H60" s="41"/>
      <c r="I60" s="126"/>
      <c r="J60" s="136">
        <f>J85</f>
        <v>0</v>
      </c>
      <c r="K60" s="44"/>
      <c r="AU60" s="24" t="s">
        <v>117</v>
      </c>
    </row>
    <row r="61" spans="2:47" s="8" customFormat="1" ht="24.95" customHeight="1">
      <c r="B61" s="157"/>
      <c r="C61" s="158"/>
      <c r="D61" s="159" t="s">
        <v>351</v>
      </c>
      <c r="E61" s="160"/>
      <c r="F61" s="160"/>
      <c r="G61" s="160"/>
      <c r="H61" s="160"/>
      <c r="I61" s="161"/>
      <c r="J61" s="162">
        <f>J86</f>
        <v>0</v>
      </c>
      <c r="K61" s="163"/>
    </row>
    <row r="62" spans="2:47" s="9" customFormat="1" ht="19.899999999999999" customHeight="1">
      <c r="B62" s="164"/>
      <c r="C62" s="165"/>
      <c r="D62" s="166" t="s">
        <v>352</v>
      </c>
      <c r="E62" s="167"/>
      <c r="F62" s="167"/>
      <c r="G62" s="167"/>
      <c r="H62" s="167"/>
      <c r="I62" s="168"/>
      <c r="J62" s="169">
        <f>J87</f>
        <v>0</v>
      </c>
      <c r="K62" s="170"/>
    </row>
    <row r="63" spans="2:47" s="9" customFormat="1" ht="19.899999999999999" customHeight="1">
      <c r="B63" s="164"/>
      <c r="C63" s="165"/>
      <c r="D63" s="166" t="s">
        <v>353</v>
      </c>
      <c r="E63" s="167"/>
      <c r="F63" s="167"/>
      <c r="G63" s="167"/>
      <c r="H63" s="167"/>
      <c r="I63" s="168"/>
      <c r="J63" s="169">
        <f>J92</f>
        <v>0</v>
      </c>
      <c r="K63" s="170"/>
    </row>
    <row r="64" spans="2:47" s="1" customFormat="1" ht="21.75" customHeight="1">
      <c r="B64" s="40"/>
      <c r="C64" s="41"/>
      <c r="D64" s="41"/>
      <c r="E64" s="41"/>
      <c r="F64" s="41"/>
      <c r="G64" s="41"/>
      <c r="H64" s="41"/>
      <c r="I64" s="126"/>
      <c r="J64" s="41"/>
      <c r="K64" s="44"/>
    </row>
    <row r="65" spans="2:12" s="1" customFormat="1" ht="6.95" customHeight="1">
      <c r="B65" s="55"/>
      <c r="C65" s="56"/>
      <c r="D65" s="56"/>
      <c r="E65" s="56"/>
      <c r="F65" s="56"/>
      <c r="G65" s="56"/>
      <c r="H65" s="56"/>
      <c r="I65" s="147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50"/>
      <c r="J69" s="59"/>
      <c r="K69" s="59"/>
      <c r="L69" s="60"/>
    </row>
    <row r="70" spans="2:12" s="1" customFormat="1" ht="36.950000000000003" customHeight="1">
      <c r="B70" s="40"/>
      <c r="C70" s="61" t="s">
        <v>125</v>
      </c>
      <c r="D70" s="62"/>
      <c r="E70" s="62"/>
      <c r="F70" s="62"/>
      <c r="G70" s="62"/>
      <c r="H70" s="62"/>
      <c r="I70" s="171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71"/>
      <c r="J71" s="62"/>
      <c r="K71" s="62"/>
      <c r="L71" s="60"/>
    </row>
    <row r="72" spans="2:12" s="1" customFormat="1" ht="14.45" customHeight="1">
      <c r="B72" s="40"/>
      <c r="C72" s="64" t="s">
        <v>18</v>
      </c>
      <c r="D72" s="62"/>
      <c r="E72" s="62"/>
      <c r="F72" s="62"/>
      <c r="G72" s="62"/>
      <c r="H72" s="62"/>
      <c r="I72" s="171"/>
      <c r="J72" s="62"/>
      <c r="K72" s="62"/>
      <c r="L72" s="60"/>
    </row>
    <row r="73" spans="2:12" s="1" customFormat="1" ht="16.5" customHeight="1">
      <c r="B73" s="40"/>
      <c r="C73" s="62"/>
      <c r="D73" s="62"/>
      <c r="E73" s="390" t="str">
        <f>E7</f>
        <v>Cyklotratě v příměstském rekreačním lese v Šumperku</v>
      </c>
      <c r="F73" s="391"/>
      <c r="G73" s="391"/>
      <c r="H73" s="391"/>
      <c r="I73" s="171"/>
      <c r="J73" s="62"/>
      <c r="K73" s="62"/>
      <c r="L73" s="60"/>
    </row>
    <row r="74" spans="2:12">
      <c r="B74" s="28"/>
      <c r="C74" s="64" t="s">
        <v>109</v>
      </c>
      <c r="D74" s="172"/>
      <c r="E74" s="172"/>
      <c r="F74" s="172"/>
      <c r="G74" s="172"/>
      <c r="H74" s="172"/>
      <c r="J74" s="172"/>
      <c r="K74" s="172"/>
      <c r="L74" s="173"/>
    </row>
    <row r="75" spans="2:12" s="1" customFormat="1" ht="16.5" customHeight="1">
      <c r="B75" s="40"/>
      <c r="C75" s="62"/>
      <c r="D75" s="62"/>
      <c r="E75" s="390" t="s">
        <v>351</v>
      </c>
      <c r="F75" s="392"/>
      <c r="G75" s="392"/>
      <c r="H75" s="392"/>
      <c r="I75" s="171"/>
      <c r="J75" s="62"/>
      <c r="K75" s="62"/>
      <c r="L75" s="60"/>
    </row>
    <row r="76" spans="2:12" s="1" customFormat="1" ht="14.45" customHeight="1">
      <c r="B76" s="40"/>
      <c r="C76" s="64" t="s">
        <v>111</v>
      </c>
      <c r="D76" s="62"/>
      <c r="E76" s="62"/>
      <c r="F76" s="62"/>
      <c r="G76" s="62"/>
      <c r="H76" s="62"/>
      <c r="I76" s="171"/>
      <c r="J76" s="62"/>
      <c r="K76" s="62"/>
      <c r="L76" s="60"/>
    </row>
    <row r="77" spans="2:12" s="1" customFormat="1" ht="17.25" customHeight="1">
      <c r="B77" s="40"/>
      <c r="C77" s="62"/>
      <c r="D77" s="62"/>
      <c r="E77" s="361" t="str">
        <f>E11</f>
        <v>VRN - Vedlejší rozpočtové náklady</v>
      </c>
      <c r="F77" s="392"/>
      <c r="G77" s="392"/>
      <c r="H77" s="392"/>
      <c r="I77" s="171"/>
      <c r="J77" s="62"/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71"/>
      <c r="J78" s="62"/>
      <c r="K78" s="62"/>
      <c r="L78" s="60"/>
    </row>
    <row r="79" spans="2:12" s="1" customFormat="1" ht="18" customHeight="1">
      <c r="B79" s="40"/>
      <c r="C79" s="64" t="s">
        <v>23</v>
      </c>
      <c r="D79" s="62"/>
      <c r="E79" s="62"/>
      <c r="F79" s="174" t="str">
        <f>F14</f>
        <v>Šumperk</v>
      </c>
      <c r="G79" s="62"/>
      <c r="H79" s="62"/>
      <c r="I79" s="175" t="s">
        <v>25</v>
      </c>
      <c r="J79" s="72">
        <f>IF(J14="","",J14)</f>
        <v>43123</v>
      </c>
      <c r="K79" s="62"/>
      <c r="L79" s="60"/>
    </row>
    <row r="80" spans="2:12" s="1" customFormat="1" ht="6.95" customHeight="1">
      <c r="B80" s="40"/>
      <c r="C80" s="62"/>
      <c r="D80" s="62"/>
      <c r="E80" s="62"/>
      <c r="F80" s="62"/>
      <c r="G80" s="62"/>
      <c r="H80" s="62"/>
      <c r="I80" s="171"/>
      <c r="J80" s="62"/>
      <c r="K80" s="62"/>
      <c r="L80" s="60"/>
    </row>
    <row r="81" spans="2:65" s="1" customFormat="1">
      <c r="B81" s="40"/>
      <c r="C81" s="64" t="s">
        <v>26</v>
      </c>
      <c r="D81" s="62"/>
      <c r="E81" s="62"/>
      <c r="F81" s="174" t="str">
        <f>E17</f>
        <v>Město Šumperk</v>
      </c>
      <c r="G81" s="62"/>
      <c r="H81" s="62"/>
      <c r="I81" s="175" t="s">
        <v>34</v>
      </c>
      <c r="J81" s="174" t="str">
        <f>E23</f>
        <v>PROJEKCE s.r.o.</v>
      </c>
      <c r="K81" s="62"/>
      <c r="L81" s="60"/>
    </row>
    <row r="82" spans="2:65" s="1" customFormat="1" ht="14.45" customHeight="1">
      <c r="B82" s="40"/>
      <c r="C82" s="64" t="s">
        <v>32</v>
      </c>
      <c r="D82" s="62"/>
      <c r="E82" s="62"/>
      <c r="F82" s="174" t="str">
        <f>IF(E20="","",E20)</f>
        <v/>
      </c>
      <c r="G82" s="62"/>
      <c r="H82" s="62"/>
      <c r="I82" s="171"/>
      <c r="J82" s="62"/>
      <c r="K82" s="62"/>
      <c r="L82" s="60"/>
    </row>
    <row r="83" spans="2:65" s="1" customFormat="1" ht="10.35" customHeight="1">
      <c r="B83" s="40"/>
      <c r="C83" s="62"/>
      <c r="D83" s="62"/>
      <c r="E83" s="62"/>
      <c r="F83" s="62"/>
      <c r="G83" s="62"/>
      <c r="H83" s="62"/>
      <c r="I83" s="171"/>
      <c r="J83" s="62"/>
      <c r="K83" s="62"/>
      <c r="L83" s="60"/>
    </row>
    <row r="84" spans="2:65" s="10" customFormat="1" ht="29.25" customHeight="1">
      <c r="B84" s="176"/>
      <c r="C84" s="177" t="s">
        <v>126</v>
      </c>
      <c r="D84" s="178" t="s">
        <v>60</v>
      </c>
      <c r="E84" s="178" t="s">
        <v>56</v>
      </c>
      <c r="F84" s="178" t="s">
        <v>127</v>
      </c>
      <c r="G84" s="178" t="s">
        <v>128</v>
      </c>
      <c r="H84" s="178" t="s">
        <v>129</v>
      </c>
      <c r="I84" s="179" t="s">
        <v>130</v>
      </c>
      <c r="J84" s="178" t="s">
        <v>115</v>
      </c>
      <c r="K84" s="180" t="s">
        <v>131</v>
      </c>
      <c r="L84" s="181"/>
      <c r="M84" s="80" t="s">
        <v>132</v>
      </c>
      <c r="N84" s="81" t="s">
        <v>45</v>
      </c>
      <c r="O84" s="81" t="s">
        <v>133</v>
      </c>
      <c r="P84" s="81" t="s">
        <v>134</v>
      </c>
      <c r="Q84" s="81" t="s">
        <v>135</v>
      </c>
      <c r="R84" s="81" t="s">
        <v>136</v>
      </c>
      <c r="S84" s="81" t="s">
        <v>137</v>
      </c>
      <c r="T84" s="82" t="s">
        <v>138</v>
      </c>
    </row>
    <row r="85" spans="2:65" s="1" customFormat="1" ht="29.25" customHeight="1">
      <c r="B85" s="40"/>
      <c r="C85" s="86" t="s">
        <v>116</v>
      </c>
      <c r="D85" s="62"/>
      <c r="E85" s="62"/>
      <c r="F85" s="62"/>
      <c r="G85" s="62"/>
      <c r="H85" s="62"/>
      <c r="I85" s="171"/>
      <c r="J85" s="182">
        <f>BK85</f>
        <v>0</v>
      </c>
      <c r="K85" s="62"/>
      <c r="L85" s="60"/>
      <c r="M85" s="83"/>
      <c r="N85" s="84"/>
      <c r="O85" s="84"/>
      <c r="P85" s="183">
        <f>P86</f>
        <v>0</v>
      </c>
      <c r="Q85" s="84"/>
      <c r="R85" s="183">
        <f>R86</f>
        <v>0</v>
      </c>
      <c r="S85" s="84"/>
      <c r="T85" s="184">
        <f>T86</f>
        <v>0</v>
      </c>
      <c r="AT85" s="24" t="s">
        <v>74</v>
      </c>
      <c r="AU85" s="24" t="s">
        <v>117</v>
      </c>
      <c r="BK85" s="185">
        <f>BK86</f>
        <v>0</v>
      </c>
    </row>
    <row r="86" spans="2:65" s="11" customFormat="1" ht="37.35" customHeight="1">
      <c r="B86" s="186"/>
      <c r="C86" s="187"/>
      <c r="D86" s="188" t="s">
        <v>74</v>
      </c>
      <c r="E86" s="189" t="s">
        <v>99</v>
      </c>
      <c r="F86" s="189" t="s">
        <v>100</v>
      </c>
      <c r="G86" s="187"/>
      <c r="H86" s="187"/>
      <c r="I86" s="190"/>
      <c r="J86" s="191">
        <f>BK86</f>
        <v>0</v>
      </c>
      <c r="K86" s="187"/>
      <c r="L86" s="192"/>
      <c r="M86" s="193"/>
      <c r="N86" s="194"/>
      <c r="O86" s="194"/>
      <c r="P86" s="195">
        <f>P87+P92</f>
        <v>0</v>
      </c>
      <c r="Q86" s="194"/>
      <c r="R86" s="195">
        <f>R87+R92</f>
        <v>0</v>
      </c>
      <c r="S86" s="194"/>
      <c r="T86" s="196">
        <f>T87+T92</f>
        <v>0</v>
      </c>
      <c r="AR86" s="197" t="s">
        <v>168</v>
      </c>
      <c r="AT86" s="198" t="s">
        <v>74</v>
      </c>
      <c r="AU86" s="198" t="s">
        <v>75</v>
      </c>
      <c r="AY86" s="197" t="s">
        <v>141</v>
      </c>
      <c r="BK86" s="199">
        <f>BK87+BK92</f>
        <v>0</v>
      </c>
    </row>
    <row r="87" spans="2:65" s="11" customFormat="1" ht="19.899999999999999" customHeight="1">
      <c r="B87" s="186"/>
      <c r="C87" s="187"/>
      <c r="D87" s="188" t="s">
        <v>74</v>
      </c>
      <c r="E87" s="200" t="s">
        <v>354</v>
      </c>
      <c r="F87" s="200" t="s">
        <v>355</v>
      </c>
      <c r="G87" s="187"/>
      <c r="H87" s="187"/>
      <c r="I87" s="190"/>
      <c r="J87" s="201">
        <f>BK87</f>
        <v>0</v>
      </c>
      <c r="K87" s="187"/>
      <c r="L87" s="192"/>
      <c r="M87" s="193"/>
      <c r="N87" s="194"/>
      <c r="O87" s="194"/>
      <c r="P87" s="195">
        <f>SUM(P88:P91)</f>
        <v>0</v>
      </c>
      <c r="Q87" s="194"/>
      <c r="R87" s="195">
        <f>SUM(R88:R91)</f>
        <v>0</v>
      </c>
      <c r="S87" s="194"/>
      <c r="T87" s="196">
        <f>SUM(T88:T91)</f>
        <v>0</v>
      </c>
      <c r="AR87" s="197" t="s">
        <v>168</v>
      </c>
      <c r="AT87" s="198" t="s">
        <v>74</v>
      </c>
      <c r="AU87" s="198" t="s">
        <v>82</v>
      </c>
      <c r="AY87" s="197" t="s">
        <v>141</v>
      </c>
      <c r="BK87" s="199">
        <f>SUM(BK88:BK91)</f>
        <v>0</v>
      </c>
    </row>
    <row r="88" spans="2:65" s="1" customFormat="1" ht="16.5" customHeight="1">
      <c r="B88" s="40"/>
      <c r="C88" s="202" t="s">
        <v>82</v>
      </c>
      <c r="D88" s="202" t="s">
        <v>143</v>
      </c>
      <c r="E88" s="203" t="s">
        <v>356</v>
      </c>
      <c r="F88" s="204" t="s">
        <v>355</v>
      </c>
      <c r="G88" s="205" t="s">
        <v>357</v>
      </c>
      <c r="H88" s="206">
        <v>1</v>
      </c>
      <c r="I88" s="207"/>
      <c r="J88" s="208">
        <f>ROUND(I88*H88,2)</f>
        <v>0</v>
      </c>
      <c r="K88" s="204" t="s">
        <v>147</v>
      </c>
      <c r="L88" s="60"/>
      <c r="M88" s="209" t="s">
        <v>21</v>
      </c>
      <c r="N88" s="210" t="s">
        <v>46</v>
      </c>
      <c r="O88" s="41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24" t="s">
        <v>358</v>
      </c>
      <c r="AT88" s="24" t="s">
        <v>143</v>
      </c>
      <c r="AU88" s="24" t="s">
        <v>84</v>
      </c>
      <c r="AY88" s="24" t="s">
        <v>141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4" t="s">
        <v>82</v>
      </c>
      <c r="BK88" s="213">
        <f>ROUND(I88*H88,2)</f>
        <v>0</v>
      </c>
      <c r="BL88" s="24" t="s">
        <v>358</v>
      </c>
      <c r="BM88" s="24" t="s">
        <v>359</v>
      </c>
    </row>
    <row r="89" spans="2:65" s="12" customFormat="1" ht="27">
      <c r="B89" s="214"/>
      <c r="C89" s="215"/>
      <c r="D89" s="216" t="s">
        <v>150</v>
      </c>
      <c r="E89" s="217" t="s">
        <v>21</v>
      </c>
      <c r="F89" s="218" t="s">
        <v>360</v>
      </c>
      <c r="G89" s="215"/>
      <c r="H89" s="217" t="s">
        <v>21</v>
      </c>
      <c r="I89" s="219"/>
      <c r="J89" s="215"/>
      <c r="K89" s="215"/>
      <c r="L89" s="220"/>
      <c r="M89" s="221"/>
      <c r="N89" s="222"/>
      <c r="O89" s="222"/>
      <c r="P89" s="222"/>
      <c r="Q89" s="222"/>
      <c r="R89" s="222"/>
      <c r="S89" s="222"/>
      <c r="T89" s="223"/>
      <c r="AT89" s="224" t="s">
        <v>150</v>
      </c>
      <c r="AU89" s="224" t="s">
        <v>84</v>
      </c>
      <c r="AV89" s="12" t="s">
        <v>82</v>
      </c>
      <c r="AW89" s="12" t="s">
        <v>38</v>
      </c>
      <c r="AX89" s="12" t="s">
        <v>75</v>
      </c>
      <c r="AY89" s="224" t="s">
        <v>141</v>
      </c>
    </row>
    <row r="90" spans="2:65" s="13" customFormat="1" ht="13.5">
      <c r="B90" s="225"/>
      <c r="C90" s="226"/>
      <c r="D90" s="216" t="s">
        <v>150</v>
      </c>
      <c r="E90" s="227" t="s">
        <v>21</v>
      </c>
      <c r="F90" s="228" t="s">
        <v>82</v>
      </c>
      <c r="G90" s="226"/>
      <c r="H90" s="229">
        <v>1</v>
      </c>
      <c r="I90" s="230"/>
      <c r="J90" s="226"/>
      <c r="K90" s="226"/>
      <c r="L90" s="231"/>
      <c r="M90" s="232"/>
      <c r="N90" s="233"/>
      <c r="O90" s="233"/>
      <c r="P90" s="233"/>
      <c r="Q90" s="233"/>
      <c r="R90" s="233"/>
      <c r="S90" s="233"/>
      <c r="T90" s="234"/>
      <c r="AT90" s="235" t="s">
        <v>150</v>
      </c>
      <c r="AU90" s="235" t="s">
        <v>84</v>
      </c>
      <c r="AV90" s="13" t="s">
        <v>84</v>
      </c>
      <c r="AW90" s="13" t="s">
        <v>38</v>
      </c>
      <c r="AX90" s="13" t="s">
        <v>75</v>
      </c>
      <c r="AY90" s="235" t="s">
        <v>141</v>
      </c>
    </row>
    <row r="91" spans="2:65" s="14" customFormat="1" ht="13.5">
      <c r="B91" s="236"/>
      <c r="C91" s="237"/>
      <c r="D91" s="216" t="s">
        <v>150</v>
      </c>
      <c r="E91" s="238" t="s">
        <v>21</v>
      </c>
      <c r="F91" s="239" t="s">
        <v>154</v>
      </c>
      <c r="G91" s="237"/>
      <c r="H91" s="240">
        <v>1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AT91" s="246" t="s">
        <v>150</v>
      </c>
      <c r="AU91" s="246" t="s">
        <v>84</v>
      </c>
      <c r="AV91" s="14" t="s">
        <v>148</v>
      </c>
      <c r="AW91" s="14" t="s">
        <v>38</v>
      </c>
      <c r="AX91" s="14" t="s">
        <v>82</v>
      </c>
      <c r="AY91" s="246" t="s">
        <v>141</v>
      </c>
    </row>
    <row r="92" spans="2:65" s="11" customFormat="1" ht="29.85" customHeight="1">
      <c r="B92" s="186"/>
      <c r="C92" s="187"/>
      <c r="D92" s="188" t="s">
        <v>74</v>
      </c>
      <c r="E92" s="200" t="s">
        <v>361</v>
      </c>
      <c r="F92" s="200" t="s">
        <v>362</v>
      </c>
      <c r="G92" s="187"/>
      <c r="H92" s="187"/>
      <c r="I92" s="190"/>
      <c r="J92" s="201">
        <f>BK92</f>
        <v>0</v>
      </c>
      <c r="K92" s="187"/>
      <c r="L92" s="192"/>
      <c r="M92" s="193"/>
      <c r="N92" s="194"/>
      <c r="O92" s="194"/>
      <c r="P92" s="195">
        <f>SUM(P93:P96)</f>
        <v>0</v>
      </c>
      <c r="Q92" s="194"/>
      <c r="R92" s="195">
        <f>SUM(R93:R96)</f>
        <v>0</v>
      </c>
      <c r="S92" s="194"/>
      <c r="T92" s="196">
        <f>SUM(T93:T96)</f>
        <v>0</v>
      </c>
      <c r="AR92" s="197" t="s">
        <v>168</v>
      </c>
      <c r="AT92" s="198" t="s">
        <v>74</v>
      </c>
      <c r="AU92" s="198" t="s">
        <v>82</v>
      </c>
      <c r="AY92" s="197" t="s">
        <v>141</v>
      </c>
      <c r="BK92" s="199">
        <f>SUM(BK93:BK96)</f>
        <v>0</v>
      </c>
    </row>
    <row r="93" spans="2:65" s="1" customFormat="1" ht="16.5" customHeight="1">
      <c r="B93" s="40"/>
      <c r="C93" s="202" t="s">
        <v>84</v>
      </c>
      <c r="D93" s="202" t="s">
        <v>143</v>
      </c>
      <c r="E93" s="203" t="s">
        <v>363</v>
      </c>
      <c r="F93" s="204" t="s">
        <v>364</v>
      </c>
      <c r="G93" s="205" t="s">
        <v>357</v>
      </c>
      <c r="H93" s="206">
        <v>1</v>
      </c>
      <c r="I93" s="207"/>
      <c r="J93" s="208">
        <f>ROUND(I93*H93,2)</f>
        <v>0</v>
      </c>
      <c r="K93" s="204" t="s">
        <v>147</v>
      </c>
      <c r="L93" s="60"/>
      <c r="M93" s="209" t="s">
        <v>21</v>
      </c>
      <c r="N93" s="210" t="s">
        <v>46</v>
      </c>
      <c r="O93" s="41"/>
      <c r="P93" s="211">
        <f>O93*H93</f>
        <v>0</v>
      </c>
      <c r="Q93" s="211">
        <v>0</v>
      </c>
      <c r="R93" s="211">
        <f>Q93*H93</f>
        <v>0</v>
      </c>
      <c r="S93" s="211">
        <v>0</v>
      </c>
      <c r="T93" s="212">
        <f>S93*H93</f>
        <v>0</v>
      </c>
      <c r="AR93" s="24" t="s">
        <v>358</v>
      </c>
      <c r="AT93" s="24" t="s">
        <v>143</v>
      </c>
      <c r="AU93" s="24" t="s">
        <v>84</v>
      </c>
      <c r="AY93" s="24" t="s">
        <v>141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24" t="s">
        <v>82</v>
      </c>
      <c r="BK93" s="213">
        <f>ROUND(I93*H93,2)</f>
        <v>0</v>
      </c>
      <c r="BL93" s="24" t="s">
        <v>358</v>
      </c>
      <c r="BM93" s="24" t="s">
        <v>365</v>
      </c>
    </row>
    <row r="94" spans="2:65" s="12" customFormat="1" ht="13.5">
      <c r="B94" s="214"/>
      <c r="C94" s="215"/>
      <c r="D94" s="216" t="s">
        <v>150</v>
      </c>
      <c r="E94" s="217" t="s">
        <v>21</v>
      </c>
      <c r="F94" s="218" t="s">
        <v>366</v>
      </c>
      <c r="G94" s="215"/>
      <c r="H94" s="217" t="s">
        <v>21</v>
      </c>
      <c r="I94" s="219"/>
      <c r="J94" s="215"/>
      <c r="K94" s="215"/>
      <c r="L94" s="220"/>
      <c r="M94" s="221"/>
      <c r="N94" s="222"/>
      <c r="O94" s="222"/>
      <c r="P94" s="222"/>
      <c r="Q94" s="222"/>
      <c r="R94" s="222"/>
      <c r="S94" s="222"/>
      <c r="T94" s="223"/>
      <c r="AT94" s="224" t="s">
        <v>150</v>
      </c>
      <c r="AU94" s="224" t="s">
        <v>84</v>
      </c>
      <c r="AV94" s="12" t="s">
        <v>82</v>
      </c>
      <c r="AW94" s="12" t="s">
        <v>38</v>
      </c>
      <c r="AX94" s="12" t="s">
        <v>75</v>
      </c>
      <c r="AY94" s="224" t="s">
        <v>141</v>
      </c>
    </row>
    <row r="95" spans="2:65" s="13" customFormat="1" ht="13.5">
      <c r="B95" s="225"/>
      <c r="C95" s="226"/>
      <c r="D95" s="216" t="s">
        <v>150</v>
      </c>
      <c r="E95" s="227" t="s">
        <v>21</v>
      </c>
      <c r="F95" s="228" t="s">
        <v>82</v>
      </c>
      <c r="G95" s="226"/>
      <c r="H95" s="229">
        <v>1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AT95" s="235" t="s">
        <v>150</v>
      </c>
      <c r="AU95" s="235" t="s">
        <v>84</v>
      </c>
      <c r="AV95" s="13" t="s">
        <v>84</v>
      </c>
      <c r="AW95" s="13" t="s">
        <v>38</v>
      </c>
      <c r="AX95" s="13" t="s">
        <v>75</v>
      </c>
      <c r="AY95" s="235" t="s">
        <v>141</v>
      </c>
    </row>
    <row r="96" spans="2:65" s="14" customFormat="1" ht="13.5">
      <c r="B96" s="236"/>
      <c r="C96" s="237"/>
      <c r="D96" s="216" t="s">
        <v>150</v>
      </c>
      <c r="E96" s="238" t="s">
        <v>21</v>
      </c>
      <c r="F96" s="239" t="s">
        <v>154</v>
      </c>
      <c r="G96" s="237"/>
      <c r="H96" s="240">
        <v>1</v>
      </c>
      <c r="I96" s="241"/>
      <c r="J96" s="237"/>
      <c r="K96" s="237"/>
      <c r="L96" s="242"/>
      <c r="M96" s="262"/>
      <c r="N96" s="263"/>
      <c r="O96" s="263"/>
      <c r="P96" s="263"/>
      <c r="Q96" s="263"/>
      <c r="R96" s="263"/>
      <c r="S96" s="263"/>
      <c r="T96" s="264"/>
      <c r="AT96" s="246" t="s">
        <v>150</v>
      </c>
      <c r="AU96" s="246" t="s">
        <v>84</v>
      </c>
      <c r="AV96" s="14" t="s">
        <v>148</v>
      </c>
      <c r="AW96" s="14" t="s">
        <v>38</v>
      </c>
      <c r="AX96" s="14" t="s">
        <v>82</v>
      </c>
      <c r="AY96" s="246" t="s">
        <v>141</v>
      </c>
    </row>
    <row r="97" spans="2:12" s="1" customFormat="1" ht="6.95" customHeight="1">
      <c r="B97" s="55"/>
      <c r="C97" s="56"/>
      <c r="D97" s="56"/>
      <c r="E97" s="56"/>
      <c r="F97" s="56"/>
      <c r="G97" s="56"/>
      <c r="H97" s="56"/>
      <c r="I97" s="147"/>
      <c r="J97" s="56"/>
      <c r="K97" s="56"/>
      <c r="L97" s="60"/>
    </row>
  </sheetData>
  <sheetProtection algorithmName="SHA-512" hashValue="HjWntvkmSvtK503F3hMZnY/mb5mZOEF/arE6eBVBuX0RYZ9UfdzW/iJfokC/yp1eNzZ8EGWGikwIjWglW9n9JA==" saltValue="LJOsC8oLy/zTx2QBDu/Qn+QmFcleGJxVrEJMS93+s5BdPPJwWrt5oyHeLXGVUfpYesWOPR6Bo8jqUX6kV25JuQ==" spinCount="100000" sheet="1" objects="1" scenarios="1" formatColumns="0" formatRows="0" autoFilter="0"/>
  <autoFilter ref="C84:K96"/>
  <mergeCells count="13">
    <mergeCell ref="E77:H77"/>
    <mergeCell ref="G1:H1"/>
    <mergeCell ref="L2:V2"/>
    <mergeCell ref="E49:H49"/>
    <mergeCell ref="E51:H51"/>
    <mergeCell ref="J55:J56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65" customWidth="1"/>
    <col min="2" max="2" width="1.6640625" style="265" customWidth="1"/>
    <col min="3" max="4" width="5" style="265" customWidth="1"/>
    <col min="5" max="5" width="11.6640625" style="265" customWidth="1"/>
    <col min="6" max="6" width="9.1640625" style="265" customWidth="1"/>
    <col min="7" max="7" width="5" style="265" customWidth="1"/>
    <col min="8" max="8" width="77.83203125" style="265" customWidth="1"/>
    <col min="9" max="10" width="20" style="265" customWidth="1"/>
    <col min="11" max="11" width="1.6640625" style="265" customWidth="1"/>
  </cols>
  <sheetData>
    <row r="1" spans="2:11" ht="37.5" customHeight="1"/>
    <row r="2" spans="2:1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5" customFormat="1" ht="45" customHeight="1">
      <c r="B3" s="269"/>
      <c r="C3" s="397" t="s">
        <v>367</v>
      </c>
      <c r="D3" s="397"/>
      <c r="E3" s="397"/>
      <c r="F3" s="397"/>
      <c r="G3" s="397"/>
      <c r="H3" s="397"/>
      <c r="I3" s="397"/>
      <c r="J3" s="397"/>
      <c r="K3" s="270"/>
    </row>
    <row r="4" spans="2:11" ht="25.5" customHeight="1">
      <c r="B4" s="271"/>
      <c r="C4" s="401" t="s">
        <v>368</v>
      </c>
      <c r="D4" s="401"/>
      <c r="E4" s="401"/>
      <c r="F4" s="401"/>
      <c r="G4" s="401"/>
      <c r="H4" s="401"/>
      <c r="I4" s="401"/>
      <c r="J4" s="401"/>
      <c r="K4" s="272"/>
    </row>
    <row r="5" spans="2:11" ht="5.25" customHeight="1">
      <c r="B5" s="271"/>
      <c r="C5" s="273"/>
      <c r="D5" s="273"/>
      <c r="E5" s="273"/>
      <c r="F5" s="273"/>
      <c r="G5" s="273"/>
      <c r="H5" s="273"/>
      <c r="I5" s="273"/>
      <c r="J5" s="273"/>
      <c r="K5" s="272"/>
    </row>
    <row r="6" spans="2:11" ht="15" customHeight="1">
      <c r="B6" s="271"/>
      <c r="C6" s="400" t="s">
        <v>369</v>
      </c>
      <c r="D6" s="400"/>
      <c r="E6" s="400"/>
      <c r="F6" s="400"/>
      <c r="G6" s="400"/>
      <c r="H6" s="400"/>
      <c r="I6" s="400"/>
      <c r="J6" s="400"/>
      <c r="K6" s="272"/>
    </row>
    <row r="7" spans="2:11" ht="15" customHeight="1">
      <c r="B7" s="275"/>
      <c r="C7" s="400" t="s">
        <v>370</v>
      </c>
      <c r="D7" s="400"/>
      <c r="E7" s="400"/>
      <c r="F7" s="400"/>
      <c r="G7" s="400"/>
      <c r="H7" s="400"/>
      <c r="I7" s="400"/>
      <c r="J7" s="400"/>
      <c r="K7" s="272"/>
    </row>
    <row r="8" spans="2:1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ht="15" customHeight="1">
      <c r="B9" s="275"/>
      <c r="C9" s="400" t="s">
        <v>371</v>
      </c>
      <c r="D9" s="400"/>
      <c r="E9" s="400"/>
      <c r="F9" s="400"/>
      <c r="G9" s="400"/>
      <c r="H9" s="400"/>
      <c r="I9" s="400"/>
      <c r="J9" s="400"/>
      <c r="K9" s="272"/>
    </row>
    <row r="10" spans="2:11" ht="15" customHeight="1">
      <c r="B10" s="275"/>
      <c r="C10" s="274"/>
      <c r="D10" s="400" t="s">
        <v>372</v>
      </c>
      <c r="E10" s="400"/>
      <c r="F10" s="400"/>
      <c r="G10" s="400"/>
      <c r="H10" s="400"/>
      <c r="I10" s="400"/>
      <c r="J10" s="400"/>
      <c r="K10" s="272"/>
    </row>
    <row r="11" spans="2:11" ht="15" customHeight="1">
      <c r="B11" s="275"/>
      <c r="C11" s="276"/>
      <c r="D11" s="400" t="s">
        <v>373</v>
      </c>
      <c r="E11" s="400"/>
      <c r="F11" s="400"/>
      <c r="G11" s="400"/>
      <c r="H11" s="400"/>
      <c r="I11" s="400"/>
      <c r="J11" s="400"/>
      <c r="K11" s="272"/>
    </row>
    <row r="12" spans="2:11" ht="12.75" customHeight="1">
      <c r="B12" s="275"/>
      <c r="C12" s="276"/>
      <c r="D12" s="276"/>
      <c r="E12" s="276"/>
      <c r="F12" s="276"/>
      <c r="G12" s="276"/>
      <c r="H12" s="276"/>
      <c r="I12" s="276"/>
      <c r="J12" s="276"/>
      <c r="K12" s="272"/>
    </row>
    <row r="13" spans="2:11" ht="15" customHeight="1">
      <c r="B13" s="275"/>
      <c r="C13" s="276"/>
      <c r="D13" s="400" t="s">
        <v>374</v>
      </c>
      <c r="E13" s="400"/>
      <c r="F13" s="400"/>
      <c r="G13" s="400"/>
      <c r="H13" s="400"/>
      <c r="I13" s="400"/>
      <c r="J13" s="400"/>
      <c r="K13" s="272"/>
    </row>
    <row r="14" spans="2:11" ht="15" customHeight="1">
      <c r="B14" s="275"/>
      <c r="C14" s="276"/>
      <c r="D14" s="400" t="s">
        <v>375</v>
      </c>
      <c r="E14" s="400"/>
      <c r="F14" s="400"/>
      <c r="G14" s="400"/>
      <c r="H14" s="400"/>
      <c r="I14" s="400"/>
      <c r="J14" s="400"/>
      <c r="K14" s="272"/>
    </row>
    <row r="15" spans="2:11" ht="15" customHeight="1">
      <c r="B15" s="275"/>
      <c r="C15" s="276"/>
      <c r="D15" s="400" t="s">
        <v>376</v>
      </c>
      <c r="E15" s="400"/>
      <c r="F15" s="400"/>
      <c r="G15" s="400"/>
      <c r="H15" s="400"/>
      <c r="I15" s="400"/>
      <c r="J15" s="400"/>
      <c r="K15" s="272"/>
    </row>
    <row r="16" spans="2:11" ht="15" customHeight="1">
      <c r="B16" s="275"/>
      <c r="C16" s="276"/>
      <c r="D16" s="276"/>
      <c r="E16" s="277" t="s">
        <v>81</v>
      </c>
      <c r="F16" s="400" t="s">
        <v>377</v>
      </c>
      <c r="G16" s="400"/>
      <c r="H16" s="400"/>
      <c r="I16" s="400"/>
      <c r="J16" s="400"/>
      <c r="K16" s="272"/>
    </row>
    <row r="17" spans="2:11" ht="15" customHeight="1">
      <c r="B17" s="275"/>
      <c r="C17" s="276"/>
      <c r="D17" s="276"/>
      <c r="E17" s="277" t="s">
        <v>378</v>
      </c>
      <c r="F17" s="400" t="s">
        <v>379</v>
      </c>
      <c r="G17" s="400"/>
      <c r="H17" s="400"/>
      <c r="I17" s="400"/>
      <c r="J17" s="400"/>
      <c r="K17" s="272"/>
    </row>
    <row r="18" spans="2:11" ht="15" customHeight="1">
      <c r="B18" s="275"/>
      <c r="C18" s="276"/>
      <c r="D18" s="276"/>
      <c r="E18" s="277" t="s">
        <v>380</v>
      </c>
      <c r="F18" s="400" t="s">
        <v>381</v>
      </c>
      <c r="G18" s="400"/>
      <c r="H18" s="400"/>
      <c r="I18" s="400"/>
      <c r="J18" s="400"/>
      <c r="K18" s="272"/>
    </row>
    <row r="19" spans="2:11" ht="15" customHeight="1">
      <c r="B19" s="275"/>
      <c r="C19" s="276"/>
      <c r="D19" s="276"/>
      <c r="E19" s="277" t="s">
        <v>382</v>
      </c>
      <c r="F19" s="400" t="s">
        <v>383</v>
      </c>
      <c r="G19" s="400"/>
      <c r="H19" s="400"/>
      <c r="I19" s="400"/>
      <c r="J19" s="400"/>
      <c r="K19" s="272"/>
    </row>
    <row r="20" spans="2:11" ht="15" customHeight="1">
      <c r="B20" s="275"/>
      <c r="C20" s="276"/>
      <c r="D20" s="276"/>
      <c r="E20" s="277" t="s">
        <v>384</v>
      </c>
      <c r="F20" s="400" t="s">
        <v>385</v>
      </c>
      <c r="G20" s="400"/>
      <c r="H20" s="400"/>
      <c r="I20" s="400"/>
      <c r="J20" s="400"/>
      <c r="K20" s="272"/>
    </row>
    <row r="21" spans="2:11" ht="15" customHeight="1">
      <c r="B21" s="275"/>
      <c r="C21" s="276"/>
      <c r="D21" s="276"/>
      <c r="E21" s="277" t="s">
        <v>87</v>
      </c>
      <c r="F21" s="400" t="s">
        <v>386</v>
      </c>
      <c r="G21" s="400"/>
      <c r="H21" s="400"/>
      <c r="I21" s="400"/>
      <c r="J21" s="400"/>
      <c r="K21" s="272"/>
    </row>
    <row r="22" spans="2:11" ht="12.75" customHeight="1">
      <c r="B22" s="275"/>
      <c r="C22" s="276"/>
      <c r="D22" s="276"/>
      <c r="E22" s="276"/>
      <c r="F22" s="276"/>
      <c r="G22" s="276"/>
      <c r="H22" s="276"/>
      <c r="I22" s="276"/>
      <c r="J22" s="276"/>
      <c r="K22" s="272"/>
    </row>
    <row r="23" spans="2:11" ht="15" customHeight="1">
      <c r="B23" s="275"/>
      <c r="C23" s="400" t="s">
        <v>387</v>
      </c>
      <c r="D23" s="400"/>
      <c r="E23" s="400"/>
      <c r="F23" s="400"/>
      <c r="G23" s="400"/>
      <c r="H23" s="400"/>
      <c r="I23" s="400"/>
      <c r="J23" s="400"/>
      <c r="K23" s="272"/>
    </row>
    <row r="24" spans="2:11" ht="15" customHeight="1">
      <c r="B24" s="275"/>
      <c r="C24" s="400" t="s">
        <v>388</v>
      </c>
      <c r="D24" s="400"/>
      <c r="E24" s="400"/>
      <c r="F24" s="400"/>
      <c r="G24" s="400"/>
      <c r="H24" s="400"/>
      <c r="I24" s="400"/>
      <c r="J24" s="400"/>
      <c r="K24" s="272"/>
    </row>
    <row r="25" spans="2:11" ht="15" customHeight="1">
      <c r="B25" s="275"/>
      <c r="C25" s="274"/>
      <c r="D25" s="400" t="s">
        <v>389</v>
      </c>
      <c r="E25" s="400"/>
      <c r="F25" s="400"/>
      <c r="G25" s="400"/>
      <c r="H25" s="400"/>
      <c r="I25" s="400"/>
      <c r="J25" s="400"/>
      <c r="K25" s="272"/>
    </row>
    <row r="26" spans="2:11" ht="15" customHeight="1">
      <c r="B26" s="275"/>
      <c r="C26" s="276"/>
      <c r="D26" s="400" t="s">
        <v>390</v>
      </c>
      <c r="E26" s="400"/>
      <c r="F26" s="400"/>
      <c r="G26" s="400"/>
      <c r="H26" s="400"/>
      <c r="I26" s="400"/>
      <c r="J26" s="400"/>
      <c r="K26" s="272"/>
    </row>
    <row r="27" spans="2:11" ht="12.75" customHeight="1">
      <c r="B27" s="275"/>
      <c r="C27" s="276"/>
      <c r="D27" s="276"/>
      <c r="E27" s="276"/>
      <c r="F27" s="276"/>
      <c r="G27" s="276"/>
      <c r="H27" s="276"/>
      <c r="I27" s="276"/>
      <c r="J27" s="276"/>
      <c r="K27" s="272"/>
    </row>
    <row r="28" spans="2:11" ht="15" customHeight="1">
      <c r="B28" s="275"/>
      <c r="C28" s="276"/>
      <c r="D28" s="400" t="s">
        <v>391</v>
      </c>
      <c r="E28" s="400"/>
      <c r="F28" s="400"/>
      <c r="G28" s="400"/>
      <c r="H28" s="400"/>
      <c r="I28" s="400"/>
      <c r="J28" s="400"/>
      <c r="K28" s="272"/>
    </row>
    <row r="29" spans="2:11" ht="15" customHeight="1">
      <c r="B29" s="275"/>
      <c r="C29" s="276"/>
      <c r="D29" s="400" t="s">
        <v>392</v>
      </c>
      <c r="E29" s="400"/>
      <c r="F29" s="400"/>
      <c r="G29" s="400"/>
      <c r="H29" s="400"/>
      <c r="I29" s="400"/>
      <c r="J29" s="400"/>
      <c r="K29" s="272"/>
    </row>
    <row r="30" spans="2:11" ht="12.75" customHeight="1">
      <c r="B30" s="275"/>
      <c r="C30" s="276"/>
      <c r="D30" s="276"/>
      <c r="E30" s="276"/>
      <c r="F30" s="276"/>
      <c r="G30" s="276"/>
      <c r="H30" s="276"/>
      <c r="I30" s="276"/>
      <c r="J30" s="276"/>
      <c r="K30" s="272"/>
    </row>
    <row r="31" spans="2:11" ht="15" customHeight="1">
      <c r="B31" s="275"/>
      <c r="C31" s="276"/>
      <c r="D31" s="400" t="s">
        <v>393</v>
      </c>
      <c r="E31" s="400"/>
      <c r="F31" s="400"/>
      <c r="G31" s="400"/>
      <c r="H31" s="400"/>
      <c r="I31" s="400"/>
      <c r="J31" s="400"/>
      <c r="K31" s="272"/>
    </row>
    <row r="32" spans="2:11" ht="15" customHeight="1">
      <c r="B32" s="275"/>
      <c r="C32" s="276"/>
      <c r="D32" s="400" t="s">
        <v>394</v>
      </c>
      <c r="E32" s="400"/>
      <c r="F32" s="400"/>
      <c r="G32" s="400"/>
      <c r="H32" s="400"/>
      <c r="I32" s="400"/>
      <c r="J32" s="400"/>
      <c r="K32" s="272"/>
    </row>
    <row r="33" spans="2:11" ht="15" customHeight="1">
      <c r="B33" s="275"/>
      <c r="C33" s="276"/>
      <c r="D33" s="400" t="s">
        <v>395</v>
      </c>
      <c r="E33" s="400"/>
      <c r="F33" s="400"/>
      <c r="G33" s="400"/>
      <c r="H33" s="400"/>
      <c r="I33" s="400"/>
      <c r="J33" s="400"/>
      <c r="K33" s="272"/>
    </row>
    <row r="34" spans="2:11" ht="15" customHeight="1">
      <c r="B34" s="275"/>
      <c r="C34" s="276"/>
      <c r="D34" s="274"/>
      <c r="E34" s="278" t="s">
        <v>126</v>
      </c>
      <c r="F34" s="274"/>
      <c r="G34" s="400" t="s">
        <v>396</v>
      </c>
      <c r="H34" s="400"/>
      <c r="I34" s="400"/>
      <c r="J34" s="400"/>
      <c r="K34" s="272"/>
    </row>
    <row r="35" spans="2:11" ht="30.75" customHeight="1">
      <c r="B35" s="275"/>
      <c r="C35" s="276"/>
      <c r="D35" s="274"/>
      <c r="E35" s="278" t="s">
        <v>397</v>
      </c>
      <c r="F35" s="274"/>
      <c r="G35" s="400" t="s">
        <v>398</v>
      </c>
      <c r="H35" s="400"/>
      <c r="I35" s="400"/>
      <c r="J35" s="400"/>
      <c r="K35" s="272"/>
    </row>
    <row r="36" spans="2:11" ht="15" customHeight="1">
      <c r="B36" s="275"/>
      <c r="C36" s="276"/>
      <c r="D36" s="274"/>
      <c r="E36" s="278" t="s">
        <v>56</v>
      </c>
      <c r="F36" s="274"/>
      <c r="G36" s="400" t="s">
        <v>399</v>
      </c>
      <c r="H36" s="400"/>
      <c r="I36" s="400"/>
      <c r="J36" s="400"/>
      <c r="K36" s="272"/>
    </row>
    <row r="37" spans="2:11" ht="15" customHeight="1">
      <c r="B37" s="275"/>
      <c r="C37" s="276"/>
      <c r="D37" s="274"/>
      <c r="E37" s="278" t="s">
        <v>127</v>
      </c>
      <c r="F37" s="274"/>
      <c r="G37" s="400" t="s">
        <v>400</v>
      </c>
      <c r="H37" s="400"/>
      <c r="I37" s="400"/>
      <c r="J37" s="400"/>
      <c r="K37" s="272"/>
    </row>
    <row r="38" spans="2:11" ht="15" customHeight="1">
      <c r="B38" s="275"/>
      <c r="C38" s="276"/>
      <c r="D38" s="274"/>
      <c r="E38" s="278" t="s">
        <v>128</v>
      </c>
      <c r="F38" s="274"/>
      <c r="G38" s="400" t="s">
        <v>401</v>
      </c>
      <c r="H38" s="400"/>
      <c r="I38" s="400"/>
      <c r="J38" s="400"/>
      <c r="K38" s="272"/>
    </row>
    <row r="39" spans="2:11" ht="15" customHeight="1">
      <c r="B39" s="275"/>
      <c r="C39" s="276"/>
      <c r="D39" s="274"/>
      <c r="E39" s="278" t="s">
        <v>129</v>
      </c>
      <c r="F39" s="274"/>
      <c r="G39" s="400" t="s">
        <v>402</v>
      </c>
      <c r="H39" s="400"/>
      <c r="I39" s="400"/>
      <c r="J39" s="400"/>
      <c r="K39" s="272"/>
    </row>
    <row r="40" spans="2:11" ht="15" customHeight="1">
      <c r="B40" s="275"/>
      <c r="C40" s="276"/>
      <c r="D40" s="274"/>
      <c r="E40" s="278" t="s">
        <v>403</v>
      </c>
      <c r="F40" s="274"/>
      <c r="G40" s="400" t="s">
        <v>404</v>
      </c>
      <c r="H40" s="400"/>
      <c r="I40" s="400"/>
      <c r="J40" s="400"/>
      <c r="K40" s="272"/>
    </row>
    <row r="41" spans="2:11" ht="15" customHeight="1">
      <c r="B41" s="275"/>
      <c r="C41" s="276"/>
      <c r="D41" s="274"/>
      <c r="E41" s="278"/>
      <c r="F41" s="274"/>
      <c r="G41" s="400" t="s">
        <v>405</v>
      </c>
      <c r="H41" s="400"/>
      <c r="I41" s="400"/>
      <c r="J41" s="400"/>
      <c r="K41" s="272"/>
    </row>
    <row r="42" spans="2:11" ht="15" customHeight="1">
      <c r="B42" s="275"/>
      <c r="C42" s="276"/>
      <c r="D42" s="274"/>
      <c r="E42" s="278" t="s">
        <v>406</v>
      </c>
      <c r="F42" s="274"/>
      <c r="G42" s="400" t="s">
        <v>407</v>
      </c>
      <c r="H42" s="400"/>
      <c r="I42" s="400"/>
      <c r="J42" s="400"/>
      <c r="K42" s="272"/>
    </row>
    <row r="43" spans="2:11" ht="15" customHeight="1">
      <c r="B43" s="275"/>
      <c r="C43" s="276"/>
      <c r="D43" s="274"/>
      <c r="E43" s="278" t="s">
        <v>131</v>
      </c>
      <c r="F43" s="274"/>
      <c r="G43" s="400" t="s">
        <v>408</v>
      </c>
      <c r="H43" s="400"/>
      <c r="I43" s="400"/>
      <c r="J43" s="400"/>
      <c r="K43" s="272"/>
    </row>
    <row r="44" spans="2:11" ht="12.75" customHeight="1">
      <c r="B44" s="275"/>
      <c r="C44" s="276"/>
      <c r="D44" s="274"/>
      <c r="E44" s="274"/>
      <c r="F44" s="274"/>
      <c r="G44" s="274"/>
      <c r="H44" s="274"/>
      <c r="I44" s="274"/>
      <c r="J44" s="274"/>
      <c r="K44" s="272"/>
    </row>
    <row r="45" spans="2:11" ht="15" customHeight="1">
      <c r="B45" s="275"/>
      <c r="C45" s="276"/>
      <c r="D45" s="400" t="s">
        <v>409</v>
      </c>
      <c r="E45" s="400"/>
      <c r="F45" s="400"/>
      <c r="G45" s="400"/>
      <c r="H45" s="400"/>
      <c r="I45" s="400"/>
      <c r="J45" s="400"/>
      <c r="K45" s="272"/>
    </row>
    <row r="46" spans="2:11" ht="15" customHeight="1">
      <c r="B46" s="275"/>
      <c r="C46" s="276"/>
      <c r="D46" s="276"/>
      <c r="E46" s="400" t="s">
        <v>410</v>
      </c>
      <c r="F46" s="400"/>
      <c r="G46" s="400"/>
      <c r="H46" s="400"/>
      <c r="I46" s="400"/>
      <c r="J46" s="400"/>
      <c r="K46" s="272"/>
    </row>
    <row r="47" spans="2:11" ht="15" customHeight="1">
      <c r="B47" s="275"/>
      <c r="C47" s="276"/>
      <c r="D47" s="276"/>
      <c r="E47" s="400" t="s">
        <v>411</v>
      </c>
      <c r="F47" s="400"/>
      <c r="G47" s="400"/>
      <c r="H47" s="400"/>
      <c r="I47" s="400"/>
      <c r="J47" s="400"/>
      <c r="K47" s="272"/>
    </row>
    <row r="48" spans="2:11" ht="15" customHeight="1">
      <c r="B48" s="275"/>
      <c r="C48" s="276"/>
      <c r="D48" s="276"/>
      <c r="E48" s="400" t="s">
        <v>412</v>
      </c>
      <c r="F48" s="400"/>
      <c r="G48" s="400"/>
      <c r="H48" s="400"/>
      <c r="I48" s="400"/>
      <c r="J48" s="400"/>
      <c r="K48" s="272"/>
    </row>
    <row r="49" spans="2:11" ht="15" customHeight="1">
      <c r="B49" s="275"/>
      <c r="C49" s="276"/>
      <c r="D49" s="400" t="s">
        <v>413</v>
      </c>
      <c r="E49" s="400"/>
      <c r="F49" s="400"/>
      <c r="G49" s="400"/>
      <c r="H49" s="400"/>
      <c r="I49" s="400"/>
      <c r="J49" s="400"/>
      <c r="K49" s="272"/>
    </row>
    <row r="50" spans="2:11" ht="25.5" customHeight="1">
      <c r="B50" s="271"/>
      <c r="C50" s="401" t="s">
        <v>414</v>
      </c>
      <c r="D50" s="401"/>
      <c r="E50" s="401"/>
      <c r="F50" s="401"/>
      <c r="G50" s="401"/>
      <c r="H50" s="401"/>
      <c r="I50" s="401"/>
      <c r="J50" s="401"/>
      <c r="K50" s="272"/>
    </row>
    <row r="51" spans="2:11" ht="5.25" customHeight="1">
      <c r="B51" s="271"/>
      <c r="C51" s="273"/>
      <c r="D51" s="273"/>
      <c r="E51" s="273"/>
      <c r="F51" s="273"/>
      <c r="G51" s="273"/>
      <c r="H51" s="273"/>
      <c r="I51" s="273"/>
      <c r="J51" s="273"/>
      <c r="K51" s="272"/>
    </row>
    <row r="52" spans="2:11" ht="15" customHeight="1">
      <c r="B52" s="271"/>
      <c r="C52" s="400" t="s">
        <v>415</v>
      </c>
      <c r="D52" s="400"/>
      <c r="E52" s="400"/>
      <c r="F52" s="400"/>
      <c r="G52" s="400"/>
      <c r="H52" s="400"/>
      <c r="I52" s="400"/>
      <c r="J52" s="400"/>
      <c r="K52" s="272"/>
    </row>
    <row r="53" spans="2:11" ht="15" customHeight="1">
      <c r="B53" s="271"/>
      <c r="C53" s="400" t="s">
        <v>416</v>
      </c>
      <c r="D53" s="400"/>
      <c r="E53" s="400"/>
      <c r="F53" s="400"/>
      <c r="G53" s="400"/>
      <c r="H53" s="400"/>
      <c r="I53" s="400"/>
      <c r="J53" s="400"/>
      <c r="K53" s="272"/>
    </row>
    <row r="54" spans="2:11" ht="12.75" customHeight="1">
      <c r="B54" s="271"/>
      <c r="C54" s="274"/>
      <c r="D54" s="274"/>
      <c r="E54" s="274"/>
      <c r="F54" s="274"/>
      <c r="G54" s="274"/>
      <c r="H54" s="274"/>
      <c r="I54" s="274"/>
      <c r="J54" s="274"/>
      <c r="K54" s="272"/>
    </row>
    <row r="55" spans="2:11" ht="15" customHeight="1">
      <c r="B55" s="271"/>
      <c r="C55" s="400" t="s">
        <v>417</v>
      </c>
      <c r="D55" s="400"/>
      <c r="E55" s="400"/>
      <c r="F55" s="400"/>
      <c r="G55" s="400"/>
      <c r="H55" s="400"/>
      <c r="I55" s="400"/>
      <c r="J55" s="400"/>
      <c r="K55" s="272"/>
    </row>
    <row r="56" spans="2:11" ht="15" customHeight="1">
      <c r="B56" s="271"/>
      <c r="C56" s="276"/>
      <c r="D56" s="400" t="s">
        <v>418</v>
      </c>
      <c r="E56" s="400"/>
      <c r="F56" s="400"/>
      <c r="G56" s="400"/>
      <c r="H56" s="400"/>
      <c r="I56" s="400"/>
      <c r="J56" s="400"/>
      <c r="K56" s="272"/>
    </row>
    <row r="57" spans="2:11" ht="15" customHeight="1">
      <c r="B57" s="271"/>
      <c r="C57" s="276"/>
      <c r="D57" s="400" t="s">
        <v>419</v>
      </c>
      <c r="E57" s="400"/>
      <c r="F57" s="400"/>
      <c r="G57" s="400"/>
      <c r="H57" s="400"/>
      <c r="I57" s="400"/>
      <c r="J57" s="400"/>
      <c r="K57" s="272"/>
    </row>
    <row r="58" spans="2:11" ht="15" customHeight="1">
      <c r="B58" s="271"/>
      <c r="C58" s="276"/>
      <c r="D58" s="400" t="s">
        <v>420</v>
      </c>
      <c r="E58" s="400"/>
      <c r="F58" s="400"/>
      <c r="G58" s="400"/>
      <c r="H58" s="400"/>
      <c r="I58" s="400"/>
      <c r="J58" s="400"/>
      <c r="K58" s="272"/>
    </row>
    <row r="59" spans="2:11" ht="15" customHeight="1">
      <c r="B59" s="271"/>
      <c r="C59" s="276"/>
      <c r="D59" s="400" t="s">
        <v>421</v>
      </c>
      <c r="E59" s="400"/>
      <c r="F59" s="400"/>
      <c r="G59" s="400"/>
      <c r="H59" s="400"/>
      <c r="I59" s="400"/>
      <c r="J59" s="400"/>
      <c r="K59" s="272"/>
    </row>
    <row r="60" spans="2:11" ht="15" customHeight="1">
      <c r="B60" s="271"/>
      <c r="C60" s="276"/>
      <c r="D60" s="399" t="s">
        <v>422</v>
      </c>
      <c r="E60" s="399"/>
      <c r="F60" s="399"/>
      <c r="G60" s="399"/>
      <c r="H60" s="399"/>
      <c r="I60" s="399"/>
      <c r="J60" s="399"/>
      <c r="K60" s="272"/>
    </row>
    <row r="61" spans="2:11" ht="15" customHeight="1">
      <c r="B61" s="271"/>
      <c r="C61" s="276"/>
      <c r="D61" s="400" t="s">
        <v>423</v>
      </c>
      <c r="E61" s="400"/>
      <c r="F61" s="400"/>
      <c r="G61" s="400"/>
      <c r="H61" s="400"/>
      <c r="I61" s="400"/>
      <c r="J61" s="400"/>
      <c r="K61" s="272"/>
    </row>
    <row r="62" spans="2:11" ht="12.75" customHeight="1">
      <c r="B62" s="271"/>
      <c r="C62" s="276"/>
      <c r="D62" s="276"/>
      <c r="E62" s="279"/>
      <c r="F62" s="276"/>
      <c r="G62" s="276"/>
      <c r="H62" s="276"/>
      <c r="I62" s="276"/>
      <c r="J62" s="276"/>
      <c r="K62" s="272"/>
    </row>
    <row r="63" spans="2:11" ht="15" customHeight="1">
      <c r="B63" s="271"/>
      <c r="C63" s="276"/>
      <c r="D63" s="400" t="s">
        <v>424</v>
      </c>
      <c r="E63" s="400"/>
      <c r="F63" s="400"/>
      <c r="G63" s="400"/>
      <c r="H63" s="400"/>
      <c r="I63" s="400"/>
      <c r="J63" s="400"/>
      <c r="K63" s="272"/>
    </row>
    <row r="64" spans="2:11" ht="15" customHeight="1">
      <c r="B64" s="271"/>
      <c r="C64" s="276"/>
      <c r="D64" s="399" t="s">
        <v>425</v>
      </c>
      <c r="E64" s="399"/>
      <c r="F64" s="399"/>
      <c r="G64" s="399"/>
      <c r="H64" s="399"/>
      <c r="I64" s="399"/>
      <c r="J64" s="399"/>
      <c r="K64" s="272"/>
    </row>
    <row r="65" spans="2:11" ht="15" customHeight="1">
      <c r="B65" s="271"/>
      <c r="C65" s="276"/>
      <c r="D65" s="400" t="s">
        <v>426</v>
      </c>
      <c r="E65" s="400"/>
      <c r="F65" s="400"/>
      <c r="G65" s="400"/>
      <c r="H65" s="400"/>
      <c r="I65" s="400"/>
      <c r="J65" s="400"/>
      <c r="K65" s="272"/>
    </row>
    <row r="66" spans="2:11" ht="15" customHeight="1">
      <c r="B66" s="271"/>
      <c r="C66" s="276"/>
      <c r="D66" s="400" t="s">
        <v>427</v>
      </c>
      <c r="E66" s="400"/>
      <c r="F66" s="400"/>
      <c r="G66" s="400"/>
      <c r="H66" s="400"/>
      <c r="I66" s="400"/>
      <c r="J66" s="400"/>
      <c r="K66" s="272"/>
    </row>
    <row r="67" spans="2:11" ht="15" customHeight="1">
      <c r="B67" s="271"/>
      <c r="C67" s="276"/>
      <c r="D67" s="400" t="s">
        <v>428</v>
      </c>
      <c r="E67" s="400"/>
      <c r="F67" s="400"/>
      <c r="G67" s="400"/>
      <c r="H67" s="400"/>
      <c r="I67" s="400"/>
      <c r="J67" s="400"/>
      <c r="K67" s="272"/>
    </row>
    <row r="68" spans="2:11" ht="15" customHeight="1">
      <c r="B68" s="271"/>
      <c r="C68" s="276"/>
      <c r="D68" s="400" t="s">
        <v>429</v>
      </c>
      <c r="E68" s="400"/>
      <c r="F68" s="400"/>
      <c r="G68" s="400"/>
      <c r="H68" s="400"/>
      <c r="I68" s="400"/>
      <c r="J68" s="400"/>
      <c r="K68" s="272"/>
    </row>
    <row r="69" spans="2:11" ht="12.75" customHeight="1">
      <c r="B69" s="280"/>
      <c r="C69" s="281"/>
      <c r="D69" s="281"/>
      <c r="E69" s="281"/>
      <c r="F69" s="281"/>
      <c r="G69" s="281"/>
      <c r="H69" s="281"/>
      <c r="I69" s="281"/>
      <c r="J69" s="281"/>
      <c r="K69" s="282"/>
    </row>
    <row r="70" spans="2:11" ht="18.75" customHeight="1">
      <c r="B70" s="283"/>
      <c r="C70" s="283"/>
      <c r="D70" s="283"/>
      <c r="E70" s="283"/>
      <c r="F70" s="283"/>
      <c r="G70" s="283"/>
      <c r="H70" s="283"/>
      <c r="I70" s="283"/>
      <c r="J70" s="283"/>
      <c r="K70" s="284"/>
    </row>
    <row r="71" spans="2:11" ht="18.75" customHeight="1">
      <c r="B71" s="284"/>
      <c r="C71" s="284"/>
      <c r="D71" s="284"/>
      <c r="E71" s="284"/>
      <c r="F71" s="284"/>
      <c r="G71" s="284"/>
      <c r="H71" s="284"/>
      <c r="I71" s="284"/>
      <c r="J71" s="284"/>
      <c r="K71" s="284"/>
    </row>
    <row r="72" spans="2:11" ht="7.5" customHeight="1">
      <c r="B72" s="285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ht="45" customHeight="1">
      <c r="B73" s="288"/>
      <c r="C73" s="398" t="s">
        <v>107</v>
      </c>
      <c r="D73" s="398"/>
      <c r="E73" s="398"/>
      <c r="F73" s="398"/>
      <c r="G73" s="398"/>
      <c r="H73" s="398"/>
      <c r="I73" s="398"/>
      <c r="J73" s="398"/>
      <c r="K73" s="289"/>
    </row>
    <row r="74" spans="2:11" ht="17.25" customHeight="1">
      <c r="B74" s="288"/>
      <c r="C74" s="290" t="s">
        <v>430</v>
      </c>
      <c r="D74" s="290"/>
      <c r="E74" s="290"/>
      <c r="F74" s="290" t="s">
        <v>431</v>
      </c>
      <c r="G74" s="291"/>
      <c r="H74" s="290" t="s">
        <v>127</v>
      </c>
      <c r="I74" s="290" t="s">
        <v>60</v>
      </c>
      <c r="J74" s="290" t="s">
        <v>432</v>
      </c>
      <c r="K74" s="289"/>
    </row>
    <row r="75" spans="2:11" ht="17.25" customHeight="1">
      <c r="B75" s="288"/>
      <c r="C75" s="292" t="s">
        <v>433</v>
      </c>
      <c r="D75" s="292"/>
      <c r="E75" s="292"/>
      <c r="F75" s="293" t="s">
        <v>434</v>
      </c>
      <c r="G75" s="294"/>
      <c r="H75" s="292"/>
      <c r="I75" s="292"/>
      <c r="J75" s="292" t="s">
        <v>435</v>
      </c>
      <c r="K75" s="289"/>
    </row>
    <row r="76" spans="2:11" ht="5.25" customHeight="1">
      <c r="B76" s="288"/>
      <c r="C76" s="295"/>
      <c r="D76" s="295"/>
      <c r="E76" s="295"/>
      <c r="F76" s="295"/>
      <c r="G76" s="296"/>
      <c r="H76" s="295"/>
      <c r="I76" s="295"/>
      <c r="J76" s="295"/>
      <c r="K76" s="289"/>
    </row>
    <row r="77" spans="2:11" ht="15" customHeight="1">
      <c r="B77" s="288"/>
      <c r="C77" s="278" t="s">
        <v>56</v>
      </c>
      <c r="D77" s="295"/>
      <c r="E77" s="295"/>
      <c r="F77" s="297" t="s">
        <v>436</v>
      </c>
      <c r="G77" s="296"/>
      <c r="H77" s="278" t="s">
        <v>437</v>
      </c>
      <c r="I77" s="278" t="s">
        <v>438</v>
      </c>
      <c r="J77" s="278">
        <v>20</v>
      </c>
      <c r="K77" s="289"/>
    </row>
    <row r="78" spans="2:11" ht="15" customHeight="1">
      <c r="B78" s="288"/>
      <c r="C78" s="278" t="s">
        <v>439</v>
      </c>
      <c r="D78" s="278"/>
      <c r="E78" s="278"/>
      <c r="F78" s="297" t="s">
        <v>436</v>
      </c>
      <c r="G78" s="296"/>
      <c r="H78" s="278" t="s">
        <v>440</v>
      </c>
      <c r="I78" s="278" t="s">
        <v>438</v>
      </c>
      <c r="J78" s="278">
        <v>120</v>
      </c>
      <c r="K78" s="289"/>
    </row>
    <row r="79" spans="2:11" ht="15" customHeight="1">
      <c r="B79" s="298"/>
      <c r="C79" s="278" t="s">
        <v>441</v>
      </c>
      <c r="D79" s="278"/>
      <c r="E79" s="278"/>
      <c r="F79" s="297" t="s">
        <v>442</v>
      </c>
      <c r="G79" s="296"/>
      <c r="H79" s="278" t="s">
        <v>443</v>
      </c>
      <c r="I79" s="278" t="s">
        <v>438</v>
      </c>
      <c r="J79" s="278">
        <v>50</v>
      </c>
      <c r="K79" s="289"/>
    </row>
    <row r="80" spans="2:11" ht="15" customHeight="1">
      <c r="B80" s="298"/>
      <c r="C80" s="278" t="s">
        <v>444</v>
      </c>
      <c r="D80" s="278"/>
      <c r="E80" s="278"/>
      <c r="F80" s="297" t="s">
        <v>436</v>
      </c>
      <c r="G80" s="296"/>
      <c r="H80" s="278" t="s">
        <v>445</v>
      </c>
      <c r="I80" s="278" t="s">
        <v>446</v>
      </c>
      <c r="J80" s="278"/>
      <c r="K80" s="289"/>
    </row>
    <row r="81" spans="2:11" ht="15" customHeight="1">
      <c r="B81" s="298"/>
      <c r="C81" s="299" t="s">
        <v>447</v>
      </c>
      <c r="D81" s="299"/>
      <c r="E81" s="299"/>
      <c r="F81" s="300" t="s">
        <v>442</v>
      </c>
      <c r="G81" s="299"/>
      <c r="H81" s="299" t="s">
        <v>448</v>
      </c>
      <c r="I81" s="299" t="s">
        <v>438</v>
      </c>
      <c r="J81" s="299">
        <v>15</v>
      </c>
      <c r="K81" s="289"/>
    </row>
    <row r="82" spans="2:11" ht="15" customHeight="1">
      <c r="B82" s="298"/>
      <c r="C82" s="299" t="s">
        <v>449</v>
      </c>
      <c r="D82" s="299"/>
      <c r="E82" s="299"/>
      <c r="F82" s="300" t="s">
        <v>442</v>
      </c>
      <c r="G82" s="299"/>
      <c r="H82" s="299" t="s">
        <v>450</v>
      </c>
      <c r="I82" s="299" t="s">
        <v>438</v>
      </c>
      <c r="J82" s="299">
        <v>15</v>
      </c>
      <c r="K82" s="289"/>
    </row>
    <row r="83" spans="2:11" ht="15" customHeight="1">
      <c r="B83" s="298"/>
      <c r="C83" s="299" t="s">
        <v>451</v>
      </c>
      <c r="D83" s="299"/>
      <c r="E83" s="299"/>
      <c r="F83" s="300" t="s">
        <v>442</v>
      </c>
      <c r="G83" s="299"/>
      <c r="H83" s="299" t="s">
        <v>452</v>
      </c>
      <c r="I83" s="299" t="s">
        <v>438</v>
      </c>
      <c r="J83" s="299">
        <v>20</v>
      </c>
      <c r="K83" s="289"/>
    </row>
    <row r="84" spans="2:11" ht="15" customHeight="1">
      <c r="B84" s="298"/>
      <c r="C84" s="299" t="s">
        <v>453</v>
      </c>
      <c r="D84" s="299"/>
      <c r="E84" s="299"/>
      <c r="F84" s="300" t="s">
        <v>442</v>
      </c>
      <c r="G84" s="299"/>
      <c r="H84" s="299" t="s">
        <v>454</v>
      </c>
      <c r="I84" s="299" t="s">
        <v>438</v>
      </c>
      <c r="J84" s="299">
        <v>20</v>
      </c>
      <c r="K84" s="289"/>
    </row>
    <row r="85" spans="2:11" ht="15" customHeight="1">
      <c r="B85" s="298"/>
      <c r="C85" s="278" t="s">
        <v>455</v>
      </c>
      <c r="D85" s="278"/>
      <c r="E85" s="278"/>
      <c r="F85" s="297" t="s">
        <v>442</v>
      </c>
      <c r="G85" s="296"/>
      <c r="H85" s="278" t="s">
        <v>456</v>
      </c>
      <c r="I85" s="278" t="s">
        <v>438</v>
      </c>
      <c r="J85" s="278">
        <v>50</v>
      </c>
      <c r="K85" s="289"/>
    </row>
    <row r="86" spans="2:11" ht="15" customHeight="1">
      <c r="B86" s="298"/>
      <c r="C86" s="278" t="s">
        <v>457</v>
      </c>
      <c r="D86" s="278"/>
      <c r="E86" s="278"/>
      <c r="F86" s="297" t="s">
        <v>442</v>
      </c>
      <c r="G86" s="296"/>
      <c r="H86" s="278" t="s">
        <v>458</v>
      </c>
      <c r="I86" s="278" t="s">
        <v>438</v>
      </c>
      <c r="J86" s="278">
        <v>20</v>
      </c>
      <c r="K86" s="289"/>
    </row>
    <row r="87" spans="2:11" ht="15" customHeight="1">
      <c r="B87" s="298"/>
      <c r="C87" s="278" t="s">
        <v>459</v>
      </c>
      <c r="D87" s="278"/>
      <c r="E87" s="278"/>
      <c r="F87" s="297" t="s">
        <v>442</v>
      </c>
      <c r="G87" s="296"/>
      <c r="H87" s="278" t="s">
        <v>460</v>
      </c>
      <c r="I87" s="278" t="s">
        <v>438</v>
      </c>
      <c r="J87" s="278">
        <v>20</v>
      </c>
      <c r="K87" s="289"/>
    </row>
    <row r="88" spans="2:11" ht="15" customHeight="1">
      <c r="B88" s="298"/>
      <c r="C88" s="278" t="s">
        <v>461</v>
      </c>
      <c r="D88" s="278"/>
      <c r="E88" s="278"/>
      <c r="F88" s="297" t="s">
        <v>442</v>
      </c>
      <c r="G88" s="296"/>
      <c r="H88" s="278" t="s">
        <v>462</v>
      </c>
      <c r="I88" s="278" t="s">
        <v>438</v>
      </c>
      <c r="J88" s="278">
        <v>50</v>
      </c>
      <c r="K88" s="289"/>
    </row>
    <row r="89" spans="2:11" ht="15" customHeight="1">
      <c r="B89" s="298"/>
      <c r="C89" s="278" t="s">
        <v>463</v>
      </c>
      <c r="D89" s="278"/>
      <c r="E89" s="278"/>
      <c r="F89" s="297" t="s">
        <v>442</v>
      </c>
      <c r="G89" s="296"/>
      <c r="H89" s="278" t="s">
        <v>463</v>
      </c>
      <c r="I89" s="278" t="s">
        <v>438</v>
      </c>
      <c r="J89" s="278">
        <v>50</v>
      </c>
      <c r="K89" s="289"/>
    </row>
    <row r="90" spans="2:11" ht="15" customHeight="1">
      <c r="B90" s="298"/>
      <c r="C90" s="278" t="s">
        <v>132</v>
      </c>
      <c r="D90" s="278"/>
      <c r="E90" s="278"/>
      <c r="F90" s="297" t="s">
        <v>442</v>
      </c>
      <c r="G90" s="296"/>
      <c r="H90" s="278" t="s">
        <v>464</v>
      </c>
      <c r="I90" s="278" t="s">
        <v>438</v>
      </c>
      <c r="J90" s="278">
        <v>255</v>
      </c>
      <c r="K90" s="289"/>
    </row>
    <row r="91" spans="2:11" ht="15" customHeight="1">
      <c r="B91" s="298"/>
      <c r="C91" s="278" t="s">
        <v>465</v>
      </c>
      <c r="D91" s="278"/>
      <c r="E91" s="278"/>
      <c r="F91" s="297" t="s">
        <v>436</v>
      </c>
      <c r="G91" s="296"/>
      <c r="H91" s="278" t="s">
        <v>466</v>
      </c>
      <c r="I91" s="278" t="s">
        <v>467</v>
      </c>
      <c r="J91" s="278"/>
      <c r="K91" s="289"/>
    </row>
    <row r="92" spans="2:11" ht="15" customHeight="1">
      <c r="B92" s="298"/>
      <c r="C92" s="278" t="s">
        <v>468</v>
      </c>
      <c r="D92" s="278"/>
      <c r="E92" s="278"/>
      <c r="F92" s="297" t="s">
        <v>436</v>
      </c>
      <c r="G92" s="296"/>
      <c r="H92" s="278" t="s">
        <v>469</v>
      </c>
      <c r="I92" s="278" t="s">
        <v>470</v>
      </c>
      <c r="J92" s="278"/>
      <c r="K92" s="289"/>
    </row>
    <row r="93" spans="2:11" ht="15" customHeight="1">
      <c r="B93" s="298"/>
      <c r="C93" s="278" t="s">
        <v>471</v>
      </c>
      <c r="D93" s="278"/>
      <c r="E93" s="278"/>
      <c r="F93" s="297" t="s">
        <v>436</v>
      </c>
      <c r="G93" s="296"/>
      <c r="H93" s="278" t="s">
        <v>471</v>
      </c>
      <c r="I93" s="278" t="s">
        <v>470</v>
      </c>
      <c r="J93" s="278"/>
      <c r="K93" s="289"/>
    </row>
    <row r="94" spans="2:11" ht="15" customHeight="1">
      <c r="B94" s="298"/>
      <c r="C94" s="278" t="s">
        <v>41</v>
      </c>
      <c r="D94" s="278"/>
      <c r="E94" s="278"/>
      <c r="F94" s="297" t="s">
        <v>436</v>
      </c>
      <c r="G94" s="296"/>
      <c r="H94" s="278" t="s">
        <v>472</v>
      </c>
      <c r="I94" s="278" t="s">
        <v>470</v>
      </c>
      <c r="J94" s="278"/>
      <c r="K94" s="289"/>
    </row>
    <row r="95" spans="2:11" ht="15" customHeight="1">
      <c r="B95" s="298"/>
      <c r="C95" s="278" t="s">
        <v>51</v>
      </c>
      <c r="D95" s="278"/>
      <c r="E95" s="278"/>
      <c r="F95" s="297" t="s">
        <v>436</v>
      </c>
      <c r="G95" s="296"/>
      <c r="H95" s="278" t="s">
        <v>473</v>
      </c>
      <c r="I95" s="278" t="s">
        <v>470</v>
      </c>
      <c r="J95" s="278"/>
      <c r="K95" s="289"/>
    </row>
    <row r="96" spans="2:11" ht="15" customHeight="1">
      <c r="B96" s="301"/>
      <c r="C96" s="302"/>
      <c r="D96" s="302"/>
      <c r="E96" s="302"/>
      <c r="F96" s="302"/>
      <c r="G96" s="302"/>
      <c r="H96" s="302"/>
      <c r="I96" s="302"/>
      <c r="J96" s="302"/>
      <c r="K96" s="303"/>
    </row>
    <row r="97" spans="2:11" ht="18.75" customHeight="1">
      <c r="B97" s="304"/>
      <c r="C97" s="305"/>
      <c r="D97" s="305"/>
      <c r="E97" s="305"/>
      <c r="F97" s="305"/>
      <c r="G97" s="305"/>
      <c r="H97" s="305"/>
      <c r="I97" s="305"/>
      <c r="J97" s="305"/>
      <c r="K97" s="304"/>
    </row>
    <row r="98" spans="2:11" ht="18.75" customHeight="1">
      <c r="B98" s="284"/>
      <c r="C98" s="284"/>
      <c r="D98" s="284"/>
      <c r="E98" s="284"/>
      <c r="F98" s="284"/>
      <c r="G98" s="284"/>
      <c r="H98" s="284"/>
      <c r="I98" s="284"/>
      <c r="J98" s="284"/>
      <c r="K98" s="284"/>
    </row>
    <row r="99" spans="2:11" ht="7.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7"/>
    </row>
    <row r="100" spans="2:11" ht="45" customHeight="1">
      <c r="B100" s="288"/>
      <c r="C100" s="398" t="s">
        <v>474</v>
      </c>
      <c r="D100" s="398"/>
      <c r="E100" s="398"/>
      <c r="F100" s="398"/>
      <c r="G100" s="398"/>
      <c r="H100" s="398"/>
      <c r="I100" s="398"/>
      <c r="J100" s="398"/>
      <c r="K100" s="289"/>
    </row>
    <row r="101" spans="2:11" ht="17.25" customHeight="1">
      <c r="B101" s="288"/>
      <c r="C101" s="290" t="s">
        <v>430</v>
      </c>
      <c r="D101" s="290"/>
      <c r="E101" s="290"/>
      <c r="F101" s="290" t="s">
        <v>431</v>
      </c>
      <c r="G101" s="291"/>
      <c r="H101" s="290" t="s">
        <v>127</v>
      </c>
      <c r="I101" s="290" t="s">
        <v>60</v>
      </c>
      <c r="J101" s="290" t="s">
        <v>432</v>
      </c>
      <c r="K101" s="289"/>
    </row>
    <row r="102" spans="2:11" ht="17.25" customHeight="1">
      <c r="B102" s="288"/>
      <c r="C102" s="292" t="s">
        <v>433</v>
      </c>
      <c r="D102" s="292"/>
      <c r="E102" s="292"/>
      <c r="F102" s="293" t="s">
        <v>434</v>
      </c>
      <c r="G102" s="294"/>
      <c r="H102" s="292"/>
      <c r="I102" s="292"/>
      <c r="J102" s="292" t="s">
        <v>435</v>
      </c>
      <c r="K102" s="289"/>
    </row>
    <row r="103" spans="2:11" ht="5.25" customHeight="1">
      <c r="B103" s="288"/>
      <c r="C103" s="290"/>
      <c r="D103" s="290"/>
      <c r="E103" s="290"/>
      <c r="F103" s="290"/>
      <c r="G103" s="306"/>
      <c r="H103" s="290"/>
      <c r="I103" s="290"/>
      <c r="J103" s="290"/>
      <c r="K103" s="289"/>
    </row>
    <row r="104" spans="2:11" ht="15" customHeight="1">
      <c r="B104" s="288"/>
      <c r="C104" s="278" t="s">
        <v>56</v>
      </c>
      <c r="D104" s="295"/>
      <c r="E104" s="295"/>
      <c r="F104" s="297" t="s">
        <v>436</v>
      </c>
      <c r="G104" s="306"/>
      <c r="H104" s="278" t="s">
        <v>475</v>
      </c>
      <c r="I104" s="278" t="s">
        <v>438</v>
      </c>
      <c r="J104" s="278">
        <v>20</v>
      </c>
      <c r="K104" s="289"/>
    </row>
    <row r="105" spans="2:11" ht="15" customHeight="1">
      <c r="B105" s="288"/>
      <c r="C105" s="278" t="s">
        <v>439</v>
      </c>
      <c r="D105" s="278"/>
      <c r="E105" s="278"/>
      <c r="F105" s="297" t="s">
        <v>436</v>
      </c>
      <c r="G105" s="278"/>
      <c r="H105" s="278" t="s">
        <v>475</v>
      </c>
      <c r="I105" s="278" t="s">
        <v>438</v>
      </c>
      <c r="J105" s="278">
        <v>120</v>
      </c>
      <c r="K105" s="289"/>
    </row>
    <row r="106" spans="2:11" ht="15" customHeight="1">
      <c r="B106" s="298"/>
      <c r="C106" s="278" t="s">
        <v>441</v>
      </c>
      <c r="D106" s="278"/>
      <c r="E106" s="278"/>
      <c r="F106" s="297" t="s">
        <v>442</v>
      </c>
      <c r="G106" s="278"/>
      <c r="H106" s="278" t="s">
        <v>475</v>
      </c>
      <c r="I106" s="278" t="s">
        <v>438</v>
      </c>
      <c r="J106" s="278">
        <v>50</v>
      </c>
      <c r="K106" s="289"/>
    </row>
    <row r="107" spans="2:11" ht="15" customHeight="1">
      <c r="B107" s="298"/>
      <c r="C107" s="278" t="s">
        <v>444</v>
      </c>
      <c r="D107" s="278"/>
      <c r="E107" s="278"/>
      <c r="F107" s="297" t="s">
        <v>436</v>
      </c>
      <c r="G107" s="278"/>
      <c r="H107" s="278" t="s">
        <v>475</v>
      </c>
      <c r="I107" s="278" t="s">
        <v>446</v>
      </c>
      <c r="J107" s="278"/>
      <c r="K107" s="289"/>
    </row>
    <row r="108" spans="2:11" ht="15" customHeight="1">
      <c r="B108" s="298"/>
      <c r="C108" s="278" t="s">
        <v>455</v>
      </c>
      <c r="D108" s="278"/>
      <c r="E108" s="278"/>
      <c r="F108" s="297" t="s">
        <v>442</v>
      </c>
      <c r="G108" s="278"/>
      <c r="H108" s="278" t="s">
        <v>475</v>
      </c>
      <c r="I108" s="278" t="s">
        <v>438</v>
      </c>
      <c r="J108" s="278">
        <v>50</v>
      </c>
      <c r="K108" s="289"/>
    </row>
    <row r="109" spans="2:11" ht="15" customHeight="1">
      <c r="B109" s="298"/>
      <c r="C109" s="278" t="s">
        <v>463</v>
      </c>
      <c r="D109" s="278"/>
      <c r="E109" s="278"/>
      <c r="F109" s="297" t="s">
        <v>442</v>
      </c>
      <c r="G109" s="278"/>
      <c r="H109" s="278" t="s">
        <v>475</v>
      </c>
      <c r="I109" s="278" t="s">
        <v>438</v>
      </c>
      <c r="J109" s="278">
        <v>50</v>
      </c>
      <c r="K109" s="289"/>
    </row>
    <row r="110" spans="2:11" ht="15" customHeight="1">
      <c r="B110" s="298"/>
      <c r="C110" s="278" t="s">
        <v>461</v>
      </c>
      <c r="D110" s="278"/>
      <c r="E110" s="278"/>
      <c r="F110" s="297" t="s">
        <v>442</v>
      </c>
      <c r="G110" s="278"/>
      <c r="H110" s="278" t="s">
        <v>475</v>
      </c>
      <c r="I110" s="278" t="s">
        <v>438</v>
      </c>
      <c r="J110" s="278">
        <v>50</v>
      </c>
      <c r="K110" s="289"/>
    </row>
    <row r="111" spans="2:11" ht="15" customHeight="1">
      <c r="B111" s="298"/>
      <c r="C111" s="278" t="s">
        <v>56</v>
      </c>
      <c r="D111" s="278"/>
      <c r="E111" s="278"/>
      <c r="F111" s="297" t="s">
        <v>436</v>
      </c>
      <c r="G111" s="278"/>
      <c r="H111" s="278" t="s">
        <v>476</v>
      </c>
      <c r="I111" s="278" t="s">
        <v>438</v>
      </c>
      <c r="J111" s="278">
        <v>20</v>
      </c>
      <c r="K111" s="289"/>
    </row>
    <row r="112" spans="2:11" ht="15" customHeight="1">
      <c r="B112" s="298"/>
      <c r="C112" s="278" t="s">
        <v>477</v>
      </c>
      <c r="D112" s="278"/>
      <c r="E112" s="278"/>
      <c r="F112" s="297" t="s">
        <v>436</v>
      </c>
      <c r="G112" s="278"/>
      <c r="H112" s="278" t="s">
        <v>478</v>
      </c>
      <c r="I112" s="278" t="s">
        <v>438</v>
      </c>
      <c r="J112" s="278">
        <v>120</v>
      </c>
      <c r="K112" s="289"/>
    </row>
    <row r="113" spans="2:11" ht="15" customHeight="1">
      <c r="B113" s="298"/>
      <c r="C113" s="278" t="s">
        <v>41</v>
      </c>
      <c r="D113" s="278"/>
      <c r="E113" s="278"/>
      <c r="F113" s="297" t="s">
        <v>436</v>
      </c>
      <c r="G113" s="278"/>
      <c r="H113" s="278" t="s">
        <v>479</v>
      </c>
      <c r="I113" s="278" t="s">
        <v>470</v>
      </c>
      <c r="J113" s="278"/>
      <c r="K113" s="289"/>
    </row>
    <row r="114" spans="2:11" ht="15" customHeight="1">
      <c r="B114" s="298"/>
      <c r="C114" s="278" t="s">
        <v>51</v>
      </c>
      <c r="D114" s="278"/>
      <c r="E114" s="278"/>
      <c r="F114" s="297" t="s">
        <v>436</v>
      </c>
      <c r="G114" s="278"/>
      <c r="H114" s="278" t="s">
        <v>480</v>
      </c>
      <c r="I114" s="278" t="s">
        <v>470</v>
      </c>
      <c r="J114" s="278"/>
      <c r="K114" s="289"/>
    </row>
    <row r="115" spans="2:11" ht="15" customHeight="1">
      <c r="B115" s="298"/>
      <c r="C115" s="278" t="s">
        <v>60</v>
      </c>
      <c r="D115" s="278"/>
      <c r="E115" s="278"/>
      <c r="F115" s="297" t="s">
        <v>436</v>
      </c>
      <c r="G115" s="278"/>
      <c r="H115" s="278" t="s">
        <v>481</v>
      </c>
      <c r="I115" s="278" t="s">
        <v>482</v>
      </c>
      <c r="J115" s="278"/>
      <c r="K115" s="289"/>
    </row>
    <row r="116" spans="2:11" ht="15" customHeight="1">
      <c r="B116" s="301"/>
      <c r="C116" s="307"/>
      <c r="D116" s="307"/>
      <c r="E116" s="307"/>
      <c r="F116" s="307"/>
      <c r="G116" s="307"/>
      <c r="H116" s="307"/>
      <c r="I116" s="307"/>
      <c r="J116" s="307"/>
      <c r="K116" s="303"/>
    </row>
    <row r="117" spans="2:11" ht="18.75" customHeight="1">
      <c r="B117" s="308"/>
      <c r="C117" s="274"/>
      <c r="D117" s="274"/>
      <c r="E117" s="274"/>
      <c r="F117" s="309"/>
      <c r="G117" s="274"/>
      <c r="H117" s="274"/>
      <c r="I117" s="274"/>
      <c r="J117" s="274"/>
      <c r="K117" s="308"/>
    </row>
    <row r="118" spans="2:11" ht="18.75" customHeight="1"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</row>
    <row r="119" spans="2:11" ht="7.5" customHeight="1">
      <c r="B119" s="310"/>
      <c r="C119" s="311"/>
      <c r="D119" s="311"/>
      <c r="E119" s="311"/>
      <c r="F119" s="311"/>
      <c r="G119" s="311"/>
      <c r="H119" s="311"/>
      <c r="I119" s="311"/>
      <c r="J119" s="311"/>
      <c r="K119" s="312"/>
    </row>
    <row r="120" spans="2:11" ht="45" customHeight="1">
      <c r="B120" s="313"/>
      <c r="C120" s="397" t="s">
        <v>483</v>
      </c>
      <c r="D120" s="397"/>
      <c r="E120" s="397"/>
      <c r="F120" s="397"/>
      <c r="G120" s="397"/>
      <c r="H120" s="397"/>
      <c r="I120" s="397"/>
      <c r="J120" s="397"/>
      <c r="K120" s="314"/>
    </row>
    <row r="121" spans="2:11" ht="17.25" customHeight="1">
      <c r="B121" s="315"/>
      <c r="C121" s="290" t="s">
        <v>430</v>
      </c>
      <c r="D121" s="290"/>
      <c r="E121" s="290"/>
      <c r="F121" s="290" t="s">
        <v>431</v>
      </c>
      <c r="G121" s="291"/>
      <c r="H121" s="290" t="s">
        <v>127</v>
      </c>
      <c r="I121" s="290" t="s">
        <v>60</v>
      </c>
      <c r="J121" s="290" t="s">
        <v>432</v>
      </c>
      <c r="K121" s="316"/>
    </row>
    <row r="122" spans="2:11" ht="17.25" customHeight="1">
      <c r="B122" s="315"/>
      <c r="C122" s="292" t="s">
        <v>433</v>
      </c>
      <c r="D122" s="292"/>
      <c r="E122" s="292"/>
      <c r="F122" s="293" t="s">
        <v>434</v>
      </c>
      <c r="G122" s="294"/>
      <c r="H122" s="292"/>
      <c r="I122" s="292"/>
      <c r="J122" s="292" t="s">
        <v>435</v>
      </c>
      <c r="K122" s="316"/>
    </row>
    <row r="123" spans="2:11" ht="5.25" customHeight="1">
      <c r="B123" s="317"/>
      <c r="C123" s="295"/>
      <c r="D123" s="295"/>
      <c r="E123" s="295"/>
      <c r="F123" s="295"/>
      <c r="G123" s="278"/>
      <c r="H123" s="295"/>
      <c r="I123" s="295"/>
      <c r="J123" s="295"/>
      <c r="K123" s="318"/>
    </row>
    <row r="124" spans="2:11" ht="15" customHeight="1">
      <c r="B124" s="317"/>
      <c r="C124" s="278" t="s">
        <v>439</v>
      </c>
      <c r="D124" s="295"/>
      <c r="E124" s="295"/>
      <c r="F124" s="297" t="s">
        <v>436</v>
      </c>
      <c r="G124" s="278"/>
      <c r="H124" s="278" t="s">
        <v>475</v>
      </c>
      <c r="I124" s="278" t="s">
        <v>438</v>
      </c>
      <c r="J124" s="278">
        <v>120</v>
      </c>
      <c r="K124" s="319"/>
    </row>
    <row r="125" spans="2:11" ht="15" customHeight="1">
      <c r="B125" s="317"/>
      <c r="C125" s="278" t="s">
        <v>484</v>
      </c>
      <c r="D125" s="278"/>
      <c r="E125" s="278"/>
      <c r="F125" s="297" t="s">
        <v>436</v>
      </c>
      <c r="G125" s="278"/>
      <c r="H125" s="278" t="s">
        <v>485</v>
      </c>
      <c r="I125" s="278" t="s">
        <v>438</v>
      </c>
      <c r="J125" s="278" t="s">
        <v>486</v>
      </c>
      <c r="K125" s="319"/>
    </row>
    <row r="126" spans="2:11" ht="15" customHeight="1">
      <c r="B126" s="317"/>
      <c r="C126" s="278" t="s">
        <v>87</v>
      </c>
      <c r="D126" s="278"/>
      <c r="E126" s="278"/>
      <c r="F126" s="297" t="s">
        <v>436</v>
      </c>
      <c r="G126" s="278"/>
      <c r="H126" s="278" t="s">
        <v>487</v>
      </c>
      <c r="I126" s="278" t="s">
        <v>438</v>
      </c>
      <c r="J126" s="278" t="s">
        <v>486</v>
      </c>
      <c r="K126" s="319"/>
    </row>
    <row r="127" spans="2:11" ht="15" customHeight="1">
      <c r="B127" s="317"/>
      <c r="C127" s="278" t="s">
        <v>447</v>
      </c>
      <c r="D127" s="278"/>
      <c r="E127" s="278"/>
      <c r="F127" s="297" t="s">
        <v>442</v>
      </c>
      <c r="G127" s="278"/>
      <c r="H127" s="278" t="s">
        <v>448</v>
      </c>
      <c r="I127" s="278" t="s">
        <v>438</v>
      </c>
      <c r="J127" s="278">
        <v>15</v>
      </c>
      <c r="K127" s="319"/>
    </row>
    <row r="128" spans="2:11" ht="15" customHeight="1">
      <c r="B128" s="317"/>
      <c r="C128" s="299" t="s">
        <v>449</v>
      </c>
      <c r="D128" s="299"/>
      <c r="E128" s="299"/>
      <c r="F128" s="300" t="s">
        <v>442</v>
      </c>
      <c r="G128" s="299"/>
      <c r="H128" s="299" t="s">
        <v>450</v>
      </c>
      <c r="I128" s="299" t="s">
        <v>438</v>
      </c>
      <c r="J128" s="299">
        <v>15</v>
      </c>
      <c r="K128" s="319"/>
    </row>
    <row r="129" spans="2:11" ht="15" customHeight="1">
      <c r="B129" s="317"/>
      <c r="C129" s="299" t="s">
        <v>451</v>
      </c>
      <c r="D129" s="299"/>
      <c r="E129" s="299"/>
      <c r="F129" s="300" t="s">
        <v>442</v>
      </c>
      <c r="G129" s="299"/>
      <c r="H129" s="299" t="s">
        <v>452</v>
      </c>
      <c r="I129" s="299" t="s">
        <v>438</v>
      </c>
      <c r="J129" s="299">
        <v>20</v>
      </c>
      <c r="K129" s="319"/>
    </row>
    <row r="130" spans="2:11" ht="15" customHeight="1">
      <c r="B130" s="317"/>
      <c r="C130" s="299" t="s">
        <v>453</v>
      </c>
      <c r="D130" s="299"/>
      <c r="E130" s="299"/>
      <c r="F130" s="300" t="s">
        <v>442</v>
      </c>
      <c r="G130" s="299"/>
      <c r="H130" s="299" t="s">
        <v>454</v>
      </c>
      <c r="I130" s="299" t="s">
        <v>438</v>
      </c>
      <c r="J130" s="299">
        <v>20</v>
      </c>
      <c r="K130" s="319"/>
    </row>
    <row r="131" spans="2:11" ht="15" customHeight="1">
      <c r="B131" s="317"/>
      <c r="C131" s="278" t="s">
        <v>441</v>
      </c>
      <c r="D131" s="278"/>
      <c r="E131" s="278"/>
      <c r="F131" s="297" t="s">
        <v>442</v>
      </c>
      <c r="G131" s="278"/>
      <c r="H131" s="278" t="s">
        <v>475</v>
      </c>
      <c r="I131" s="278" t="s">
        <v>438</v>
      </c>
      <c r="J131" s="278">
        <v>50</v>
      </c>
      <c r="K131" s="319"/>
    </row>
    <row r="132" spans="2:11" ht="15" customHeight="1">
      <c r="B132" s="317"/>
      <c r="C132" s="278" t="s">
        <v>455</v>
      </c>
      <c r="D132" s="278"/>
      <c r="E132" s="278"/>
      <c r="F132" s="297" t="s">
        <v>442</v>
      </c>
      <c r="G132" s="278"/>
      <c r="H132" s="278" t="s">
        <v>475</v>
      </c>
      <c r="I132" s="278" t="s">
        <v>438</v>
      </c>
      <c r="J132" s="278">
        <v>50</v>
      </c>
      <c r="K132" s="319"/>
    </row>
    <row r="133" spans="2:11" ht="15" customHeight="1">
      <c r="B133" s="317"/>
      <c r="C133" s="278" t="s">
        <v>461</v>
      </c>
      <c r="D133" s="278"/>
      <c r="E133" s="278"/>
      <c r="F133" s="297" t="s">
        <v>442</v>
      </c>
      <c r="G133" s="278"/>
      <c r="H133" s="278" t="s">
        <v>475</v>
      </c>
      <c r="I133" s="278" t="s">
        <v>438</v>
      </c>
      <c r="J133" s="278">
        <v>50</v>
      </c>
      <c r="K133" s="319"/>
    </row>
    <row r="134" spans="2:11" ht="15" customHeight="1">
      <c r="B134" s="317"/>
      <c r="C134" s="278" t="s">
        <v>463</v>
      </c>
      <c r="D134" s="278"/>
      <c r="E134" s="278"/>
      <c r="F134" s="297" t="s">
        <v>442</v>
      </c>
      <c r="G134" s="278"/>
      <c r="H134" s="278" t="s">
        <v>475</v>
      </c>
      <c r="I134" s="278" t="s">
        <v>438</v>
      </c>
      <c r="J134" s="278">
        <v>50</v>
      </c>
      <c r="K134" s="319"/>
    </row>
    <row r="135" spans="2:11" ht="15" customHeight="1">
      <c r="B135" s="317"/>
      <c r="C135" s="278" t="s">
        <v>132</v>
      </c>
      <c r="D135" s="278"/>
      <c r="E135" s="278"/>
      <c r="F135" s="297" t="s">
        <v>442</v>
      </c>
      <c r="G135" s="278"/>
      <c r="H135" s="278" t="s">
        <v>488</v>
      </c>
      <c r="I135" s="278" t="s">
        <v>438</v>
      </c>
      <c r="J135" s="278">
        <v>255</v>
      </c>
      <c r="K135" s="319"/>
    </row>
    <row r="136" spans="2:11" ht="15" customHeight="1">
      <c r="B136" s="317"/>
      <c r="C136" s="278" t="s">
        <v>465</v>
      </c>
      <c r="D136" s="278"/>
      <c r="E136" s="278"/>
      <c r="F136" s="297" t="s">
        <v>436</v>
      </c>
      <c r="G136" s="278"/>
      <c r="H136" s="278" t="s">
        <v>489</v>
      </c>
      <c r="I136" s="278" t="s">
        <v>467</v>
      </c>
      <c r="J136" s="278"/>
      <c r="K136" s="319"/>
    </row>
    <row r="137" spans="2:11" ht="15" customHeight="1">
      <c r="B137" s="317"/>
      <c r="C137" s="278" t="s">
        <v>468</v>
      </c>
      <c r="D137" s="278"/>
      <c r="E137" s="278"/>
      <c r="F137" s="297" t="s">
        <v>436</v>
      </c>
      <c r="G137" s="278"/>
      <c r="H137" s="278" t="s">
        <v>490</v>
      </c>
      <c r="I137" s="278" t="s">
        <v>470</v>
      </c>
      <c r="J137" s="278"/>
      <c r="K137" s="319"/>
    </row>
    <row r="138" spans="2:11" ht="15" customHeight="1">
      <c r="B138" s="317"/>
      <c r="C138" s="278" t="s">
        <v>471</v>
      </c>
      <c r="D138" s="278"/>
      <c r="E138" s="278"/>
      <c r="F138" s="297" t="s">
        <v>436</v>
      </c>
      <c r="G138" s="278"/>
      <c r="H138" s="278" t="s">
        <v>471</v>
      </c>
      <c r="I138" s="278" t="s">
        <v>470</v>
      </c>
      <c r="J138" s="278"/>
      <c r="K138" s="319"/>
    </row>
    <row r="139" spans="2:11" ht="15" customHeight="1">
      <c r="B139" s="317"/>
      <c r="C139" s="278" t="s">
        <v>41</v>
      </c>
      <c r="D139" s="278"/>
      <c r="E139" s="278"/>
      <c r="F139" s="297" t="s">
        <v>436</v>
      </c>
      <c r="G139" s="278"/>
      <c r="H139" s="278" t="s">
        <v>491</v>
      </c>
      <c r="I139" s="278" t="s">
        <v>470</v>
      </c>
      <c r="J139" s="278"/>
      <c r="K139" s="319"/>
    </row>
    <row r="140" spans="2:11" ht="15" customHeight="1">
      <c r="B140" s="317"/>
      <c r="C140" s="278" t="s">
        <v>492</v>
      </c>
      <c r="D140" s="278"/>
      <c r="E140" s="278"/>
      <c r="F140" s="297" t="s">
        <v>436</v>
      </c>
      <c r="G140" s="278"/>
      <c r="H140" s="278" t="s">
        <v>493</v>
      </c>
      <c r="I140" s="278" t="s">
        <v>470</v>
      </c>
      <c r="J140" s="278"/>
      <c r="K140" s="319"/>
    </row>
    <row r="141" spans="2:11" ht="15" customHeight="1">
      <c r="B141" s="320"/>
      <c r="C141" s="321"/>
      <c r="D141" s="321"/>
      <c r="E141" s="321"/>
      <c r="F141" s="321"/>
      <c r="G141" s="321"/>
      <c r="H141" s="321"/>
      <c r="I141" s="321"/>
      <c r="J141" s="321"/>
      <c r="K141" s="322"/>
    </row>
    <row r="142" spans="2:11" ht="18.75" customHeight="1">
      <c r="B142" s="274"/>
      <c r="C142" s="274"/>
      <c r="D142" s="274"/>
      <c r="E142" s="274"/>
      <c r="F142" s="309"/>
      <c r="G142" s="274"/>
      <c r="H142" s="274"/>
      <c r="I142" s="274"/>
      <c r="J142" s="274"/>
      <c r="K142" s="274"/>
    </row>
    <row r="143" spans="2:11" ht="18.75" customHeight="1"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</row>
    <row r="144" spans="2:11" ht="7.5" customHeight="1">
      <c r="B144" s="285"/>
      <c r="C144" s="286"/>
      <c r="D144" s="286"/>
      <c r="E144" s="286"/>
      <c r="F144" s="286"/>
      <c r="G144" s="286"/>
      <c r="H144" s="286"/>
      <c r="I144" s="286"/>
      <c r="J144" s="286"/>
      <c r="K144" s="287"/>
    </row>
    <row r="145" spans="2:11" ht="45" customHeight="1">
      <c r="B145" s="288"/>
      <c r="C145" s="398" t="s">
        <v>494</v>
      </c>
      <c r="D145" s="398"/>
      <c r="E145" s="398"/>
      <c r="F145" s="398"/>
      <c r="G145" s="398"/>
      <c r="H145" s="398"/>
      <c r="I145" s="398"/>
      <c r="J145" s="398"/>
      <c r="K145" s="289"/>
    </row>
    <row r="146" spans="2:11" ht="17.25" customHeight="1">
      <c r="B146" s="288"/>
      <c r="C146" s="290" t="s">
        <v>430</v>
      </c>
      <c r="D146" s="290"/>
      <c r="E146" s="290"/>
      <c r="F146" s="290" t="s">
        <v>431</v>
      </c>
      <c r="G146" s="291"/>
      <c r="H146" s="290" t="s">
        <v>127</v>
      </c>
      <c r="I146" s="290" t="s">
        <v>60</v>
      </c>
      <c r="J146" s="290" t="s">
        <v>432</v>
      </c>
      <c r="K146" s="289"/>
    </row>
    <row r="147" spans="2:11" ht="17.25" customHeight="1">
      <c r="B147" s="288"/>
      <c r="C147" s="292" t="s">
        <v>433</v>
      </c>
      <c r="D147" s="292"/>
      <c r="E147" s="292"/>
      <c r="F147" s="293" t="s">
        <v>434</v>
      </c>
      <c r="G147" s="294"/>
      <c r="H147" s="292"/>
      <c r="I147" s="292"/>
      <c r="J147" s="292" t="s">
        <v>435</v>
      </c>
      <c r="K147" s="289"/>
    </row>
    <row r="148" spans="2:11" ht="5.25" customHeight="1">
      <c r="B148" s="298"/>
      <c r="C148" s="295"/>
      <c r="D148" s="295"/>
      <c r="E148" s="295"/>
      <c r="F148" s="295"/>
      <c r="G148" s="296"/>
      <c r="H148" s="295"/>
      <c r="I148" s="295"/>
      <c r="J148" s="295"/>
      <c r="K148" s="319"/>
    </row>
    <row r="149" spans="2:11" ht="15" customHeight="1">
      <c r="B149" s="298"/>
      <c r="C149" s="323" t="s">
        <v>439</v>
      </c>
      <c r="D149" s="278"/>
      <c r="E149" s="278"/>
      <c r="F149" s="324" t="s">
        <v>436</v>
      </c>
      <c r="G149" s="278"/>
      <c r="H149" s="323" t="s">
        <v>475</v>
      </c>
      <c r="I149" s="323" t="s">
        <v>438</v>
      </c>
      <c r="J149" s="323">
        <v>120</v>
      </c>
      <c r="K149" s="319"/>
    </row>
    <row r="150" spans="2:11" ht="15" customHeight="1">
      <c r="B150" s="298"/>
      <c r="C150" s="323" t="s">
        <v>484</v>
      </c>
      <c r="D150" s="278"/>
      <c r="E150" s="278"/>
      <c r="F150" s="324" t="s">
        <v>436</v>
      </c>
      <c r="G150" s="278"/>
      <c r="H150" s="323" t="s">
        <v>495</v>
      </c>
      <c r="I150" s="323" t="s">
        <v>438</v>
      </c>
      <c r="J150" s="323" t="s">
        <v>486</v>
      </c>
      <c r="K150" s="319"/>
    </row>
    <row r="151" spans="2:11" ht="15" customHeight="1">
      <c r="B151" s="298"/>
      <c r="C151" s="323" t="s">
        <v>87</v>
      </c>
      <c r="D151" s="278"/>
      <c r="E151" s="278"/>
      <c r="F151" s="324" t="s">
        <v>436</v>
      </c>
      <c r="G151" s="278"/>
      <c r="H151" s="323" t="s">
        <v>496</v>
      </c>
      <c r="I151" s="323" t="s">
        <v>438</v>
      </c>
      <c r="J151" s="323" t="s">
        <v>486</v>
      </c>
      <c r="K151" s="319"/>
    </row>
    <row r="152" spans="2:11" ht="15" customHeight="1">
      <c r="B152" s="298"/>
      <c r="C152" s="323" t="s">
        <v>441</v>
      </c>
      <c r="D152" s="278"/>
      <c r="E152" s="278"/>
      <c r="F152" s="324" t="s">
        <v>442</v>
      </c>
      <c r="G152" s="278"/>
      <c r="H152" s="323" t="s">
        <v>475</v>
      </c>
      <c r="I152" s="323" t="s">
        <v>438</v>
      </c>
      <c r="J152" s="323">
        <v>50</v>
      </c>
      <c r="K152" s="319"/>
    </row>
    <row r="153" spans="2:11" ht="15" customHeight="1">
      <c r="B153" s="298"/>
      <c r="C153" s="323" t="s">
        <v>444</v>
      </c>
      <c r="D153" s="278"/>
      <c r="E153" s="278"/>
      <c r="F153" s="324" t="s">
        <v>436</v>
      </c>
      <c r="G153" s="278"/>
      <c r="H153" s="323" t="s">
        <v>475</v>
      </c>
      <c r="I153" s="323" t="s">
        <v>446</v>
      </c>
      <c r="J153" s="323"/>
      <c r="K153" s="319"/>
    </row>
    <row r="154" spans="2:11" ht="15" customHeight="1">
      <c r="B154" s="298"/>
      <c r="C154" s="323" t="s">
        <v>455</v>
      </c>
      <c r="D154" s="278"/>
      <c r="E154" s="278"/>
      <c r="F154" s="324" t="s">
        <v>442</v>
      </c>
      <c r="G154" s="278"/>
      <c r="H154" s="323" t="s">
        <v>475</v>
      </c>
      <c r="I154" s="323" t="s">
        <v>438</v>
      </c>
      <c r="J154" s="323">
        <v>50</v>
      </c>
      <c r="K154" s="319"/>
    </row>
    <row r="155" spans="2:11" ht="15" customHeight="1">
      <c r="B155" s="298"/>
      <c r="C155" s="323" t="s">
        <v>463</v>
      </c>
      <c r="D155" s="278"/>
      <c r="E155" s="278"/>
      <c r="F155" s="324" t="s">
        <v>442</v>
      </c>
      <c r="G155" s="278"/>
      <c r="H155" s="323" t="s">
        <v>475</v>
      </c>
      <c r="I155" s="323" t="s">
        <v>438</v>
      </c>
      <c r="J155" s="323">
        <v>50</v>
      </c>
      <c r="K155" s="319"/>
    </row>
    <row r="156" spans="2:11" ht="15" customHeight="1">
      <c r="B156" s="298"/>
      <c r="C156" s="323" t="s">
        <v>461</v>
      </c>
      <c r="D156" s="278"/>
      <c r="E156" s="278"/>
      <c r="F156" s="324" t="s">
        <v>442</v>
      </c>
      <c r="G156" s="278"/>
      <c r="H156" s="323" t="s">
        <v>475</v>
      </c>
      <c r="I156" s="323" t="s">
        <v>438</v>
      </c>
      <c r="J156" s="323">
        <v>50</v>
      </c>
      <c r="K156" s="319"/>
    </row>
    <row r="157" spans="2:11" ht="15" customHeight="1">
      <c r="B157" s="298"/>
      <c r="C157" s="323" t="s">
        <v>114</v>
      </c>
      <c r="D157" s="278"/>
      <c r="E157" s="278"/>
      <c r="F157" s="324" t="s">
        <v>436</v>
      </c>
      <c r="G157" s="278"/>
      <c r="H157" s="323" t="s">
        <v>497</v>
      </c>
      <c r="I157" s="323" t="s">
        <v>438</v>
      </c>
      <c r="J157" s="323" t="s">
        <v>498</v>
      </c>
      <c r="K157" s="319"/>
    </row>
    <row r="158" spans="2:11" ht="15" customHeight="1">
      <c r="B158" s="298"/>
      <c r="C158" s="323" t="s">
        <v>499</v>
      </c>
      <c r="D158" s="278"/>
      <c r="E158" s="278"/>
      <c r="F158" s="324" t="s">
        <v>436</v>
      </c>
      <c r="G158" s="278"/>
      <c r="H158" s="323" t="s">
        <v>500</v>
      </c>
      <c r="I158" s="323" t="s">
        <v>470</v>
      </c>
      <c r="J158" s="323"/>
      <c r="K158" s="319"/>
    </row>
    <row r="159" spans="2:11" ht="15" customHeight="1">
      <c r="B159" s="325"/>
      <c r="C159" s="307"/>
      <c r="D159" s="307"/>
      <c r="E159" s="307"/>
      <c r="F159" s="307"/>
      <c r="G159" s="307"/>
      <c r="H159" s="307"/>
      <c r="I159" s="307"/>
      <c r="J159" s="307"/>
      <c r="K159" s="326"/>
    </row>
    <row r="160" spans="2:11" ht="18.75" customHeight="1">
      <c r="B160" s="274"/>
      <c r="C160" s="278"/>
      <c r="D160" s="278"/>
      <c r="E160" s="278"/>
      <c r="F160" s="297"/>
      <c r="G160" s="278"/>
      <c r="H160" s="278"/>
      <c r="I160" s="278"/>
      <c r="J160" s="278"/>
      <c r="K160" s="274"/>
    </row>
    <row r="161" spans="2:11" ht="18.75" customHeight="1"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</row>
    <row r="162" spans="2:11" ht="7.5" customHeight="1">
      <c r="B162" s="266"/>
      <c r="C162" s="267"/>
      <c r="D162" s="267"/>
      <c r="E162" s="267"/>
      <c r="F162" s="267"/>
      <c r="G162" s="267"/>
      <c r="H162" s="267"/>
      <c r="I162" s="267"/>
      <c r="J162" s="267"/>
      <c r="K162" s="268"/>
    </row>
    <row r="163" spans="2:11" ht="45" customHeight="1">
      <c r="B163" s="269"/>
      <c r="C163" s="397" t="s">
        <v>501</v>
      </c>
      <c r="D163" s="397"/>
      <c r="E163" s="397"/>
      <c r="F163" s="397"/>
      <c r="G163" s="397"/>
      <c r="H163" s="397"/>
      <c r="I163" s="397"/>
      <c r="J163" s="397"/>
      <c r="K163" s="270"/>
    </row>
    <row r="164" spans="2:11" ht="17.25" customHeight="1">
      <c r="B164" s="269"/>
      <c r="C164" s="290" t="s">
        <v>430</v>
      </c>
      <c r="D164" s="290"/>
      <c r="E164" s="290"/>
      <c r="F164" s="290" t="s">
        <v>431</v>
      </c>
      <c r="G164" s="327"/>
      <c r="H164" s="328" t="s">
        <v>127</v>
      </c>
      <c r="I164" s="328" t="s">
        <v>60</v>
      </c>
      <c r="J164" s="290" t="s">
        <v>432</v>
      </c>
      <c r="K164" s="270"/>
    </row>
    <row r="165" spans="2:11" ht="17.25" customHeight="1">
      <c r="B165" s="271"/>
      <c r="C165" s="292" t="s">
        <v>433</v>
      </c>
      <c r="D165" s="292"/>
      <c r="E165" s="292"/>
      <c r="F165" s="293" t="s">
        <v>434</v>
      </c>
      <c r="G165" s="329"/>
      <c r="H165" s="330"/>
      <c r="I165" s="330"/>
      <c r="J165" s="292" t="s">
        <v>435</v>
      </c>
      <c r="K165" s="272"/>
    </row>
    <row r="166" spans="2:11" ht="5.25" customHeight="1">
      <c r="B166" s="298"/>
      <c r="C166" s="295"/>
      <c r="D166" s="295"/>
      <c r="E166" s="295"/>
      <c r="F166" s="295"/>
      <c r="G166" s="296"/>
      <c r="H166" s="295"/>
      <c r="I166" s="295"/>
      <c r="J166" s="295"/>
      <c r="K166" s="319"/>
    </row>
    <row r="167" spans="2:11" ht="15" customHeight="1">
      <c r="B167" s="298"/>
      <c r="C167" s="278" t="s">
        <v>439</v>
      </c>
      <c r="D167" s="278"/>
      <c r="E167" s="278"/>
      <c r="F167" s="297" t="s">
        <v>436</v>
      </c>
      <c r="G167" s="278"/>
      <c r="H167" s="278" t="s">
        <v>475</v>
      </c>
      <c r="I167" s="278" t="s">
        <v>438</v>
      </c>
      <c r="J167" s="278">
        <v>120</v>
      </c>
      <c r="K167" s="319"/>
    </row>
    <row r="168" spans="2:11" ht="15" customHeight="1">
      <c r="B168" s="298"/>
      <c r="C168" s="278" t="s">
        <v>484</v>
      </c>
      <c r="D168" s="278"/>
      <c r="E168" s="278"/>
      <c r="F168" s="297" t="s">
        <v>436</v>
      </c>
      <c r="G168" s="278"/>
      <c r="H168" s="278" t="s">
        <v>485</v>
      </c>
      <c r="I168" s="278" t="s">
        <v>438</v>
      </c>
      <c r="J168" s="278" t="s">
        <v>486</v>
      </c>
      <c r="K168" s="319"/>
    </row>
    <row r="169" spans="2:11" ht="15" customHeight="1">
      <c r="B169" s="298"/>
      <c r="C169" s="278" t="s">
        <v>87</v>
      </c>
      <c r="D169" s="278"/>
      <c r="E169" s="278"/>
      <c r="F169" s="297" t="s">
        <v>436</v>
      </c>
      <c r="G169" s="278"/>
      <c r="H169" s="278" t="s">
        <v>502</v>
      </c>
      <c r="I169" s="278" t="s">
        <v>438</v>
      </c>
      <c r="J169" s="278" t="s">
        <v>486</v>
      </c>
      <c r="K169" s="319"/>
    </row>
    <row r="170" spans="2:11" ht="15" customHeight="1">
      <c r="B170" s="298"/>
      <c r="C170" s="278" t="s">
        <v>441</v>
      </c>
      <c r="D170" s="278"/>
      <c r="E170" s="278"/>
      <c r="F170" s="297" t="s">
        <v>442</v>
      </c>
      <c r="G170" s="278"/>
      <c r="H170" s="278" t="s">
        <v>502</v>
      </c>
      <c r="I170" s="278" t="s">
        <v>438</v>
      </c>
      <c r="J170" s="278">
        <v>50</v>
      </c>
      <c r="K170" s="319"/>
    </row>
    <row r="171" spans="2:11" ht="15" customHeight="1">
      <c r="B171" s="298"/>
      <c r="C171" s="278" t="s">
        <v>444</v>
      </c>
      <c r="D171" s="278"/>
      <c r="E171" s="278"/>
      <c r="F171" s="297" t="s">
        <v>436</v>
      </c>
      <c r="G171" s="278"/>
      <c r="H171" s="278" t="s">
        <v>502</v>
      </c>
      <c r="I171" s="278" t="s">
        <v>446</v>
      </c>
      <c r="J171" s="278"/>
      <c r="K171" s="319"/>
    </row>
    <row r="172" spans="2:11" ht="15" customHeight="1">
      <c r="B172" s="298"/>
      <c r="C172" s="278" t="s">
        <v>455</v>
      </c>
      <c r="D172" s="278"/>
      <c r="E172" s="278"/>
      <c r="F172" s="297" t="s">
        <v>442</v>
      </c>
      <c r="G172" s="278"/>
      <c r="H172" s="278" t="s">
        <v>502</v>
      </c>
      <c r="I172" s="278" t="s">
        <v>438</v>
      </c>
      <c r="J172" s="278">
        <v>50</v>
      </c>
      <c r="K172" s="319"/>
    </row>
    <row r="173" spans="2:11" ht="15" customHeight="1">
      <c r="B173" s="298"/>
      <c r="C173" s="278" t="s">
        <v>463</v>
      </c>
      <c r="D173" s="278"/>
      <c r="E173" s="278"/>
      <c r="F173" s="297" t="s">
        <v>442</v>
      </c>
      <c r="G173" s="278"/>
      <c r="H173" s="278" t="s">
        <v>502</v>
      </c>
      <c r="I173" s="278" t="s">
        <v>438</v>
      </c>
      <c r="J173" s="278">
        <v>50</v>
      </c>
      <c r="K173" s="319"/>
    </row>
    <row r="174" spans="2:11" ht="15" customHeight="1">
      <c r="B174" s="298"/>
      <c r="C174" s="278" t="s">
        <v>461</v>
      </c>
      <c r="D174" s="278"/>
      <c r="E174" s="278"/>
      <c r="F174" s="297" t="s">
        <v>442</v>
      </c>
      <c r="G174" s="278"/>
      <c r="H174" s="278" t="s">
        <v>502</v>
      </c>
      <c r="I174" s="278" t="s">
        <v>438</v>
      </c>
      <c r="J174" s="278">
        <v>50</v>
      </c>
      <c r="K174" s="319"/>
    </row>
    <row r="175" spans="2:11" ht="15" customHeight="1">
      <c r="B175" s="298"/>
      <c r="C175" s="278" t="s">
        <v>126</v>
      </c>
      <c r="D175" s="278"/>
      <c r="E175" s="278"/>
      <c r="F175" s="297" t="s">
        <v>436</v>
      </c>
      <c r="G175" s="278"/>
      <c r="H175" s="278" t="s">
        <v>503</v>
      </c>
      <c r="I175" s="278" t="s">
        <v>504</v>
      </c>
      <c r="J175" s="278"/>
      <c r="K175" s="319"/>
    </row>
    <row r="176" spans="2:11" ht="15" customHeight="1">
      <c r="B176" s="298"/>
      <c r="C176" s="278" t="s">
        <v>60</v>
      </c>
      <c r="D176" s="278"/>
      <c r="E176" s="278"/>
      <c r="F176" s="297" t="s">
        <v>436</v>
      </c>
      <c r="G176" s="278"/>
      <c r="H176" s="278" t="s">
        <v>505</v>
      </c>
      <c r="I176" s="278" t="s">
        <v>506</v>
      </c>
      <c r="J176" s="278">
        <v>1</v>
      </c>
      <c r="K176" s="319"/>
    </row>
    <row r="177" spans="2:11" ht="15" customHeight="1">
      <c r="B177" s="298"/>
      <c r="C177" s="278" t="s">
        <v>56</v>
      </c>
      <c r="D177" s="278"/>
      <c r="E177" s="278"/>
      <c r="F177" s="297" t="s">
        <v>436</v>
      </c>
      <c r="G177" s="278"/>
      <c r="H177" s="278" t="s">
        <v>507</v>
      </c>
      <c r="I177" s="278" t="s">
        <v>438</v>
      </c>
      <c r="J177" s="278">
        <v>20</v>
      </c>
      <c r="K177" s="319"/>
    </row>
    <row r="178" spans="2:11" ht="15" customHeight="1">
      <c r="B178" s="298"/>
      <c r="C178" s="278" t="s">
        <v>127</v>
      </c>
      <c r="D178" s="278"/>
      <c r="E178" s="278"/>
      <c r="F178" s="297" t="s">
        <v>436</v>
      </c>
      <c r="G178" s="278"/>
      <c r="H178" s="278" t="s">
        <v>508</v>
      </c>
      <c r="I178" s="278" t="s">
        <v>438</v>
      </c>
      <c r="J178" s="278">
        <v>255</v>
      </c>
      <c r="K178" s="319"/>
    </row>
    <row r="179" spans="2:11" ht="15" customHeight="1">
      <c r="B179" s="298"/>
      <c r="C179" s="278" t="s">
        <v>128</v>
      </c>
      <c r="D179" s="278"/>
      <c r="E179" s="278"/>
      <c r="F179" s="297" t="s">
        <v>436</v>
      </c>
      <c r="G179" s="278"/>
      <c r="H179" s="278" t="s">
        <v>401</v>
      </c>
      <c r="I179" s="278" t="s">
        <v>438</v>
      </c>
      <c r="J179" s="278">
        <v>10</v>
      </c>
      <c r="K179" s="319"/>
    </row>
    <row r="180" spans="2:11" ht="15" customHeight="1">
      <c r="B180" s="298"/>
      <c r="C180" s="278" t="s">
        <v>129</v>
      </c>
      <c r="D180" s="278"/>
      <c r="E180" s="278"/>
      <c r="F180" s="297" t="s">
        <v>436</v>
      </c>
      <c r="G180" s="278"/>
      <c r="H180" s="278" t="s">
        <v>509</v>
      </c>
      <c r="I180" s="278" t="s">
        <v>470</v>
      </c>
      <c r="J180" s="278"/>
      <c r="K180" s="319"/>
    </row>
    <row r="181" spans="2:11" ht="15" customHeight="1">
      <c r="B181" s="298"/>
      <c r="C181" s="278" t="s">
        <v>510</v>
      </c>
      <c r="D181" s="278"/>
      <c r="E181" s="278"/>
      <c r="F181" s="297" t="s">
        <v>436</v>
      </c>
      <c r="G181" s="278"/>
      <c r="H181" s="278" t="s">
        <v>511</v>
      </c>
      <c r="I181" s="278" t="s">
        <v>470</v>
      </c>
      <c r="J181" s="278"/>
      <c r="K181" s="319"/>
    </row>
    <row r="182" spans="2:11" ht="15" customHeight="1">
      <c r="B182" s="298"/>
      <c r="C182" s="278" t="s">
        <v>499</v>
      </c>
      <c r="D182" s="278"/>
      <c r="E182" s="278"/>
      <c r="F182" s="297" t="s">
        <v>436</v>
      </c>
      <c r="G182" s="278"/>
      <c r="H182" s="278" t="s">
        <v>512</v>
      </c>
      <c r="I182" s="278" t="s">
        <v>470</v>
      </c>
      <c r="J182" s="278"/>
      <c r="K182" s="319"/>
    </row>
    <row r="183" spans="2:11" ht="15" customHeight="1">
      <c r="B183" s="298"/>
      <c r="C183" s="278" t="s">
        <v>131</v>
      </c>
      <c r="D183" s="278"/>
      <c r="E183" s="278"/>
      <c r="F183" s="297" t="s">
        <v>442</v>
      </c>
      <c r="G183" s="278"/>
      <c r="H183" s="278" t="s">
        <v>513</v>
      </c>
      <c r="I183" s="278" t="s">
        <v>438</v>
      </c>
      <c r="J183" s="278">
        <v>50</v>
      </c>
      <c r="K183" s="319"/>
    </row>
    <row r="184" spans="2:11" ht="15" customHeight="1">
      <c r="B184" s="298"/>
      <c r="C184" s="278" t="s">
        <v>514</v>
      </c>
      <c r="D184" s="278"/>
      <c r="E184" s="278"/>
      <c r="F184" s="297" t="s">
        <v>442</v>
      </c>
      <c r="G184" s="278"/>
      <c r="H184" s="278" t="s">
        <v>515</v>
      </c>
      <c r="I184" s="278" t="s">
        <v>516</v>
      </c>
      <c r="J184" s="278"/>
      <c r="K184" s="319"/>
    </row>
    <row r="185" spans="2:11" ht="15" customHeight="1">
      <c r="B185" s="298"/>
      <c r="C185" s="278" t="s">
        <v>517</v>
      </c>
      <c r="D185" s="278"/>
      <c r="E185" s="278"/>
      <c r="F185" s="297" t="s">
        <v>442</v>
      </c>
      <c r="G185" s="278"/>
      <c r="H185" s="278" t="s">
        <v>518</v>
      </c>
      <c r="I185" s="278" t="s">
        <v>516</v>
      </c>
      <c r="J185" s="278"/>
      <c r="K185" s="319"/>
    </row>
    <row r="186" spans="2:11" ht="15" customHeight="1">
      <c r="B186" s="298"/>
      <c r="C186" s="278" t="s">
        <v>519</v>
      </c>
      <c r="D186" s="278"/>
      <c r="E186" s="278"/>
      <c r="F186" s="297" t="s">
        <v>442</v>
      </c>
      <c r="G186" s="278"/>
      <c r="H186" s="278" t="s">
        <v>520</v>
      </c>
      <c r="I186" s="278" t="s">
        <v>516</v>
      </c>
      <c r="J186" s="278"/>
      <c r="K186" s="319"/>
    </row>
    <row r="187" spans="2:11" ht="15" customHeight="1">
      <c r="B187" s="298"/>
      <c r="C187" s="331" t="s">
        <v>521</v>
      </c>
      <c r="D187" s="278"/>
      <c r="E187" s="278"/>
      <c r="F187" s="297" t="s">
        <v>442</v>
      </c>
      <c r="G187" s="278"/>
      <c r="H187" s="278" t="s">
        <v>522</v>
      </c>
      <c r="I187" s="278" t="s">
        <v>523</v>
      </c>
      <c r="J187" s="332" t="s">
        <v>524</v>
      </c>
      <c r="K187" s="319"/>
    </row>
    <row r="188" spans="2:11" ht="15" customHeight="1">
      <c r="B188" s="298"/>
      <c r="C188" s="283" t="s">
        <v>45</v>
      </c>
      <c r="D188" s="278"/>
      <c r="E188" s="278"/>
      <c r="F188" s="297" t="s">
        <v>436</v>
      </c>
      <c r="G188" s="278"/>
      <c r="H188" s="274" t="s">
        <v>525</v>
      </c>
      <c r="I188" s="278" t="s">
        <v>526</v>
      </c>
      <c r="J188" s="278"/>
      <c r="K188" s="319"/>
    </row>
    <row r="189" spans="2:11" ht="15" customHeight="1">
      <c r="B189" s="298"/>
      <c r="C189" s="283" t="s">
        <v>527</v>
      </c>
      <c r="D189" s="278"/>
      <c r="E189" s="278"/>
      <c r="F189" s="297" t="s">
        <v>436</v>
      </c>
      <c r="G189" s="278"/>
      <c r="H189" s="278" t="s">
        <v>528</v>
      </c>
      <c r="I189" s="278" t="s">
        <v>470</v>
      </c>
      <c r="J189" s="278"/>
      <c r="K189" s="319"/>
    </row>
    <row r="190" spans="2:11" ht="15" customHeight="1">
      <c r="B190" s="298"/>
      <c r="C190" s="283" t="s">
        <v>529</v>
      </c>
      <c r="D190" s="278"/>
      <c r="E190" s="278"/>
      <c r="F190" s="297" t="s">
        <v>436</v>
      </c>
      <c r="G190" s="278"/>
      <c r="H190" s="278" t="s">
        <v>530</v>
      </c>
      <c r="I190" s="278" t="s">
        <v>470</v>
      </c>
      <c r="J190" s="278"/>
      <c r="K190" s="319"/>
    </row>
    <row r="191" spans="2:11" ht="15" customHeight="1">
      <c r="B191" s="298"/>
      <c r="C191" s="283" t="s">
        <v>531</v>
      </c>
      <c r="D191" s="278"/>
      <c r="E191" s="278"/>
      <c r="F191" s="297" t="s">
        <v>442</v>
      </c>
      <c r="G191" s="278"/>
      <c r="H191" s="278" t="s">
        <v>532</v>
      </c>
      <c r="I191" s="278" t="s">
        <v>470</v>
      </c>
      <c r="J191" s="278"/>
      <c r="K191" s="319"/>
    </row>
    <row r="192" spans="2:11" ht="15" customHeight="1">
      <c r="B192" s="325"/>
      <c r="C192" s="333"/>
      <c r="D192" s="307"/>
      <c r="E192" s="307"/>
      <c r="F192" s="307"/>
      <c r="G192" s="307"/>
      <c r="H192" s="307"/>
      <c r="I192" s="307"/>
      <c r="J192" s="307"/>
      <c r="K192" s="326"/>
    </row>
    <row r="193" spans="2:11" ht="18.75" customHeight="1">
      <c r="B193" s="274"/>
      <c r="C193" s="278"/>
      <c r="D193" s="278"/>
      <c r="E193" s="278"/>
      <c r="F193" s="297"/>
      <c r="G193" s="278"/>
      <c r="H193" s="278"/>
      <c r="I193" s="278"/>
      <c r="J193" s="278"/>
      <c r="K193" s="274"/>
    </row>
    <row r="194" spans="2:11" ht="18.75" customHeight="1">
      <c r="B194" s="274"/>
      <c r="C194" s="278"/>
      <c r="D194" s="278"/>
      <c r="E194" s="278"/>
      <c r="F194" s="297"/>
      <c r="G194" s="278"/>
      <c r="H194" s="278"/>
      <c r="I194" s="278"/>
      <c r="J194" s="278"/>
      <c r="K194" s="274"/>
    </row>
    <row r="195" spans="2:11" ht="18.75" customHeight="1"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</row>
    <row r="196" spans="2:11">
      <c r="B196" s="266"/>
      <c r="C196" s="267"/>
      <c r="D196" s="267"/>
      <c r="E196" s="267"/>
      <c r="F196" s="267"/>
      <c r="G196" s="267"/>
      <c r="H196" s="267"/>
      <c r="I196" s="267"/>
      <c r="J196" s="267"/>
      <c r="K196" s="268"/>
    </row>
    <row r="197" spans="2:11" ht="21">
      <c r="B197" s="269"/>
      <c r="C197" s="397" t="s">
        <v>533</v>
      </c>
      <c r="D197" s="397"/>
      <c r="E197" s="397"/>
      <c r="F197" s="397"/>
      <c r="G197" s="397"/>
      <c r="H197" s="397"/>
      <c r="I197" s="397"/>
      <c r="J197" s="397"/>
      <c r="K197" s="270"/>
    </row>
    <row r="198" spans="2:11" ht="25.5" customHeight="1">
      <c r="B198" s="269"/>
      <c r="C198" s="334" t="s">
        <v>534</v>
      </c>
      <c r="D198" s="334"/>
      <c r="E198" s="334"/>
      <c r="F198" s="334" t="s">
        <v>535</v>
      </c>
      <c r="G198" s="335"/>
      <c r="H198" s="396" t="s">
        <v>536</v>
      </c>
      <c r="I198" s="396"/>
      <c r="J198" s="396"/>
      <c r="K198" s="270"/>
    </row>
    <row r="199" spans="2:11" ht="5.25" customHeight="1">
      <c r="B199" s="298"/>
      <c r="C199" s="295"/>
      <c r="D199" s="295"/>
      <c r="E199" s="295"/>
      <c r="F199" s="295"/>
      <c r="G199" s="278"/>
      <c r="H199" s="295"/>
      <c r="I199" s="295"/>
      <c r="J199" s="295"/>
      <c r="K199" s="319"/>
    </row>
    <row r="200" spans="2:11" ht="15" customHeight="1">
      <c r="B200" s="298"/>
      <c r="C200" s="278" t="s">
        <v>526</v>
      </c>
      <c r="D200" s="278"/>
      <c r="E200" s="278"/>
      <c r="F200" s="297" t="s">
        <v>46</v>
      </c>
      <c r="G200" s="278"/>
      <c r="H200" s="394" t="s">
        <v>537</v>
      </c>
      <c r="I200" s="394"/>
      <c r="J200" s="394"/>
      <c r="K200" s="319"/>
    </row>
    <row r="201" spans="2:11" ht="15" customHeight="1">
      <c r="B201" s="298"/>
      <c r="C201" s="304"/>
      <c r="D201" s="278"/>
      <c r="E201" s="278"/>
      <c r="F201" s="297" t="s">
        <v>47</v>
      </c>
      <c r="G201" s="278"/>
      <c r="H201" s="394" t="s">
        <v>538</v>
      </c>
      <c r="I201" s="394"/>
      <c r="J201" s="394"/>
      <c r="K201" s="319"/>
    </row>
    <row r="202" spans="2:11" ht="15" customHeight="1">
      <c r="B202" s="298"/>
      <c r="C202" s="304"/>
      <c r="D202" s="278"/>
      <c r="E202" s="278"/>
      <c r="F202" s="297" t="s">
        <v>50</v>
      </c>
      <c r="G202" s="278"/>
      <c r="H202" s="394" t="s">
        <v>539</v>
      </c>
      <c r="I202" s="394"/>
      <c r="J202" s="394"/>
      <c r="K202" s="319"/>
    </row>
    <row r="203" spans="2:11" ht="15" customHeight="1">
      <c r="B203" s="298"/>
      <c r="C203" s="278"/>
      <c r="D203" s="278"/>
      <c r="E203" s="278"/>
      <c r="F203" s="297" t="s">
        <v>48</v>
      </c>
      <c r="G203" s="278"/>
      <c r="H203" s="394" t="s">
        <v>540</v>
      </c>
      <c r="I203" s="394"/>
      <c r="J203" s="394"/>
      <c r="K203" s="319"/>
    </row>
    <row r="204" spans="2:11" ht="15" customHeight="1">
      <c r="B204" s="298"/>
      <c r="C204" s="278"/>
      <c r="D204" s="278"/>
      <c r="E204" s="278"/>
      <c r="F204" s="297" t="s">
        <v>49</v>
      </c>
      <c r="G204" s="278"/>
      <c r="H204" s="394" t="s">
        <v>541</v>
      </c>
      <c r="I204" s="394"/>
      <c r="J204" s="394"/>
      <c r="K204" s="319"/>
    </row>
    <row r="205" spans="2:11" ht="15" customHeight="1">
      <c r="B205" s="298"/>
      <c r="C205" s="278"/>
      <c r="D205" s="278"/>
      <c r="E205" s="278"/>
      <c r="F205" s="297"/>
      <c r="G205" s="278"/>
      <c r="H205" s="278"/>
      <c r="I205" s="278"/>
      <c r="J205" s="278"/>
      <c r="K205" s="319"/>
    </row>
    <row r="206" spans="2:11" ht="15" customHeight="1">
      <c r="B206" s="298"/>
      <c r="C206" s="278" t="s">
        <v>482</v>
      </c>
      <c r="D206" s="278"/>
      <c r="E206" s="278"/>
      <c r="F206" s="297" t="s">
        <v>81</v>
      </c>
      <c r="G206" s="278"/>
      <c r="H206" s="394" t="s">
        <v>542</v>
      </c>
      <c r="I206" s="394"/>
      <c r="J206" s="394"/>
      <c r="K206" s="319"/>
    </row>
    <row r="207" spans="2:11" ht="15" customHeight="1">
      <c r="B207" s="298"/>
      <c r="C207" s="304"/>
      <c r="D207" s="278"/>
      <c r="E207" s="278"/>
      <c r="F207" s="297" t="s">
        <v>380</v>
      </c>
      <c r="G207" s="278"/>
      <c r="H207" s="394" t="s">
        <v>381</v>
      </c>
      <c r="I207" s="394"/>
      <c r="J207" s="394"/>
      <c r="K207" s="319"/>
    </row>
    <row r="208" spans="2:11" ht="15" customHeight="1">
      <c r="B208" s="298"/>
      <c r="C208" s="278"/>
      <c r="D208" s="278"/>
      <c r="E208" s="278"/>
      <c r="F208" s="297" t="s">
        <v>378</v>
      </c>
      <c r="G208" s="278"/>
      <c r="H208" s="394" t="s">
        <v>543</v>
      </c>
      <c r="I208" s="394"/>
      <c r="J208" s="394"/>
      <c r="K208" s="319"/>
    </row>
    <row r="209" spans="2:11" ht="15" customHeight="1">
      <c r="B209" s="336"/>
      <c r="C209" s="304"/>
      <c r="D209" s="304"/>
      <c r="E209" s="304"/>
      <c r="F209" s="297" t="s">
        <v>382</v>
      </c>
      <c r="G209" s="283"/>
      <c r="H209" s="395" t="s">
        <v>383</v>
      </c>
      <c r="I209" s="395"/>
      <c r="J209" s="395"/>
      <c r="K209" s="337"/>
    </row>
    <row r="210" spans="2:11" ht="15" customHeight="1">
      <c r="B210" s="336"/>
      <c r="C210" s="304"/>
      <c r="D210" s="304"/>
      <c r="E210" s="304"/>
      <c r="F210" s="297" t="s">
        <v>384</v>
      </c>
      <c r="G210" s="283"/>
      <c r="H210" s="395" t="s">
        <v>544</v>
      </c>
      <c r="I210" s="395"/>
      <c r="J210" s="395"/>
      <c r="K210" s="337"/>
    </row>
    <row r="211" spans="2:11" ht="15" customHeight="1">
      <c r="B211" s="336"/>
      <c r="C211" s="304"/>
      <c r="D211" s="304"/>
      <c r="E211" s="304"/>
      <c r="F211" s="338"/>
      <c r="G211" s="283"/>
      <c r="H211" s="339"/>
      <c r="I211" s="339"/>
      <c r="J211" s="339"/>
      <c r="K211" s="337"/>
    </row>
    <row r="212" spans="2:11" ht="15" customHeight="1">
      <c r="B212" s="336"/>
      <c r="C212" s="278" t="s">
        <v>506</v>
      </c>
      <c r="D212" s="304"/>
      <c r="E212" s="304"/>
      <c r="F212" s="297">
        <v>1</v>
      </c>
      <c r="G212" s="283"/>
      <c r="H212" s="395" t="s">
        <v>545</v>
      </c>
      <c r="I212" s="395"/>
      <c r="J212" s="395"/>
      <c r="K212" s="337"/>
    </row>
    <row r="213" spans="2:11" ht="15" customHeight="1">
      <c r="B213" s="336"/>
      <c r="C213" s="304"/>
      <c r="D213" s="304"/>
      <c r="E213" s="304"/>
      <c r="F213" s="297">
        <v>2</v>
      </c>
      <c r="G213" s="283"/>
      <c r="H213" s="395" t="s">
        <v>546</v>
      </c>
      <c r="I213" s="395"/>
      <c r="J213" s="395"/>
      <c r="K213" s="337"/>
    </row>
    <row r="214" spans="2:11" ht="15" customHeight="1">
      <c r="B214" s="336"/>
      <c r="C214" s="304"/>
      <c r="D214" s="304"/>
      <c r="E214" s="304"/>
      <c r="F214" s="297">
        <v>3</v>
      </c>
      <c r="G214" s="283"/>
      <c r="H214" s="395" t="s">
        <v>547</v>
      </c>
      <c r="I214" s="395"/>
      <c r="J214" s="395"/>
      <c r="K214" s="337"/>
    </row>
    <row r="215" spans="2:11" ht="15" customHeight="1">
      <c r="B215" s="336"/>
      <c r="C215" s="304"/>
      <c r="D215" s="304"/>
      <c r="E215" s="304"/>
      <c r="F215" s="297">
        <v>4</v>
      </c>
      <c r="G215" s="283"/>
      <c r="H215" s="395" t="s">
        <v>548</v>
      </c>
      <c r="I215" s="395"/>
      <c r="J215" s="395"/>
      <c r="K215" s="337"/>
    </row>
    <row r="216" spans="2:11" ht="12.75" customHeight="1">
      <c r="B216" s="340"/>
      <c r="C216" s="341"/>
      <c r="D216" s="341"/>
      <c r="E216" s="341"/>
      <c r="F216" s="341"/>
      <c r="G216" s="341"/>
      <c r="H216" s="341"/>
      <c r="I216" s="341"/>
      <c r="J216" s="341"/>
      <c r="K216" s="342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Rekapitulace stavby</vt:lpstr>
      <vt:lpstr>01 - Cyklotratě</vt:lpstr>
      <vt:lpstr>02 - Značení tratí</vt:lpstr>
      <vt:lpstr>03 - Dřevěná lávka</vt:lpstr>
      <vt:lpstr>VRN - Vedlejší rozpočtové...</vt:lpstr>
      <vt:lpstr>Pokyny pro vyplnění</vt:lpstr>
      <vt:lpstr>'01 - Cyklotratě'!Názvy_tisku</vt:lpstr>
      <vt:lpstr>'02 - Značení tratí'!Názvy_tisku</vt:lpstr>
      <vt:lpstr>'03 - Dřevěná lávka'!Názvy_tisku</vt:lpstr>
      <vt:lpstr>'Rekapitulace stavby'!Názvy_tisku</vt:lpstr>
      <vt:lpstr>'VRN - Vedlejší rozpočtové...'!Názvy_tisku</vt:lpstr>
      <vt:lpstr>'01 - Cyklotratě'!Oblast_tisku</vt:lpstr>
      <vt:lpstr>'02 - Značení tratí'!Oblast_tisku</vt:lpstr>
      <vt:lpstr>'03 - Dřevěná lávka'!Oblast_tisku</vt:lpstr>
      <vt:lpstr>'Pokyny pro vyplnění'!Oblast_tisku</vt:lpstr>
      <vt:lpstr>'Rekapitulace stavby'!Oblast_tisku</vt:lpstr>
      <vt:lpstr>'VRN - Vedlejší rozpočtové...'!Oblast_tisku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ZAMYKAL-PC\zamykal</dc:creator>
  <cp:lastModifiedBy>zamykal</cp:lastModifiedBy>
  <dcterms:created xsi:type="dcterms:W3CDTF">2018-01-23T12:32:15Z</dcterms:created>
  <dcterms:modified xsi:type="dcterms:W3CDTF">2018-01-23T12:36:18Z</dcterms:modified>
</cp:coreProperties>
</file>