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0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<sst xmlns="http://schemas.openxmlformats.org/spreadsheetml/2006/main" count="109" uniqueCount="63">
  <si>
    <t>Položka</t>
  </si>
  <si>
    <t>Mn. celkem</t>
  </si>
  <si>
    <t>Mn. (rovina 1:5)</t>
  </si>
  <si>
    <t>Mn. (1:5-1:2)</t>
  </si>
  <si>
    <t>Mn. (nad 1:2)</t>
  </si>
  <si>
    <t>Mj.</t>
  </si>
  <si>
    <t>Opakování</t>
  </si>
  <si>
    <t>JC (rovina 1:5)</t>
  </si>
  <si>
    <t>JC (1:5-1:2)</t>
  </si>
  <si>
    <t>JC (nad 1:2)</t>
  </si>
  <si>
    <t>CC</t>
  </si>
  <si>
    <t>VEGETAČNÍ BODOVÉ PRVKY</t>
  </si>
  <si>
    <t>Keř solitérní (typ: 10201, 10202)</t>
  </si>
  <si>
    <t>ks</t>
  </si>
  <si>
    <t>Odstranění suchých a poškozených částí</t>
  </si>
  <si>
    <t>Průklest keře</t>
  </si>
  <si>
    <t>CELKEM VEGETAČNÍ BODOVÉ PRVKY</t>
  </si>
  <si>
    <t>VEGETAČNÍ PLOŠNÉ PRVKY</t>
  </si>
  <si>
    <t>Živý plot tvarovaný (typy: 20101, 20102, 20103)</t>
  </si>
  <si>
    <t>m2</t>
  </si>
  <si>
    <t>Doplnění mulče tl. 10 cm (30% všech tvarovaných živých plotů)</t>
  </si>
  <si>
    <t>Odplevelení s nakypřením v rovině nebo svahu + odpíchnutí okrajů (30% všech tvarovaných živých plotů)</t>
  </si>
  <si>
    <t>Tvarovací řez živých plotů (povrch)</t>
  </si>
  <si>
    <t>Úklid odpadků</t>
  </si>
  <si>
    <t>Zmlazení keřů (10% z plochy tvarovaných živých plotů)</t>
  </si>
  <si>
    <t>Keřové plochy (typy: 20202, 20301 – 20303)</t>
  </si>
  <si>
    <t>Doplnění mulče tl. 10 cm (10% všech keřů)</t>
  </si>
  <si>
    <t>Odplevelení s nakypřením v rovině nebo svahu + odpíchnutí okrajů (30% všech keřových ploch)</t>
  </si>
  <si>
    <t>Průklest keřů, odstranění suchých a poškozených částí, zdravotní řez (týká se 30% všech keřoých ploch)</t>
  </si>
  <si>
    <t>Keřové plochy s podrostem trávníku (typy: 20311)</t>
  </si>
  <si>
    <t>Pokosení porostu s odstraněním pokosené hmoty</t>
  </si>
  <si>
    <t>Ruderální plochy, nálety a nárosty (typy: 20500)</t>
  </si>
  <si>
    <t>Záhony (typy: 20800)</t>
  </si>
  <si>
    <t>Odplevelení s nakypřením v rovině nebo svahu + odpíchnutí okrajů, včetně odstranění odkvetlých částí</t>
  </si>
  <si>
    <t>Zálivka rostlin 10 l/m2</t>
  </si>
  <si>
    <t>Jarní řez trvalkových záhonů (podle druhu založeného záhonu – upřesní správce)</t>
  </si>
  <si>
    <t>CELKEM VEGETAČNÍ PLOŠNÉ PRVKY</t>
  </si>
  <si>
    <t>TRÁVNÍKY</t>
  </si>
  <si>
    <t>Parkový (typ: 50200)</t>
  </si>
  <si>
    <t>Jarní vyhrabání</t>
  </si>
  <si>
    <t>Pokosení trávníku se sběrem</t>
  </si>
  <si>
    <t>Pokosení trávníku s mulčováním</t>
  </si>
  <si>
    <t>Podzimní vyhrabání</t>
  </si>
  <si>
    <t>CELKEM TRÁVNÍKY</t>
  </si>
  <si>
    <t>TECHNICKÉ PLOŠNÉ PRVKY</t>
  </si>
  <si>
    <t>Hroby (typ: 44000)</t>
  </si>
  <si>
    <t>Pokosení trávníku se sběrem – 20% plochy hrobových míst</t>
  </si>
  <si>
    <t>CELKEM TECHNICKÉ PLOŠNÉ PRVKY</t>
  </si>
  <si>
    <t>CESTY</t>
  </si>
  <si>
    <t>Úklid komunikace uvnitř hřbitova – zametání včetně likvidace odpadu -  (letní údržba)</t>
  </si>
  <si>
    <t>Chemické odstranění nežádoucí zeleně</t>
  </si>
  <si>
    <t>Úklid sněhu a zmrazků včetně posypu inertním materiálem a jeho uklizení – (zimní údržba)</t>
  </si>
  <si>
    <t>CELKEM CESTY</t>
  </si>
  <si>
    <t>TECHNICKÉ BODOVÉ PRVKY</t>
  </si>
  <si>
    <t>Odpadkové koše (typ: 30100)</t>
  </si>
  <si>
    <t>Vývoz košů včetně likvidace odpadů</t>
  </si>
  <si>
    <t>Kontejner (typ: 30120)</t>
  </si>
  <si>
    <t>Vývoz kontejnerů včetně likvidace odpadů</t>
  </si>
  <si>
    <t>CELKEM TECHNICKÉ BODOVÉ PRVKY</t>
  </si>
  <si>
    <t>CELKEM – bez DPH</t>
  </si>
  <si>
    <t>DPH – 21 %</t>
  </si>
  <si>
    <t>CELKEM – VČETNĚ DPH</t>
  </si>
  <si>
    <t>Příloha č. 3 Výkaz výměr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</si>
</sst>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41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Franklin Gothic Book"/>
      <family val="2"/>
    </font>
    <font>
      <b/>
      <sz val="13"/>
      <color indexed="54"/>
      <name val="Franklin Gothic Book"/>
      <family val="2"/>
    </font>
    <font>
      <b/>
      <sz val="11"/>
      <color indexed="54"/>
      <name val="Franklin Gothic Book"/>
      <family val="2"/>
    </font>
    <font>
      <sz val="11"/>
      <color indexed="17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63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8"/>
      <name val="Franklin Gothic Book"/>
      <family val="2"/>
    </font>
    <font>
      <b/>
      <sz val="12"/>
      <name val="Arial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8"/>
      <color theme="3"/>
      <name val="Calibri Light"/>
      <family val="2"/>
    </font>
    <font>
      <sz val="11"/>
      <color rgb="FF9C5700"/>
      <name val="Franklin Gothic Book"/>
      <family val="2"/>
    </font>
    <font>
      <sz val="11"/>
      <color rgb="FFFA7D00"/>
      <name val="Franklin Gothic Book"/>
      <family val="2"/>
    </font>
    <font>
      <sz val="11"/>
      <color rgb="FF006100"/>
      <name val="Franklin Gothic Book"/>
      <family val="2"/>
    </font>
    <font>
      <sz val="11"/>
      <color rgb="FF9C0006"/>
      <name val="Franklin Gothic Book"/>
      <family val="2"/>
    </font>
    <font>
      <sz val="11"/>
      <color rgb="FFFF000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rgb="FF3F3F3F"/>
      <name val="Franklin Gothic Book"/>
      <family val="2"/>
    </font>
    <font>
      <i/>
      <sz val="11"/>
      <color rgb="FF7F7F7F"/>
      <name val="Franklin Gothic Book"/>
      <family val="2"/>
    </font>
    <font>
      <sz val="11"/>
      <color theme="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1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1" fontId="3" fillId="0" borderId="10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0" fillId="0" borderId="11" xfId="0" applyNumberFormat="1" applyFont="1" applyBorder="1" applyAlignment="1">
      <alignment/>
    </xf>
    <xf numFmtId="4" fontId="5" fillId="0" borderId="10" xfId="0" applyNumberFormat="1" applyFont="1" applyFill="1" applyBorder="1" applyAlignment="1" applyProtection="1">
      <alignment/>
      <protection locked="0"/>
    </xf>
    <xf numFmtId="16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3" fillId="0" borderId="12" xfId="0" applyFont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15" sqref="N15"/>
    </sheetView>
  </sheetViews>
  <sheetFormatPr defaultColWidth="11.57421875" defaultRowHeight="12.75"/>
  <cols>
    <col min="1" max="1" width="51.140625" style="1" customWidth="1"/>
    <col min="2" max="2" width="13.00390625" style="2" customWidth="1"/>
    <col min="3" max="5" width="11.57421875" style="3" customWidth="1"/>
    <col min="6" max="6" width="3.7109375" style="4" customWidth="1"/>
    <col min="7" max="7" width="10.57421875" style="5" customWidth="1"/>
    <col min="8" max="8" width="11.28125" style="6" customWidth="1"/>
    <col min="9" max="9" width="13.7109375" style="6" customWidth="1"/>
    <col min="10" max="10" width="10.8515625" style="6" customWidth="1"/>
    <col min="11" max="11" width="20.8515625" style="6" customWidth="1"/>
  </cols>
  <sheetData>
    <row r="1" spans="1:11" ht="23.25" customHeight="1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4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1:11" ht="12.75">
      <c r="A3" s="11" t="s">
        <v>11</v>
      </c>
      <c r="B3" s="12"/>
      <c r="C3" s="13"/>
      <c r="D3" s="13"/>
      <c r="E3" s="13"/>
      <c r="F3" s="14"/>
      <c r="G3" s="15"/>
      <c r="H3" s="16"/>
      <c r="I3" s="16"/>
      <c r="J3" s="16"/>
      <c r="K3" s="17"/>
    </row>
    <row r="4" spans="1:11" ht="12.75">
      <c r="A4" s="18" t="s">
        <v>12</v>
      </c>
      <c r="B4" s="19">
        <f>SUM(C4:E4)</f>
        <v>164</v>
      </c>
      <c r="C4" s="20">
        <v>157</v>
      </c>
      <c r="D4" s="20">
        <v>0</v>
      </c>
      <c r="E4" s="20">
        <v>7</v>
      </c>
      <c r="F4" s="21" t="s">
        <v>13</v>
      </c>
      <c r="G4" s="15"/>
      <c r="H4" s="16"/>
      <c r="I4" s="16"/>
      <c r="J4" s="16"/>
      <c r="K4" s="17"/>
    </row>
    <row r="5" spans="1:11" ht="12.75">
      <c r="A5" s="22" t="s">
        <v>14</v>
      </c>
      <c r="B5" s="12">
        <f>SUM(C5:E5)</f>
        <v>164</v>
      </c>
      <c r="C5" s="23">
        <v>157</v>
      </c>
      <c r="D5" s="23">
        <v>0</v>
      </c>
      <c r="E5" s="23">
        <v>7</v>
      </c>
      <c r="F5" s="14" t="s">
        <v>13</v>
      </c>
      <c r="G5" s="15">
        <v>1</v>
      </c>
      <c r="H5" s="16"/>
      <c r="I5" s="24"/>
      <c r="J5" s="24"/>
      <c r="K5" s="17">
        <f>(C5*G5*H5)+(D5*G5*I5)+(E5*G5*J5)</f>
        <v>0</v>
      </c>
    </row>
    <row r="6" spans="1:11" ht="12.75">
      <c r="A6" s="22" t="s">
        <v>15</v>
      </c>
      <c r="B6" s="12">
        <f>SUM(C6:E6)</f>
        <v>164</v>
      </c>
      <c r="C6" s="23">
        <v>157</v>
      </c>
      <c r="D6" s="23">
        <v>0</v>
      </c>
      <c r="E6" s="23">
        <v>7</v>
      </c>
      <c r="F6" s="14" t="s">
        <v>13</v>
      </c>
      <c r="G6" s="15">
        <v>1</v>
      </c>
      <c r="H6" s="16"/>
      <c r="I6" s="24"/>
      <c r="J6" s="24"/>
      <c r="K6" s="17">
        <f>(C6*G6*H6)+(D6*G6*I6)+(E6*G6*J6)</f>
        <v>0</v>
      </c>
    </row>
    <row r="7" spans="1:11" ht="12.75">
      <c r="A7" s="22"/>
      <c r="B7" s="12"/>
      <c r="C7" s="13"/>
      <c r="D7" s="13"/>
      <c r="E7" s="13"/>
      <c r="F7" s="14"/>
      <c r="G7" s="15"/>
      <c r="H7" s="16"/>
      <c r="I7" s="24"/>
      <c r="J7" s="24"/>
      <c r="K7" s="17"/>
    </row>
    <row r="8" spans="1:11" ht="12.75">
      <c r="A8" s="18" t="s">
        <v>16</v>
      </c>
      <c r="B8" s="19"/>
      <c r="C8" s="13"/>
      <c r="D8" s="13"/>
      <c r="E8" s="13"/>
      <c r="F8" s="21" t="s">
        <v>13</v>
      </c>
      <c r="G8" s="15"/>
      <c r="H8" s="16"/>
      <c r="I8" s="16"/>
      <c r="J8" s="16"/>
      <c r="K8" s="25">
        <f>SUM(K4:K7)</f>
        <v>0</v>
      </c>
    </row>
    <row r="9" spans="1:11" ht="12.75">
      <c r="A9" s="18"/>
      <c r="B9" s="12"/>
      <c r="C9" s="13"/>
      <c r="D9" s="13"/>
      <c r="E9" s="13"/>
      <c r="F9" s="21"/>
      <c r="G9" s="15"/>
      <c r="H9" s="16"/>
      <c r="I9" s="16"/>
      <c r="J9" s="16"/>
      <c r="K9" s="17"/>
    </row>
    <row r="10" spans="1:11" ht="12.75">
      <c r="A10" s="18"/>
      <c r="B10" s="12"/>
      <c r="C10" s="13"/>
      <c r="D10" s="13"/>
      <c r="E10" s="13"/>
      <c r="F10" s="21"/>
      <c r="G10" s="15"/>
      <c r="H10" s="16"/>
      <c r="I10" s="16"/>
      <c r="J10" s="16"/>
      <c r="K10" s="17"/>
    </row>
    <row r="11" spans="1:11" ht="12.75">
      <c r="A11" s="18" t="s">
        <v>17</v>
      </c>
      <c r="B11" s="12"/>
      <c r="C11" s="13"/>
      <c r="D11" s="13"/>
      <c r="E11" s="13"/>
      <c r="F11" s="26"/>
      <c r="G11" s="26"/>
      <c r="H11" s="27"/>
      <c r="I11" s="27"/>
      <c r="J11" s="27"/>
      <c r="K11" s="17"/>
    </row>
    <row r="12" spans="1:11" ht="12.75">
      <c r="A12" s="18" t="s">
        <v>18</v>
      </c>
      <c r="B12" s="19">
        <f aca="true" t="shared" si="0" ref="B12:B17">SUM(C12:E12)</f>
        <v>711</v>
      </c>
      <c r="C12" s="20">
        <v>711</v>
      </c>
      <c r="D12" s="20">
        <v>0</v>
      </c>
      <c r="E12" s="20">
        <v>0</v>
      </c>
      <c r="F12" s="21" t="s">
        <v>19</v>
      </c>
      <c r="G12" s="15"/>
      <c r="H12" s="16"/>
      <c r="I12" s="16"/>
      <c r="J12" s="16"/>
      <c r="K12" s="25">
        <f>SUM(K13:K17)</f>
        <v>0</v>
      </c>
    </row>
    <row r="13" spans="1:11" ht="12.75">
      <c r="A13" s="28" t="s">
        <v>20</v>
      </c>
      <c r="B13" s="12">
        <f t="shared" si="0"/>
        <v>213.30000000000004</v>
      </c>
      <c r="C13" s="12">
        <f>C12*0.3</f>
        <v>213.30000000000004</v>
      </c>
      <c r="D13" s="12">
        <f>D12*0.5</f>
        <v>0</v>
      </c>
      <c r="E13" s="12">
        <f>E12*0.5</f>
        <v>0</v>
      </c>
      <c r="F13" s="14" t="s">
        <v>19</v>
      </c>
      <c r="G13" s="15">
        <v>1</v>
      </c>
      <c r="H13" s="16"/>
      <c r="I13" s="24"/>
      <c r="J13" s="24"/>
      <c r="K13" s="17">
        <f>(C13*G13*H13)+(D13*G13*I13)+(E13*G13*J13)</f>
        <v>0</v>
      </c>
    </row>
    <row r="14" spans="1:11" ht="24">
      <c r="A14" s="28" t="s">
        <v>21</v>
      </c>
      <c r="B14" s="12">
        <f t="shared" si="0"/>
        <v>234.63000000000002</v>
      </c>
      <c r="C14" s="12">
        <f>C12*0.33</f>
        <v>234.63000000000002</v>
      </c>
      <c r="D14" s="12">
        <f>D12*0.33</f>
        <v>0</v>
      </c>
      <c r="E14" s="12">
        <f>E12*0.33</f>
        <v>0</v>
      </c>
      <c r="F14" s="14" t="s">
        <v>19</v>
      </c>
      <c r="G14" s="15">
        <v>1</v>
      </c>
      <c r="H14" s="16"/>
      <c r="I14" s="24"/>
      <c r="J14" s="24"/>
      <c r="K14" s="17">
        <f>(C14*G14*H14)+(D14*G14*I14)+(E14*G14*J14)</f>
        <v>0</v>
      </c>
    </row>
    <row r="15" spans="1:11" ht="12.75">
      <c r="A15" s="28" t="s">
        <v>22</v>
      </c>
      <c r="B15" s="12">
        <f t="shared" si="0"/>
        <v>821.205</v>
      </c>
      <c r="C15" s="13">
        <f>C14*3.5</f>
        <v>821.205</v>
      </c>
      <c r="D15" s="13">
        <f>D12*3-D17</f>
        <v>0</v>
      </c>
      <c r="E15" s="13">
        <f>E12*3-E17</f>
        <v>0</v>
      </c>
      <c r="F15" s="14" t="s">
        <v>19</v>
      </c>
      <c r="G15" s="15">
        <v>2</v>
      </c>
      <c r="H15" s="16"/>
      <c r="I15" s="24"/>
      <c r="J15" s="24"/>
      <c r="K15" s="17">
        <f>(C15*G15*H15)+(D15*G15*I15)+(E15*G15*J15)</f>
        <v>0</v>
      </c>
    </row>
    <row r="16" spans="1:11" ht="12.75">
      <c r="A16" s="28" t="s">
        <v>23</v>
      </c>
      <c r="B16" s="12">
        <f t="shared" si="0"/>
        <v>45</v>
      </c>
      <c r="C16" s="13">
        <v>45</v>
      </c>
      <c r="D16" s="13">
        <v>0</v>
      </c>
      <c r="E16" s="13">
        <v>0</v>
      </c>
      <c r="F16" s="14" t="s">
        <v>19</v>
      </c>
      <c r="G16" s="15">
        <v>6</v>
      </c>
      <c r="H16" s="16"/>
      <c r="I16" s="24"/>
      <c r="J16" s="24"/>
      <c r="K16" s="17">
        <f>(C16*G16*H16)+(D16*G16*I16)+(E16*G16*J16)</f>
        <v>0</v>
      </c>
    </row>
    <row r="17" spans="1:11" ht="12.75">
      <c r="A17" s="28" t="s">
        <v>24</v>
      </c>
      <c r="B17" s="12">
        <f t="shared" si="0"/>
        <v>71.10000000000001</v>
      </c>
      <c r="C17" s="12">
        <f>C12*0.1</f>
        <v>71.10000000000001</v>
      </c>
      <c r="D17" s="12">
        <f>D12*0.1</f>
        <v>0</v>
      </c>
      <c r="E17" s="12">
        <f>E12*0.1</f>
        <v>0</v>
      </c>
      <c r="F17" s="14" t="s">
        <v>19</v>
      </c>
      <c r="G17" s="15">
        <v>1</v>
      </c>
      <c r="H17" s="16"/>
      <c r="I17" s="24"/>
      <c r="J17" s="24"/>
      <c r="K17" s="17">
        <f>(C17*G17*H17)+(D17*G17*I17)+(E17*G17*J17)</f>
        <v>0</v>
      </c>
    </row>
    <row r="18" spans="1:11" ht="12.75">
      <c r="A18" s="28"/>
      <c r="B18" s="12"/>
      <c r="C18" s="13"/>
      <c r="D18" s="13"/>
      <c r="E18" s="13"/>
      <c r="F18" s="14"/>
      <c r="G18" s="15"/>
      <c r="H18" s="16"/>
      <c r="I18" s="16"/>
      <c r="J18" s="16"/>
      <c r="K18" s="17"/>
    </row>
    <row r="19" spans="1:11" ht="12.75">
      <c r="A19" s="18" t="s">
        <v>25</v>
      </c>
      <c r="B19" s="19">
        <f>SUM(C19:E19)</f>
        <v>2560</v>
      </c>
      <c r="C19" s="20">
        <v>2074</v>
      </c>
      <c r="D19" s="20">
        <v>461</v>
      </c>
      <c r="E19" s="20">
        <v>25</v>
      </c>
      <c r="F19" s="21" t="s">
        <v>19</v>
      </c>
      <c r="G19" s="15"/>
      <c r="H19" s="16"/>
      <c r="I19" s="16"/>
      <c r="J19" s="16"/>
      <c r="K19" s="25">
        <f>SUM(K20:K23)</f>
        <v>0</v>
      </c>
    </row>
    <row r="20" spans="1:11" ht="12.75">
      <c r="A20" s="28" t="s">
        <v>26</v>
      </c>
      <c r="B20" s="12">
        <f>SUM(C20:E20)</f>
        <v>256</v>
      </c>
      <c r="C20" s="12">
        <f>C19*0.1</f>
        <v>207.4</v>
      </c>
      <c r="D20" s="12">
        <f>D19*0.1</f>
        <v>46.1</v>
      </c>
      <c r="E20" s="12">
        <f>E19*0.1</f>
        <v>2.5</v>
      </c>
      <c r="F20" s="14" t="s">
        <v>19</v>
      </c>
      <c r="G20" s="15">
        <v>1</v>
      </c>
      <c r="H20" s="16"/>
      <c r="I20" s="24"/>
      <c r="J20" s="24"/>
      <c r="K20" s="17">
        <f>(C20*G20*H20)+(D20*G20*I20)+(E20*G20*J20)</f>
        <v>0</v>
      </c>
    </row>
    <row r="21" spans="1:11" ht="24">
      <c r="A21" s="28" t="s">
        <v>27</v>
      </c>
      <c r="B21" s="12">
        <f>SUM(C21:E21)</f>
        <v>768</v>
      </c>
      <c r="C21" s="12">
        <f>C19*0.3</f>
        <v>622.2</v>
      </c>
      <c r="D21" s="12">
        <f>D19*0.3</f>
        <v>138.3</v>
      </c>
      <c r="E21" s="12">
        <f>E19*0.3</f>
        <v>7.500000000000001</v>
      </c>
      <c r="F21" s="14" t="s">
        <v>19</v>
      </c>
      <c r="G21" s="15">
        <v>1</v>
      </c>
      <c r="H21" s="16"/>
      <c r="I21" s="24"/>
      <c r="J21" s="24"/>
      <c r="K21" s="17">
        <f>(C21*G21*H21)+(D21*G21*I21)+(E21*G21*J21)</f>
        <v>0</v>
      </c>
    </row>
    <row r="22" spans="1:11" ht="24">
      <c r="A22" s="28" t="s">
        <v>28</v>
      </c>
      <c r="B22" s="12">
        <f>SUM(C22:E22)</f>
        <v>768</v>
      </c>
      <c r="C22" s="12">
        <f>C19*0.3</f>
        <v>622.2</v>
      </c>
      <c r="D22" s="12">
        <f>D19*0.3</f>
        <v>138.3</v>
      </c>
      <c r="E22" s="12">
        <f>E19*0.3</f>
        <v>7.500000000000001</v>
      </c>
      <c r="F22" s="14" t="s">
        <v>19</v>
      </c>
      <c r="G22" s="15">
        <v>1</v>
      </c>
      <c r="H22" s="16"/>
      <c r="I22" s="24"/>
      <c r="J22" s="24"/>
      <c r="K22" s="17">
        <f>(C22*G22*H22)+(D22*G22*I22)+(E22*G22*J22)</f>
        <v>0</v>
      </c>
    </row>
    <row r="23" spans="1:11" ht="12.75">
      <c r="A23" s="28" t="s">
        <v>23</v>
      </c>
      <c r="B23" s="12">
        <f>SUM(C23:E23)</f>
        <v>2560</v>
      </c>
      <c r="C23" s="23">
        <v>2074</v>
      </c>
      <c r="D23" s="23">
        <v>461</v>
      </c>
      <c r="E23" s="23">
        <v>25</v>
      </c>
      <c r="F23" s="14" t="s">
        <v>19</v>
      </c>
      <c r="G23" s="15">
        <v>4</v>
      </c>
      <c r="H23" s="16"/>
      <c r="I23" s="24"/>
      <c r="J23" s="24"/>
      <c r="K23" s="17">
        <f>(C23*G23*H23)+(D23*G23*I23)+(E23*G23*J23)</f>
        <v>0</v>
      </c>
    </row>
    <row r="24" spans="1:11" ht="12.75">
      <c r="A24" s="28"/>
      <c r="B24" s="12"/>
      <c r="C24" s="13"/>
      <c r="D24" s="13"/>
      <c r="E24" s="13"/>
      <c r="F24" s="14"/>
      <c r="G24" s="15"/>
      <c r="H24" s="16"/>
      <c r="I24" s="16"/>
      <c r="J24" s="16"/>
      <c r="K24" s="17"/>
    </row>
    <row r="25" spans="1:11" ht="12.75">
      <c r="A25" s="18" t="s">
        <v>29</v>
      </c>
      <c r="B25" s="19">
        <f>SUM(C25:E25)</f>
        <v>201</v>
      </c>
      <c r="C25" s="20">
        <v>201</v>
      </c>
      <c r="D25" s="20">
        <v>0</v>
      </c>
      <c r="E25" s="20">
        <v>0</v>
      </c>
      <c r="F25" s="21" t="s">
        <v>19</v>
      </c>
      <c r="G25" s="15"/>
      <c r="H25" s="16"/>
      <c r="I25" s="16"/>
      <c r="J25" s="16"/>
      <c r="K25" s="25">
        <f>SUM(K26:K27)</f>
        <v>0</v>
      </c>
    </row>
    <row r="26" spans="1:11" ht="12.75">
      <c r="A26" s="29" t="s">
        <v>30</v>
      </c>
      <c r="B26" s="12">
        <f>SUM(C26:E26)</f>
        <v>201</v>
      </c>
      <c r="C26" s="23">
        <v>201</v>
      </c>
      <c r="D26" s="23">
        <v>0</v>
      </c>
      <c r="E26" s="23">
        <v>0</v>
      </c>
      <c r="F26" s="14" t="s">
        <v>19</v>
      </c>
      <c r="G26" s="15">
        <v>3</v>
      </c>
      <c r="H26" s="16"/>
      <c r="I26" s="24"/>
      <c r="J26" s="24"/>
      <c r="K26" s="17">
        <f>(C26*G26*H26)+(D26*G26*I26)+(E26*G26*J26)</f>
        <v>0</v>
      </c>
    </row>
    <row r="27" spans="1:11" ht="12.75">
      <c r="A27" s="28" t="s">
        <v>23</v>
      </c>
      <c r="B27" s="12">
        <f>SUM(C27:E27)</f>
        <v>201</v>
      </c>
      <c r="C27" s="23">
        <v>201</v>
      </c>
      <c r="D27" s="23">
        <v>0</v>
      </c>
      <c r="E27" s="23">
        <v>0</v>
      </c>
      <c r="F27" s="14" t="s">
        <v>19</v>
      </c>
      <c r="G27" s="15">
        <v>6</v>
      </c>
      <c r="H27" s="16"/>
      <c r="I27" s="24"/>
      <c r="J27" s="24"/>
      <c r="K27" s="17">
        <f>(C27*G27*H27)+(D27*G27*I27)+(E27*G27*J27)</f>
        <v>0</v>
      </c>
    </row>
    <row r="28" spans="1:11" ht="12.75">
      <c r="A28" s="28"/>
      <c r="B28" s="12"/>
      <c r="C28" s="13"/>
      <c r="D28" s="13"/>
      <c r="E28" s="13"/>
      <c r="F28" s="14"/>
      <c r="G28" s="15"/>
      <c r="H28" s="16"/>
      <c r="I28" s="16"/>
      <c r="J28" s="16"/>
      <c r="K28" s="17"/>
    </row>
    <row r="29" spans="1:11" ht="12.75">
      <c r="A29" s="18" t="s">
        <v>31</v>
      </c>
      <c r="B29" s="19">
        <f>SUM(C29:E29)</f>
        <v>307</v>
      </c>
      <c r="C29" s="20">
        <v>240</v>
      </c>
      <c r="D29" s="20">
        <v>67</v>
      </c>
      <c r="E29" s="20">
        <v>0</v>
      </c>
      <c r="F29" s="21" t="s">
        <v>19</v>
      </c>
      <c r="G29" s="15"/>
      <c r="H29" s="16"/>
      <c r="I29" s="16"/>
      <c r="J29" s="16"/>
      <c r="K29" s="25">
        <f>SUM(K30:K31)</f>
        <v>0</v>
      </c>
    </row>
    <row r="30" spans="1:11" ht="12.75">
      <c r="A30" s="29" t="s">
        <v>30</v>
      </c>
      <c r="B30" s="12">
        <f>SUM(C30:E30)</f>
        <v>307</v>
      </c>
      <c r="C30" s="23">
        <v>240</v>
      </c>
      <c r="D30" s="23">
        <v>67</v>
      </c>
      <c r="E30" s="23">
        <v>0</v>
      </c>
      <c r="F30" s="14" t="s">
        <v>19</v>
      </c>
      <c r="G30" s="15">
        <v>3</v>
      </c>
      <c r="H30" s="16"/>
      <c r="I30" s="24"/>
      <c r="J30" s="24"/>
      <c r="K30" s="17">
        <f>(C30*G30*H30)+(D30*G30*I30)+(E30*G30*J30)</f>
        <v>0</v>
      </c>
    </row>
    <row r="31" spans="1:11" ht="12.75">
      <c r="A31" s="28" t="s">
        <v>23</v>
      </c>
      <c r="B31" s="12">
        <f>SUM(C31:E31)</f>
        <v>307</v>
      </c>
      <c r="C31" s="23">
        <v>240</v>
      </c>
      <c r="D31" s="23">
        <v>67</v>
      </c>
      <c r="E31" s="23">
        <v>0</v>
      </c>
      <c r="F31" s="14" t="s">
        <v>19</v>
      </c>
      <c r="G31" s="15">
        <v>6</v>
      </c>
      <c r="H31" s="16"/>
      <c r="I31" s="24"/>
      <c r="J31" s="24"/>
      <c r="K31" s="17">
        <f>(C31*G31*H31)+(D31*G31*I31)+(E31*G31*J31)</f>
        <v>0</v>
      </c>
    </row>
    <row r="32" spans="1:11" ht="12.75">
      <c r="A32" s="28"/>
      <c r="B32" s="12"/>
      <c r="C32" s="13"/>
      <c r="D32" s="13"/>
      <c r="E32" s="13"/>
      <c r="F32" s="14"/>
      <c r="G32" s="15"/>
      <c r="H32" s="16"/>
      <c r="I32" s="30"/>
      <c r="J32" s="30"/>
      <c r="K32" s="17"/>
    </row>
    <row r="33" spans="1:11" ht="12.75">
      <c r="A33" s="18" t="s">
        <v>32</v>
      </c>
      <c r="B33" s="19">
        <v>27</v>
      </c>
      <c r="C33" s="20">
        <v>27</v>
      </c>
      <c r="D33" s="20">
        <v>0</v>
      </c>
      <c r="E33" s="20">
        <v>0</v>
      </c>
      <c r="F33" s="21" t="s">
        <v>19</v>
      </c>
      <c r="G33" s="15"/>
      <c r="H33" s="16"/>
      <c r="I33" s="16"/>
      <c r="J33" s="16"/>
      <c r="K33" s="25">
        <f>SUM(K34:K37)</f>
        <v>0</v>
      </c>
    </row>
    <row r="34" spans="1:11" ht="24">
      <c r="A34" s="28" t="s">
        <v>33</v>
      </c>
      <c r="B34" s="12">
        <v>27</v>
      </c>
      <c r="C34" s="23">
        <v>27</v>
      </c>
      <c r="D34" s="23">
        <v>0</v>
      </c>
      <c r="E34" s="23">
        <v>0</v>
      </c>
      <c r="F34" s="14" t="s">
        <v>19</v>
      </c>
      <c r="G34" s="15">
        <v>3</v>
      </c>
      <c r="H34" s="16"/>
      <c r="I34" s="24"/>
      <c r="J34" s="24"/>
      <c r="K34" s="17">
        <f>(C34*G34*H34)+(D34*G34*I34)+(E34*G34*J34)</f>
        <v>0</v>
      </c>
    </row>
    <row r="35" spans="1:11" ht="12.75">
      <c r="A35" s="28" t="s">
        <v>23</v>
      </c>
      <c r="B35" s="12">
        <v>27</v>
      </c>
      <c r="C35" s="23">
        <v>27</v>
      </c>
      <c r="D35" s="23">
        <v>0</v>
      </c>
      <c r="E35" s="23">
        <v>0</v>
      </c>
      <c r="F35" s="14" t="s">
        <v>19</v>
      </c>
      <c r="G35" s="15">
        <v>6</v>
      </c>
      <c r="H35" s="16"/>
      <c r="I35" s="16"/>
      <c r="J35" s="16"/>
      <c r="K35" s="17">
        <f>(C35*G35*H35)+(D35*G35*I35)+(E35*G35*J35)</f>
        <v>0</v>
      </c>
    </row>
    <row r="36" spans="1:11" ht="12.75">
      <c r="A36" s="28" t="s">
        <v>34</v>
      </c>
      <c r="B36" s="12">
        <v>27</v>
      </c>
      <c r="C36" s="23">
        <v>27</v>
      </c>
      <c r="D36" s="23">
        <v>0</v>
      </c>
      <c r="E36" s="23">
        <v>0</v>
      </c>
      <c r="F36" s="14" t="s">
        <v>19</v>
      </c>
      <c r="G36" s="15">
        <v>5</v>
      </c>
      <c r="H36" s="16"/>
      <c r="I36" s="24"/>
      <c r="J36" s="24"/>
      <c r="K36" s="17">
        <f>(C36*G36*H36)+(D36*G36*I36)+(E36*G36*J36)</f>
        <v>0</v>
      </c>
    </row>
    <row r="37" spans="1:11" ht="24">
      <c r="A37" s="28" t="s">
        <v>35</v>
      </c>
      <c r="B37" s="12">
        <v>27</v>
      </c>
      <c r="C37" s="23">
        <v>27</v>
      </c>
      <c r="D37" s="23">
        <v>0</v>
      </c>
      <c r="E37" s="23">
        <v>0</v>
      </c>
      <c r="F37" s="14" t="s">
        <v>19</v>
      </c>
      <c r="G37" s="15">
        <v>1</v>
      </c>
      <c r="H37" s="16"/>
      <c r="I37" s="24"/>
      <c r="J37" s="24"/>
      <c r="K37" s="17">
        <f>(C37*G37*H37)+(D37*G37*I37)+(E37*G37*J37)</f>
        <v>0</v>
      </c>
    </row>
    <row r="38" spans="1:11" ht="12.75">
      <c r="A38" s="28"/>
      <c r="B38" s="12"/>
      <c r="C38" s="13"/>
      <c r="D38" s="13"/>
      <c r="E38" s="13"/>
      <c r="F38" s="14"/>
      <c r="G38" s="15"/>
      <c r="H38" s="16"/>
      <c r="I38" s="16"/>
      <c r="J38" s="16"/>
      <c r="K38" s="17"/>
    </row>
    <row r="39" spans="1:11" ht="12.75">
      <c r="A39" s="18" t="s">
        <v>36</v>
      </c>
      <c r="B39" s="12"/>
      <c r="C39" s="13"/>
      <c r="D39" s="13"/>
      <c r="E39" s="13"/>
      <c r="F39" s="21" t="s">
        <v>19</v>
      </c>
      <c r="G39" s="15"/>
      <c r="H39" s="16"/>
      <c r="I39" s="16"/>
      <c r="J39" s="16"/>
      <c r="K39" s="25">
        <f>K33+K29+K25+K19+K12</f>
        <v>0</v>
      </c>
    </row>
    <row r="40" spans="1:11" ht="12.75">
      <c r="A40" s="22"/>
      <c r="B40" s="12"/>
      <c r="C40" s="13"/>
      <c r="D40" s="13"/>
      <c r="E40" s="13"/>
      <c r="F40" s="14"/>
      <c r="G40" s="15"/>
      <c r="H40" s="16"/>
      <c r="I40" s="16"/>
      <c r="J40" s="16"/>
      <c r="K40" s="17"/>
    </row>
    <row r="41" spans="1:11" ht="12.75">
      <c r="A41" s="22"/>
      <c r="B41" s="12"/>
      <c r="C41" s="13"/>
      <c r="D41" s="13"/>
      <c r="E41" s="13"/>
      <c r="F41" s="14"/>
      <c r="G41" s="15"/>
      <c r="H41" s="16"/>
      <c r="I41" s="16"/>
      <c r="J41" s="16"/>
      <c r="K41" s="17"/>
    </row>
    <row r="42" spans="1:11" ht="12.75">
      <c r="A42" s="18" t="s">
        <v>37</v>
      </c>
      <c r="B42" s="12"/>
      <c r="C42" s="13"/>
      <c r="D42" s="13"/>
      <c r="E42" s="13"/>
      <c r="F42" s="26"/>
      <c r="G42" s="26"/>
      <c r="H42" s="16"/>
      <c r="I42" s="16"/>
      <c r="J42" s="16"/>
      <c r="K42" s="17"/>
    </row>
    <row r="43" spans="1:11" ht="12.75">
      <c r="A43" s="18" t="s">
        <v>38</v>
      </c>
      <c r="B43" s="19">
        <f aca="true" t="shared" si="1" ref="B43:B48">SUM(C43:E43)</f>
        <v>29221</v>
      </c>
      <c r="C43" s="20">
        <v>24657</v>
      </c>
      <c r="D43" s="20">
        <v>2672</v>
      </c>
      <c r="E43" s="20">
        <v>1892</v>
      </c>
      <c r="F43" s="21" t="s">
        <v>19</v>
      </c>
      <c r="G43" s="15"/>
      <c r="H43" s="16"/>
      <c r="I43" s="16"/>
      <c r="J43" s="16"/>
      <c r="K43" s="17"/>
    </row>
    <row r="44" spans="1:11" ht="12.75">
      <c r="A44" s="29" t="s">
        <v>39</v>
      </c>
      <c r="B44" s="12">
        <f t="shared" si="1"/>
        <v>29221</v>
      </c>
      <c r="C44" s="23">
        <v>24657</v>
      </c>
      <c r="D44" s="23">
        <v>2672</v>
      </c>
      <c r="E44" s="23">
        <v>1892</v>
      </c>
      <c r="F44" s="14" t="s">
        <v>19</v>
      </c>
      <c r="G44" s="15">
        <v>1</v>
      </c>
      <c r="H44" s="31"/>
      <c r="I44" s="31"/>
      <c r="J44" s="31"/>
      <c r="K44" s="17">
        <f>(C44*G44*H44)+(D44*G44*I44)+(E44*G44*J44)</f>
        <v>0</v>
      </c>
    </row>
    <row r="45" spans="1:11" ht="12.75">
      <c r="A45" s="28" t="s">
        <v>40</v>
      </c>
      <c r="B45" s="12">
        <f t="shared" si="1"/>
        <v>29221</v>
      </c>
      <c r="C45" s="23">
        <v>24657</v>
      </c>
      <c r="D45" s="23">
        <v>2672</v>
      </c>
      <c r="E45" s="23">
        <v>1892</v>
      </c>
      <c r="F45" s="14" t="s">
        <v>19</v>
      </c>
      <c r="G45" s="15">
        <v>4</v>
      </c>
      <c r="H45" s="31"/>
      <c r="I45" s="31"/>
      <c r="J45" s="31"/>
      <c r="K45" s="17">
        <f>(C45*G45*H45)+(D45*G45*I45)+(E45*G45*J45)</f>
        <v>0</v>
      </c>
    </row>
    <row r="46" spans="1:11" ht="12.75">
      <c r="A46" s="28" t="s">
        <v>41</v>
      </c>
      <c r="B46" s="12">
        <f t="shared" si="1"/>
        <v>29221</v>
      </c>
      <c r="C46" s="23">
        <v>24657</v>
      </c>
      <c r="D46" s="23">
        <v>2672</v>
      </c>
      <c r="E46" s="23">
        <v>1892</v>
      </c>
      <c r="F46" s="14" t="s">
        <v>19</v>
      </c>
      <c r="G46" s="15">
        <v>4</v>
      </c>
      <c r="H46" s="31"/>
      <c r="I46" s="31"/>
      <c r="J46" s="31"/>
      <c r="K46" s="17">
        <f>(C46*G46*H46)+(D46*G46*I46)+(E46*G46*J46)</f>
        <v>0</v>
      </c>
    </row>
    <row r="47" spans="1:11" ht="12.75">
      <c r="A47" s="28" t="s">
        <v>42</v>
      </c>
      <c r="B47" s="12">
        <f t="shared" si="1"/>
        <v>29221</v>
      </c>
      <c r="C47" s="23">
        <v>24657</v>
      </c>
      <c r="D47" s="23">
        <v>2672</v>
      </c>
      <c r="E47" s="23">
        <v>1892</v>
      </c>
      <c r="F47" s="14" t="s">
        <v>19</v>
      </c>
      <c r="G47" s="15">
        <v>2</v>
      </c>
      <c r="H47" s="31"/>
      <c r="I47" s="31"/>
      <c r="J47" s="31"/>
      <c r="K47" s="17">
        <f>(C47*G47*H47)+(D47*G47*I47)+(E47*G47*J47)</f>
        <v>0</v>
      </c>
    </row>
    <row r="48" spans="1:11" ht="12.75">
      <c r="A48" s="28" t="s">
        <v>23</v>
      </c>
      <c r="B48" s="12">
        <f t="shared" si="1"/>
        <v>29221</v>
      </c>
      <c r="C48" s="23">
        <v>24657</v>
      </c>
      <c r="D48" s="23">
        <v>2672</v>
      </c>
      <c r="E48" s="23">
        <v>1892</v>
      </c>
      <c r="F48" s="14" t="s">
        <v>19</v>
      </c>
      <c r="G48" s="15">
        <v>10</v>
      </c>
      <c r="H48" s="31"/>
      <c r="I48" s="31"/>
      <c r="J48" s="31"/>
      <c r="K48" s="17">
        <f>(C48*G48*H48)+(D48*G48*I48)+(E48*G48*J48)</f>
        <v>0</v>
      </c>
    </row>
    <row r="49" spans="1:11" ht="12.75">
      <c r="A49" s="28"/>
      <c r="B49" s="12"/>
      <c r="C49" s="13"/>
      <c r="D49" s="13"/>
      <c r="E49" s="13"/>
      <c r="F49" s="14"/>
      <c r="G49" s="15"/>
      <c r="H49" s="16"/>
      <c r="I49" s="16"/>
      <c r="J49" s="16"/>
      <c r="K49" s="17"/>
    </row>
    <row r="50" spans="1:11" ht="12.75">
      <c r="A50" s="18" t="s">
        <v>43</v>
      </c>
      <c r="B50" s="32"/>
      <c r="C50" s="13"/>
      <c r="D50" s="13"/>
      <c r="E50" s="13"/>
      <c r="F50" s="21" t="s">
        <v>19</v>
      </c>
      <c r="G50" s="15"/>
      <c r="H50" s="33"/>
      <c r="I50" s="33"/>
      <c r="J50" s="33"/>
      <c r="K50" s="25">
        <f>SUM(K44:K49)</f>
        <v>0</v>
      </c>
    </row>
    <row r="51" spans="1:11" ht="12.75">
      <c r="A51" s="18"/>
      <c r="B51" s="34"/>
      <c r="C51" s="13"/>
      <c r="D51" s="13"/>
      <c r="E51" s="13"/>
      <c r="F51" s="21"/>
      <c r="G51" s="15"/>
      <c r="H51" s="33"/>
      <c r="I51" s="33"/>
      <c r="J51" s="33"/>
      <c r="K51" s="17"/>
    </row>
    <row r="52" spans="1:11" ht="12.75">
      <c r="A52" s="18"/>
      <c r="B52" s="34"/>
      <c r="C52" s="13"/>
      <c r="D52" s="13"/>
      <c r="E52" s="13"/>
      <c r="F52" s="21"/>
      <c r="G52" s="15"/>
      <c r="H52" s="33"/>
      <c r="I52" s="33"/>
      <c r="J52" s="33"/>
      <c r="K52" s="17"/>
    </row>
    <row r="53" spans="1:11" ht="12.75">
      <c r="A53" s="18" t="s">
        <v>44</v>
      </c>
      <c r="B53" s="34"/>
      <c r="C53" s="13"/>
      <c r="D53" s="13"/>
      <c r="E53" s="13"/>
      <c r="F53" s="21"/>
      <c r="G53" s="15"/>
      <c r="H53" s="33"/>
      <c r="I53" s="33"/>
      <c r="J53" s="33"/>
      <c r="K53" s="17"/>
    </row>
    <row r="54" spans="1:11" ht="12.75">
      <c r="A54" s="18" t="s">
        <v>45</v>
      </c>
      <c r="B54" s="32">
        <v>22802</v>
      </c>
      <c r="C54" s="32">
        <v>22587</v>
      </c>
      <c r="D54" s="20">
        <v>0</v>
      </c>
      <c r="E54" s="20">
        <v>216</v>
      </c>
      <c r="F54" s="21" t="s">
        <v>13</v>
      </c>
      <c r="G54" s="15"/>
      <c r="H54" s="33"/>
      <c r="I54" s="33"/>
      <c r="J54" s="33"/>
      <c r="K54" s="17"/>
    </row>
    <row r="55" spans="1:11" ht="12.75">
      <c r="A55" s="28" t="s">
        <v>46</v>
      </c>
      <c r="B55" s="34">
        <f>B54*0.2</f>
        <v>4560.400000000001</v>
      </c>
      <c r="C55" s="34">
        <f>C54*0.2</f>
        <v>4517.400000000001</v>
      </c>
      <c r="D55" s="34">
        <f>D54*0.2</f>
        <v>0</v>
      </c>
      <c r="E55" s="34">
        <f>E54*0.2</f>
        <v>43.2</v>
      </c>
      <c r="F55" s="14" t="s">
        <v>13</v>
      </c>
      <c r="G55" s="15">
        <v>4</v>
      </c>
      <c r="H55" s="31"/>
      <c r="I55" s="31"/>
      <c r="J55" s="31"/>
      <c r="K55" s="17">
        <f>(C55*G55*H55)+(D55*G55*I55)+(E55*G55*J55)</f>
        <v>0</v>
      </c>
    </row>
    <row r="56" spans="1:11" ht="12.75">
      <c r="A56" s="28" t="s">
        <v>23</v>
      </c>
      <c r="B56" s="35">
        <v>22802</v>
      </c>
      <c r="C56" s="35">
        <v>22587</v>
      </c>
      <c r="D56" s="23">
        <v>0</v>
      </c>
      <c r="E56" s="23">
        <v>216</v>
      </c>
      <c r="F56" s="14" t="s">
        <v>13</v>
      </c>
      <c r="G56" s="15">
        <v>10</v>
      </c>
      <c r="H56" s="31"/>
      <c r="I56" s="31"/>
      <c r="J56" s="31"/>
      <c r="K56" s="17">
        <f>(C56*G56*H56)+(D56*G56*I56)+(E56*G56*J56)</f>
        <v>0</v>
      </c>
    </row>
    <row r="57" spans="1:11" ht="12.75">
      <c r="A57" s="18"/>
      <c r="B57" s="34"/>
      <c r="C57" s="13"/>
      <c r="D57" s="13"/>
      <c r="E57" s="13"/>
      <c r="F57" s="21"/>
      <c r="G57" s="15"/>
      <c r="H57" s="33"/>
      <c r="I57" s="33"/>
      <c r="J57" s="33"/>
      <c r="K57" s="17"/>
    </row>
    <row r="58" spans="1:11" ht="12.75">
      <c r="A58" s="18" t="s">
        <v>47</v>
      </c>
      <c r="B58" s="34"/>
      <c r="C58" s="13"/>
      <c r="D58" s="13"/>
      <c r="E58" s="13"/>
      <c r="F58" s="21"/>
      <c r="G58" s="15"/>
      <c r="H58" s="33"/>
      <c r="I58" s="33"/>
      <c r="J58" s="33"/>
      <c r="K58" s="25">
        <f>SUM(K54:K56)</f>
        <v>0</v>
      </c>
    </row>
    <row r="59" spans="1:11" ht="12.75">
      <c r="A59" s="18"/>
      <c r="B59" s="34"/>
      <c r="C59" s="13"/>
      <c r="D59" s="13"/>
      <c r="E59" s="13"/>
      <c r="F59" s="21"/>
      <c r="G59" s="15"/>
      <c r="H59" s="33"/>
      <c r="I59" s="33"/>
      <c r="J59" s="33"/>
      <c r="K59" s="25"/>
    </row>
    <row r="60" spans="1:11" ht="12.75">
      <c r="A60" s="18"/>
      <c r="B60" s="34"/>
      <c r="C60" s="13"/>
      <c r="D60" s="13"/>
      <c r="E60" s="13"/>
      <c r="F60" s="21"/>
      <c r="G60" s="15"/>
      <c r="H60" s="33"/>
      <c r="I60" s="33"/>
      <c r="J60" s="33"/>
      <c r="K60" s="25"/>
    </row>
    <row r="61" spans="1:11" ht="12.75">
      <c r="A61" s="18" t="s">
        <v>48</v>
      </c>
      <c r="B61" s="32">
        <f>SUM(C61:E61)</f>
        <v>5087</v>
      </c>
      <c r="C61" s="20">
        <v>5068</v>
      </c>
      <c r="D61" s="20">
        <v>19</v>
      </c>
      <c r="E61" s="20">
        <v>0</v>
      </c>
      <c r="F61" s="21" t="s">
        <v>19</v>
      </c>
      <c r="G61" s="15"/>
      <c r="H61" s="33"/>
      <c r="I61" s="33"/>
      <c r="J61" s="33"/>
      <c r="K61" s="25"/>
    </row>
    <row r="62" spans="1:11" ht="24">
      <c r="A62" s="28" t="s">
        <v>49</v>
      </c>
      <c r="B62" s="35">
        <f>SUM(C62:E62)</f>
        <v>5087</v>
      </c>
      <c r="C62" s="23">
        <v>5068</v>
      </c>
      <c r="D62" s="23">
        <v>19</v>
      </c>
      <c r="E62" s="23">
        <v>0</v>
      </c>
      <c r="F62" s="14" t="s">
        <v>19</v>
      </c>
      <c r="G62" s="15">
        <v>10</v>
      </c>
      <c r="H62" s="33"/>
      <c r="I62" s="33"/>
      <c r="J62" s="33"/>
      <c r="K62" s="17">
        <f>(C62*G62*H62)+(D62*G62*I62)+(E62*G62*J62)</f>
        <v>0</v>
      </c>
    </row>
    <row r="63" spans="1:11" ht="12.75">
      <c r="A63" s="28" t="s">
        <v>50</v>
      </c>
      <c r="B63" s="35">
        <f>SUM(C63:E63)</f>
        <v>5087</v>
      </c>
      <c r="C63" s="23">
        <v>5068</v>
      </c>
      <c r="D63" s="23">
        <v>19</v>
      </c>
      <c r="E63" s="23">
        <v>0</v>
      </c>
      <c r="F63" s="14" t="s">
        <v>19</v>
      </c>
      <c r="G63" s="15">
        <v>2</v>
      </c>
      <c r="H63" s="33"/>
      <c r="I63" s="33"/>
      <c r="J63" s="33"/>
      <c r="K63" s="17">
        <f>(C63*G63*H63)+(D63*G63*I63)+(E63*G63*J63)</f>
        <v>0</v>
      </c>
    </row>
    <row r="64" spans="1:11" ht="24">
      <c r="A64" s="28" t="s">
        <v>51</v>
      </c>
      <c r="B64" s="35">
        <f>SUM(C64:E64)</f>
        <v>5087</v>
      </c>
      <c r="C64" s="23">
        <v>5068</v>
      </c>
      <c r="D64" s="23">
        <v>19</v>
      </c>
      <c r="E64" s="23">
        <v>0</v>
      </c>
      <c r="F64" s="14" t="s">
        <v>19</v>
      </c>
      <c r="G64" s="15">
        <v>8</v>
      </c>
      <c r="H64" s="33"/>
      <c r="I64" s="33"/>
      <c r="J64" s="33"/>
      <c r="K64" s="17">
        <f>(C64*G64*H64)+(D64*G64*I64)+(E64*G64*J64)</f>
        <v>0</v>
      </c>
    </row>
    <row r="65" spans="1:11" ht="12.75">
      <c r="A65" s="18"/>
      <c r="B65" s="34"/>
      <c r="C65" s="13"/>
      <c r="D65" s="13"/>
      <c r="E65" s="13"/>
      <c r="F65" s="21"/>
      <c r="G65" s="15"/>
      <c r="H65" s="33"/>
      <c r="I65" s="33"/>
      <c r="J65" s="33"/>
      <c r="K65" s="25"/>
    </row>
    <row r="66" spans="1:11" ht="12.75">
      <c r="A66" s="18" t="s">
        <v>52</v>
      </c>
      <c r="B66" s="34"/>
      <c r="C66" s="13"/>
      <c r="D66" s="13"/>
      <c r="E66" s="13"/>
      <c r="F66" s="21"/>
      <c r="G66" s="15"/>
      <c r="H66" s="33"/>
      <c r="I66" s="33"/>
      <c r="J66" s="33"/>
      <c r="K66" s="25">
        <f>SUM(K62:K64)</f>
        <v>0</v>
      </c>
    </row>
    <row r="67" spans="1:11" ht="12.75">
      <c r="A67" s="18"/>
      <c r="B67" s="34"/>
      <c r="C67" s="13"/>
      <c r="D67" s="13"/>
      <c r="E67" s="13"/>
      <c r="F67" s="21"/>
      <c r="G67" s="15"/>
      <c r="H67" s="33"/>
      <c r="I67" s="33"/>
      <c r="J67" s="33"/>
      <c r="K67" s="25"/>
    </row>
    <row r="68" spans="1:11" ht="12.75">
      <c r="A68" s="18" t="s">
        <v>53</v>
      </c>
      <c r="B68" s="34"/>
      <c r="C68" s="13"/>
      <c r="D68" s="13"/>
      <c r="E68" s="13"/>
      <c r="F68" s="21"/>
      <c r="G68" s="15"/>
      <c r="H68" s="33"/>
      <c r="I68" s="33"/>
      <c r="J68" s="33"/>
      <c r="K68" s="25"/>
    </row>
    <row r="69" spans="1:11" ht="12.75">
      <c r="A69" s="18" t="s">
        <v>54</v>
      </c>
      <c r="B69" s="32">
        <v>16</v>
      </c>
      <c r="C69" s="20">
        <v>2</v>
      </c>
      <c r="D69" s="20">
        <v>0</v>
      </c>
      <c r="E69" s="20">
        <v>0</v>
      </c>
      <c r="F69" s="21"/>
      <c r="G69" s="15"/>
      <c r="H69" s="33"/>
      <c r="I69" s="33"/>
      <c r="J69" s="33"/>
      <c r="K69" s="25">
        <f>K70</f>
        <v>0</v>
      </c>
    </row>
    <row r="70" spans="1:11" ht="12.75">
      <c r="A70" s="28" t="s">
        <v>55</v>
      </c>
      <c r="B70" s="34">
        <v>16</v>
      </c>
      <c r="C70" s="13">
        <v>2</v>
      </c>
      <c r="D70" s="23">
        <v>0</v>
      </c>
      <c r="E70" s="23">
        <v>0</v>
      </c>
      <c r="F70" s="21"/>
      <c r="G70" s="15">
        <v>38</v>
      </c>
      <c r="H70" s="33"/>
      <c r="I70" s="33"/>
      <c r="J70" s="33"/>
      <c r="K70" s="17">
        <f>(C70*G70*H70)+(D70*G70*I70)+(E70*G70*J70)</f>
        <v>0</v>
      </c>
    </row>
    <row r="71" spans="1:11" ht="12.75">
      <c r="A71" s="18"/>
      <c r="B71" s="34"/>
      <c r="C71" s="13"/>
      <c r="D71" s="13"/>
      <c r="E71" s="13"/>
      <c r="F71" s="21"/>
      <c r="G71" s="15"/>
      <c r="H71" s="33"/>
      <c r="I71" s="33"/>
      <c r="J71" s="33"/>
      <c r="K71" s="25"/>
    </row>
    <row r="72" spans="1:11" ht="12.75">
      <c r="A72" s="18" t="s">
        <v>56</v>
      </c>
      <c r="B72" s="32">
        <v>2</v>
      </c>
      <c r="C72" s="20">
        <v>2</v>
      </c>
      <c r="D72" s="20">
        <v>0</v>
      </c>
      <c r="E72" s="20">
        <v>0</v>
      </c>
      <c r="F72" s="21"/>
      <c r="G72" s="15"/>
      <c r="H72" s="33"/>
      <c r="I72" s="33"/>
      <c r="J72" s="33"/>
      <c r="K72" s="25">
        <f>K73</f>
        <v>0</v>
      </c>
    </row>
    <row r="73" spans="1:11" ht="12.75">
      <c r="A73" s="28" t="s">
        <v>57</v>
      </c>
      <c r="B73" s="34">
        <v>2</v>
      </c>
      <c r="C73" s="13">
        <v>2</v>
      </c>
      <c r="D73" s="23">
        <v>0</v>
      </c>
      <c r="E73" s="23">
        <v>0</v>
      </c>
      <c r="F73" s="21"/>
      <c r="G73" s="15">
        <v>10</v>
      </c>
      <c r="H73" s="33"/>
      <c r="I73" s="33"/>
      <c r="J73" s="33"/>
      <c r="K73" s="17">
        <f>(C73*G73*H73)+(D73*G73*I73)+(E73*G73*J73)</f>
        <v>0</v>
      </c>
    </row>
    <row r="74" spans="1:11" ht="12.75">
      <c r="A74" s="18"/>
      <c r="B74" s="34"/>
      <c r="C74" s="13"/>
      <c r="D74" s="13"/>
      <c r="E74" s="13"/>
      <c r="F74" s="21"/>
      <c r="G74" s="15"/>
      <c r="H74" s="33"/>
      <c r="I74" s="33"/>
      <c r="J74" s="33"/>
      <c r="K74" s="25"/>
    </row>
    <row r="75" spans="1:11" ht="12.75">
      <c r="A75" s="18" t="s">
        <v>58</v>
      </c>
      <c r="B75" s="34"/>
      <c r="C75" s="13"/>
      <c r="D75" s="13"/>
      <c r="E75" s="13"/>
      <c r="F75" s="21"/>
      <c r="G75" s="15"/>
      <c r="H75" s="33"/>
      <c r="I75" s="33"/>
      <c r="J75" s="33"/>
      <c r="K75" s="25">
        <f>K69+K72</f>
        <v>0</v>
      </c>
    </row>
    <row r="76" spans="1:11" ht="12.75">
      <c r="A76" s="18"/>
      <c r="B76" s="34"/>
      <c r="C76" s="13"/>
      <c r="D76" s="13"/>
      <c r="E76" s="13"/>
      <c r="F76" s="21"/>
      <c r="G76" s="15"/>
      <c r="H76" s="33"/>
      <c r="I76" s="33"/>
      <c r="J76" s="33"/>
      <c r="K76" s="25"/>
    </row>
    <row r="77" spans="1:11" ht="12.75">
      <c r="A77" s="18"/>
      <c r="B77" s="34"/>
      <c r="C77" s="13"/>
      <c r="D77" s="13"/>
      <c r="E77" s="13"/>
      <c r="F77" s="21"/>
      <c r="G77" s="15"/>
      <c r="H77" s="33"/>
      <c r="I77" s="33"/>
      <c r="J77" s="33"/>
      <c r="K77" s="17"/>
    </row>
    <row r="78" spans="1:11" ht="12.75">
      <c r="A78" s="11" t="s">
        <v>59</v>
      </c>
      <c r="B78" s="19"/>
      <c r="C78" s="13"/>
      <c r="D78" s="13"/>
      <c r="E78" s="13"/>
      <c r="F78" s="14"/>
      <c r="G78" s="15"/>
      <c r="H78" s="16"/>
      <c r="I78" s="16"/>
      <c r="J78" s="16"/>
      <c r="K78" s="25">
        <f>K50+K39+K8+K58+K66+K75</f>
        <v>0</v>
      </c>
    </row>
    <row r="79" spans="1:11" ht="12.75">
      <c r="A79" s="22" t="s">
        <v>60</v>
      </c>
      <c r="B79" s="12"/>
      <c r="C79" s="13"/>
      <c r="D79" s="13"/>
      <c r="E79" s="13"/>
      <c r="F79" s="14"/>
      <c r="G79" s="15"/>
      <c r="H79" s="16"/>
      <c r="I79" s="16"/>
      <c r="J79" s="16"/>
      <c r="K79" s="17">
        <f>K78*0.21</f>
        <v>0</v>
      </c>
    </row>
    <row r="80" spans="1:11" ht="12.75">
      <c r="A80" s="36" t="s">
        <v>61</v>
      </c>
      <c r="B80" s="37"/>
      <c r="C80" s="38"/>
      <c r="D80" s="38"/>
      <c r="E80" s="38"/>
      <c r="F80" s="39"/>
      <c r="G80" s="40"/>
      <c r="H80" s="17"/>
      <c r="I80" s="17"/>
      <c r="J80" s="17"/>
      <c r="K80" s="25">
        <f>SUM(K78:K79)</f>
        <v>0</v>
      </c>
    </row>
  </sheetData>
  <sheetProtection selectLockedCells="1" selectUnlockedCells="1"/>
  <mergeCells count="1">
    <mergeCell ref="A1:K1"/>
  </mergeCells>
  <printOptions horizontalCentered="1"/>
  <pageMargins left="0.3" right="0.3" top="0.6097222222222222" bottom="0.3701388888888889" header="0.1" footer="0.1"/>
  <pageSetup firstPageNumber="1" useFirstPageNumber="1" fitToHeight="0" fitToWidth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Mikulínová Hana, Mgr. Ing.</dc:creator>
  <cp:keywords/>
  <dc:description/>
  <cp:lastModifiedBy>Mikulínová Hana, Mgr. Ing.</cp:lastModifiedBy>
  <dcterms:created xsi:type="dcterms:W3CDTF">2018-06-01T08:12:38Z</dcterms:created>
  <dcterms:modified xsi:type="dcterms:W3CDTF">2018-06-11T09:23:37Z</dcterms:modified>
  <cp:category/>
  <cp:version/>
  <cp:contentType/>
  <cp:contentStatus/>
</cp:coreProperties>
</file>