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348" windowHeight="4464" activeTab="0"/>
  </bookViews>
  <sheets>
    <sheet name="Rekapitulace stavby" sheetId="1" r:id="rId1"/>
    <sheet name="001 - Příprava území, dem..." sheetId="2" r:id="rId2"/>
    <sheet name="SO 101 - Účelová komunikace" sheetId="3" r:id="rId3"/>
    <sheet name="SO 110 - Chodníky" sheetId="4" r:id="rId4"/>
    <sheet name="SO 110.1 - Oprava chodníku" sheetId="5" r:id="rId5"/>
    <sheet name="SO 120 - Parkoviště" sheetId="6" r:id="rId6"/>
    <sheet name="SO 150 - Odpadové hospodá..." sheetId="7" r:id="rId7"/>
    <sheet name="SO 301.1 - Rekonstrukce d..." sheetId="8" r:id="rId8"/>
    <sheet name="SO 301.2 - Dešťová kanali..." sheetId="9" r:id="rId9"/>
    <sheet name="SO 191 - Dopravní značení..." sheetId="10" r:id="rId10"/>
    <sheet name="SO 192 - Dočasné dopravní..." sheetId="11" r:id="rId11"/>
    <sheet name="400 - Elektro a sdělovací..." sheetId="12" r:id="rId12"/>
    <sheet name="SO 701 - Relaxační zóna -..." sheetId="13" r:id="rId13"/>
    <sheet name="SO 702 - Mobiliář" sheetId="14" r:id="rId14"/>
    <sheet name="SO 801-1 - Sadové úpravy,..." sheetId="15" r:id="rId15"/>
    <sheet name="SO 801-2 - Následná 3-let..." sheetId="16" r:id="rId16"/>
    <sheet name="SO 802 - Inventarizace ze..." sheetId="17" r:id="rId17"/>
    <sheet name="VRN - Vedlejší rozpočtové..." sheetId="18" r:id="rId18"/>
    <sheet name="Pokyny pro vyplnění" sheetId="19" r:id="rId19"/>
  </sheets>
  <definedNames>
    <definedName name="_xlnm._FilterDatabase" localSheetId="1" hidden="1">'001 - Příprava území, dem...'!$C$79:$K$170</definedName>
    <definedName name="_xlnm._FilterDatabase" localSheetId="11" hidden="1">'400 - Elektro a sdělovací...'!$C$78:$K$250</definedName>
    <definedName name="_xlnm._FilterDatabase" localSheetId="2" hidden="1">'SO 101 - Účelová komunikace'!$C$86:$K$241</definedName>
    <definedName name="_xlnm._FilterDatabase" localSheetId="3" hidden="1">'SO 110 - Chodníky'!$C$86:$K$202</definedName>
    <definedName name="_xlnm._FilterDatabase" localSheetId="4" hidden="1">'SO 110.1 - Oprava chodníku'!$C$87:$K$272</definedName>
    <definedName name="_xlnm._FilterDatabase" localSheetId="5" hidden="1">'SO 120 - Parkoviště'!$C$86:$K$184</definedName>
    <definedName name="_xlnm._FilterDatabase" localSheetId="6" hidden="1">'SO 150 - Odpadové hospodá...'!$C$87:$K$245</definedName>
    <definedName name="_xlnm._FilterDatabase" localSheetId="9" hidden="1">'SO 191 - Dopravní značení...'!$C$84:$K$129</definedName>
    <definedName name="_xlnm._FilterDatabase" localSheetId="10" hidden="1">'SO 192 - Dočasné dopravní...'!$C$83:$K$88</definedName>
    <definedName name="_xlnm._FilterDatabase" localSheetId="7" hidden="1">'SO 301.1 - Rekonstrukce d...'!$C$91:$K$552</definedName>
    <definedName name="_xlnm._FilterDatabase" localSheetId="8" hidden="1">'SO 301.2 - Dešťová kanali...'!$C$88:$K$387</definedName>
    <definedName name="_xlnm._FilterDatabase" localSheetId="12" hidden="1">'SO 701 - Relaxační zóna -...'!$C$88:$K$153</definedName>
    <definedName name="_xlnm._FilterDatabase" localSheetId="13" hidden="1">'SO 702 - Mobiliář'!$C$86:$K$141</definedName>
    <definedName name="_xlnm._FilterDatabase" localSheetId="14" hidden="1">'SO 801-1 - Sadové úpravy,...'!$C$83:$K$319</definedName>
    <definedName name="_xlnm._FilterDatabase" localSheetId="15" hidden="1">'SO 801-2 - Následná 3-let...'!$C$83:$K$122</definedName>
    <definedName name="_xlnm._FilterDatabase" localSheetId="16" hidden="1">'SO 802 - Inventarizace ze...'!$C$83:$K$149</definedName>
    <definedName name="_xlnm._FilterDatabase" localSheetId="17" hidden="1">'VRN - Vedlejší rozpočtové...'!$C$80:$K$148</definedName>
    <definedName name="_xlnm.Print_Area" localSheetId="1">'001 - Příprava území, dem...'!$C$4:$J$36,'001 - Příprava území, dem...'!$C$42:$J$61,'001 - Příprava území, dem...'!$C$67:$K$170</definedName>
    <definedName name="_xlnm.Print_Area" localSheetId="11">'400 - Elektro a sdělovací...'!$C$4:$J$36,'400 - Elektro a sdělovací...'!$C$42:$J$60,'400 - Elektro a sdělovací...'!$C$66:$K$250</definedName>
    <definedName name="_xlnm.Print_Area" localSheetId="1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stavby'!$C$39:$AQ$73</definedName>
    <definedName name="_xlnm.Print_Area" localSheetId="2">'SO 101 - Účelová komunikace'!$C$4:$J$38,'SO 101 - Účelová komunikace'!$C$44:$J$66,'SO 101 - Účelová komunikace'!$C$72:$K$241</definedName>
    <definedName name="_xlnm.Print_Area" localSheetId="3">'SO 110 - Chodníky'!$C$4:$J$38,'SO 110 - Chodníky'!$C$44:$J$66,'SO 110 - Chodníky'!$C$72:$K$202</definedName>
    <definedName name="_xlnm.Print_Area" localSheetId="4">'SO 110.1 - Oprava chodníku'!$C$4:$J$38,'SO 110.1 - Oprava chodníku'!$C$44:$J$67,'SO 110.1 - Oprava chodníku'!$C$73:$K$272</definedName>
    <definedName name="_xlnm.Print_Area" localSheetId="5">'SO 120 - Parkoviště'!$C$4:$J$38,'SO 120 - Parkoviště'!$C$44:$J$66,'SO 120 - Parkoviště'!$C$72:$K$184</definedName>
    <definedName name="_xlnm.Print_Area" localSheetId="6">'SO 150 - Odpadové hospodá...'!$C$4:$J$38,'SO 150 - Odpadové hospodá...'!$C$44:$J$67,'SO 150 - Odpadové hospodá...'!$C$73:$K$245</definedName>
    <definedName name="_xlnm.Print_Area" localSheetId="9">'SO 191 - Dopravní značení...'!$C$4:$J$38,'SO 191 - Dopravní značení...'!$C$44:$J$64,'SO 191 - Dopravní značení...'!$C$70:$K$129</definedName>
    <definedName name="_xlnm.Print_Area" localSheetId="10">'SO 192 - Dočasné dopravní...'!$C$4:$J$38,'SO 192 - Dočasné dopravní...'!$C$44:$J$63,'SO 192 - Dočasné dopravní...'!$C$69:$K$88</definedName>
    <definedName name="_xlnm.Print_Area" localSheetId="7">'SO 301.1 - Rekonstrukce d...'!$C$4:$J$38,'SO 301.1 - Rekonstrukce d...'!$C$44:$J$71,'SO 301.1 - Rekonstrukce d...'!$C$77:$K$552</definedName>
    <definedName name="_xlnm.Print_Area" localSheetId="8">'SO 301.2 - Dešťová kanali...'!$C$4:$J$38,'SO 301.2 - Dešťová kanali...'!$C$44:$J$68,'SO 301.2 - Dešťová kanali...'!$C$74:$K$387</definedName>
    <definedName name="_xlnm.Print_Area" localSheetId="12">'SO 701 - Relaxační zóna -...'!$C$4:$J$38,'SO 701 - Relaxační zóna -...'!$C$44:$J$68,'SO 701 - Relaxační zóna -...'!$C$74:$K$153</definedName>
    <definedName name="_xlnm.Print_Area" localSheetId="13">'SO 702 - Mobiliář'!$C$4:$J$38,'SO 702 - Mobiliář'!$C$44:$J$66,'SO 702 - Mobiliář'!$C$72:$K$141</definedName>
    <definedName name="_xlnm.Print_Area" localSheetId="14">'SO 801-1 - Sadové úpravy,...'!$C$4:$J$38,'SO 801-1 - Sadové úpravy,...'!$C$44:$J$63,'SO 801-1 - Sadové úpravy,...'!$C$69:$K$319</definedName>
    <definedName name="_xlnm.Print_Area" localSheetId="15">'SO 801-2 - Následná 3-let...'!$C$4:$J$38,'SO 801-2 - Následná 3-let...'!$C$44:$J$63,'SO 801-2 - Následná 3-let...'!$C$69:$K$122</definedName>
    <definedName name="_xlnm.Print_Area" localSheetId="16">'SO 802 - Inventarizace ze...'!$C$4:$J$38,'SO 802 - Inventarizace ze...'!$C$44:$J$63,'SO 802 - Inventarizace ze...'!$C$69:$K$149</definedName>
    <definedName name="_xlnm.Print_Area" localSheetId="17">'VRN - Vedlejší rozpočtové...'!$C$4:$J$36,'VRN - Vedlejší rozpočtové...'!$C$42:$J$62,'VRN - Vedlejší rozpočtové...'!$C$68:$K$148</definedName>
    <definedName name="_xlnm.Print_Titles" localSheetId="0">'Rekapitulace stavby'!$49:$49</definedName>
    <definedName name="_xlnm.Print_Titles" localSheetId="2">'SO 101 - Účelová komunikace'!$86:$86</definedName>
    <definedName name="_xlnm.Print_Titles" localSheetId="3">'SO 110 - Chodníky'!$86:$86</definedName>
    <definedName name="_xlnm.Print_Titles" localSheetId="4">'SO 110.1 - Oprava chodníku'!$87:$87</definedName>
    <definedName name="_xlnm.Print_Titles" localSheetId="5">'SO 120 - Parkoviště'!$86:$86</definedName>
    <definedName name="_xlnm.Print_Titles" localSheetId="6">'SO 150 - Odpadové hospodá...'!$87:$87</definedName>
    <definedName name="_xlnm.Print_Titles" localSheetId="7">'SO 301.1 - Rekonstrukce d...'!$91:$91</definedName>
    <definedName name="_xlnm.Print_Titles" localSheetId="8">'SO 301.2 - Dešťová kanali...'!$88:$88</definedName>
    <definedName name="_xlnm.Print_Titles" localSheetId="9">'SO 191 - Dopravní značení...'!$84:$84</definedName>
    <definedName name="_xlnm.Print_Titles" localSheetId="10">'SO 192 - Dočasné dopravní...'!$83:$83</definedName>
    <definedName name="_xlnm.Print_Titles" localSheetId="11">'400 - Elektro a sdělovací...'!$78:$78</definedName>
    <definedName name="_xlnm.Print_Titles" localSheetId="12">'SO 701 - Relaxační zóna -...'!$88:$88</definedName>
    <definedName name="_xlnm.Print_Titles" localSheetId="13">'SO 702 - Mobiliář'!$86:$86</definedName>
    <definedName name="_xlnm.Print_Titles" localSheetId="15">'SO 801-2 - Následná 3-let...'!$83:$83</definedName>
    <definedName name="_xlnm.Print_Titles" localSheetId="16">'SO 802 - Inventarizace ze...'!$83:$83</definedName>
    <definedName name="_xlnm.Print_Titles" localSheetId="17">'VRN - Vedlejší rozpočtové...'!$80:$80</definedName>
  </definedNames>
  <calcPr calcId="152511"/>
</workbook>
</file>

<file path=xl/sharedStrings.xml><?xml version="1.0" encoding="utf-8"?>
<sst xmlns="http://schemas.openxmlformats.org/spreadsheetml/2006/main" count="26675" uniqueCount="2562">
  <si>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</si>
  <si>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</si>
  <si>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</si>
  <si>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</si>
  <si>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</si>
  <si>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</si>
  <si>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</si>
  <si>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{cbfe04ee-abb9-4f10-9290-46b8a0cd17b2}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</si>
  <si>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</si>
  <si>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</si>
  <si>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</si>
  <si>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</si>
  <si>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</si>
  <si>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</si>
  <si>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</si>
  <si>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</si>
  <si>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0774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</si>
  <si>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</si>
  <si>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</si>
  <si>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dvorního traktu Jesenická - Palackého</t>
  </si>
  <si>
    <t>KSO:</t>
  </si>
  <si>
    <t/>
  </si>
  <si>
    <t>CC-CZ:</t>
  </si>
  <si>
    <t>Místo:</t>
  </si>
  <si>
    <t>Šumperk</t>
  </si>
  <si>
    <t>Datum:</t>
  </si>
  <si>
    <t>19. 6. 2018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</si>
  <si>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</si>
  <si>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</si>
  <si>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</si>
  <si>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</si>
  <si>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</si>
  <si>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</si>
  <si>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</si>
  <si>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</si>
  <si>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</si>
  <si>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>27821251</t>
  </si>
  <si>
    <t>Cekr CZ s.r.o.</t>
  </si>
  <si>
    <t>CZ27821251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</si>
  <si>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</si>
  <si>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</si>
  <si>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</si>
  <si>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</si>
  <si>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</si>
  <si>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</si>
  <si>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</si>
  <si>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</si>
  <si>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</si>
  <si>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</si>
  <si>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</si>
  <si>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</si>
  <si>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</si>
  <si>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</si>
  <si>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</si>
  <si>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</si>
  <si>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</si>
  <si>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</si>
  <si>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</si>
  <si>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</si>
  <si>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</si>
  <si>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</si>
  <si>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</si>
  <si>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</si>
  <si>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</si>
  <si>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</si>
  <si>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</si>
  <si>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</si>
  <si>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</si>
  <si>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</si>
  <si>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</si>
  <si>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</si>
  <si>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</si>
  <si>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</si>
  <si>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</si>
  <si>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</si>
  <si>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</si>
  <si>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</si>
  <si>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</si>
  <si>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</si>
  <si>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</si>
  <si>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</si>
  <si>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</si>
  <si>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Příprava území, demolice</t>
  </si>
  <si>
    <t>STA</t>
  </si>
  <si>
    <t>1</t>
  </si>
  <si>
    <t>{6fbe1534-b85c-41f3-a6d7-5e1721050c23}</t>
  </si>
  <si>
    <t>2</t>
  </si>
  <si>
    <t>100</t>
  </si>
  <si>
    <t>Komunikace</t>
  </si>
  <si>
    <t>{c4f9a2f5-6ac8-49b2-9682-0cb0d47d394a}</t>
  </si>
  <si>
    <t>SO 101</t>
  </si>
  <si>
    <t>Účelová komunikace</t>
  </si>
  <si>
    <t>Soupis</t>
  </si>
  <si>
    <t>{ef8af8bf-c8dc-4673-a8ba-5c0b75ff46f9}</t>
  </si>
  <si>
    <t>SO 110</t>
  </si>
  <si>
    <t>Chodníky</t>
  </si>
  <si>
    <t>{971258c8-b232-4d63-b1ca-1f5546457dde}</t>
  </si>
  <si>
    <t>SO 110.1</t>
  </si>
  <si>
    <t>Oprava chodníku</t>
  </si>
  <si>
    <t>{d6980802-bfe3-46f7-8873-5a0bd95afacf}</t>
  </si>
  <si>
    <t>SO 120</t>
  </si>
  <si>
    <t>Parkoviště</t>
  </si>
  <si>
    <t>{9d689ebc-1123-4395-8c6d-b03c96f7c089}</t>
  </si>
  <si>
    <t>SO 150</t>
  </si>
  <si>
    <t>Odpadové hospodářství</t>
  </si>
  <si>
    <t>{fe37c0be-1a5f-431e-bd5a-c47a334c7dec}</t>
  </si>
  <si>
    <t>SO 301.1</t>
  </si>
  <si>
    <t>Rekonstrukce dešťové kanalizace</t>
  </si>
  <si>
    <t>{b35d214a-a22c-4e3c-b786-fb2bea7d4967}</t>
  </si>
  <si>
    <t>SO 301.2</t>
  </si>
  <si>
    <t>Dešťová kanalizace</t>
  </si>
  <si>
    <t>{e1244620-a87e-492f-9a3d-b4ace1a0c3ee}</t>
  </si>
  <si>
    <t>190</t>
  </si>
  <si>
    <t>Dopravní značení</t>
  </si>
  <si>
    <t>{d9f8bd56-a369-4cc2-a7e3-0829971077ee}</t>
  </si>
  <si>
    <t>SO 191</t>
  </si>
  <si>
    <t>Dopravní značení - konečné</t>
  </si>
  <si>
    <t>{b553af44-8ecd-4112-b25b-2c870e539922}</t>
  </si>
  <si>
    <t>SO 192</t>
  </si>
  <si>
    <t>Dočasné dopravní značení (DIO)</t>
  </si>
  <si>
    <t>{b15ba815-69a7-4daf-b446-872871b94f5c}</t>
  </si>
  <si>
    <t>400</t>
  </si>
  <si>
    <t>Elektro a sdělovací objekty</t>
  </si>
  <si>
    <t>{9983c6a9-a4bf-4ae3-b83a-5b2c95bde721}</t>
  </si>
  <si>
    <t>700</t>
  </si>
  <si>
    <t>Mobiliář</t>
  </si>
  <si>
    <t>{e0778a62-ad1f-4409-ab81-0acd0f08b55f}</t>
  </si>
  <si>
    <t>SO 701</t>
  </si>
  <si>
    <t>Relaxační zóna - herní prvky vč. dopadových ploch</t>
  </si>
  <si>
    <t>{313f3e7f-b1cb-4fa0-973a-464dd7782dcc}</t>
  </si>
  <si>
    <t>SO 702</t>
  </si>
  <si>
    <t>{dfa9b7e3-9ed1-416c-b20e-865e3be20375}</t>
  </si>
  <si>
    <t>800</t>
  </si>
  <si>
    <t>Vegetační úpravy a rekultivace</t>
  </si>
  <si>
    <t>{b69f86fc-ff5e-4cca-bd95-4509d67b63cf}</t>
  </si>
  <si>
    <t>SO 801-1</t>
  </si>
  <si>
    <t>Sadové úpravy, JTÚ a rekultivace</t>
  </si>
  <si>
    <t>{402c866e-414f-4b4c-ab3c-5e94100b0172}</t>
  </si>
  <si>
    <t>SO 801-2</t>
  </si>
  <si>
    <t>Následná 3-letá péče</t>
  </si>
  <si>
    <t>{7ce2ed45-20f5-4b48-95ef-9653218a9043}</t>
  </si>
  <si>
    <t>SO 802</t>
  </si>
  <si>
    <t>Inventarizace zeleně, návrh na kácení</t>
  </si>
  <si>
    <t>{c569eeca-ed2e-4d57-a55d-3b7b4395da6f}</t>
  </si>
  <si>
    <t>VRN</t>
  </si>
  <si>
    <t>Vedlejší rozpočtové náklady</t>
  </si>
  <si>
    <t>{ec8607dc-0497-4526-a24f-53c7e4eb5ee1}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</si>
  <si>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</si>
  <si>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</si>
  <si>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</si>
  <si>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</si>
  <si>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</si>
  <si>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</si>
  <si>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</si>
  <si>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Příprava území, demolice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</si>
  <si>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</si>
  <si>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</si>
  <si>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</si>
  <si>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</si>
  <si>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</si>
  <si>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</si>
  <si>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</si>
  <si>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</si>
  <si>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</si>
  <si>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</si>
  <si>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</si>
  <si>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</si>
  <si>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</si>
  <si>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</si>
  <si>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</si>
  <si>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</si>
  <si>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</si>
  <si>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</si>
  <si>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</si>
  <si>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</si>
  <si>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</si>
  <si>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</si>
  <si>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</si>
  <si>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</si>
  <si>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</si>
  <si>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</si>
  <si>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</si>
  <si>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</si>
  <si>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</si>
  <si>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</si>
  <si>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m2</t>
  </si>
  <si>
    <t>CS ÚRS 2018 02</t>
  </si>
  <si>
    <t>4</t>
  </si>
  <si>
    <t>416130463</t>
  </si>
  <si>
    <t>VV</t>
  </si>
  <si>
    <t>"část stávající dlažby napojení na ul.M.R.Štefánika"</t>
  </si>
  <si>
    <t>17,50</t>
  </si>
  <si>
    <t>Součet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</si>
  <si>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</si>
  <si>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</si>
  <si>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-1749762330</t>
  </si>
  <si>
    <t>"rozebrání stávajících chodníků a zpevněných ploch"</t>
  </si>
  <si>
    <t>179,40</t>
  </si>
  <si>
    <t>"stávající dlažba před garážemi - 1,25 m2/ks"</t>
  </si>
  <si>
    <t>12*1,25</t>
  </si>
  <si>
    <t>3</t>
  </si>
  <si>
    <t>113151111</t>
  </si>
  <si>
    <t>Rozebírání zpevněných ploch s přemístěním na skládku na vzdálenost do 20 m nebo s naložením na dopravní prostředek ze silničních panelů</t>
  </si>
  <si>
    <t>1010655710</t>
  </si>
  <si>
    <t>"rozebrání stávající panelové plochy"</t>
  </si>
  <si>
    <t>285+33</t>
  </si>
  <si>
    <t>113154123</t>
  </si>
  <si>
    <t>Frézování živičného podkladu nebo krytu s naložením na dopravní prostředek plochy do 500 m2 bez překážek v trase pruhu šířky přes 0,5 m do 1 m, tloušťky vrstvy 50 mm</t>
  </si>
  <si>
    <t>1737889900</t>
  </si>
  <si>
    <t>"odstranění stávajících konstrukčních vrstev komunikace -část krytu nezpevněné plochy"</t>
  </si>
  <si>
    <t>150,00</t>
  </si>
  <si>
    <t>5</t>
  </si>
  <si>
    <t>113154124</t>
  </si>
  <si>
    <t>Frézování živičného podkladu nebo krytu s naložením na dopravní prostředek plochy do 500 m2 bez překážek v trase pruhu šířky přes 0,5 m do 1 m, tloušťky vrstvy 100 mm</t>
  </si>
  <si>
    <t>-18709911</t>
  </si>
  <si>
    <t>"odfrézování stávajícího krytu napojení na ul.M.R.Štefánika"</t>
  </si>
  <si>
    <t>187</t>
  </si>
  <si>
    <t>6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</si>
  <si>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</si>
  <si>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</si>
  <si>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</si>
  <si>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-274280893</t>
  </si>
  <si>
    <t>"stávající obruba napojení na ul.M.R.Štefánika"</t>
  </si>
  <si>
    <t>8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</si>
  <si>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</si>
  <si>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</si>
  <si>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</si>
  <si>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2004373353</t>
  </si>
  <si>
    <t>"obruba stávajících zpevněných ploch a komunikací"</t>
  </si>
  <si>
    <t>298</t>
  </si>
  <si>
    <t>113203111</t>
  </si>
  <si>
    <t>Vytrhání obrub s vybouráním lože, s přemístěním hmot na skládku na vzdálenost do 3 m nebo s naložením na dopravní prostředek z dlažebních kostek</t>
  </si>
  <si>
    <t>-45956528</t>
  </si>
  <si>
    <t>"rozebrání dvojřádku - napojení na ul. M.R.Štefánika"</t>
  </si>
  <si>
    <t>2*8,00</t>
  </si>
  <si>
    <t>9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</si>
  <si>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</si>
  <si>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</si>
  <si>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598886075</t>
  </si>
  <si>
    <t>"odstranění stávajících beton.kcí - dobetonávek komunikací"</t>
  </si>
  <si>
    <t>16,00</t>
  </si>
  <si>
    <t>10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</si>
  <si>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</si>
  <si>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</si>
  <si>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2105542041</t>
  </si>
  <si>
    <t>"očištění k opětovnému použití"</t>
  </si>
  <si>
    <t>11</t>
  </si>
  <si>
    <t>979071112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</si>
  <si>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živicí nebo cementovou maltou</t>
  </si>
  <si>
    <t>1209120847</t>
  </si>
  <si>
    <t>"dvojřádek - napojení na ul. M.R.Štefánika"</t>
  </si>
  <si>
    <t>"očištění kostek k opětovnému použití"</t>
  </si>
  <si>
    <t>997</t>
  </si>
  <si>
    <t>Přesun sutě</t>
  </si>
  <si>
    <t>12</t>
  </si>
  <si>
    <t>997002511</t>
  </si>
  <si>
    <t>Vodorovné přemístění suti a vybouraných hmot bez naložení, se složením a hrubým urovnáním na vzdálenost do 1 km</t>
  </si>
  <si>
    <t>t</t>
  </si>
  <si>
    <t>-1873564560</t>
  </si>
  <si>
    <t>"odvoz vybouraného materiálu k trvalému uložení na skládku"</t>
  </si>
  <si>
    <t>"dlažba stávajících chodníků a zpevněných ploch"</t>
  </si>
  <si>
    <t>49,572+4,55</t>
  </si>
  <si>
    <t>"stávající obruby chodníků a zpevněných ploch"</t>
  </si>
  <si>
    <t>61,09</t>
  </si>
  <si>
    <t>"betonové konstrukce - dobetonávky"</t>
  </si>
  <si>
    <t>10,00</t>
  </si>
  <si>
    <t>13</t>
  </si>
  <si>
    <t>997002519</t>
  </si>
  <si>
    <t>Vodorovné přemístění suti a vybouraných hmot bez naložení, se složením a hrubým urovnáním Příplatek k ceně za každý další i započatý 1 km přes 1 km</t>
  </si>
  <si>
    <t>-1005786173</t>
  </si>
  <si>
    <t>"odvoz vybouraného materiálu k trvalému uložení na skládku - celkem 6 km"</t>
  </si>
  <si>
    <t>125,212*5</t>
  </si>
  <si>
    <t>14</t>
  </si>
  <si>
    <t>997013801</t>
  </si>
  <si>
    <t>Poplatek za uložení stavebního odpadu na skládce (skládkovné) z prostého betonu zatříděného do Katalogu odpadů pod kódem 170 101</t>
  </si>
  <si>
    <t>-1738584542</t>
  </si>
  <si>
    <t>"poplatek za uložení vybouraného materiálu na skládce"</t>
  </si>
  <si>
    <t>125,212</t>
  </si>
  <si>
    <t>997221551</t>
  </si>
  <si>
    <t>Vodorovná doprava suti bez naložení, ale se složením a s hrubým urovnáním ze sypkých materiálů, na vzdálenost do 1 km</t>
  </si>
  <si>
    <t>-1771349167</t>
  </si>
  <si>
    <t>"odfrézovaná živice stávajícího krytu komunikace"</t>
  </si>
  <si>
    <t>47,872+19,20</t>
  </si>
  <si>
    <t>16</t>
  </si>
  <si>
    <t>997221559</t>
  </si>
  <si>
    <t>Vodorovná doprava suti bez naložení, ale se složením a s hrubým urovnáním Příplatek k ceně za každý další i započatý 1 km přes 1 km</t>
  </si>
  <si>
    <t>499928955</t>
  </si>
  <si>
    <t>"odfrézovaná živice stávajícího krytu komunikace - celkem 6 km"</t>
  </si>
  <si>
    <t>(47,872+19,20)*5</t>
  </si>
  <si>
    <t>17</t>
  </si>
  <si>
    <t>997221845</t>
  </si>
  <si>
    <t>Poplatek za uložení stavebního odpadu na skládce (skládkovné) asfaltového bez obsahu dehtu zatříděného do Katalogu odpadů pod kódem 170 302</t>
  </si>
  <si>
    <t>-447380086</t>
  </si>
  <si>
    <t>"poplatek za uložení odfrézovaného živičného krytu na skládku"</t>
  </si>
  <si>
    <t>18</t>
  </si>
  <si>
    <t>997221571</t>
  </si>
  <si>
    <t>Vodorovná doprava vybouraných hmot bez naložení, ale se složením a s hrubým urovnáním na vzdálenost do 1 km</t>
  </si>
  <si>
    <t>854550929</t>
  </si>
  <si>
    <t>"přemístění demontovaných silničních panelů se složením na místo určené objednatelem"</t>
  </si>
  <si>
    <t>112,89</t>
  </si>
  <si>
    <t>19</t>
  </si>
  <si>
    <t>997221579</t>
  </si>
  <si>
    <t>Vodorovná doprava vybouraných hmot bez naložení, ale se složením a s hrubým urovnáním na vzdálenost Příplatek k ceně za každý další i započatý 1 km přes 1 km</t>
  </si>
  <si>
    <t>-1587210042</t>
  </si>
  <si>
    <t>"přemístění demontovaných silničních panelů se složením na místo určené objednatelem - do 5 km"</t>
  </si>
  <si>
    <t>112,89*4</t>
  </si>
  <si>
    <t>998</t>
  </si>
  <si>
    <t>Přesun hmot</t>
  </si>
  <si>
    <t>20</t>
  </si>
  <si>
    <t>998223011</t>
  </si>
  <si>
    <t>Přesun hmot pro pozemní komunikace s krytem dlážděným dopravní vzdálenost do 200 m jakékoliv délky objektu</t>
  </si>
  <si>
    <t>1859087118</t>
  </si>
  <si>
    <t>100 - Komunikace</t>
  </si>
  <si>
    <t>Soupis:</t>
  </si>
  <si>
    <t>SO 101 - Účelová komunikace</t>
  </si>
  <si>
    <t xml:space="preserve">    5 - Komunikace pozemní</t>
  </si>
  <si>
    <t xml:space="preserve">    9 - Ostatní konstrukce a práce, bourání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</si>
  <si>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</si>
  <si>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</si>
  <si>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m3</t>
  </si>
  <si>
    <t>-881831748</t>
  </si>
  <si>
    <t>"odkopávka pro konstrukci komunikace - index 1,05"</t>
  </si>
  <si>
    <t>824,20*1,05*0,41</t>
  </si>
  <si>
    <t>"odkopávka pro aktivní zónu"</t>
  </si>
  <si>
    <t>824,20*1,05*0,40</t>
  </si>
  <si>
    <t>"odkopávka pro úpravu napojení na ul.M.R.Štefánika - dlažba  + SLP"</t>
  </si>
  <si>
    <t>(31,50+4,40)*1,05*0,41</t>
  </si>
  <si>
    <t>"odkopávka pro aktivní zónu napojení"</t>
  </si>
  <si>
    <t>(31,40+4,40)*1,05*0,30</t>
  </si>
  <si>
    <t>"odkopávka pro konstrukci ploch bezpečnostního odstupu"</t>
  </si>
  <si>
    <t>80,00*0,41</t>
  </si>
  <si>
    <t>Mezisoučet</t>
  </si>
  <si>
    <t>"odpočet objemu bouraných původních konstrukcí v ploše nových úprav"</t>
  </si>
  <si>
    <t>"panelová plocha"</t>
  </si>
  <si>
    <t>-(285,00+33,00)*0,25</t>
  </si>
  <si>
    <t>"odfrézovaný živičný kryt"</t>
  </si>
  <si>
    <t>-187,00*0,10</t>
  </si>
  <si>
    <t>-150,00*0,05</t>
  </si>
  <si>
    <t>"dlažba před garážemi"</t>
  </si>
  <si>
    <t>-15,00*0,10</t>
  </si>
  <si>
    <t>"vybourané dobetonávky komunikací"</t>
  </si>
  <si>
    <t>-16,00*0,30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</si>
  <si>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</si>
  <si>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</si>
  <si>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-71610003</t>
  </si>
  <si>
    <t>"50% kubatury"</t>
  </si>
  <si>
    <t>648,514*0,50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</si>
  <si>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</si>
  <si>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</si>
  <si>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57261901</t>
  </si>
  <si>
    <t>"odvoz přebytku výkopku na skládku"</t>
  </si>
  <si>
    <t>648,514</t>
  </si>
  <si>
    <t>"odpočet vhodné zeminy použité k dosypání obrubníků"</t>
  </si>
  <si>
    <t>-12,80</t>
  </si>
  <si>
    <t>171102111</t>
  </si>
  <si>
    <t>Uložení sypaniny do zhutněných násypů pro dálnice a letiště s rozprostřením sypaniny ve vrstvách, s hrubým urovnáním a uzavřením povrchu násypu z hornin nesoudržných sypkých v aktivní zóně</t>
  </si>
  <si>
    <t>-61208150</t>
  </si>
  <si>
    <t>"aktivní zóna pod plochou komunikace v tl. 400 mm"</t>
  </si>
  <si>
    <t>"aktivní zóna pod plochou napojení v tl. 300 mm"</t>
  </si>
  <si>
    <t>(31,50+4,40)*1,05*0,30</t>
  </si>
  <si>
    <t>M</t>
  </si>
  <si>
    <t>58344199</t>
  </si>
  <si>
    <t>štěrkodrť frakce 0-63</t>
  </si>
  <si>
    <t>-65331920</t>
  </si>
  <si>
    <t>"dodávka vhodného materiálu pro aktivní zónu - ŠD - 1,95 t/m3"</t>
  </si>
  <si>
    <t>357,473*1,95</t>
  </si>
  <si>
    <t>171201101</t>
  </si>
  <si>
    <t>Uložení sypaniny do násypů s rozprostřením sypaniny ve vrstvách a s hrubým urovnáním nezhutněných z jakýchkoliv hornin</t>
  </si>
  <si>
    <t>1788284510</t>
  </si>
  <si>
    <t>"dosypání obrubníků vhodnou zeminou - 0,10 m3/bm"</t>
  </si>
  <si>
    <t>128,00*0,10</t>
  </si>
  <si>
    <t>171201211</t>
  </si>
  <si>
    <t>Poplatek za uložení stavebního odpadu na skládce (skládkovné) zeminy a kameniva zatříděného do Katalogu odpadů pod kódem 170 504</t>
  </si>
  <si>
    <t>-502164637</t>
  </si>
  <si>
    <t>"odvoz přebytku výkopku na skládku - poplatek za uložení"</t>
  </si>
  <si>
    <t>648,514*1,8</t>
  </si>
  <si>
    <t>181102302</t>
  </si>
  <si>
    <t>Úprava pláně na stavbách dálnic strojně v zářezech mimo skalních se zhutněním</t>
  </si>
  <si>
    <t>-827186711</t>
  </si>
  <si>
    <t>"plocha komunikace - index 1,05"</t>
  </si>
  <si>
    <t>824,20*1,05</t>
  </si>
  <si>
    <t>"úprava napojení na ul.M.R.Štefánika - dlažba  + SLP"</t>
  </si>
  <si>
    <t>(31,50+4,40)*1,05</t>
  </si>
  <si>
    <t>"úprava ploch bezpečnostního odstupu"</t>
  </si>
  <si>
    <t>80,00</t>
  </si>
  <si>
    <t>Komunikace pozemní</t>
  </si>
  <si>
    <t>564851111</t>
  </si>
  <si>
    <t>Podklad ze štěrkodrti ŠD s rozprostřením a zhutněním, po zhutnění tl. 150 mm</t>
  </si>
  <si>
    <t>-1006484084</t>
  </si>
  <si>
    <t>"skladba nové komunikace - 2 vrstvy, index 1,05 "</t>
  </si>
  <si>
    <t>824,20*2*1,05</t>
  </si>
  <si>
    <t>"skladba nové komunikace napojení - index 1,05 "</t>
  </si>
  <si>
    <t>(2,20+31,40+2,20)*1,05</t>
  </si>
  <si>
    <t>"plochy bezpečnostního odstupu"</t>
  </si>
  <si>
    <t>564851114</t>
  </si>
  <si>
    <t>Podklad ze štěrkodrti ŠD s rozprostřením a zhutněním, po zhutnění tl. 180 mm</t>
  </si>
  <si>
    <t>407083158</t>
  </si>
  <si>
    <t>"skladba nové komunikace - sjezd na ul.M.R-Štefánika - index 1,05"</t>
  </si>
  <si>
    <t>565155111</t>
  </si>
  <si>
    <t>Asfaltový beton vrstva podkladní ACP 16 (obalované kamenivo střednězrnné - OKS) s rozprostřením a zhutněním v pruhu šířky do 3 m, po zhutnění tl. 70 mm</t>
  </si>
  <si>
    <t>-1075456496</t>
  </si>
  <si>
    <t>"skladba nové komunikace"</t>
  </si>
  <si>
    <t>824,20</t>
  </si>
  <si>
    <t>573111112</t>
  </si>
  <si>
    <t>Postřik infiltrační PI z asfaltu silničního s posypem kamenivem, v množství 1,00 kg/m2</t>
  </si>
  <si>
    <t>1530547111</t>
  </si>
  <si>
    <t>573231106</t>
  </si>
  <si>
    <t>Postřik spojovací PS bez posypu kamenivem ze silniční emulze, v množství 0,30 kg/m2</t>
  </si>
  <si>
    <t>-1694046143</t>
  </si>
  <si>
    <t>577144111</t>
  </si>
  <si>
    <t>Asfaltový beton vrstva obrusná ACO 11 (ABS) s rozprostřením a se zhutněním z nemodifikovaného asfaltu v pruhu šířky do 3 m tř. I, po zhutnění tl. 50 mm</t>
  </si>
  <si>
    <t>-660958962</t>
  </si>
  <si>
    <t>"nový kryt komunikace"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</si>
  <si>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</si>
  <si>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</si>
  <si>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-944361289</t>
  </si>
  <si>
    <t>"skladba nové komunikace - sjezd na ul.M.R.štefánika"</t>
  </si>
  <si>
    <t>31,50</t>
  </si>
  <si>
    <t>"úprava napojení na ul.M.R.Štefánika - dlažba SLP (signální pásy)"</t>
  </si>
  <si>
    <t>2*2,20</t>
  </si>
  <si>
    <t>100528</t>
  </si>
  <si>
    <t>dlažba SLEPECKÁ, 8 cm, barevná</t>
  </si>
  <si>
    <t>vlastní</t>
  </si>
  <si>
    <t>1879063922</t>
  </si>
  <si>
    <t>P</t>
  </si>
  <si>
    <t>Poznámka k položce:
Firemní položka.</t>
  </si>
  <si>
    <t>"dodávka dlažby SLP - ztratné 3%"</t>
  </si>
  <si>
    <t>2*2,20*1,03</t>
  </si>
  <si>
    <t>59245020</t>
  </si>
  <si>
    <t>dlažba skladebná betonová 20x10x8 cm přírodní</t>
  </si>
  <si>
    <t>-1751346221</t>
  </si>
  <si>
    <t>"dodávka dlažby komunikace - ztratné 3%"</t>
  </si>
  <si>
    <t>(31,50+80,00)*1,03</t>
  </si>
  <si>
    <t>Ostatní konstrukce a práce, bourání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</si>
  <si>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</si>
  <si>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</si>
  <si>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1516020554</t>
  </si>
  <si>
    <t>"osazení přídlažby u garáží"</t>
  </si>
  <si>
    <t>45,00</t>
  </si>
  <si>
    <t>59218002</t>
  </si>
  <si>
    <t>krajník silniční betonový 50x25x10cm</t>
  </si>
  <si>
    <t>1920531303</t>
  </si>
  <si>
    <t>"dodávka krajníků (přídlažby) - ztratné 1%"</t>
  </si>
  <si>
    <t>45,00*1,01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</si>
  <si>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</si>
  <si>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</si>
  <si>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-1936751469</t>
  </si>
  <si>
    <t>"osazení obruby komunikace"</t>
  </si>
  <si>
    <t>128,50</t>
  </si>
  <si>
    <t>59217031</t>
  </si>
  <si>
    <t>obrubník betonový silniční 100 x 15 x 25 cm</t>
  </si>
  <si>
    <t>1431985474</t>
  </si>
  <si>
    <t>"dodávka nových obrub - ztratné 1%"</t>
  </si>
  <si>
    <t>128,50*1,01</t>
  </si>
  <si>
    <t>"odpočet obrub přechodových a nájezdových"</t>
  </si>
  <si>
    <t>-(2,00+13,50)*1,01</t>
  </si>
  <si>
    <t>22</t>
  </si>
  <si>
    <t>59217030</t>
  </si>
  <si>
    <t>obrubník betonový silniční přechodový 100x15x15-25 cm</t>
  </si>
  <si>
    <t>1148860465</t>
  </si>
  <si>
    <t>"dodávka nových obrub přechodových - ztratné 1%"</t>
  </si>
  <si>
    <t>2,00*1,01</t>
  </si>
  <si>
    <t>23</t>
  </si>
  <si>
    <t>59217029</t>
  </si>
  <si>
    <t>obrubník betonový silniční nájezdový 100x15x15 cm</t>
  </si>
  <si>
    <t>-1771213015</t>
  </si>
  <si>
    <t>"dodávka nových obrub nájezdových - ztratné 1%"</t>
  </si>
  <si>
    <t>13,50*1,01</t>
  </si>
  <si>
    <t>24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</si>
  <si>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</si>
  <si>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</si>
  <si>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-484309627</t>
  </si>
  <si>
    <t>"osazení obruby plochy bezpečnostního odstupu"</t>
  </si>
  <si>
    <t>5,00</t>
  </si>
  <si>
    <t>25</t>
  </si>
  <si>
    <t>59217017</t>
  </si>
  <si>
    <t>obrubník betonový chodníkový 100x10x25 cm</t>
  </si>
  <si>
    <t>1101385490</t>
  </si>
  <si>
    <t>"dodávka nových obrubníků - ztratné 1%"</t>
  </si>
  <si>
    <t>5,00*1,01</t>
  </si>
  <si>
    <t>26</t>
  </si>
  <si>
    <t>999999101</t>
  </si>
  <si>
    <t>Příplatek za úpravu betonových obrub silničních seříznutím a dělením kolmým nebo šikmým pro vytvoření napojení v oblouku nebo zkrácení na požadovanou délku</t>
  </si>
  <si>
    <t>ks</t>
  </si>
  <si>
    <t>512</t>
  </si>
  <si>
    <t>-512625083</t>
  </si>
  <si>
    <t>Poznámka k položce:
Firemní položka</t>
  </si>
  <si>
    <t>"předpoklad 10% z celk.množství osazovaných obrub"</t>
  </si>
  <si>
    <t>128,50*0,10</t>
  </si>
  <si>
    <t>27</t>
  </si>
  <si>
    <t>998225111</t>
  </si>
  <si>
    <t>Přesun hmot pro komunikace s krytem z kameniva, monolitickým betonovým nebo živičným dopravní vzdálenost do 200 m jakékoliv délky objektu</t>
  </si>
  <si>
    <t>2033756821</t>
  </si>
  <si>
    <t>SO 110 - Chodníky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</si>
  <si>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</si>
  <si>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</si>
  <si>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-576271032</t>
  </si>
  <si>
    <t>"odkopávka pro konstrukci chodníku - index 1,08"</t>
  </si>
  <si>
    <t>"dlažba nových chodníků"</t>
  </si>
  <si>
    <t>218,30*0,34*1,08</t>
  </si>
  <si>
    <t>"oprava chodníku u ul. M.R.Štefánika"</t>
  </si>
  <si>
    <t>17,50*0,34*1,08</t>
  </si>
  <si>
    <t>"dlažba varovných a signálních pásů - SLP"</t>
  </si>
  <si>
    <t>5,40*0,34*1,08</t>
  </si>
  <si>
    <t>"odpočet objemu rozebíraných původ.konstrukcí v upravovaných plochách"</t>
  </si>
  <si>
    <t>-(124+17,50)*0,10</t>
  </si>
  <si>
    <t>"odkopávky pro aktivní zóny"</t>
  </si>
  <si>
    <t>"odkopávka pro aktivní zónu v tl. 300 mm"</t>
  </si>
  <si>
    <t>218,30*0,30*1,08</t>
  </si>
  <si>
    <t>17,50*0,30*1,08</t>
  </si>
  <si>
    <t>5,40*0,30*1,08</t>
  </si>
  <si>
    <t>926152604</t>
  </si>
  <si>
    <t>(74,419+78,149)*0,50</t>
  </si>
  <si>
    <t>1332627538</t>
  </si>
  <si>
    <t>"odkopávka pro konstrukci nových chodníků"</t>
  </si>
  <si>
    <t>74,419</t>
  </si>
  <si>
    <t>78,149</t>
  </si>
  <si>
    <t>"odpočet zeminy použité k dosypání obrubníků"</t>
  </si>
  <si>
    <t>-13,60</t>
  </si>
  <si>
    <t>-2084161327</t>
  </si>
  <si>
    <t>"vytvoření aktivní zóny v tl. 300 mm"</t>
  </si>
  <si>
    <t>1676164836</t>
  </si>
  <si>
    <t>78,149*1,95</t>
  </si>
  <si>
    <t>1286061031</t>
  </si>
  <si>
    <t>"dosypání části obrubníků zeminou - 0,10 m3/bm"</t>
  </si>
  <si>
    <t>136,00*0,10</t>
  </si>
  <si>
    <t>-1403965396</t>
  </si>
  <si>
    <t>"odkopávka pro konstrukci chodníků vč.var. a signal.pásů"</t>
  </si>
  <si>
    <t>74,419*1,8</t>
  </si>
  <si>
    <t>78,149*1,8</t>
  </si>
  <si>
    <t>-13,60*1,80</t>
  </si>
  <si>
    <t>2052778639</t>
  </si>
  <si>
    <t>"plocha nových chodníků"</t>
  </si>
  <si>
    <t>218,30*1,08</t>
  </si>
  <si>
    <t>"oprava chodmíku u ul. M.R.Štefánika"</t>
  </si>
  <si>
    <t>17,50*1,08</t>
  </si>
  <si>
    <t>"plocha varovných a signálních pásů - SLP"</t>
  </si>
  <si>
    <t>5,40*1,08</t>
  </si>
  <si>
    <t>564871111</t>
  </si>
  <si>
    <t>Podklad ze štěrkodrti ŠD s rozprostřením a zhutněním, po zhutnění tl. 250 mm</t>
  </si>
  <si>
    <t>1098492260</t>
  </si>
  <si>
    <t>218,30</t>
  </si>
  <si>
    <t>5,40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</si>
  <si>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</si>
  <si>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</si>
  <si>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-629956691</t>
  </si>
  <si>
    <t>"dlažba chodníku"</t>
  </si>
  <si>
    <t>59245018</t>
  </si>
  <si>
    <t>dlažba skladebná betonová 20x10x6 cm přírodní</t>
  </si>
  <si>
    <t>1115451740</t>
  </si>
  <si>
    <t>"dodávka dlažby chodníku - ztratné 1%"</t>
  </si>
  <si>
    <t>(218,30+17,50)*1,01</t>
  </si>
  <si>
    <t>59245006</t>
  </si>
  <si>
    <t>dlažba skladebná betonová základní pro nevidomé 20 x 10 x 6 cm barevná</t>
  </si>
  <si>
    <t>701608600</t>
  </si>
  <si>
    <t>"dodávka dlažby SLP pro varovné a signál.pásy - ztratné 3%"</t>
  </si>
  <si>
    <t>5,40*1,03</t>
  </si>
  <si>
    <t>1708957876</t>
  </si>
  <si>
    <t>"osazení obruby nových chodníků"</t>
  </si>
  <si>
    <t>"úprava napojení na ul. M.R.Štefánika"</t>
  </si>
  <si>
    <t>(2+3)*2</t>
  </si>
  <si>
    <t>"nové chodníky ve dvorním traktu"</t>
  </si>
  <si>
    <t>174</t>
  </si>
  <si>
    <t>2013905403</t>
  </si>
  <si>
    <t>(10+174)*1,01</t>
  </si>
  <si>
    <t>999999102</t>
  </si>
  <si>
    <t>Příplatek za úpravu betonových obrub chodníkových seříznutím a dělením kolmým nebo šikmým pro vytvoření napojení v oblouku nebo zkrácení na požadovanou délku</t>
  </si>
  <si>
    <t>988159434</t>
  </si>
  <si>
    <t>"předpoklad 5% z celk.množství osazovaných obrub"</t>
  </si>
  <si>
    <t>184*0,05</t>
  </si>
  <si>
    <t>-2031096034</t>
  </si>
  <si>
    <t>SO 110.1 - Oprava chodníku</t>
  </si>
  <si>
    <t>911153925</t>
  </si>
  <si>
    <t>"odstranění části krytu stávajícího chodníku u ul. Palackého v prostoru překopu"</t>
  </si>
  <si>
    <t>2,00</t>
  </si>
  <si>
    <t>-963994156</t>
  </si>
  <si>
    <t>"odstranění krytu stávajícího chodníku u ul.Palackého"</t>
  </si>
  <si>
    <t>89,20-2-7,50</t>
  </si>
  <si>
    <t>-1173654094</t>
  </si>
  <si>
    <t>"odstranění části krytu stávajícího chodníku"</t>
  </si>
  <si>
    <t>7,50</t>
  </si>
  <si>
    <t>"odstranění části krytu komunikace podél silniční obruby"</t>
  </si>
  <si>
    <t>47,00*0,50</t>
  </si>
  <si>
    <t>340309633</t>
  </si>
  <si>
    <t>"silniční obruba stávajícího chodníku u ul.Palackého"</t>
  </si>
  <si>
    <t>47</t>
  </si>
  <si>
    <t>-1960173447</t>
  </si>
  <si>
    <t>"záhonová obruba stávajícího chodníku u ul.Palackého"</t>
  </si>
  <si>
    <t>1330616620</t>
  </si>
  <si>
    <t>"odkopávka pro konstrukci chodníku - index 1,05"</t>
  </si>
  <si>
    <t>"oprava chodníku u ul. Palackého"</t>
  </si>
  <si>
    <t>89,20*0,34*1,05</t>
  </si>
  <si>
    <t>-89,20*0,10</t>
  </si>
  <si>
    <t>89,20*0,30*1,05</t>
  </si>
  <si>
    <t>1184327711</t>
  </si>
  <si>
    <t>51,022*0,50</t>
  </si>
  <si>
    <t>-1297036350</t>
  </si>
  <si>
    <t>22,924</t>
  </si>
  <si>
    <t>28,098</t>
  </si>
  <si>
    <t>-1,80</t>
  </si>
  <si>
    <t>-1721498752</t>
  </si>
  <si>
    <t>1036826515</t>
  </si>
  <si>
    <t>28,098*1,95</t>
  </si>
  <si>
    <t>779760506</t>
  </si>
  <si>
    <t>"dosypání zahradních obrubníků zeminou - 0,10 m3/bm"</t>
  </si>
  <si>
    <t>18,00*0,10</t>
  </si>
  <si>
    <t>818222043</t>
  </si>
  <si>
    <t>49,222*1,8</t>
  </si>
  <si>
    <t>-111137197</t>
  </si>
  <si>
    <t>"oprava chodmíku u ul. Palackého"</t>
  </si>
  <si>
    <t>89,20*1,05</t>
  </si>
  <si>
    <t>1161675479</t>
  </si>
  <si>
    <t>"oprava chodníku u ul.Palackého"</t>
  </si>
  <si>
    <t>88,10</t>
  </si>
  <si>
    <t>1,10</t>
  </si>
  <si>
    <t>-1383637923</t>
  </si>
  <si>
    <t>"obnova krytu komunikace š. 0,50 m od obruby chodníku"</t>
  </si>
  <si>
    <t>-1554635884</t>
  </si>
  <si>
    <t>-1803624686</t>
  </si>
  <si>
    <t>"oprava chodníku u  ul.Palackého"</t>
  </si>
  <si>
    <t>-1159045779</t>
  </si>
  <si>
    <t>"dodávka dlažby chodníku - ztratné 2%"</t>
  </si>
  <si>
    <t>88,10*1,02</t>
  </si>
  <si>
    <t>829627677</t>
  </si>
  <si>
    <t>1,10*1,03</t>
  </si>
  <si>
    <t>-1729666355</t>
  </si>
  <si>
    <t>"osazení obruby chodníku u ul.Palackého - komunikace"</t>
  </si>
  <si>
    <t>764910394</t>
  </si>
  <si>
    <t>44,00*1,01</t>
  </si>
  <si>
    <t>-1208768336</t>
  </si>
  <si>
    <t>1,00*1,01</t>
  </si>
  <si>
    <t>1996192572</t>
  </si>
  <si>
    <t>916331112</t>
  </si>
  <si>
    <t>Osazení zahradního obrubníku betonového s ložem tl. od 50 do 100 mm z betonu prostého tř. C 12/15 s boční opěrou z betonu prostého tř. C 12/15</t>
  </si>
  <si>
    <t>-1930395224</t>
  </si>
  <si>
    <t>"osazení obruby chodníku u ul.Palackého - zeleň"</t>
  </si>
  <si>
    <t>59217001</t>
  </si>
  <si>
    <t>obrubník betonový zahradní 100 x 5 x 25 cm</t>
  </si>
  <si>
    <t>202117635</t>
  </si>
  <si>
    <t>"dodávka nových obrub zahradních - ztratné 1%"</t>
  </si>
  <si>
    <t>18,00*1,01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</si>
  <si>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</si>
  <si>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</si>
  <si>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257644494</t>
  </si>
  <si>
    <t>"napojení stáv.živ.krytu pro napojení doplnění komunikace"</t>
  </si>
  <si>
    <t>47,00</t>
  </si>
  <si>
    <t>919735111</t>
  </si>
  <si>
    <t>Řezání stávajícího živičného krytu nebo podkladu hloubky do 50 mm</t>
  </si>
  <si>
    <t>-1239345137</t>
  </si>
  <si>
    <t>"proříznutí stáv.živ.krytu pro napojení doplnění komunikace"</t>
  </si>
  <si>
    <t>28</t>
  </si>
  <si>
    <t>919735112</t>
  </si>
  <si>
    <t>Řezání stávajícího živičného krytu nebo podkladu hloubky přes 50 do 100 mm</t>
  </si>
  <si>
    <t>-397031853</t>
  </si>
  <si>
    <t>"proříznutí stáv.živ.krytu chodníku pro napojení dlažby"</t>
  </si>
  <si>
    <t>3,50</t>
  </si>
  <si>
    <t>29</t>
  </si>
  <si>
    <t>938908411</t>
  </si>
  <si>
    <t>Čištění vozovek splachováním vodou povrchu podkladu nebo krytu živičného, betonového nebo dlážděného</t>
  </si>
  <si>
    <t>473114529</t>
  </si>
  <si>
    <t>"očištění upravované plochy vozovky"</t>
  </si>
  <si>
    <t>"před pokládkou nové vrstvy krytu"</t>
  </si>
  <si>
    <t>30</t>
  </si>
  <si>
    <t>938909111</t>
  </si>
  <si>
    <t>Čištění vozovek metením bláta, prachu nebo hlinitého nánosu s odklizením na hromady na vzdálenost do 20 m nebo naložením na dopravní prostředek strojně povrchu podkladu nebo krytu štěrkového</t>
  </si>
  <si>
    <t>-1721936773</t>
  </si>
  <si>
    <t>31</t>
  </si>
  <si>
    <t>-409279107</t>
  </si>
  <si>
    <t>47,00*0,05</t>
  </si>
  <si>
    <t>32</t>
  </si>
  <si>
    <t>-1937196454</t>
  </si>
  <si>
    <t>"dlažba stávajícího chodníku"</t>
  </si>
  <si>
    <t>20,324+0,52</t>
  </si>
  <si>
    <t>"stávající obruby chodníku"</t>
  </si>
  <si>
    <t>13,63+4,51</t>
  </si>
  <si>
    <t>33</t>
  </si>
  <si>
    <t>-2019351418</t>
  </si>
  <si>
    <t>38,984*5</t>
  </si>
  <si>
    <t>34</t>
  </si>
  <si>
    <t>2070120502</t>
  </si>
  <si>
    <t>38,984</t>
  </si>
  <si>
    <t>35</t>
  </si>
  <si>
    <t>1204382200</t>
  </si>
  <si>
    <t>"odfrézovaná živice stávajícího krytu komunikace a chodníku"</t>
  </si>
  <si>
    <t>3,968</t>
  </si>
  <si>
    <t>36</t>
  </si>
  <si>
    <t>398930026</t>
  </si>
  <si>
    <t>"odfrézovaná živice stávajícího krytu komunikace a chodníku - celkem 6 km"</t>
  </si>
  <si>
    <t>3,968*5</t>
  </si>
  <si>
    <t>37</t>
  </si>
  <si>
    <t>-458247166</t>
  </si>
  <si>
    <t>38</t>
  </si>
  <si>
    <t>1914321560</t>
  </si>
  <si>
    <t>SO 120 - Parkoviště</t>
  </si>
  <si>
    <t>1199535944</t>
  </si>
  <si>
    <t>"odkopávka pro konstrukci komunikace - index 1,06"</t>
  </si>
  <si>
    <t>273,30*1,06*0,44</t>
  </si>
  <si>
    <t>"odkopávka pro aktivní zónu - index 1,06"</t>
  </si>
  <si>
    <t>273,30*1,06*0,30</t>
  </si>
  <si>
    <t>1524398217</t>
  </si>
  <si>
    <t>"odkopávka pro konstrukci komunikace"</t>
  </si>
  <si>
    <t>127,467*0,50</t>
  </si>
  <si>
    <t>86,909*0,50</t>
  </si>
  <si>
    <t>1924522053</t>
  </si>
  <si>
    <t>127,467</t>
  </si>
  <si>
    <t>86,909</t>
  </si>
  <si>
    <t>-8,80</t>
  </si>
  <si>
    <t>1512437860</t>
  </si>
  <si>
    <t>"aktivní zóna pod plochou komunikace v tl. 300 mm"</t>
  </si>
  <si>
    <t>-275304063</t>
  </si>
  <si>
    <t>86,909*1,95</t>
  </si>
  <si>
    <t>-957132650</t>
  </si>
  <si>
    <t>"dosypání obrubníků vhodnou zeminou z výkopu - 0,10 m3/bm"</t>
  </si>
  <si>
    <t>(101,50-13,50)*0,10</t>
  </si>
  <si>
    <t>2006380539</t>
  </si>
  <si>
    <t>127,467*1,8</t>
  </si>
  <si>
    <t>86,909*1,8</t>
  </si>
  <si>
    <t>-8,80*1,80</t>
  </si>
  <si>
    <t>-1166035440</t>
  </si>
  <si>
    <t>"plocha komunikace - index 1,06"</t>
  </si>
  <si>
    <t>273,30*1,06</t>
  </si>
  <si>
    <t>190241856</t>
  </si>
  <si>
    <t>"skladba nové komunikace - index 1,06"</t>
  </si>
  <si>
    <t>-1307042083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</si>
  <si>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</si>
  <si>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</si>
  <si>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127486617</t>
  </si>
  <si>
    <t>273,30</t>
  </si>
  <si>
    <t>-1854513492</t>
  </si>
  <si>
    <t>273,30*1,01</t>
  </si>
  <si>
    <t>-501685252</t>
  </si>
  <si>
    <t>"osazení přídlažby oddělující plochu parkoviště"</t>
  </si>
  <si>
    <t>6,50+10,50+6,00+13,00+5,00+21,00</t>
  </si>
  <si>
    <t>1009743797</t>
  </si>
  <si>
    <t>62,00*1,01</t>
  </si>
  <si>
    <t>532404414</t>
  </si>
  <si>
    <t>"osazení obruby parkovišť"</t>
  </si>
  <si>
    <t>15,50+20,50+16,00+49,50</t>
  </si>
  <si>
    <t>-766104710</t>
  </si>
  <si>
    <t>101,50*1,01</t>
  </si>
  <si>
    <t>-(1,00+1,00+2,50)*1,01</t>
  </si>
  <si>
    <t>560475939</t>
  </si>
  <si>
    <t>(1+1)*1,01</t>
  </si>
  <si>
    <t>601717959</t>
  </si>
  <si>
    <t>2,50*1,01</t>
  </si>
  <si>
    <t>-253241763</t>
  </si>
  <si>
    <t>SO 150 - Odpadové hospodářství</t>
  </si>
  <si>
    <t xml:space="preserve">    2 - Zakládání</t>
  </si>
  <si>
    <t>131201101</t>
  </si>
  <si>
    <t>Hloubení nezapažených jam a zářezů s urovnáním dna do předepsaného profilu a spádu v hornině tř. 3 do 100 m3</t>
  </si>
  <si>
    <t>1220072181</t>
  </si>
  <si>
    <t>"výkop pro osazení podzemních kontejnerů"</t>
  </si>
  <si>
    <t>5,05*5,05*2,15</t>
  </si>
  <si>
    <t>131201109</t>
  </si>
  <si>
    <t>Hloubení nezapažených jam a zářezů s urovnáním dna do předepsaného profilu a spádu Příplatek k cenám za lepivost horniny tř. 3</t>
  </si>
  <si>
    <t>275778667</t>
  </si>
  <si>
    <t>54,83*0,50</t>
  </si>
  <si>
    <t>151101201</t>
  </si>
  <si>
    <t>Zřízení pažení stěn výkopu bez rozepření nebo vzepření příložné, hloubky do 4 m</t>
  </si>
  <si>
    <t>1871088717</t>
  </si>
  <si>
    <t>2*5,05*2,15*2</t>
  </si>
  <si>
    <t>151101211</t>
  </si>
  <si>
    <t>Odstranění pažení stěn výkopu s uložením pažin na vzdálenost do 3 m od okraje výkopu příložné, hloubky do 4 m</t>
  </si>
  <si>
    <t>1887700314</t>
  </si>
  <si>
    <t>43,43</t>
  </si>
  <si>
    <t>151101301</t>
  </si>
  <si>
    <t>Zřízení rozepření zapažených stěn výkopů s potřebným přepažováním při roubení příložném, hloubky do 4 m</t>
  </si>
  <si>
    <t>1819842774</t>
  </si>
  <si>
    <t>151101311</t>
  </si>
  <si>
    <t>Odstranění rozepření stěn výkopů s uložením materiálu na vzdálenost do 3 m od okraje výkopu roubení příložného, hloubky do 4 m</t>
  </si>
  <si>
    <t>469061251</t>
  </si>
  <si>
    <t>54,83</t>
  </si>
  <si>
    <t>751458058</t>
  </si>
  <si>
    <t>-0,50</t>
  </si>
  <si>
    <t>981148750</t>
  </si>
  <si>
    <t>"dlažba kolem kontejnerů"</t>
  </si>
  <si>
    <t>16,60*0,30</t>
  </si>
  <si>
    <t>333410294</t>
  </si>
  <si>
    <t>4,98*1,95</t>
  </si>
  <si>
    <t>824623508</t>
  </si>
  <si>
    <t>5,00*0,10</t>
  </si>
  <si>
    <t>-696108107</t>
  </si>
  <si>
    <t>54,83*1,8</t>
  </si>
  <si>
    <t>-0,50*1,8</t>
  </si>
  <si>
    <t>174101101</t>
  </si>
  <si>
    <t>Zásyp sypaninou z jakékoliv horniny s uložením výkopku ve vrstvách se zhutněním jam, šachet, rýh nebo kolem objektů v těchto vykopávkách</t>
  </si>
  <si>
    <t>-1007039971</t>
  </si>
  <si>
    <t>"zpětný zásyp podzemních kontejnerů výkopkem"</t>
  </si>
  <si>
    <t>"odpočet vytlačeného objemu výkopu"</t>
  </si>
  <si>
    <t>"kontejner 5 m3"</t>
  </si>
  <si>
    <t>-(0,93*0,93*3,14)*1,95</t>
  </si>
  <si>
    <t>"kontejnery 3 m3"</t>
  </si>
  <si>
    <t>-(0,67*0,67*3,14)*1,60*3</t>
  </si>
  <si>
    <t>"základové desky kontejnerů"</t>
  </si>
  <si>
    <t>-3,002</t>
  </si>
  <si>
    <t>"obetonávka šachet kontejnerů"</t>
  </si>
  <si>
    <t>-5,558</t>
  </si>
  <si>
    <t>"objem skladby zpevněné plochy (dlažby)"</t>
  </si>
  <si>
    <t>-16,60*0,34</t>
  </si>
  <si>
    <t>"objem aktivní zóny zpevněné plochy"</t>
  </si>
  <si>
    <t>-16,60*0,30</t>
  </si>
  <si>
    <t>583373310</t>
  </si>
  <si>
    <t>štěrkopísek frakce 0/22</t>
  </si>
  <si>
    <t>49101160</t>
  </si>
  <si>
    <t>"materiál pro obsyp kontejnerů - 1,95 t/m3"</t>
  </si>
  <si>
    <t>23,584*1,95</t>
  </si>
  <si>
    <t>991464939</t>
  </si>
  <si>
    <t>"plocha komunikace"</t>
  </si>
  <si>
    <t>16,60</t>
  </si>
  <si>
    <t>Zakládání</t>
  </si>
  <si>
    <t>215901101</t>
  </si>
  <si>
    <t>Zhutnění podloží pod násypy z rostlé horniny tř. 1 až 4 z hornin soudružných do 92 % PS a nesoudržných sypkých relativní ulehlosti I(d) do 0,8</t>
  </si>
  <si>
    <t>66661267</t>
  </si>
  <si>
    <t>"pod zákl.desku kontejnerů"</t>
  </si>
  <si>
    <t>"5 m3"</t>
  </si>
  <si>
    <t>2,30*2,30</t>
  </si>
  <si>
    <t>"3 m3"</t>
  </si>
  <si>
    <t>3*1,80*1,80</t>
  </si>
  <si>
    <t>273311127</t>
  </si>
  <si>
    <t>Základové konstrukce z betonu prostého desky ve výkopu nebo na hlavách pilot C 25/30</t>
  </si>
  <si>
    <t>706854612</t>
  </si>
  <si>
    <t>"zákl.deska podzemních kontejnerů"</t>
  </si>
  <si>
    <t>2,30*2,30*0,20</t>
  </si>
  <si>
    <t>1,80*1,80*0,20*3</t>
  </si>
  <si>
    <t>273354111</t>
  </si>
  <si>
    <t>Bednění základových konstrukcí desek zřízení</t>
  </si>
  <si>
    <t>43678312</t>
  </si>
  <si>
    <t>4*2,30*0,20</t>
  </si>
  <si>
    <t>4*1,80*0,20*3</t>
  </si>
  <si>
    <t>273354211</t>
  </si>
  <si>
    <t>Bednění základových konstrukcí desek odstranění bednění</t>
  </si>
  <si>
    <t>-221996062</t>
  </si>
  <si>
    <t>6,16</t>
  </si>
  <si>
    <t>279311951</t>
  </si>
  <si>
    <t>Základové zdi z betonu prostého bez zvláštních nároků na vliv prostředí tř. C 20/25</t>
  </si>
  <si>
    <t>-1730790304</t>
  </si>
  <si>
    <t>"boční stěny podzemního kontejneru - obetonávka šachty"</t>
  </si>
  <si>
    <t>(2*3,14*1,15)*1,20*0,25</t>
  </si>
  <si>
    <t>3*(2*3,14*0,90)*0,80*0,25</t>
  </si>
  <si>
    <t>279351311</t>
  </si>
  <si>
    <t>Bednění základových zdí rovné jednostranné zřízení</t>
  </si>
  <si>
    <t>-1979635430</t>
  </si>
  <si>
    <t>(2*3,14*1,15)*1,20</t>
  </si>
  <si>
    <t>3*(2*3,14*0,90)*0,80</t>
  </si>
  <si>
    <t>1755424349</t>
  </si>
  <si>
    <t>"nová dlažděné plocha kolem kontejnerů"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</si>
  <si>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</si>
  <si>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</si>
  <si>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1455279303</t>
  </si>
  <si>
    <t>"skladba nové dlažděné plochy"</t>
  </si>
  <si>
    <t>59245270</t>
  </si>
  <si>
    <t>dlažba skladebná betonová 10x10x6 cm barevná</t>
  </si>
  <si>
    <t>-1470741323</t>
  </si>
  <si>
    <t>"dodávka dlažby - ztratné 3%"</t>
  </si>
  <si>
    <t>16,60*1,03</t>
  </si>
  <si>
    <t>2021897675</t>
  </si>
  <si>
    <t>"osazení obruby plochy odpad.hospodářství"</t>
  </si>
  <si>
    <t>15,00</t>
  </si>
  <si>
    <t>-880263831</t>
  </si>
  <si>
    <t>15,00*1,01</t>
  </si>
  <si>
    <t>"odpočet obrub nájezdových (snížených)"</t>
  </si>
  <si>
    <t>-5,00*1,01</t>
  </si>
  <si>
    <t>-1209384492</t>
  </si>
  <si>
    <t>953791003</t>
  </si>
  <si>
    <t>Montáž podzemního kontejneru objemu 3 m3</t>
  </si>
  <si>
    <t>soub</t>
  </si>
  <si>
    <t>353281533</t>
  </si>
  <si>
    <t>953791005</t>
  </si>
  <si>
    <t>Montáž a osazení podzemního kontejneru objemu 5 m3</t>
  </si>
  <si>
    <t>809382586</t>
  </si>
  <si>
    <t>965471003</t>
  </si>
  <si>
    <t>Dodávka podzemního kontejneru 3 m3 vč. dopravy</t>
  </si>
  <si>
    <t>kus</t>
  </si>
  <si>
    <t>-1304723868</t>
  </si>
  <si>
    <t>965471005</t>
  </si>
  <si>
    <t>Dodávka podzemního kontejneru 5 m3 vč. dopravy</t>
  </si>
  <si>
    <t>-1847354203</t>
  </si>
  <si>
    <t>1355429033</t>
  </si>
  <si>
    <t>SO 301.1 - Rekonstrukce dešťové kanalizace</t>
  </si>
  <si>
    <t xml:space="preserve">    3 - Svislé a kompletní konstrukce</t>
  </si>
  <si>
    <t xml:space="preserve">    4 - Vodorovné konstrukce</t>
  </si>
  <si>
    <t xml:space="preserve">    8 - Trubní vedení</t>
  </si>
  <si>
    <t>115101201</t>
  </si>
  <si>
    <t>Čerpání vody na dopravní výšku do 10 m s uvažovaným průměrným přítokem do 500 l/min</t>
  </si>
  <si>
    <t>hod</t>
  </si>
  <si>
    <t>-1968986034</t>
  </si>
  <si>
    <t>"odčerpávání spodní vody z drenáže po dobu provádění DK - předpoklad 10 dní"</t>
  </si>
  <si>
    <t>10*8</t>
  </si>
  <si>
    <t>115101301</t>
  </si>
  <si>
    <t>Pohotovost záložní čerpací soupravy pro dopravní výšku do 10 m s uvažovaným průměrným přítokem do 500 l/min</t>
  </si>
  <si>
    <t>den</t>
  </si>
  <si>
    <t>-443737455</t>
  </si>
  <si>
    <t>"čerpání  - předpoklad 10 dní"</t>
  </si>
  <si>
    <t>115101399</t>
  </si>
  <si>
    <t>Zřízení sběrné jímky</t>
  </si>
  <si>
    <t>-1088073906</t>
  </si>
  <si>
    <t>Poznámka k položce:
Firemní položka.
Zřízení sběrné čerpací jímky pro odčerpání příp.podzemní vody z pracovní drenáže.
Položka zahrnuje veškeré práce a činnnosti vč.potřebného materiálu pro zřízení jímky dle technologie dodavatele.</t>
  </si>
  <si>
    <t>"zřízení a následná demontáž po ukončení čerpání sběrných jímek pro odčerpání příp.podzemní vody z drenáže"</t>
  </si>
  <si>
    <t>120001101</t>
  </si>
  <si>
    <t>Příplatek k cenám vykopávek za ztížení vykopávky v blízkosti inženýrských sítí nebo výbušnin v horninách jakékoliv třídy</t>
  </si>
  <si>
    <t>1627591293</t>
  </si>
  <si>
    <t>"ztížení ZP v prostoru vedení podz. IS - 15% objemu"</t>
  </si>
  <si>
    <t>"výkop pro stoky a přípojky"</t>
  </si>
  <si>
    <t>(131,304+2,322)*0,15</t>
  </si>
  <si>
    <t>-845962175</t>
  </si>
  <si>
    <t>"výkop pro uložení vpustí - UV, prům.hl.1,80m vč.lože"</t>
  </si>
  <si>
    <t>1,50*1,50*1,80*3</t>
  </si>
  <si>
    <t>"rekonstrukce šachet ŠPVS"</t>
  </si>
  <si>
    <t>"č.3682"    2,50*2,50*2,42</t>
  </si>
  <si>
    <t>"č.3661"    2,50*2,50*2,66</t>
  </si>
  <si>
    <t>"odpočet předpokl.objemu vybour.šachet"     -0,60*0,60*3,14*(2,32+2,56)</t>
  </si>
  <si>
    <t>1263205474</t>
  </si>
  <si>
    <t>"50% objemu výkopu pro šachty a UV"</t>
  </si>
  <si>
    <t>38,384*0,50</t>
  </si>
  <si>
    <t>132201101</t>
  </si>
  <si>
    <t>Hloubení zapažených i nezapažených rýh šířky do 600 mm s urovnáním dna do předepsaného profilu a spádu v hornině tř. 3 do 100 m3</t>
  </si>
  <si>
    <t>-2071328854</t>
  </si>
  <si>
    <t>"rýha pro uložení předpokládané pracovní drenáže = délka stok"</t>
  </si>
  <si>
    <t>0,20*0,30*(26,90+11,80)</t>
  </si>
  <si>
    <t>132201109</t>
  </si>
  <si>
    <t>Hloubení zapažených i nezapažených rýh šířky do 600 mm s urovnáním dna do předepsaného profilu a spádu v hornině tř. 3 Příplatek k cenám za lepivost horniny tř. 3</t>
  </si>
  <si>
    <t>-529255957</t>
  </si>
  <si>
    <t>"50% objemu hloubení rýh pro drenáž"</t>
  </si>
  <si>
    <t>2,322*0,50</t>
  </si>
  <si>
    <t>132201202</t>
  </si>
  <si>
    <t>Hloubení zapažených i nezapažených rýh šířky přes 600 do 2 000 mm s urovnáním dna do předepsaného profilu a spádu v hornině tř. 3 přes 100 do 1 000 m3</t>
  </si>
  <si>
    <t>813413206</t>
  </si>
  <si>
    <t>"výkop pro uložení potrubí"</t>
  </si>
  <si>
    <t>"rekonstruovaná část DK"</t>
  </si>
  <si>
    <t>(2,56+2,32)/2*1,30*26,90</t>
  </si>
  <si>
    <t>(2,32+2,14)/2*1,20*11,80</t>
  </si>
  <si>
    <t>"přípojky UV - prům.hl. 1,80 m vč.lože"</t>
  </si>
  <si>
    <t>1,80*0,80*(2*2,00+6,00)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</si>
  <si>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</si>
  <si>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</si>
  <si>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730303445</t>
  </si>
  <si>
    <t>"50% objemu výkopu"</t>
  </si>
  <si>
    <t>116,904*0,50</t>
  </si>
  <si>
    <t>"přípojky UV"</t>
  </si>
  <si>
    <t>14,40*0,50</t>
  </si>
  <si>
    <t>151101101</t>
  </si>
  <si>
    <t>Zřízení pažení a rozepření stěn rýh pro podzemní vedení pro všechny šířky rýhy příložné pro jakoukoliv mezerovitost, hloubky do 2 m</t>
  </si>
  <si>
    <t>-1907314781</t>
  </si>
  <si>
    <t>(2,56+2,32)/2*26,90*2</t>
  </si>
  <si>
    <t>(2,32+2,14)/2*11,80*2</t>
  </si>
  <si>
    <t>1,80*(2*2,00+6,00)*2</t>
  </si>
  <si>
    <t>"výkop pro uložení vpustí - UV"</t>
  </si>
  <si>
    <t>1,50*1,80*2*3</t>
  </si>
  <si>
    <t>"č.3682"    2,50*2,42*2</t>
  </si>
  <si>
    <t>"č.3661"    2,50*2,66*2</t>
  </si>
  <si>
    <t>151101111</t>
  </si>
  <si>
    <t>Odstranění pažení a rozepření stěn rýh pro podzemní vedení s uložením materiálu na vzdálenost do 3 m od kraje výkopu příložné, hloubky do 2 m</t>
  </si>
  <si>
    <t>1425616234</t>
  </si>
  <si>
    <t>261,50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</si>
  <si>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</si>
  <si>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</si>
  <si>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2090937267</t>
  </si>
  <si>
    <t>"výkop rýhy pro trubní vedení - rekonstruovaná část DK - 50% objemu"</t>
  </si>
  <si>
    <t>"výkop rýhy pro trubní vedení - přípojky UV - 50% objemu"</t>
  </si>
  <si>
    <t>"výkop pro uložení rekonstr.šachet - 100% objemu"</t>
  </si>
  <si>
    <t>26,234</t>
  </si>
  <si>
    <t>"výkop pro uložení vpustí - UV - 100% objemu"</t>
  </si>
  <si>
    <t>12,15</t>
  </si>
  <si>
    <t>-74711221</t>
  </si>
  <si>
    <t>"odvoz přebytku výkopku k trvalému uložení"</t>
  </si>
  <si>
    <t>116,904</t>
  </si>
  <si>
    <t>14,40</t>
  </si>
  <si>
    <t>"výkop pro uložení rekonstruovaných šachet"</t>
  </si>
  <si>
    <t>"výkop pro uložení vpustí"</t>
  </si>
  <si>
    <t>"drenáže"</t>
  </si>
  <si>
    <t>2,322</t>
  </si>
  <si>
    <t>-1486906811</t>
  </si>
  <si>
    <t>"přebytek výkopku - skládkovné (1,8 t/m3)"</t>
  </si>
  <si>
    <t>172,01*1,8</t>
  </si>
  <si>
    <t>-1755425476</t>
  </si>
  <si>
    <t>"dosypání rýhy potrubí vhodným materiálem (ŠD) - rekonstruovaná DK"</t>
  </si>
  <si>
    <t>"odpočet objemu lože a obsypu potrubí - tl. 0,10 + 0,60"</t>
  </si>
  <si>
    <t>-26,90*1,30*0,70</t>
  </si>
  <si>
    <t>-11,80*1,20*0,70</t>
  </si>
  <si>
    <t>"dosypání rýhy potrubí vhodným materiálem (ŠD) - přípojky UV"</t>
  </si>
  <si>
    <t>"odpočet objemu lože a obsypu potrubí - tl. 0,10 + 0,50"</t>
  </si>
  <si>
    <t>-(2*2,00+6,00)*0,80*0,60</t>
  </si>
  <si>
    <t>"obsyp - zásyp jam pro rekonstr.šachty vhodným materiálem (ŠD)"</t>
  </si>
  <si>
    <t>2,50*2,50*(2,42+2,66)</t>
  </si>
  <si>
    <t>"odpočet objemu lože tl. 0,10 m a objemu šachet"</t>
  </si>
  <si>
    <t>-2,50*2,50*0,10*2</t>
  </si>
  <si>
    <t>-0,60*0,60*3,14*(2,32+2,56)</t>
  </si>
  <si>
    <t>"obsyp - zásyp jam pro šachty vhodným materiálem (ŠD) - UV"</t>
  </si>
  <si>
    <t>"odpočet objemu lože tl. 0,10 m a objemu šachet - UV"</t>
  </si>
  <si>
    <t>-1,50*1,50*0,10*3</t>
  </si>
  <si>
    <t>-0,225*0,225*3,14*1,70*3</t>
  </si>
  <si>
    <t>58344171</t>
  </si>
  <si>
    <t>štěrkodrť frakce 0-32</t>
  </si>
  <si>
    <t>-73041956</t>
  </si>
  <si>
    <t>"dodávka materiálu pro dosypání rýh a jam - 2,00 t/m3"</t>
  </si>
  <si>
    <t>127,761*2,0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</si>
  <si>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</si>
  <si>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</si>
  <si>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-1786148999</t>
  </si>
  <si>
    <t>"obsyp potrubí vhodným materiálem dle PD"</t>
  </si>
  <si>
    <t>"rekonstruovaná část DK - tl. 60 cm"</t>
  </si>
  <si>
    <t>26,90*1,30*0,60</t>
  </si>
  <si>
    <t>11,80*1,20*0,60</t>
  </si>
  <si>
    <t>"odpočet hmoty vytlačené objemem potrubím kameninovým DN 250 - 6,60 m3/100m"</t>
  </si>
  <si>
    <t>-26,90/100*6,60</t>
  </si>
  <si>
    <t>"odpočet hmoty sedlového lože z betonu"</t>
  </si>
  <si>
    <t>-8,743</t>
  </si>
  <si>
    <t>"odpočet hmoty vytlačené objemem potrubím plastovým DN 250 - 5,56 m3/100m"</t>
  </si>
  <si>
    <t>-11,80/100*5,56</t>
  </si>
  <si>
    <t>"přípojky UV - tl. 50 cm"</t>
  </si>
  <si>
    <t>(2*2,00+6,00)*0,80*0,50</t>
  </si>
  <si>
    <t>-942617481</t>
  </si>
  <si>
    <t>"materiál pro obsyp potrubí - 1,95 t/m3"</t>
  </si>
  <si>
    <t>22,304*1,95</t>
  </si>
  <si>
    <t>211571121</t>
  </si>
  <si>
    <t>Výplň kamenivem do rýh odvodňovacích žeber nebo trativodů bez zhutnění, s úpravou povrchu výplně kamenivem drobným těženým</t>
  </si>
  <si>
    <t>197440926</t>
  </si>
  <si>
    <t>"obsyp dren.potrubí ŠTP vč. lože dle PD - 0,036 m3/bm"</t>
  </si>
  <si>
    <t>(26,90+11,80)*0,036</t>
  </si>
  <si>
    <t>212755216</t>
  </si>
  <si>
    <t>Trativody bez lože z drenážních trubek plastových flexibilních D 160 mm</t>
  </si>
  <si>
    <t>980885442</t>
  </si>
  <si>
    <t>"pokládka drenáže vč.dodávky drenážního flexibilního potrubí PVC dle PD"</t>
  </si>
  <si>
    <t>26,90+11,80</t>
  </si>
  <si>
    <t>47956111</t>
  </si>
  <si>
    <t>"výkop pro uložení rekonstruovaných šachet - stoka"</t>
  </si>
  <si>
    <t>2,50*2,50*2</t>
  </si>
  <si>
    <t>26,90*1,30</t>
  </si>
  <si>
    <t>11,80*1,20</t>
  </si>
  <si>
    <t>1,50*1,50*3</t>
  </si>
  <si>
    <t>"výkop pro uložení potrubí přípojek UV"</t>
  </si>
  <si>
    <t>(2*2,00+6,00)*0,80</t>
  </si>
  <si>
    <t>Svislé a kompletní konstrukce</t>
  </si>
  <si>
    <t>358315114</t>
  </si>
  <si>
    <t>Bourání šachty, stoky kompletní nebo vybourání otvorů průřezové plochy do 4 m2 ve stokách ze zdiva z prostého betonu</t>
  </si>
  <si>
    <t>-314673826</t>
  </si>
  <si>
    <t>"vybourání rekonstruované části kanalizace - 0,12 m3/m"</t>
  </si>
  <si>
    <t>(26,90+11,80)*0,12</t>
  </si>
  <si>
    <t>358325114</t>
  </si>
  <si>
    <t>Bourání šachty, stoky kompletní nebo vybourání otvorů průřezové plochy do 4 m2 ve stokách ze zdiva z železobetonu</t>
  </si>
  <si>
    <t>-452627115</t>
  </si>
  <si>
    <t>"vybourání stáv.šachet Š 3661 a Š 3682"</t>
  </si>
  <si>
    <t>"vnější objem šachet"</t>
  </si>
  <si>
    <t>0,65*0,65*3,14*(2,32+2,56)</t>
  </si>
  <si>
    <t>"odpočet vnitřního objemu"</t>
  </si>
  <si>
    <t>-0,50*0,50*3,14*(2,12+2,36)</t>
  </si>
  <si>
    <t>"vybourání stávajících UV - 0,50 m3/kus"</t>
  </si>
  <si>
    <t>1*0,50</t>
  </si>
  <si>
    <t>359901211</t>
  </si>
  <si>
    <t>Monitoring stok (kamerový systém) jakékoli výšky nová kanalizace</t>
  </si>
  <si>
    <t>-2014185701</t>
  </si>
  <si>
    <t>"provedení kontroly nových stok a připojení k hlavnímu řadu"</t>
  </si>
  <si>
    <t>"provedení kontroly nových přípojek a připojení ke stokám"</t>
  </si>
  <si>
    <t>2*2,00+6,00</t>
  </si>
  <si>
    <t>Vodorovné konstrukce</t>
  </si>
  <si>
    <t>451572111</t>
  </si>
  <si>
    <t>Lože pod potrubí, stoky a drobné objekty v otevřeném výkopu z kameniva drobného těženého 0 až 4 mm</t>
  </si>
  <si>
    <t>1951487307</t>
  </si>
  <si>
    <t>"lože trubního vedení - tl.10 cm"</t>
  </si>
  <si>
    <t>"výkop pro uložení potrubí v komunikaci - stoky"</t>
  </si>
  <si>
    <t>26,90*1,30*0,10</t>
  </si>
  <si>
    <t>11,80*1,20*0,10</t>
  </si>
  <si>
    <t>"výkop pro uložení potrubí - přípojky UV"</t>
  </si>
  <si>
    <t>(2*2,00+6,00)*0,80*0,10</t>
  </si>
  <si>
    <t>451573111</t>
  </si>
  <si>
    <t>Lože pod potrubí, stoky a drobné objekty v otevřeném výkopu z písku a štěrkopísku do 63 mm</t>
  </si>
  <si>
    <t>1209131107</t>
  </si>
  <si>
    <t>"lože pod rekonstr. šachty - stoka"</t>
  </si>
  <si>
    <t>2,50*2,50*0,10*2</t>
  </si>
  <si>
    <t>"lože pod nové vpusti - UV"</t>
  </si>
  <si>
    <t>1,50*1,50*0,10*3</t>
  </si>
  <si>
    <t>452111111</t>
  </si>
  <si>
    <t>Osazení betonových dílců pražců pod potrubí v otevřeném výkopu, průřezové plochy do 25000 mm2</t>
  </si>
  <si>
    <t>-735066254</t>
  </si>
  <si>
    <t>"podkladní pražce pro kanalizační potrubí (kamenina) - 1 ks/m"</t>
  </si>
  <si>
    <t>59223730</t>
  </si>
  <si>
    <t>podkladek betonový pod hrdlové trouby   80 x 17 x 15 cm</t>
  </si>
  <si>
    <t>-216187636</t>
  </si>
  <si>
    <t>"dodávka podkladních pražců potrubí - ztratné 2%"</t>
  </si>
  <si>
    <t>27*1,02</t>
  </si>
  <si>
    <t>452112111</t>
  </si>
  <si>
    <t>Osazení betonových dílců prstenců nebo rámů pod poklopy a mříže, výšky do 100 mm</t>
  </si>
  <si>
    <t>-594653115</t>
  </si>
  <si>
    <t>"osazení prstenců rekonstruovaných šachet"</t>
  </si>
  <si>
    <t>"Š 3682"   2</t>
  </si>
  <si>
    <t>592240110</t>
  </si>
  <si>
    <t>prstenec šachtový vyrovnávací betonový 625x100x60mm</t>
  </si>
  <si>
    <t>287460650</t>
  </si>
  <si>
    <t>"dodávka prstenců rekonstruovaných šachet"</t>
  </si>
  <si>
    <t>"Š 3682"   1</t>
  </si>
  <si>
    <t>592240130</t>
  </si>
  <si>
    <t>prstenec šachtový vyrovnávací betonový 625x100x100mm</t>
  </si>
  <si>
    <t>-874996254</t>
  </si>
  <si>
    <t>452312151</t>
  </si>
  <si>
    <t>Podkladní a zajišťovací konstrukce z betonu prostého v otevřeném výkopu sedlové lože pod potrubí z betonu tř. C 20/25</t>
  </si>
  <si>
    <t>-941426918</t>
  </si>
  <si>
    <t>"rekonstruovaná část DK - Š 3682 až Š 3661"</t>
  </si>
  <si>
    <t>"sedlové lože potrubí z kameniny - 0,325 m3/m"</t>
  </si>
  <si>
    <t>26,90*0,325</t>
  </si>
  <si>
    <t>573111111</t>
  </si>
  <si>
    <t>Postřik infiltrační PI z asfaltu silničního s posypem kamenivem, v množství 0,60 kg/m2</t>
  </si>
  <si>
    <t>1060832658</t>
  </si>
  <si>
    <t>"úprava krytu ul.M.R.Štefánika po napojení kanalizace"</t>
  </si>
  <si>
    <t>7,00*2,70</t>
  </si>
  <si>
    <t>573231107</t>
  </si>
  <si>
    <t>Postřik spojovací PS bez posypu kamenivem ze silniční emulze, v množství 0,40 kg/m2</t>
  </si>
  <si>
    <t>-127652612</t>
  </si>
  <si>
    <t>577134111</t>
  </si>
  <si>
    <t>Asfaltový beton vrstva obrusná ACO 11 (ABS) s rozprostřením a se zhutněním z nemodifikovaného asfaltu v pruhu šířky do 3 m tř. I, po zhutnění tl. 40 mm</t>
  </si>
  <si>
    <t>-1183544426</t>
  </si>
  <si>
    <t>577165112</t>
  </si>
  <si>
    <t>Asfaltový beton vrstva ložní ACL 16 (ABH) s rozprostřením a zhutněním z nemodifikovaného asfaltu v pruhu šířky do 3 m, po zhutnění tl. 70 mm</t>
  </si>
  <si>
    <t>-1813826542</t>
  </si>
  <si>
    <t>Trubní vedení</t>
  </si>
  <si>
    <t>831362121</t>
  </si>
  <si>
    <t>Montáž potrubí z trub kameninových hrdlových s integrovaným těsněním v otevřeném výkopu ve sklonu do 20 % DN 250</t>
  </si>
  <si>
    <t>-1201911851</t>
  </si>
  <si>
    <t>"rekonstrukce Š 3682 až Š 3661"</t>
  </si>
  <si>
    <t>26,90</t>
  </si>
  <si>
    <t>39</t>
  </si>
  <si>
    <t>59710705</t>
  </si>
  <si>
    <t>trouba kameninová glazovaná pouze uvnitř DN 250mm L2,50m spojovací systém C Třída 240</t>
  </si>
  <si>
    <t>-1578835712</t>
  </si>
  <si>
    <t>"dodávka kameninového potrubí - ztratné 1,5%"</t>
  </si>
  <si>
    <t>(26,90-0,75-0,50)*1,015</t>
  </si>
  <si>
    <t>40</t>
  </si>
  <si>
    <t>59710876</t>
  </si>
  <si>
    <t>trouba kameninová glazovaná zkrácená bez hrdla DN 250mm L 60(75)cm třída 160 spojovací systém C</t>
  </si>
  <si>
    <t>-220753215</t>
  </si>
  <si>
    <t>"dodávka kameninového potrubí - připojení do Š 3661"</t>
  </si>
  <si>
    <t>41</t>
  </si>
  <si>
    <t>837361221</t>
  </si>
  <si>
    <t>Montáž kameninových tvarovek na potrubí z trub kameninových v otevřeném výkopu s integrovaným těsněním odbočných DN 250</t>
  </si>
  <si>
    <t>-1709739877</t>
  </si>
  <si>
    <t>"odbočka pro připojení UV v trase stoky"</t>
  </si>
  <si>
    <t>42</t>
  </si>
  <si>
    <t>59711760</t>
  </si>
  <si>
    <t>odbočka kameninová glazovaná jednoduchá kolmá DN 250/150 L50cm spojovací systém C/F tř.160/-</t>
  </si>
  <si>
    <t>1809484308</t>
  </si>
  <si>
    <t>"dodávka odboček pro připojení UV"</t>
  </si>
  <si>
    <t>43</t>
  </si>
  <si>
    <t>871313121</t>
  </si>
  <si>
    <t>Montáž kanalizačního potrubí z plastů z tvrdého PVC těsněných gumovým kroužkem v otevřeném výkopu ve sklonu do 20 % DN 160</t>
  </si>
  <si>
    <t>-12494829</t>
  </si>
  <si>
    <t>"montáž přípojek UV"</t>
  </si>
  <si>
    <t>44</t>
  </si>
  <si>
    <t>28611165</t>
  </si>
  <si>
    <t>trubka kanalizační PVC DN 160x3000 mm SN 8</t>
  </si>
  <si>
    <t>1619975196</t>
  </si>
  <si>
    <t>"dodávka trub přípojek UV - ztratné 3%"</t>
  </si>
  <si>
    <t>(2*2,00+6,00)*1,03</t>
  </si>
  <si>
    <t>45</t>
  </si>
  <si>
    <t>871360410</t>
  </si>
  <si>
    <t>Montáž kanalizačního potrubí z plastů z polypropylenu PP korugovaného SN 10 DN 250</t>
  </si>
  <si>
    <t>1033260211</t>
  </si>
  <si>
    <t>"montáž kanalizačního potrubí rekonstruované části DK - Š1 až Š 3682"</t>
  </si>
  <si>
    <t>11,80</t>
  </si>
  <si>
    <t>46</t>
  </si>
  <si>
    <t>28614150</t>
  </si>
  <si>
    <t>trubka kanalizační PP korugovaná DN 250x6000 mm s hrdlem SN10</t>
  </si>
  <si>
    <t>-575162003</t>
  </si>
  <si>
    <t>"dodávka potrubí - ztratné 3%"</t>
  </si>
  <si>
    <t xml:space="preserve">"rekonstruovaná část DK" </t>
  </si>
  <si>
    <t>11,80*1,03</t>
  </si>
  <si>
    <t>877315231</t>
  </si>
  <si>
    <t>Montáž tvarovek na kanalizačním potrubí z trub z plastu z tvrdého PVC nebo z polypropylenu v otevřeném výkopu víček DN 160</t>
  </si>
  <si>
    <t>1672499014</t>
  </si>
  <si>
    <t>"zaslepení předpokládané pracovní drenáže"</t>
  </si>
  <si>
    <t>"úsek á 2ks"</t>
  </si>
  <si>
    <t>48</t>
  </si>
  <si>
    <t>28611722</t>
  </si>
  <si>
    <t>víčko kanalizace plastové KG DN 160</t>
  </si>
  <si>
    <t>2093951723</t>
  </si>
  <si>
    <t>"dodávka víček pro zaslepení drenáže po dokončení"</t>
  </si>
  <si>
    <t>49</t>
  </si>
  <si>
    <t>877360420</t>
  </si>
  <si>
    <t>Montáž tvarovek na kanalizačním plastovém potrubí z polypropylenu PP korugovaného odboček DN 250</t>
  </si>
  <si>
    <t>918099978</t>
  </si>
  <si>
    <t>"montáž odbočky DN 350/150 pro přípojky UV"</t>
  </si>
  <si>
    <t>50</t>
  </si>
  <si>
    <t>28617361</t>
  </si>
  <si>
    <t>odbočka kanalizace PP korugované DN 250/160, pro KG 45°</t>
  </si>
  <si>
    <t>-1207273127</t>
  </si>
  <si>
    <t>"dodávka odboček pro přípojky UV"</t>
  </si>
  <si>
    <t>51</t>
  </si>
  <si>
    <t>894411311</t>
  </si>
  <si>
    <t>Osazení železobetonových dílců pro šachty skruží rovných</t>
  </si>
  <si>
    <t>1415506679</t>
  </si>
  <si>
    <t>"osazení skruží rekonstruovaných šachet"</t>
  </si>
  <si>
    <t>"Š 3661"   1</t>
  </si>
  <si>
    <t>52</t>
  </si>
  <si>
    <t>592240660</t>
  </si>
  <si>
    <t>skruž betonová DN 1000x250 PS, 100x25x12 cm</t>
  </si>
  <si>
    <t>-1288891970</t>
  </si>
  <si>
    <t>"dodávka skruží šachet"</t>
  </si>
  <si>
    <t>53</t>
  </si>
  <si>
    <t>592240680</t>
  </si>
  <si>
    <t>skruž betonová DN 1000x500 PS, 100x50x12 cm</t>
  </si>
  <si>
    <t>1355921511</t>
  </si>
  <si>
    <t>54</t>
  </si>
  <si>
    <t>592240700</t>
  </si>
  <si>
    <t>skruž betonová DN 1000x1000 PS, 100x100x12 cm</t>
  </si>
  <si>
    <t>-508349705</t>
  </si>
  <si>
    <t>55</t>
  </si>
  <si>
    <t>894412411</t>
  </si>
  <si>
    <t>Osazení železobetonových dílců pro šachty skruží přechodových</t>
  </si>
  <si>
    <t>-448374575</t>
  </si>
  <si>
    <t>"osazení kónusů rekonstruovaných šachet"</t>
  </si>
  <si>
    <t>"Š 3661 a Š 3682"</t>
  </si>
  <si>
    <t>1+1</t>
  </si>
  <si>
    <t>56</t>
  </si>
  <si>
    <t>592240560</t>
  </si>
  <si>
    <t>kónus pro kanalizační šachty s kapsovým stupadlem 100/62,5 x 67 x 12 cm</t>
  </si>
  <si>
    <t>-1868344851</t>
  </si>
  <si>
    <t>"dodávka kónusů šachet"</t>
  </si>
  <si>
    <t>57</t>
  </si>
  <si>
    <t>894414111</t>
  </si>
  <si>
    <t>Osazení železobetonových dílců pro šachty skruží základových (dno)</t>
  </si>
  <si>
    <t>-1911371134</t>
  </si>
  <si>
    <t>"osazení šachtového dna rekonstruovaných šachet"</t>
  </si>
  <si>
    <t>"Š 3661"    1</t>
  </si>
  <si>
    <t>"Š3682"     1</t>
  </si>
  <si>
    <t>58</t>
  </si>
  <si>
    <t>592240292.R</t>
  </si>
  <si>
    <t>dno betonové šachtové DN 300, 100 x 72 x 15 cm včetně kameninového žlabu a nástupnice s čedičovým obkladem, vč. šachtových vložek</t>
  </si>
  <si>
    <t>88733933</t>
  </si>
  <si>
    <t>"dodávka šachtového dna (šachtové hodiny dle skutečnosti)"</t>
  </si>
  <si>
    <t>"Š 3682"    1</t>
  </si>
  <si>
    <t>59</t>
  </si>
  <si>
    <t>895941311</t>
  </si>
  <si>
    <t>Zřízení vpusti kanalizační uliční z betonových dílců typ UVB-50</t>
  </si>
  <si>
    <t>2083257645</t>
  </si>
  <si>
    <t>"montáž (osazení) uliční vpusti - rekonstruovaná a nové UV"</t>
  </si>
  <si>
    <t>1+2</t>
  </si>
  <si>
    <t>60</t>
  </si>
  <si>
    <t>59223822</t>
  </si>
  <si>
    <t>vpusť betonová uliční dno s výtokem 62,6 x 49,5 x 5 cm</t>
  </si>
  <si>
    <t>-1588962879</t>
  </si>
  <si>
    <t>"dodávka dna UV"</t>
  </si>
  <si>
    <t>61</t>
  </si>
  <si>
    <t>59223826</t>
  </si>
  <si>
    <t>vpusť betonová uliční skruž 59x50x5 cm</t>
  </si>
  <si>
    <t>-684188487</t>
  </si>
  <si>
    <t>"dodávka skruže UV"</t>
  </si>
  <si>
    <t>62</t>
  </si>
  <si>
    <t>59223825</t>
  </si>
  <si>
    <t>vpusť betonová uliční skruž 29x50x5 cm</t>
  </si>
  <si>
    <t>1163297339</t>
  </si>
  <si>
    <t>63</t>
  </si>
  <si>
    <t>59223821</t>
  </si>
  <si>
    <t>vpusť betonová uliční prstenec 18x66x10 cm</t>
  </si>
  <si>
    <t>-1955638594</t>
  </si>
  <si>
    <t>"dodávka prstence UV"</t>
  </si>
  <si>
    <t>64</t>
  </si>
  <si>
    <t>59223864</t>
  </si>
  <si>
    <t>prstenec betonový pro uliční vpusť vyrovnávací 39 x 6 x 13 cm</t>
  </si>
  <si>
    <t>2096539894</t>
  </si>
  <si>
    <t>"dodávka prstenců pod kalový koš a rám mříže UV"</t>
  </si>
  <si>
    <t>65</t>
  </si>
  <si>
    <t>899103211</t>
  </si>
  <si>
    <t>Demontáž poklopů litinových a ocelových včetně rámů, hmotnosti jednotlivě přes 100 do 150 Kg</t>
  </si>
  <si>
    <t>-859019376</t>
  </si>
  <si>
    <t>"vybourání stáv.šachet - demont.poklopů"</t>
  </si>
  <si>
    <t>"Š 3661  a Š 3682"   2</t>
  </si>
  <si>
    <t>66</t>
  </si>
  <si>
    <t>899211112</t>
  </si>
  <si>
    <t>Osazení litinových mříží s rámem na šachtách tunelové stoky hmotnosti jednotlivě přes 50 do 100 kg</t>
  </si>
  <si>
    <t>1428322487</t>
  </si>
  <si>
    <t>"osazení mříže UV"</t>
  </si>
  <si>
    <t>67</t>
  </si>
  <si>
    <t>592238270</t>
  </si>
  <si>
    <t>mříž uliční vpusti M1 D400 rám + rošt</t>
  </si>
  <si>
    <t>868913535</t>
  </si>
  <si>
    <t>"dodávka mříže UV"</t>
  </si>
  <si>
    <t>68</t>
  </si>
  <si>
    <t>592238275</t>
  </si>
  <si>
    <t>kalový koš A4</t>
  </si>
  <si>
    <t>911556914</t>
  </si>
  <si>
    <t>"dodávka kal.koše pro UV"</t>
  </si>
  <si>
    <t>69</t>
  </si>
  <si>
    <t>899311112</t>
  </si>
  <si>
    <t>Osazení ocelových nebo litinových poklopů s rámem na šachtách tunelové stoky hmotnosti jednotlivě přes 50 do 100 kg</t>
  </si>
  <si>
    <t>-925642966</t>
  </si>
  <si>
    <t>"osazení poklopů vč.rámů rekonstruovaných šachet"</t>
  </si>
  <si>
    <t>70</t>
  </si>
  <si>
    <t>SG899</t>
  </si>
  <si>
    <t>POKLOP LITINA 600 D 400 bez odvětrání s litinovým rámem a tlumící vložkou</t>
  </si>
  <si>
    <t>-1817014440</t>
  </si>
  <si>
    <t>"dodávka poklopů vč.rámů rekonstruovaných šachet"</t>
  </si>
  <si>
    <t>71</t>
  </si>
  <si>
    <t>899722113</t>
  </si>
  <si>
    <t>Krytí potrubí z plastů výstražnou fólií z PVC šířky 34cm</t>
  </si>
  <si>
    <t>1808643635</t>
  </si>
  <si>
    <t>"dodávka a pokládka výstražné folie v nové trase stok"</t>
  </si>
  <si>
    <t>72</t>
  </si>
  <si>
    <t>899997002</t>
  </si>
  <si>
    <t>Připojení stávající kanalizace (přípojek) do nových šachet, zajištění nepropustnosti spojů.</t>
  </si>
  <si>
    <t>-1809922163</t>
  </si>
  <si>
    <t>"napojení stávající kanalizace - připojení do rekonstruovaných šachet"</t>
  </si>
  <si>
    <t>"osazení šachtové vložky (včetně dodání vložky), obetonování a zajištění nepropustnosti spoje"</t>
  </si>
  <si>
    <t>"Š 3661"   2</t>
  </si>
  <si>
    <t>73</t>
  </si>
  <si>
    <t>899997099</t>
  </si>
  <si>
    <t>Zkouška těsnosti a kamerová zkouška - včetně digitálního záznamu na CD a tištěného protokolu</t>
  </si>
  <si>
    <t>-980194323</t>
  </si>
  <si>
    <t>"zkouška těsnosti a kamerová zkouška"</t>
  </si>
  <si>
    <t>74</t>
  </si>
  <si>
    <t>919731122</t>
  </si>
  <si>
    <t>Zarovnání styčné plochy podkladu nebo krytu podél vybourané části komunikace nebo zpevněné plochy živičné tl. přes 50 do 100 mm</t>
  </si>
  <si>
    <t>-2057171452</t>
  </si>
  <si>
    <t>"zarovnání stáv.živ.krytu pro napojení opravy krytu ul.M.R.Štefánika"</t>
  </si>
  <si>
    <t>7+2,70+7</t>
  </si>
  <si>
    <t>75</t>
  </si>
  <si>
    <t>1503410785</t>
  </si>
  <si>
    <t>"napojení nové konstrukce vozovky na stáv.živ.kryt  -ul.M.R.Štefánika"</t>
  </si>
  <si>
    <t>76</t>
  </si>
  <si>
    <t>1266185725</t>
  </si>
  <si>
    <t>"řezání stáv.živičného krytu ul.M.R.Štefánika - připojení a rekonstr. Š 3661"</t>
  </si>
  <si>
    <t>77</t>
  </si>
  <si>
    <t>997006512</t>
  </si>
  <si>
    <t>Vodorovná doprava suti na skládku s naložením na dopravní prostředek a složením přes 100 m do 1 km</t>
  </si>
  <si>
    <t>-1650345631</t>
  </si>
  <si>
    <t>"odvoz suti na skládku TKO k trvalému uložení"</t>
  </si>
  <si>
    <t>"vybouraná část rekonstruované kanalizace"</t>
  </si>
  <si>
    <t>10,217</t>
  </si>
  <si>
    <t>"původní šachty a UV"</t>
  </si>
  <si>
    <t>8,297</t>
  </si>
  <si>
    <t>78</t>
  </si>
  <si>
    <t>997006519</t>
  </si>
  <si>
    <t>Vodorovná doprava suti na skládku s naložením na dopravní prostředek a složením Příplatek k ceně za každý další i započatý 1 km</t>
  </si>
  <si>
    <t>1958650427</t>
  </si>
  <si>
    <t>"odvoz suti na skl. TKO k trvalému uložení - celkem 6 km"</t>
  </si>
  <si>
    <t>18,514*5</t>
  </si>
  <si>
    <t>79</t>
  </si>
  <si>
    <t>736412658</t>
  </si>
  <si>
    <t>"vybouraná část stáv.stoky"</t>
  </si>
  <si>
    <t>"původní šachty + UV"</t>
  </si>
  <si>
    <t>80</t>
  </si>
  <si>
    <t>998276101</t>
  </si>
  <si>
    <t>Přesun hmot pro trubní vedení hloubené z trub z plastických hmot nebo sklolaminátových pro vodovody nebo kanalizace v otevřeném výkopu dopravní vzdálenost do 15 m</t>
  </si>
  <si>
    <t>248531864</t>
  </si>
  <si>
    <t>SO 301.2 - Dešťová kanalizace</t>
  </si>
  <si>
    <t>"odčerpávání spodní vody z drenáže po dobu provádění DK - předpoklad 15 dní"</t>
  </si>
  <si>
    <t>15*8</t>
  </si>
  <si>
    <t>"čerpání  - předpoklad 15 dní"</t>
  </si>
  <si>
    <t>(134,765+12,96)*0,15</t>
  </si>
  <si>
    <t>"výkop pro uložení nových šachet"</t>
  </si>
  <si>
    <t>"Š1"    2,00*2,00*2,14</t>
  </si>
  <si>
    <t>"Š2"    2,00*2,00*2,00</t>
  </si>
  <si>
    <t>"Š3"    2,00*2,00*1,75</t>
  </si>
  <si>
    <t>35,71*0,50</t>
  </si>
  <si>
    <t>0,20*0,30*(13,70+38,00)</t>
  </si>
  <si>
    <t>3,102*0,50</t>
  </si>
  <si>
    <t>"nová DK"</t>
  </si>
  <si>
    <t>(2,14+2,00+1,75)/3*1,20*51,70</t>
  </si>
  <si>
    <t>1,80*0,80*(3*3,00)</t>
  </si>
  <si>
    <t>134,765*0,50</t>
  </si>
  <si>
    <t>(2,14+2,00+1,75)/3*51,70*2</t>
  </si>
  <si>
    <t>1,80*(3*3,00)*2</t>
  </si>
  <si>
    <t>2,00*(2,14+2,00+1,75)*2</t>
  </si>
  <si>
    <t>275,169</t>
  </si>
  <si>
    <t>"výkop rýhy pro trubní vedení - nová část DK - 50% objemu"</t>
  </si>
  <si>
    <t>121,805*0,50</t>
  </si>
  <si>
    <t>12,96*0,50</t>
  </si>
  <si>
    <t>"výkop pro uložení nových šachet - 100% objemu"</t>
  </si>
  <si>
    <t>23,56</t>
  </si>
  <si>
    <t>121,805</t>
  </si>
  <si>
    <t>12,96</t>
  </si>
  <si>
    <t>3,102</t>
  </si>
  <si>
    <t>173,577*1,8</t>
  </si>
  <si>
    <t>"dosypání rýhy potrubí vhodným materiálem (ŠD) - nová DK"</t>
  </si>
  <si>
    <t>"odpočet objemu lože a obsypu potrubí - tl. 0,10 + 0,55"</t>
  </si>
  <si>
    <t>-51,70*1,20*0,65</t>
  </si>
  <si>
    <t>-(3*3,00)*0,80*0,60</t>
  </si>
  <si>
    <t>"obsyp - zásyp jam pro nové šachty vhodným materiálem (ŠD) - stoky"</t>
  </si>
  <si>
    <t>-2,00*2,00*0,10*3</t>
  </si>
  <si>
    <t>-0,33*0,33*3,14*(2,04+1,90+1,65)</t>
  </si>
  <si>
    <t>121,232*2,0</t>
  </si>
  <si>
    <t>"nová DK - tl. 55 cm"</t>
  </si>
  <si>
    <t>51,70*1,20*0,55</t>
  </si>
  <si>
    <t>"odpočet hmoty vytlačené objemem potrubí PVC DN 250 - 5,56 m3/100m"</t>
  </si>
  <si>
    <t>-51,70/100*5,56</t>
  </si>
  <si>
    <t>(3*3,00)*0,80*0,50</t>
  </si>
  <si>
    <t>34,847*1,95</t>
  </si>
  <si>
    <t>(13,70+38,00)*0,036</t>
  </si>
  <si>
    <t>13,70+38,00</t>
  </si>
  <si>
    <t>"výkop pro uložení nových šachet - stoka"</t>
  </si>
  <si>
    <t>2,00*2,00*3</t>
  </si>
  <si>
    <t>(13,70+38,00)*1,20</t>
  </si>
  <si>
    <t>(3*3,00)*0,80</t>
  </si>
  <si>
    <t>3*3,00</t>
  </si>
  <si>
    <t>(13,70+38,00)*1,20*0,10</t>
  </si>
  <si>
    <t>(3*3,00)*0,80*0,10</t>
  </si>
  <si>
    <t>"lože pod nové šachty - stoka"</t>
  </si>
  <si>
    <t>2,00*2,00*0,10*3</t>
  </si>
  <si>
    <t>(3*3,00)*1,03</t>
  </si>
  <si>
    <t>909986694</t>
  </si>
  <si>
    <t>"montáž a dodávka potrubí nové DK"</t>
  </si>
  <si>
    <t>1515704268</t>
  </si>
  <si>
    <t xml:space="preserve">"nová DK" </t>
  </si>
  <si>
    <t>51,70*1,03</t>
  </si>
  <si>
    <t>666174734</t>
  </si>
  <si>
    <t>"montáž odbočky DN 250/150 pro přípojky UV"</t>
  </si>
  <si>
    <t>-18515103</t>
  </si>
  <si>
    <t>"dodávka odboček pro nové UV"</t>
  </si>
  <si>
    <t>894812325</t>
  </si>
  <si>
    <t>Revizní a čistící šachta z polypropylenu PP pro hladké trouby DN 600 šachtové dno (DN šachty / DN trubního vedení) DN 600/315 průtočné</t>
  </si>
  <si>
    <t>1731046364</t>
  </si>
  <si>
    <t>"nová DK v komunikaci - revizní šachty -montáž+dodávka"</t>
  </si>
  <si>
    <t>894812332</t>
  </si>
  <si>
    <t>Revizní a čistící šachta z polypropylenu PP pro hladké trouby DN 600 roura šachtová korugovaná, světlé hloubky 2 000 mm</t>
  </si>
  <si>
    <t>-1508361123</t>
  </si>
  <si>
    <t>894812339</t>
  </si>
  <si>
    <t>Revizní a čistící šachta z polypropylenu PP pro hladké trouby DN 600 Příplatek k cenám 2331 - 2334 za uříznutí šachtové roury</t>
  </si>
  <si>
    <t>1305525411</t>
  </si>
  <si>
    <t>894812377</t>
  </si>
  <si>
    <t>Revizní a čistící šachta z polypropylenu PP pro hladké trouby DN 600 poklop (mříž) litinový pro zatížení od 25 t do 40 t s teleskopickým adaptérem</t>
  </si>
  <si>
    <t>1384499790</t>
  </si>
  <si>
    <t>"montáž (osazení) uliční vpusti - nové UV"</t>
  </si>
  <si>
    <t>899331111</t>
  </si>
  <si>
    <t>Výšková úprava uličního vstupu nebo vpusti do 200 mm zvýšením poklopu</t>
  </si>
  <si>
    <t>173339366</t>
  </si>
  <si>
    <t>"výšková úprava stávajícího poklopu v ploše komunikace"</t>
  </si>
  <si>
    <t>899997001</t>
  </si>
  <si>
    <t>Připojení kanalizační stoky na stávající kanalizační řad vč.zabezpečení nepropustnosti spojů.</t>
  </si>
  <si>
    <t>-1141908455</t>
  </si>
  <si>
    <t>"osazení - připojení nové DK na rekonstruovanou část kanalizace (Š1)"</t>
  </si>
  <si>
    <t>1401465047</t>
  </si>
  <si>
    <t>190 - Dopravní značení</t>
  </si>
  <si>
    <t>SO 191 - Dopravní značení - konečné</t>
  </si>
  <si>
    <t>912211111</t>
  </si>
  <si>
    <t>Montáž směrového sloupku plastového s odrazkou prostým uložením bez betonového základu silničního</t>
  </si>
  <si>
    <t>1515451447</t>
  </si>
  <si>
    <t>"osazení směr sloupků Z11g dle PD"</t>
  </si>
  <si>
    <t>2+2</t>
  </si>
  <si>
    <t>404451580.R</t>
  </si>
  <si>
    <t>sloupek silniční plastový kulatý směrový červený Z11g</t>
  </si>
  <si>
    <t>192938925</t>
  </si>
  <si>
    <t>"dodávka směr.sloupků dle PD - Z11g"</t>
  </si>
  <si>
    <t>914111111</t>
  </si>
  <si>
    <t>Montáž svislé dopravní značky základní velikosti do 1 m2 objímkami na sloupky nebo konzoly</t>
  </si>
  <si>
    <t>1064238283</t>
  </si>
  <si>
    <t>"montáž nového DZ - P4""</t>
  </si>
  <si>
    <t>40445550</t>
  </si>
  <si>
    <t>značka dopravní svislá retroreflexní fólie tř 1 Al prolis 900mm (trojúhelník)</t>
  </si>
  <si>
    <t>-906150014</t>
  </si>
  <si>
    <t>"dodávka nového DZ - P4"</t>
  </si>
  <si>
    <t>914511112</t>
  </si>
  <si>
    <t>Montáž sloupku dopravních značek délky do 3,5 m do hliníkové patky</t>
  </si>
  <si>
    <t>-2055906024</t>
  </si>
  <si>
    <t>"sloupky nového DZ dle PD"</t>
  </si>
  <si>
    <t>"P4"</t>
  </si>
  <si>
    <t>40445235</t>
  </si>
  <si>
    <t>sloupek Al pro dopravní značku D 60mm v 3,5m</t>
  </si>
  <si>
    <t>955909186</t>
  </si>
  <si>
    <t>"dodávka sloupků nového DZ dle PD"</t>
  </si>
  <si>
    <t>915111111</t>
  </si>
  <si>
    <t>Vodorovné dopravní značení stříkané barvou dělící čára šířky 125 mm souvislá bílá základní</t>
  </si>
  <si>
    <t>-1627133049</t>
  </si>
  <si>
    <t>"vyznačení dělících čar parkovacích stání"</t>
  </si>
  <si>
    <t>15*5,00+4,50</t>
  </si>
  <si>
    <t>915611111</t>
  </si>
  <si>
    <t>Předznačení pro vodorovné značení stříkané barvou nebo prováděné z nátěrových hmot liniové dělicí čáry, vodicí proužky</t>
  </si>
  <si>
    <t>-768906523</t>
  </si>
  <si>
    <t>79,50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</si>
  <si>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</si>
  <si>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</si>
  <si>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-644689614</t>
  </si>
  <si>
    <t>"odstranění stáv.DZ"</t>
  </si>
  <si>
    <t>"trvalé odstranění stáv.DZ - 2 x B1+E13"</t>
  </si>
  <si>
    <t>2012445306</t>
  </si>
  <si>
    <t>SO 192 - Dočasné dopravní značení (DIO)</t>
  </si>
  <si>
    <t>913911000</t>
  </si>
  <si>
    <t>Montáž a demontáž dočasného dopravního značení na 20 týdnů</t>
  </si>
  <si>
    <t>-2046631332</t>
  </si>
  <si>
    <t>Poznámka k položce:
Firemní položka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</si>
  <si>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400 - Elektro a sdělovací objekty</t>
  </si>
  <si>
    <t>D1 - Silnoproud - montáž</t>
  </si>
  <si>
    <t>D2 - Silnoproud - materiál nosný</t>
  </si>
  <si>
    <t>D3 - Zemní práce pro montážní práce</t>
  </si>
  <si>
    <t>D1</t>
  </si>
  <si>
    <t>Silnoproud - montáž</t>
  </si>
  <si>
    <t>210 01-0135</t>
  </si>
  <si>
    <t>Montáž trubek ochranných plastových tuhých D do 90 mm uložených pevně</t>
  </si>
  <si>
    <t>vlastní 2018 02</t>
  </si>
  <si>
    <t>520348908</t>
  </si>
  <si>
    <t>210 01-0138</t>
  </si>
  <si>
    <t>Montáž trubek ochranných plastových tuhých D do 152 mm uložených pevně -stož. pouzdro VO</t>
  </si>
  <si>
    <t>1690470769</t>
  </si>
  <si>
    <t>6*0,8</t>
  </si>
  <si>
    <t>210 02-0951</t>
  </si>
  <si>
    <t>Montáž tabulky výstražné smaltované formát A3 až A4</t>
  </si>
  <si>
    <t>1081305314</t>
  </si>
  <si>
    <t>210 02-1014</t>
  </si>
  <si>
    <t>Zhotovení otvorů v plechu/ plastu tl do 4 mm kruhových D do 100 mm</t>
  </si>
  <si>
    <t>-748299535</t>
  </si>
  <si>
    <t>2+3+1+3+1+1</t>
  </si>
  <si>
    <t>210 04-0741</t>
  </si>
  <si>
    <t>Odmaštění ocelových součástí venkovního vedení nn na zemi</t>
  </si>
  <si>
    <t>-1492803833</t>
  </si>
  <si>
    <t>210 04-0751</t>
  </si>
  <si>
    <t>Očištění ocelových součástí venkovního vedení nn na zemi</t>
  </si>
  <si>
    <t>917327495</t>
  </si>
  <si>
    <t>210 04-0761</t>
  </si>
  <si>
    <t>Nátěr základní ocelových součástí venkovního vedení nn na zemi</t>
  </si>
  <si>
    <t>-1904929048</t>
  </si>
  <si>
    <t>210 04-0771</t>
  </si>
  <si>
    <t>Nátěr vrchní ocelových součástí venkovního vedení nn na zemi</t>
  </si>
  <si>
    <t>-1147624459</t>
  </si>
  <si>
    <t>210 05-0441</t>
  </si>
  <si>
    <t>Zajištění šroubu barvou</t>
  </si>
  <si>
    <t>-1537587680</t>
  </si>
  <si>
    <t>210 10-0001</t>
  </si>
  <si>
    <t>Ukončení vodičů v rozváděči nebo na přístroji včetně zapojení průřezu žíly do 2,5 mm2</t>
  </si>
  <si>
    <t>1467798167</t>
  </si>
  <si>
    <t>6*3</t>
  </si>
  <si>
    <t>210 10-0099</t>
  </si>
  <si>
    <t>Ukončení vodičů na svorkovnici s otevřením a uzavřením krytu včetně zapojení průřezu žíly do 10mm2</t>
  </si>
  <si>
    <t>-282300303</t>
  </si>
  <si>
    <t>(2+3+1+3+1+1+2)*4</t>
  </si>
  <si>
    <t>210 10-0151</t>
  </si>
  <si>
    <t>Ukončení kabelů smršťovací záklopkou nebo páskou se zapojením bez letování žíly do 4x16 mm2</t>
  </si>
  <si>
    <t>-912224126</t>
  </si>
  <si>
    <t>2+3+1+3+1+1+2</t>
  </si>
  <si>
    <t>210 10-1233</t>
  </si>
  <si>
    <t>Propojení kabelů celoplastových spojkou do 1 kV venkovní smršťovací SVCZ 1až5 žíly do 4x10až16 mm2</t>
  </si>
  <si>
    <t>1552102225</t>
  </si>
  <si>
    <t>210 12-0101</t>
  </si>
  <si>
    <t>Montáž pojistkových patron do 60 A se styčným kroužkem</t>
  </si>
  <si>
    <t>-1510639763</t>
  </si>
  <si>
    <t>210 20-2013</t>
  </si>
  <si>
    <t>Montáž svítidel výbojkových průmyslových stropních závěsných na výložník</t>
  </si>
  <si>
    <t>-1442854897</t>
  </si>
  <si>
    <t>210 20-4002</t>
  </si>
  <si>
    <t>Montáž stožárů osvětlení parkových ocelových</t>
  </si>
  <si>
    <t>-673092607</t>
  </si>
  <si>
    <t>210 20-4201</t>
  </si>
  <si>
    <t>Montáž elektrovýzbroje stožárů osvětlení 1 okruh</t>
  </si>
  <si>
    <t>1153049149</t>
  </si>
  <si>
    <t>210 22-0002</t>
  </si>
  <si>
    <t>Montáž uzemňovacích vedení vodičů FeZn pomocí svorek na povrchu drátem nebo lanem do 10 mm</t>
  </si>
  <si>
    <t>-1839278218</t>
  </si>
  <si>
    <t>6*0,6</t>
  </si>
  <si>
    <t>210 22-0020</t>
  </si>
  <si>
    <t>Montáž uzemňovacího vedení vodičů FeZn pomocí svorek v zemi páskou do 120 mm2 ve městské zástavbě</t>
  </si>
  <si>
    <t>678201975</t>
  </si>
  <si>
    <t>(76+5+19+6+4+13)*1,05+(4+1)*0,5</t>
  </si>
  <si>
    <t>210 22-0022</t>
  </si>
  <si>
    <t>Montáž uzemňovacího vedení vodičů FeZn pomocí svorek v zemi drátem do 10 mm ve městské zástavbě</t>
  </si>
  <si>
    <t>-912793302</t>
  </si>
  <si>
    <t>6*1,4</t>
  </si>
  <si>
    <t>210 22-0301</t>
  </si>
  <si>
    <t>Montáž svorek hromosvodných typu SS, SR 03 se 2 šrouby</t>
  </si>
  <si>
    <t>691478754</t>
  </si>
  <si>
    <t>6*2</t>
  </si>
  <si>
    <t>210 22-0302</t>
  </si>
  <si>
    <t>Montáž svorek hromosvodných typu ST, SJ, SK, SZ, SR 01, 02 se 3 a více šrouby</t>
  </si>
  <si>
    <t>-1011642966</t>
  </si>
  <si>
    <t>5*2+6</t>
  </si>
  <si>
    <t>210 28-0001</t>
  </si>
  <si>
    <t>Zkoušky a prohlídky el rozvodů a zařízení celková prohlídka pro objem mtž prací do 100 000 Kč</t>
  </si>
  <si>
    <t>-628517607</t>
  </si>
  <si>
    <t>210 29-2011</t>
  </si>
  <si>
    <t>Změření zemního odporu zkušební svorky</t>
  </si>
  <si>
    <t>-2050607263</t>
  </si>
  <si>
    <t>210 29-2012</t>
  </si>
  <si>
    <t>Zjištění izolačního stavu zemních kabelů a vedení jedno měření</t>
  </si>
  <si>
    <t>-28359529</t>
  </si>
  <si>
    <t>210 29-2021</t>
  </si>
  <si>
    <t>Sfázovaní žil kabelů a vedení do 4 žil</t>
  </si>
  <si>
    <t>-2035563113</t>
  </si>
  <si>
    <t>210 29-2022</t>
  </si>
  <si>
    <t>Vypnutí vedení se zajištěním proti nedovolenému zapnutí, vyzkoušením a s opětovným zapnutím</t>
  </si>
  <si>
    <t>1134393424</t>
  </si>
  <si>
    <t>210 81-0014</t>
  </si>
  <si>
    <t>Montáž měděných kabelů CYKY, CYKYD, CYKYDY, NYM, NYY, YSLY 750 V 4x16mm2 uložených volně</t>
  </si>
  <si>
    <t>1190011459</t>
  </si>
  <si>
    <t>210 81-0045</t>
  </si>
  <si>
    <t>Montáž měděných kabelů CYKY, CYKYD, CYKYDY, NYM, NYY, YSLY 750 V 3x1,5 mm2 uložených pevně</t>
  </si>
  <si>
    <t>-657393993</t>
  </si>
  <si>
    <t>210 95-0101</t>
  </si>
  <si>
    <t>Další štítek označovací na kabel</t>
  </si>
  <si>
    <t>1277786469</t>
  </si>
  <si>
    <t>210 95-0201</t>
  </si>
  <si>
    <t>Příplatek na zatahování kabelů hmotnosti do 0,75 kg do tvárnicových tras a kolektorů</t>
  </si>
  <si>
    <t>-365376445</t>
  </si>
  <si>
    <t>210 95-0202</t>
  </si>
  <si>
    <t>Příplatek na zatahování kabelů hmotnosti do 2 kg do tvárnicových tras a kolektorů</t>
  </si>
  <si>
    <t>-474663765</t>
  </si>
  <si>
    <t>210100001D</t>
  </si>
  <si>
    <t>Odpojení vodičů v rozváděči nebo na přístroji včetně zapojení průřezu žíly do 2,5 mm2</t>
  </si>
  <si>
    <t>456304062</t>
  </si>
  <si>
    <t>3*3</t>
  </si>
  <si>
    <t>210100002D</t>
  </si>
  <si>
    <t>Odpojení vodičů v rozváděči nebo na přístroji včetně zapojení průřezu žíly do 16 mm2</t>
  </si>
  <si>
    <t>287099586</t>
  </si>
  <si>
    <t>5*4</t>
  </si>
  <si>
    <t>21020-2011D</t>
  </si>
  <si>
    <t>Demontáž svítidel výbojkových průmyslových stropních závěsných na výložník</t>
  </si>
  <si>
    <t>-1876017238</t>
  </si>
  <si>
    <t>210204002D</t>
  </si>
  <si>
    <t>Demontáž stožárů osvětlení parkových ocelových</t>
  </si>
  <si>
    <t>754910540</t>
  </si>
  <si>
    <t>210810014D</t>
  </si>
  <si>
    <t>Demontáž měděných kabelů CYKY, CYKYD, CYKYDY, NYM, NYY, YSLY 750 V 4x16mm2 uložených volně</t>
  </si>
  <si>
    <t>1198740352</t>
  </si>
  <si>
    <t>2+2*2+2*2+2</t>
  </si>
  <si>
    <t>210810045D</t>
  </si>
  <si>
    <t>Demontáž měděných kabelů CYKY, CYKYD, CYKYDY, NYM, NYY, YSLY 750 V 3x2,5 mm2 uložených pevně</t>
  </si>
  <si>
    <t>1692074693</t>
  </si>
  <si>
    <t>3*6</t>
  </si>
  <si>
    <t>250 06-0012</t>
  </si>
  <si>
    <t>Písmomalířské práce číslice a písmena výšky do 100 mm</t>
  </si>
  <si>
    <t>-79696049</t>
  </si>
  <si>
    <t>6*6</t>
  </si>
  <si>
    <t>999 99-9914</t>
  </si>
  <si>
    <t>Zednické výpomoci 1,6%</t>
  </si>
  <si>
    <t>%</t>
  </si>
  <si>
    <t>-168593927</t>
  </si>
  <si>
    <t>999 99-9915</t>
  </si>
  <si>
    <t>Podíl přidruž. výkonů - kabelová vedení 1%</t>
  </si>
  <si>
    <t>-1676944415</t>
  </si>
  <si>
    <t>D2</t>
  </si>
  <si>
    <t>Silnoproud - materiál nosný</t>
  </si>
  <si>
    <t>15615235</t>
  </si>
  <si>
    <t>Drát kulatý pozink měkký 11343 D10,0mm</t>
  </si>
  <si>
    <t>kg</t>
  </si>
  <si>
    <t>977557435</t>
  </si>
  <si>
    <t>6*2*0,62</t>
  </si>
  <si>
    <t>24620651</t>
  </si>
  <si>
    <t>Email olejový písmomalířský černý O 2118 bal.1 kg</t>
  </si>
  <si>
    <t>63226528</t>
  </si>
  <si>
    <t>24621511</t>
  </si>
  <si>
    <t>Barva syntetická šedá 0110 S 2000</t>
  </si>
  <si>
    <t>-1310715647</t>
  </si>
  <si>
    <t>24642030</t>
  </si>
  <si>
    <t>Ředidlo olejo-syntetické S6006</t>
  </si>
  <si>
    <t>1693664615</t>
  </si>
  <si>
    <t>28611020</t>
  </si>
  <si>
    <t>Trubka PVC kanál hrd 160x4,7x5000 do zákl. VO</t>
  </si>
  <si>
    <t>790536238</t>
  </si>
  <si>
    <t>6*0,8/5</t>
  </si>
  <si>
    <t>34111030</t>
  </si>
  <si>
    <t>Kabel Cu jádro CYKY 3 x 1,5</t>
  </si>
  <si>
    <t>353762518</t>
  </si>
  <si>
    <t>34111076</t>
  </si>
  <si>
    <t>Kabel Cu jádro CYKY 4 x 10</t>
  </si>
  <si>
    <t>-710139933</t>
  </si>
  <si>
    <t>3415879666,00000</t>
  </si>
  <si>
    <t>Folie výstražná š 33 červená</t>
  </si>
  <si>
    <t>-53906836</t>
  </si>
  <si>
    <t>(76+5+19+6+4+13)*1,05</t>
  </si>
  <si>
    <t>34523415</t>
  </si>
  <si>
    <t>Vložka poj E14 6A normální</t>
  </si>
  <si>
    <t>-1708266788</t>
  </si>
  <si>
    <t>35436314</t>
  </si>
  <si>
    <t>Hlava rozdělovací smršťovací 4x 1,5-25</t>
  </si>
  <si>
    <t>1738061105</t>
  </si>
  <si>
    <t>35441120</t>
  </si>
  <si>
    <t>Pásek uzemňovací 30x4 mm</t>
  </si>
  <si>
    <t>1520401111</t>
  </si>
  <si>
    <t>35441895</t>
  </si>
  <si>
    <t>Svorka přípoj SP1 FeZn</t>
  </si>
  <si>
    <t>-829917476</t>
  </si>
  <si>
    <t>35441986</t>
  </si>
  <si>
    <t>Svorka vodov SR 02 30x4mm pás-pás FeZn</t>
  </si>
  <si>
    <t>-1416129366</t>
  </si>
  <si>
    <t>2*5</t>
  </si>
  <si>
    <t>35441996</t>
  </si>
  <si>
    <t>Svorka vodov SR 03 vod D6-12 FeZn</t>
  </si>
  <si>
    <t>-299743806</t>
  </si>
  <si>
    <t>2*6</t>
  </si>
  <si>
    <t>354x00001</t>
  </si>
  <si>
    <t>Ochranná suspenze asfaltová</t>
  </si>
  <si>
    <t>31062448</t>
  </si>
  <si>
    <t>(5+6)*0,2</t>
  </si>
  <si>
    <t>354x00009</t>
  </si>
  <si>
    <t>Chránička HDPE 63</t>
  </si>
  <si>
    <t>1415964185</t>
  </si>
  <si>
    <t>354x00010</t>
  </si>
  <si>
    <t>SPOJKA NASUVNA na HDPE 63</t>
  </si>
  <si>
    <t>1353626068</t>
  </si>
  <si>
    <t>354x00010.1</t>
  </si>
  <si>
    <t>Svítidlo cloněné parkové LED 230V/43W/3500lm/3000K s přep. ochr., IP65</t>
  </si>
  <si>
    <t>1872891305</t>
  </si>
  <si>
    <t>354x00097</t>
  </si>
  <si>
    <t>Stožár parkový 5,5-133/60 oboustranný zinek+ochr. plast. manžeta</t>
  </si>
  <si>
    <t>-1203503618</t>
  </si>
  <si>
    <t>354x00103</t>
  </si>
  <si>
    <t>Svorkovnice stožárová 1 pojistka 3x4x16, IP43</t>
  </si>
  <si>
    <t>-1948219616</t>
  </si>
  <si>
    <t>354x00105</t>
  </si>
  <si>
    <t>Smrštitelná trubice 19mm/6mm protikor ochrana 1metr zl/žl</t>
  </si>
  <si>
    <t>-1003528706</t>
  </si>
  <si>
    <t>354x36099</t>
  </si>
  <si>
    <t>Spojka zemní kabelová smršťovací 4x6-25 vč. spojovačů Al/Cu</t>
  </si>
  <si>
    <t>1697726369</t>
  </si>
  <si>
    <t>358x96541</t>
  </si>
  <si>
    <t>Radiofrekvenční označník kabelů do výkopu</t>
  </si>
  <si>
    <t>-1347800309</t>
  </si>
  <si>
    <t>73534535</t>
  </si>
  <si>
    <t>Tabulka bezpečnostní s tiskem 2 barvy A6 105x148 mm</t>
  </si>
  <si>
    <t>549618311</t>
  </si>
  <si>
    <t>999 99-9910</t>
  </si>
  <si>
    <t>Přirážka na podružný materiál 3%</t>
  </si>
  <si>
    <t>1789487697</t>
  </si>
  <si>
    <t>999 99-9911</t>
  </si>
  <si>
    <t>Prořez materiálu 5%</t>
  </si>
  <si>
    <t>890822425</t>
  </si>
  <si>
    <t>999 99-9912</t>
  </si>
  <si>
    <t>Dopravné 3,6%</t>
  </si>
  <si>
    <t>669438264</t>
  </si>
  <si>
    <t>999 99-9913</t>
  </si>
  <si>
    <t>Přesun hmot 1%</t>
  </si>
  <si>
    <t>1321527482</t>
  </si>
  <si>
    <t>D3</t>
  </si>
  <si>
    <t>Zemní práce pro montážní práce</t>
  </si>
  <si>
    <t>460 01-0024</t>
  </si>
  <si>
    <t>Vytyčení trasy vedení kabelového podzemního v zastavěném prostoru</t>
  </si>
  <si>
    <t>km</t>
  </si>
  <si>
    <t>2049906900</t>
  </si>
  <si>
    <t>460 03-0007</t>
  </si>
  <si>
    <t>Sejmutí ornice ručně v hornině třídy 2, vrstva tloušťky přes 15 cm</t>
  </si>
  <si>
    <t>-1619431146</t>
  </si>
  <si>
    <t>460 03-0011</t>
  </si>
  <si>
    <t>Sejmutí drnu jakékoliv tloušťky</t>
  </si>
  <si>
    <t>-1900629385</t>
  </si>
  <si>
    <t>460 03-0143</t>
  </si>
  <si>
    <t>Odstranění podkladu nebo krytu komunikace z kameniva těženého tloušťky do 30 cm</t>
  </si>
  <si>
    <t>613030006</t>
  </si>
  <si>
    <t>460 03-0162</t>
  </si>
  <si>
    <t>Odstranění podkladu nebo krytu komunikace z betonu prostého tloušťky do 30 cm</t>
  </si>
  <si>
    <t>-775752589</t>
  </si>
  <si>
    <t>460 03-0183</t>
  </si>
  <si>
    <t>Řezání podkladu nebo krytu betonového hloubky do 20 cm</t>
  </si>
  <si>
    <t>727567844</t>
  </si>
  <si>
    <t>19*2+19*0,5+13*2+13*0,8</t>
  </si>
  <si>
    <t>460 05-0813</t>
  </si>
  <si>
    <t>Hloubení nezapažených jam pro stožáry strojně v hornině tř 3</t>
  </si>
  <si>
    <t>-1782208563</t>
  </si>
  <si>
    <t>460 08-0012</t>
  </si>
  <si>
    <t>Základové konstrukce z monolitického betonu C 8/10 bez bednění</t>
  </si>
  <si>
    <t>-237393811</t>
  </si>
  <si>
    <t>460 08-0014</t>
  </si>
  <si>
    <t>Základové konstrukce z monolitického betonu C 16/20 bez bednění</t>
  </si>
  <si>
    <t>573508578</t>
  </si>
  <si>
    <t>460 08-0112</t>
  </si>
  <si>
    <t>Bourání základu betonového se záhozem jámy sypaninou</t>
  </si>
  <si>
    <t>1079280169</t>
  </si>
  <si>
    <t>460 08-0201</t>
  </si>
  <si>
    <t>Zřízení nezabudovaného bednění základových konstrukcí</t>
  </si>
  <si>
    <t>572721723</t>
  </si>
  <si>
    <t>81</t>
  </si>
  <si>
    <t>460 08-0202</t>
  </si>
  <si>
    <t>Zřízení zabudovaného bednění základových konstrukcí</t>
  </si>
  <si>
    <t>-1315107721</t>
  </si>
  <si>
    <t>82</t>
  </si>
  <si>
    <t>460 08-0301</t>
  </si>
  <si>
    <t>Odstranění nezabudovaného bednění základových konstrukcí</t>
  </si>
  <si>
    <t>-1143070137</t>
  </si>
  <si>
    <t>83</t>
  </si>
  <si>
    <t>460 12-0019</t>
  </si>
  <si>
    <t>Naložení výkopku strojně z hornin třídy 1až4</t>
  </si>
  <si>
    <t>1435326500</t>
  </si>
  <si>
    <t>84</t>
  </si>
  <si>
    <t>460 12-0082</t>
  </si>
  <si>
    <t>Uložení sypaniny do násypů zhutněných z hornin třídy 3až4</t>
  </si>
  <si>
    <t>303658664</t>
  </si>
  <si>
    <t>85</t>
  </si>
  <si>
    <t>460 20-0843</t>
  </si>
  <si>
    <t>Hloubení kabelových nezapažených rýh ručně š 80 cm, hl 80 cm, v hornině tř 3</t>
  </si>
  <si>
    <t>-1420214268</t>
  </si>
  <si>
    <t>86</t>
  </si>
  <si>
    <t>460 20-0883</t>
  </si>
  <si>
    <t>Hloubení kabelových nezapažených rýh ručně š 80 cm, hl 120 cm, v hornině tř 3</t>
  </si>
  <si>
    <t>-39089056</t>
  </si>
  <si>
    <t>87</t>
  </si>
  <si>
    <t>460 20-2163</t>
  </si>
  <si>
    <t>Hloubení kabelových nezapažených rýh strojně š 35 cm, hl 80 cm, v hornině tř 3</t>
  </si>
  <si>
    <t>-2122804453</t>
  </si>
  <si>
    <t>88</t>
  </si>
  <si>
    <t>460 23-0003</t>
  </si>
  <si>
    <t>Hloubení nezapažených rýh kabelových spojek vn do 10 kV ručně v hornině tř 3</t>
  </si>
  <si>
    <t>1590255930</t>
  </si>
  <si>
    <t>89</t>
  </si>
  <si>
    <t>460 23-0414</t>
  </si>
  <si>
    <t>Odkop zeminy ručně s vodorovným přemístěním do 50 m na skládku v hornině tř 3 a 4</t>
  </si>
  <si>
    <t>-2013716658</t>
  </si>
  <si>
    <t>90</t>
  </si>
  <si>
    <t>460 30-0002</t>
  </si>
  <si>
    <t>Zásyp jam nebo rýh strojně včetně zhutnění ve volném terénu</t>
  </si>
  <si>
    <t>1385903905</t>
  </si>
  <si>
    <t>91</t>
  </si>
  <si>
    <t>460 42-1101</t>
  </si>
  <si>
    <t>Lože kabelů z písku nebo štěrkopísku tl 10 cm nad kabel, bez zakrytí, šířky lože do 65 cm</t>
  </si>
  <si>
    <t>1297159421</t>
  </si>
  <si>
    <t>76+5+19+6+4+13</t>
  </si>
  <si>
    <t>92</t>
  </si>
  <si>
    <t>460 47-0001</t>
  </si>
  <si>
    <t>Provizorní zajištění potrubí ve výkopech při křížení s kabelem</t>
  </si>
  <si>
    <t>-1574223055</t>
  </si>
  <si>
    <t>93</t>
  </si>
  <si>
    <t>460 47-0011</t>
  </si>
  <si>
    <t>Provizorní zajištění kabelů ve výkopech při jejich křížení</t>
  </si>
  <si>
    <t>72372399</t>
  </si>
  <si>
    <t>94</t>
  </si>
  <si>
    <t>460 49-0013</t>
  </si>
  <si>
    <t>Krytí kabelů výstražnou fólií šířky 34 cm</t>
  </si>
  <si>
    <t>-774388987</t>
  </si>
  <si>
    <t>95</t>
  </si>
  <si>
    <t>460 49-0051</t>
  </si>
  <si>
    <t>Krytí spojek, koncovek a odbočnic pro kabely do 6 kV cihlami s ložem a zásypem pískem</t>
  </si>
  <si>
    <t>-1752427023</t>
  </si>
  <si>
    <t>96</t>
  </si>
  <si>
    <t>460 51-0064</t>
  </si>
  <si>
    <t>Kabelové prostupy z trub plastových do rýhy s obsypem, průměru do 10 cm</t>
  </si>
  <si>
    <t>1102157489</t>
  </si>
  <si>
    <t>97</t>
  </si>
  <si>
    <t>460 51-0074</t>
  </si>
  <si>
    <t>Kabelové prostupy z trub plastových do rýhy s obetonováním, průměru do 10 cm</t>
  </si>
  <si>
    <t>939679303</t>
  </si>
  <si>
    <t>98</t>
  </si>
  <si>
    <t>460 60-0022</t>
  </si>
  <si>
    <t>Vodorovné přemístění horniny jakékoliv třídy do 500 m</t>
  </si>
  <si>
    <t>1241393830</t>
  </si>
  <si>
    <t>99</t>
  </si>
  <si>
    <t>460 60-0031</t>
  </si>
  <si>
    <t>Příplatek k vodorovnému přemístění horniny za každých dalších 1000 m</t>
  </si>
  <si>
    <t>1353703081</t>
  </si>
  <si>
    <t>34,68*5</t>
  </si>
  <si>
    <t>460 62-0002</t>
  </si>
  <si>
    <t>Položení drnu včetně zalití vodou na rovině</t>
  </si>
  <si>
    <t>-1478390138</t>
  </si>
  <si>
    <t>101</t>
  </si>
  <si>
    <t>460 62-0007</t>
  </si>
  <si>
    <t>Zatravnění včetně zalití vodou na rovině</t>
  </si>
  <si>
    <t>813786749</t>
  </si>
  <si>
    <t>102</t>
  </si>
  <si>
    <t>460 62-0013</t>
  </si>
  <si>
    <t>Provizorní úprava terénu se zhutněním, v hornině tř 3</t>
  </si>
  <si>
    <t>1218775201</t>
  </si>
  <si>
    <t>103</t>
  </si>
  <si>
    <t>460 62-0032</t>
  </si>
  <si>
    <t>Vyčištění štěrkového lože při křížení kabelů za vyloučení provozu</t>
  </si>
  <si>
    <t>387532951</t>
  </si>
  <si>
    <t>104</t>
  </si>
  <si>
    <t>460 65-0045</t>
  </si>
  <si>
    <t>Zřízení podkladní vrstvy vozovky a chodníku ze štěrkopísku se zhutněním tloušťky do 25 cm</t>
  </si>
  <si>
    <t>-756429908</t>
  </si>
  <si>
    <t>105</t>
  </si>
  <si>
    <t>460 65-0055</t>
  </si>
  <si>
    <t>Zřízení podkladní vrstvy vozovky a chodníku ze štěrkodrti se zhutněním tloušťky do 25 cm</t>
  </si>
  <si>
    <t>-2131612237</t>
  </si>
  <si>
    <t>106</t>
  </si>
  <si>
    <t>460 65-0064</t>
  </si>
  <si>
    <t>Zřízení podkladní vrstvy vozovky a chodníku z kameniva drceného se zhutněním tloušťky do 25 cm</t>
  </si>
  <si>
    <t>-1405988691</t>
  </si>
  <si>
    <t>107</t>
  </si>
  <si>
    <t>460 65-0072</t>
  </si>
  <si>
    <t>Zřízení podkladní vrstvy vozovky a chodníku z kameniva obalovaného asfaltem se zhutněním tl do10 cm</t>
  </si>
  <si>
    <t>630053934</t>
  </si>
  <si>
    <t>108</t>
  </si>
  <si>
    <t>460 70-0001</t>
  </si>
  <si>
    <t>Osazení zemní značky - kabelový označník+zanesení do plánu</t>
  </si>
  <si>
    <t>-672817144</t>
  </si>
  <si>
    <t>109</t>
  </si>
  <si>
    <t>21x744444</t>
  </si>
  <si>
    <t>Poplatek za uložení na skládku</t>
  </si>
  <si>
    <t>T</t>
  </si>
  <si>
    <t>-287700258</t>
  </si>
  <si>
    <t>110</t>
  </si>
  <si>
    <t>21x99993</t>
  </si>
  <si>
    <t>Zřízení provizorní lávky pro pěší</t>
  </si>
  <si>
    <t>1080306527</t>
  </si>
  <si>
    <t>111</t>
  </si>
  <si>
    <t>-167727068</t>
  </si>
  <si>
    <t>112</t>
  </si>
  <si>
    <t>-752666405</t>
  </si>
  <si>
    <t>700 - Mobiliář</t>
  </si>
  <si>
    <t>SO 701 - Relaxační zóna - herní prvky vč. dopadových ploch</t>
  </si>
  <si>
    <t xml:space="preserve">    902 - Herní prvky</t>
  </si>
  <si>
    <t>-569948262</t>
  </si>
  <si>
    <t>"odkopávka pro konstrukci relaxační zóny"</t>
  </si>
  <si>
    <t>"celková plocha v tl. 15 cm"</t>
  </si>
  <si>
    <t>82,50*0,15</t>
  </si>
  <si>
    <t>"navýšená mocnost vrstvy v prostoru herních prvků v tl. 30 cm"</t>
  </si>
  <si>
    <t>(17+11+8)*0,15</t>
  </si>
  <si>
    <t>-1547778754</t>
  </si>
  <si>
    <t>"odkopávka pro konstrukce relaxační zóny"</t>
  </si>
  <si>
    <t>17,775*0,50</t>
  </si>
  <si>
    <t>1893641792</t>
  </si>
  <si>
    <t>17,775</t>
  </si>
  <si>
    <t>-1036948215</t>
  </si>
  <si>
    <t>17,775*1,8</t>
  </si>
  <si>
    <t>-688278220</t>
  </si>
  <si>
    <t>"plocha relaxační zóny"</t>
  </si>
  <si>
    <t>82,50</t>
  </si>
  <si>
    <t>457971111</t>
  </si>
  <si>
    <t>Zřízení vrstvy z geotextilie s přesahem bez připevnění k podkladu, s potřebným dočasným zatěžováním včetně zakotvení okraje o sklonu do 10°, šířky geotextilie do 3 m</t>
  </si>
  <si>
    <t>1230406853</t>
  </si>
  <si>
    <t>"Zřízení separační vrstvy z geotextilie - plocha úpravy pláně"</t>
  </si>
  <si>
    <t>693111970</t>
  </si>
  <si>
    <t>geotextilie netkaná PES+PP 200g/m2 m</t>
  </si>
  <si>
    <t>36552450</t>
  </si>
  <si>
    <t>"Dodávka separ. geotex. - přesahy + ztratné 12% "</t>
  </si>
  <si>
    <t>82,50*1,12</t>
  </si>
  <si>
    <t>571908111</t>
  </si>
  <si>
    <t>Kryt vymývaným dekoračním kamenivem (kačírkem) tl. 200 mm</t>
  </si>
  <si>
    <t>566077089</t>
  </si>
  <si>
    <t>"kryt plochy relaxační zóny mimo prostor herních prvků v tl. 15 cm"</t>
  </si>
  <si>
    <t>82,50-(17+11+8)</t>
  </si>
  <si>
    <t>-460368130</t>
  </si>
  <si>
    <t>"osazení obruby relaxační zóny"</t>
  </si>
  <si>
    <t>(7,50+11)*2</t>
  </si>
  <si>
    <t>59217002</t>
  </si>
  <si>
    <t>obrubník betonový zahradní  šedý 100 x 5 x 20 cm</t>
  </si>
  <si>
    <t>-428800095</t>
  </si>
  <si>
    <t>37,00*1,01</t>
  </si>
  <si>
    <t>936009113</t>
  </si>
  <si>
    <t>Bezpečnostní dopadová plocha na dětském hřišti tloušťky 30 cm z kačírku</t>
  </si>
  <si>
    <t>1289789261</t>
  </si>
  <si>
    <t>"navýšená mocnost vrstvy dopadové plochy v prostoru herních prvků v tl. 30 cm"</t>
  </si>
  <si>
    <t>17+11+8</t>
  </si>
  <si>
    <t>902</t>
  </si>
  <si>
    <t>Herní prvky</t>
  </si>
  <si>
    <t>902000001</t>
  </si>
  <si>
    <t>Houpadlo pružinové dle PD, dodávka vč. montáže a osazení.</t>
  </si>
  <si>
    <t>-134616207</t>
  </si>
  <si>
    <t>902000002</t>
  </si>
  <si>
    <t>Vahadlová houpačka pružinová dle PD, dodávka vč. montáže a osazení.</t>
  </si>
  <si>
    <t>-1369109822</t>
  </si>
  <si>
    <t>902000003</t>
  </si>
  <si>
    <t>Herní prvek pro námětovou hru dle PD, dodávka vč. montáže a osazení.</t>
  </si>
  <si>
    <t>-378097680</t>
  </si>
  <si>
    <t>998222012</t>
  </si>
  <si>
    <t>Přesun hmot pro tělovýchovné plochy dopravní vzdálenost do 200 m</t>
  </si>
  <si>
    <t>1578489359</t>
  </si>
  <si>
    <t>SO 702 - Mobiliář</t>
  </si>
  <si>
    <t xml:space="preserve">    901 - Městský mobiliář</t>
  </si>
  <si>
    <t>966001211</t>
  </si>
  <si>
    <t>Odstranění lavičky parkové stabilní zabetonované</t>
  </si>
  <si>
    <t>1511777888</t>
  </si>
  <si>
    <t>"odstranění stávajících laviček"</t>
  </si>
  <si>
    <t>966001311</t>
  </si>
  <si>
    <t>Odstranění odpadkového koše s betonovou patkou</t>
  </si>
  <si>
    <t>-95497389</t>
  </si>
  <si>
    <t>"odstranění stávajícíh odpad.košů"</t>
  </si>
  <si>
    <t>966071711</t>
  </si>
  <si>
    <t>Bourání plotových sloupků a vzpěr ocelových trubkových nebo profilovaných výšky do 2,50 m zabetonovaných</t>
  </si>
  <si>
    <t>-1044258203</t>
  </si>
  <si>
    <t>"odstranění konstrukcí sušáků na prádlo a klepače - 2 sloupky/kus"</t>
  </si>
  <si>
    <t>(10+1)*2</t>
  </si>
  <si>
    <t>901</t>
  </si>
  <si>
    <t>Městský mobiliář</t>
  </si>
  <si>
    <t>936104213</t>
  </si>
  <si>
    <t>Montáž odpadkového koše přichycením kotevními šrouby</t>
  </si>
  <si>
    <t>1493306003</t>
  </si>
  <si>
    <t>"osazení nových odpadkových košů"</t>
  </si>
  <si>
    <t>74910130</t>
  </si>
  <si>
    <t>koš odpadkový kovový (kotvený,uzamykatelný), výška 88,5 cm, šířka 37 cm, obsah 60 l</t>
  </si>
  <si>
    <t>-27236306</t>
  </si>
  <si>
    <t>"dodávka odpadkových košů dle PD"</t>
  </si>
  <si>
    <t>936124113</t>
  </si>
  <si>
    <t>Montáž lavičky parkové stabilní přichycené kotevními šrouby</t>
  </si>
  <si>
    <t>1389998276</t>
  </si>
  <si>
    <t>"osazení nových laviček"</t>
  </si>
  <si>
    <t>74910107</t>
  </si>
  <si>
    <t>lavička s opěradlem (kotvená) 180 x 71,5 x 82 cm  konstrukce - litina, sedák - dřevo</t>
  </si>
  <si>
    <t>533463315</t>
  </si>
  <si>
    <t>"dodávka nových laviček dle PD"</t>
  </si>
  <si>
    <t>936174311</t>
  </si>
  <si>
    <t>Montáž stojanu na kola přichyceného kotevními šrouby 5 kol</t>
  </si>
  <si>
    <t>1498032864</t>
  </si>
  <si>
    <t>"montáž nových stojanů na kola"</t>
  </si>
  <si>
    <t>74910151</t>
  </si>
  <si>
    <t>stojan na kola na 5 kol jednostranný, kov  57 x 175 x 50 cm</t>
  </si>
  <si>
    <t>122297924</t>
  </si>
  <si>
    <t>"dodávka nových stojanů na kola"</t>
  </si>
  <si>
    <t>1125068778</t>
  </si>
  <si>
    <t>"betonové patky bouraných konstrukcí (stávající mobiliář)"</t>
  </si>
  <si>
    <t>3,065</t>
  </si>
  <si>
    <t>1213380149</t>
  </si>
  <si>
    <t>"přemístění na skládku - celkem 6 km"</t>
  </si>
  <si>
    <t>3,065*5</t>
  </si>
  <si>
    <t>997221815</t>
  </si>
  <si>
    <t>-1486406624</t>
  </si>
  <si>
    <t>"vybourané bet.patky"</t>
  </si>
  <si>
    <t>778069546</t>
  </si>
  <si>
    <t>800 - Vegetační úpravy a rekultivace</t>
  </si>
  <si>
    <t>SO 801-1 - Sadové úpravy, JTÚ a rekultivace</t>
  </si>
  <si>
    <t>181151321</t>
  </si>
  <si>
    <t>Plošná úprava terénu v zemině tř. 1 až 4 s urovnáním povrchu bez doplnění ornice souvislé plochy přes 500 m2 při nerovnostech terénu přes 100 do 150 mm v rovině nebo na svahu do 1:5</t>
  </si>
  <si>
    <t>-775826087</t>
  </si>
  <si>
    <t>952</t>
  </si>
  <si>
    <t>181411131</t>
  </si>
  <si>
    <t>Založení trávníku na půdě předem připravené plochy do 1000 m2 výsevem včetně utažení parkového v rovině nebo na svahu do 1:5</t>
  </si>
  <si>
    <t>1723863621</t>
  </si>
  <si>
    <t>"osetí upravovaných ploch"</t>
  </si>
  <si>
    <t>696</t>
  </si>
  <si>
    <t>00572410</t>
  </si>
  <si>
    <t>osivo směs travní parková</t>
  </si>
  <si>
    <t>-289686666</t>
  </si>
  <si>
    <t xml:space="preserve">"dodávka osiva, spotřeba 1 kg/35 m2, ztratné 5%" </t>
  </si>
  <si>
    <t>696/35*1,05</t>
  </si>
  <si>
    <t>183101113</t>
  </si>
  <si>
    <t>Hloubení jamek pro vysazování rostlin v zemině tř.1 až 4 bez výměny půdy v rovině nebo na svahu do 1:5, objemu přes 0,02 do 0,05 m3</t>
  </si>
  <si>
    <t>-1781278281</t>
  </si>
  <si>
    <t>"jamky pro výsadbu sazenic keřů"</t>
  </si>
  <si>
    <t>1218</t>
  </si>
  <si>
    <t>183101121</t>
  </si>
  <si>
    <t>Hloubení jamek pro vysazování rostlin v zemině tř.1 až 4 bez výměny půdy v rovině nebo na svahu do 1:5, objemu přes 0,40 do 1,00 m3</t>
  </si>
  <si>
    <t>-2034689100</t>
  </si>
  <si>
    <t>"jamky pro výsadbu sazenic stromů"</t>
  </si>
  <si>
    <t>183205111</t>
  </si>
  <si>
    <t>Založení záhonu pro výsadbu rostlin v rovině nebo na svahu do 1:5 v zemině tř. 1 až 2</t>
  </si>
  <si>
    <t>-808486728</t>
  </si>
  <si>
    <t>"založení záhonů pro výsadbu"</t>
  </si>
  <si>
    <t>256</t>
  </si>
  <si>
    <t>183403114</t>
  </si>
  <si>
    <t>Obdělání půdy kultivátorováním v rovině nebo na svahu do 1:5</t>
  </si>
  <si>
    <t>928391191</t>
  </si>
  <si>
    <t>"dvojnásobně"</t>
  </si>
  <si>
    <t>952*2</t>
  </si>
  <si>
    <t>183403151</t>
  </si>
  <si>
    <t>Obdělání půdy smykováním v rovině nebo na svahu do 1:5</t>
  </si>
  <si>
    <t>-1483085719</t>
  </si>
  <si>
    <t>183403153</t>
  </si>
  <si>
    <t>Obdělání půdy hrabáním v rovině nebo na svahu do 1:5</t>
  </si>
  <si>
    <t>-1642341671</t>
  </si>
  <si>
    <t>"plocha pro osetí"</t>
  </si>
  <si>
    <t>184102112</t>
  </si>
  <si>
    <t>Výsadba dřeviny s balem do předem vyhloubené jamky se zalitím v rovině nebo na svahu do 1:5, při průměru balu přes 200 do 300 mm</t>
  </si>
  <si>
    <t>-802604255</t>
  </si>
  <si>
    <t>"výsadba sazenic keřů"</t>
  </si>
  <si>
    <t>184102116</t>
  </si>
  <si>
    <t>Výsadba dřeviny s balem do předem vyhloubené jamky se zalitím v rovině nebo na svahu do 1:5, při průměru balu přes 600 do 800 mm</t>
  </si>
  <si>
    <t>-1925841691</t>
  </si>
  <si>
    <t>"výsadba sazenic stromů"</t>
  </si>
  <si>
    <t>184215133</t>
  </si>
  <si>
    <t>Ukotvení dřeviny kůly třemi kůly, délky přes 2 do 3 m</t>
  </si>
  <si>
    <t>1071528684</t>
  </si>
  <si>
    <t>"zakůlování sazenic dle PD"</t>
  </si>
  <si>
    <t>184501121</t>
  </si>
  <si>
    <t>Zhotovení obalu kmene a spodních částí větví stromu z juty v jedné vrstvě v rovině nebo na svahu do 1:5</t>
  </si>
  <si>
    <t>-1047487543</t>
  </si>
  <si>
    <t>"obal sazenic stromů - 0,35 m2/strom"</t>
  </si>
  <si>
    <t>8,40</t>
  </si>
  <si>
    <t>69322299</t>
  </si>
  <si>
    <t>Juta na zhotovení obalu kmenů</t>
  </si>
  <si>
    <t>-675640241</t>
  </si>
  <si>
    <t>"dodávka juty na obal kmenů sazenic"</t>
  </si>
  <si>
    <t>184802111</t>
  </si>
  <si>
    <t>Chemické odplevelení půdy před založením kultury, trávníku nebo zpevněných ploch o výměře jednotlivě přes 20 m2 v rovině nebo na svahu do 1:5 postřikem na široko</t>
  </si>
  <si>
    <t>-263741098</t>
  </si>
  <si>
    <t>25234001</t>
  </si>
  <si>
    <t>herbicid totální systémový neselektivní</t>
  </si>
  <si>
    <t>litr</t>
  </si>
  <si>
    <t>-180966325</t>
  </si>
  <si>
    <t>"dodávka herbicicdu pro odplevelení"</t>
  </si>
  <si>
    <t>1904*0,0012</t>
  </si>
  <si>
    <t>184901111</t>
  </si>
  <si>
    <t>Osazení kůlů dl. 300 cm</t>
  </si>
  <si>
    <t>-799263447</t>
  </si>
  <si>
    <t>60591257</t>
  </si>
  <si>
    <t>kůl vyvazovací dřevěný impregnovaný D 8cm dl 3m</t>
  </si>
  <si>
    <t>-932476869</t>
  </si>
  <si>
    <t>605999558</t>
  </si>
  <si>
    <t>Kůly kulaté, odkorněné dl. 300 cm</t>
  </si>
  <si>
    <t>-1088264288</t>
  </si>
  <si>
    <t>605999559</t>
  </si>
  <si>
    <t>1347079795</t>
  </si>
  <si>
    <t>184911421</t>
  </si>
  <si>
    <t>Mulčování vysazených rostlin mulčovací kůrou, tl. do 100 mm v rovině nebo na svahu do 1:5</t>
  </si>
  <si>
    <t>101050402</t>
  </si>
  <si>
    <t>"mulčování záhonu pro výsadbu"</t>
  </si>
  <si>
    <t>10391100</t>
  </si>
  <si>
    <t>kůra mulčovací VL</t>
  </si>
  <si>
    <t>630280990</t>
  </si>
  <si>
    <t>"dodávka mulčovací kůry"</t>
  </si>
  <si>
    <t>256*0,10</t>
  </si>
  <si>
    <t>185802113</t>
  </si>
  <si>
    <t>Hnojení půdy nebo trávníku v rovině nebo na svahu do 1:5 umělým hnojivem na široko</t>
  </si>
  <si>
    <t>1784355356</t>
  </si>
  <si>
    <t>25191155</t>
  </si>
  <si>
    <t>hnojivo průmyslové Cererit</t>
  </si>
  <si>
    <t>1434264483</t>
  </si>
  <si>
    <t>"dodávka hnojiva"</t>
  </si>
  <si>
    <t>696*0,015</t>
  </si>
  <si>
    <t>185802114</t>
  </si>
  <si>
    <t>Hnojení půdy nebo trávníku v rovině nebo na svahu do 1:5 umělým hnojivem s rozdělením k jednotlivým rostlinám</t>
  </si>
  <si>
    <t>1233975784</t>
  </si>
  <si>
    <t>"hnojení sazenic - keř 1 tab., strom 5 tab."</t>
  </si>
  <si>
    <t>0,14</t>
  </si>
  <si>
    <t>25199911</t>
  </si>
  <si>
    <t>Hnojivo pro dřeviny dlohodobě působící</t>
  </si>
  <si>
    <t>-1428181443</t>
  </si>
  <si>
    <t>"dodávka hnojiva pro sazenice dřevin"</t>
  </si>
  <si>
    <t>13,58</t>
  </si>
  <si>
    <t>185804312</t>
  </si>
  <si>
    <t>Zalití rostlin vodou plochy záhonů jednotlivě přes 20 m2</t>
  </si>
  <si>
    <t>-686728680</t>
  </si>
  <si>
    <t>26,76</t>
  </si>
  <si>
    <t>08211321</t>
  </si>
  <si>
    <t>voda pitná pro ostatní odběratele</t>
  </si>
  <si>
    <t>-1393862730</t>
  </si>
  <si>
    <t>"dodávka vody pro zálivku"</t>
  </si>
  <si>
    <t>185851121</t>
  </si>
  <si>
    <t>Dovoz vody pro zálivku rostlin na vzdálenost do 1000 m</t>
  </si>
  <si>
    <t>-275772488</t>
  </si>
  <si>
    <t>00510100</t>
  </si>
  <si>
    <t>Acer platanoides ´Globosum´ 14/16</t>
  </si>
  <si>
    <t>555707618</t>
  </si>
  <si>
    <t>"dodávka sazenic dle PD"</t>
  </si>
  <si>
    <t>00510200</t>
  </si>
  <si>
    <t>Cedrus atlantica ´Glauca´ 200-250</t>
  </si>
  <si>
    <t>1403081890</t>
  </si>
  <si>
    <t>00510300</t>
  </si>
  <si>
    <t>Prunus serrulata ´Amanogawa´ 14/16</t>
  </si>
  <si>
    <t>619245699</t>
  </si>
  <si>
    <t>00510400</t>
  </si>
  <si>
    <t>Ulmus ´Wredei´  14/16</t>
  </si>
  <si>
    <t>-1141435860</t>
  </si>
  <si>
    <t>00510500</t>
  </si>
  <si>
    <t>Aesculus carnea ´Briotii´ 14/16</t>
  </si>
  <si>
    <t>-1808276080</t>
  </si>
  <si>
    <t>00510600</t>
  </si>
  <si>
    <t>Tsuga canadensis 200-250</t>
  </si>
  <si>
    <t>-427346108</t>
  </si>
  <si>
    <t>00510700</t>
  </si>
  <si>
    <t>Magnolia x soulangiana 175-200</t>
  </si>
  <si>
    <t>101230710</t>
  </si>
  <si>
    <t>00510800</t>
  </si>
  <si>
    <t>Ligustrum ovalifolium 40-60</t>
  </si>
  <si>
    <t>156637329</t>
  </si>
  <si>
    <t>181</t>
  </si>
  <si>
    <t>00510900</t>
  </si>
  <si>
    <t>Spiraea japonica ´Golden Princess´ 20-30</t>
  </si>
  <si>
    <t>1049229454</t>
  </si>
  <si>
    <t>00511000</t>
  </si>
  <si>
    <t>Spiarea bumalda ´Goldflame´ 20-30</t>
  </si>
  <si>
    <t>958832693</t>
  </si>
  <si>
    <t>138</t>
  </si>
  <si>
    <t>00511100</t>
  </si>
  <si>
    <t>Spiarea bumalda ´Crispa´ 20-30</t>
  </si>
  <si>
    <t>-1180518285</t>
  </si>
  <si>
    <t>00511200</t>
  </si>
  <si>
    <t>Potentilla frutocosa ´Abbotswood´ 20-30</t>
  </si>
  <si>
    <t>313249824</t>
  </si>
  <si>
    <t>00511300</t>
  </si>
  <si>
    <t>Potentilla frutocosa ´Primrose Beauty´ 20-30</t>
  </si>
  <si>
    <t>292130428</t>
  </si>
  <si>
    <t>00511400</t>
  </si>
  <si>
    <t>Lavandula angustifolia ´Dwarf Blue´  10-20</t>
  </si>
  <si>
    <t>-94545687</t>
  </si>
  <si>
    <t>00511500</t>
  </si>
  <si>
    <t>Vinca minor 10-20</t>
  </si>
  <si>
    <t>1211846653</t>
  </si>
  <si>
    <t>220</t>
  </si>
  <si>
    <t>00511600</t>
  </si>
  <si>
    <t>Weigela hybrida ´Purpurea´ 20-30</t>
  </si>
  <si>
    <t>-712805077</t>
  </si>
  <si>
    <t>00511700</t>
  </si>
  <si>
    <t>Hydrangea macrophylla ´Mariesii´ 30-40</t>
  </si>
  <si>
    <t>-857078221</t>
  </si>
  <si>
    <t>00511800</t>
  </si>
  <si>
    <t>Lupinus polyphyllus ´The Pages´</t>
  </si>
  <si>
    <t>2051545569</t>
  </si>
  <si>
    <t>00511900</t>
  </si>
  <si>
    <t>Lupinus polyphyllus ´Lupini Yellow´</t>
  </si>
  <si>
    <t>-1295058411</t>
  </si>
  <si>
    <t>00512000</t>
  </si>
  <si>
    <t>Lupinus polyphyllus ´Lupini Blue´</t>
  </si>
  <si>
    <t>1432292625</t>
  </si>
  <si>
    <t>00512100</t>
  </si>
  <si>
    <t>Aster dumosus ´Kassel</t>
  </si>
  <si>
    <t>-318035158</t>
  </si>
  <si>
    <t>00512200</t>
  </si>
  <si>
    <t>Aster dumosus ´Jenny</t>
  </si>
  <si>
    <t>-653108875</t>
  </si>
  <si>
    <t>00512300</t>
  </si>
  <si>
    <t>Bergenia ´Rotblum´</t>
  </si>
  <si>
    <t>-184565207</t>
  </si>
  <si>
    <t>00512400</t>
  </si>
  <si>
    <t>Heuchera americana ´Melting Fire´</t>
  </si>
  <si>
    <t>-1140951197</t>
  </si>
  <si>
    <t>00512500</t>
  </si>
  <si>
    <t>Heuchera americana ´Lime Marmalade´</t>
  </si>
  <si>
    <t>425913460</t>
  </si>
  <si>
    <t>00512600</t>
  </si>
  <si>
    <t>Leucanthemum x superbum ´Brodway Lights´</t>
  </si>
  <si>
    <t>1076478813</t>
  </si>
  <si>
    <t>00512700</t>
  </si>
  <si>
    <t>Leucanthemum x superbum ´Laspider´</t>
  </si>
  <si>
    <t>65639498</t>
  </si>
  <si>
    <t>00512800</t>
  </si>
  <si>
    <t>Rudbeckia fulgida ´Little Goldstar´</t>
  </si>
  <si>
    <t>-1762040594</t>
  </si>
  <si>
    <t>00512900</t>
  </si>
  <si>
    <t>Iberis sempervirens ´Snowflake´</t>
  </si>
  <si>
    <t>-690083625</t>
  </si>
  <si>
    <t>00513000</t>
  </si>
  <si>
    <t>Hemerocalis ´Stella d´Oro´</t>
  </si>
  <si>
    <t>-852471477</t>
  </si>
  <si>
    <t>00513100</t>
  </si>
  <si>
    <t>Ajuga reptans ´Burgundy Glow´</t>
  </si>
  <si>
    <t>-182308262</t>
  </si>
  <si>
    <t>SO 801-2 - Následná 3-letá péče</t>
  </si>
  <si>
    <t>111151121</t>
  </si>
  <si>
    <t>Pokosení trávníku při souvislé ploše do 1000 m2 parkového v rovině nebo svahu do 1:5</t>
  </si>
  <si>
    <t>133930960</t>
  </si>
  <si>
    <t>"pokosení trávníku + odvoz do 20 km, 5 x ročně"</t>
  </si>
  <si>
    <t>3*5*696</t>
  </si>
  <si>
    <t>184801131</t>
  </si>
  <si>
    <t>Ošetření vysazených dřevin ve skupinách v rovině nebo na svahu do 1:5</t>
  </si>
  <si>
    <t>1245568887</t>
  </si>
  <si>
    <t>"3 x ročně"</t>
  </si>
  <si>
    <t>3*1218</t>
  </si>
  <si>
    <t>184806111</t>
  </si>
  <si>
    <t>Řez stromů, keřů nebo růží průklestem stromů netrnitých, o průměru koruny do 2 m</t>
  </si>
  <si>
    <t>947305160</t>
  </si>
  <si>
    <t>"výchovný řez stromů 1 x ročně"</t>
  </si>
  <si>
    <t>28*3</t>
  </si>
  <si>
    <t>184911111</t>
  </si>
  <si>
    <t>Znovuuvázání dřeviny jedním úvazkem ke stávajícímu kůlu</t>
  </si>
  <si>
    <t>-256451497</t>
  </si>
  <si>
    <t>"1 x ročně"</t>
  </si>
  <si>
    <t>3*28</t>
  </si>
  <si>
    <t>184911199</t>
  </si>
  <si>
    <t>-720443873</t>
  </si>
  <si>
    <t>185804214</t>
  </si>
  <si>
    <t>Vypletí v rovině nebo na svahu do 1:5 dřevin ve skupinách</t>
  </si>
  <si>
    <t>978981038</t>
  </si>
  <si>
    <t>"vypletí 2 x ročně"</t>
  </si>
  <si>
    <t>256*2*3</t>
  </si>
  <si>
    <t>185804311</t>
  </si>
  <si>
    <t>Zalití rostlin vodou plochy záhonů jednotlivě do 20 m2</t>
  </si>
  <si>
    <t>770267857</t>
  </si>
  <si>
    <t>"4 x ročně"</t>
  </si>
  <si>
    <t>26,76*4*3</t>
  </si>
  <si>
    <t>-1500319834</t>
  </si>
  <si>
    <t>1465807443</t>
  </si>
  <si>
    <t>SO 802 - Inventarizace zeleně, návrh na kácení</t>
  </si>
  <si>
    <t>111212351</t>
  </si>
  <si>
    <t>Odstranění nevhodných dřevin průměru kmene do 100 mm výšky přes 1 m s odstraněním pařezu do 100 m2 v rovině nebo na svahu do 1:5</t>
  </si>
  <si>
    <t>-2046887900</t>
  </si>
  <si>
    <t>82,60</t>
  </si>
  <si>
    <t>112151111</t>
  </si>
  <si>
    <t>Pokácení stromu směrové v celku s odřezáním kmene a s odvětvením průměru kmene přes 100 do 200 mm</t>
  </si>
  <si>
    <t>937207292</t>
  </si>
  <si>
    <t>"kácení stávajících dřevin určených k odstranění"</t>
  </si>
  <si>
    <t>112151112</t>
  </si>
  <si>
    <t>Pokácení stromu směrové v celku s odřezáním kmene a s odvětvením průměru kmene přes 200 do 300 mm</t>
  </si>
  <si>
    <t>1326474539</t>
  </si>
  <si>
    <t>"jehličnaté"    2</t>
  </si>
  <si>
    <t>112151113</t>
  </si>
  <si>
    <t>Pokácení stromu směrové v celku s odřezáním kmene a s odvětvením průměru kmene přes 300 do 400 mm</t>
  </si>
  <si>
    <t>-59906445</t>
  </si>
  <si>
    <t>112151114</t>
  </si>
  <si>
    <t>Pokácení stromu směrové v celku s odřezáním kmene a s odvětvením průměru kmene přes 400 do 500 mm</t>
  </si>
  <si>
    <t>1629371330</t>
  </si>
  <si>
    <t>112151118</t>
  </si>
  <si>
    <t>Pokácení stromu směrové v celku s odřezáním kmene a s odvětvením průměru kmene přes 800 do 900 mm</t>
  </si>
  <si>
    <t>-1413741197</t>
  </si>
  <si>
    <t>112201111</t>
  </si>
  <si>
    <t>Odstranění pařezu v rovině nebo na svahu do 1:5 o průměru pařezu na řezné ploše do 200 mm</t>
  </si>
  <si>
    <t>1830562324</t>
  </si>
  <si>
    <t>112201112</t>
  </si>
  <si>
    <t>Odstranění pařezu v rovině nebo na svahu do 1:5 o průměru pařezu na řezné ploše přes 200 do 300 mm</t>
  </si>
  <si>
    <t>-1459888389</t>
  </si>
  <si>
    <t>112201113</t>
  </si>
  <si>
    <t>Odstranění pařezu v rovině nebo na svahu do 1:5 o průměru pařezu na řezné ploše přes 300 do 400 mm</t>
  </si>
  <si>
    <t>-1831778028</t>
  </si>
  <si>
    <t>112201114</t>
  </si>
  <si>
    <t>Odstranění pařezu v rovině nebo na svahu do 1:5 o průměru pařezu na řezné ploše přes 400 do 500 mm</t>
  </si>
  <si>
    <t>683869155</t>
  </si>
  <si>
    <t>112201118</t>
  </si>
  <si>
    <t>Odstranění pařezu v rovině nebo na svahu do 1:5 o průměru pařezu na řezné ploše přes 800 do 900 mm</t>
  </si>
  <si>
    <t>1871823736</t>
  </si>
  <si>
    <t>162301401</t>
  </si>
  <si>
    <t>Vodorovné přemístění větví, kmenů nebo pařezů s naložením, složením a dopravou do 5000 m větví stromů listnatých, průměru kmene přes 100 do 300 mm</t>
  </si>
  <si>
    <t>437325436</t>
  </si>
  <si>
    <t>162301402</t>
  </si>
  <si>
    <t>Vodorovné přemístění větví, kmenů nebo pařezů s naložením, složením a dopravou do 5000 m větví stromů listnatých, průměru kmene přes 300 do 500 mm</t>
  </si>
  <si>
    <t>616243309</t>
  </si>
  <si>
    <t>7+6</t>
  </si>
  <si>
    <t>162301404</t>
  </si>
  <si>
    <t>Vodorovné přemístění větví, kmenů nebo pařezů s naložením, složením a dopravou do 5000 m větví stromů listnatých, průměru kmene přes 700 do 900 mm</t>
  </si>
  <si>
    <t>-814247319</t>
  </si>
  <si>
    <t>162301405</t>
  </si>
  <si>
    <t>Vodorovné přemístění větví, kmenů nebo pařezů s naložením, složením a dopravou do 5000 m větví stromů jehličnatých, průměru kmene přes 100 do 300 mm</t>
  </si>
  <si>
    <t>918844960</t>
  </si>
  <si>
    <t>162301411</t>
  </si>
  <si>
    <t>Vodorovné přemístění větví, kmenů nebo pařezů s naložením, složením a dopravou do 5000 m kmenů stromů listnatých, průměru přes 100 do 300 mm</t>
  </si>
  <si>
    <t>-1927523966</t>
  </si>
  <si>
    <t>162301412</t>
  </si>
  <si>
    <t>Vodorovné přemístění větví, kmenů nebo pařezů s naložením, složením a dopravou do 5000 m kmenů stromů listnatých, průměru přes 300 do 500 mm</t>
  </si>
  <si>
    <t>-902548062</t>
  </si>
  <si>
    <t>162301414</t>
  </si>
  <si>
    <t>Vodorovné přemístění větví, kmenů nebo pařezů s naložením, složením a dopravou do 5000 m kmenů stromů listnatých, průměru přes 700 do 900 mm</t>
  </si>
  <si>
    <t>1678168556</t>
  </si>
  <si>
    <t>162301415</t>
  </si>
  <si>
    <t>Vodorovné přemístění větví, kmenů nebo pařezů s naložením, složením a dopravou do 5000 m kmenů stromů jehličnatých, průměru přes 100 do 300 mm</t>
  </si>
  <si>
    <t>398361804</t>
  </si>
  <si>
    <t>16599900</t>
  </si>
  <si>
    <t>Drcení ořezaných větví strojně - (štěpkování) o průměru větví do 100 mm</t>
  </si>
  <si>
    <t>-765705677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</si>
  <si>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</si>
  <si>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</si>
  <si>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</si>
  <si>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</si>
  <si>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</si>
  <si>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</si>
  <si>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</si>
  <si>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</si>
  <si>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</si>
  <si>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1024</t>
  </si>
  <si>
    <t>-838789294</t>
  </si>
  <si>
    <t>" vytýčení hlavních bodů stavby před zahájením stavby autorizovaným geodetem vč. vypracování TZ, vytyčení trasy"</t>
  </si>
  <si>
    <t>" včetně souřadnic a situace- ověřeno kulatým razítkem a dodatkem dle právních předpisů"</t>
  </si>
  <si>
    <t>012203000</t>
  </si>
  <si>
    <t>Průzkumné, geodetické a projektové práce geodetické práce při provádění stavby</t>
  </si>
  <si>
    <t>467828035</t>
  </si>
  <si>
    <t>" vytýčení obvodu a hranic staveniště, objektů stavby a pevných vytyčovacích bodů vč. fixace a obnovení zhotovitelem"</t>
  </si>
  <si>
    <t>"  vyhotovení dokumentace v listinné a digitální podobě"</t>
  </si>
  <si>
    <t>012303000</t>
  </si>
  <si>
    <t>Průzkumné, geodetické a projektové práce geodetické práce po výstavbě</t>
  </si>
  <si>
    <t>2137690144</t>
  </si>
  <si>
    <t>"geodetické zaměření skutečného provedení stavby, geometrický plán"</t>
  </si>
  <si>
    <t>"provedení skutečného zaměření stavby v rozsahu nezbytném pro zápis změny do KN"</t>
  </si>
  <si>
    <t>013244000</t>
  </si>
  <si>
    <t>Průzkumné, geodetické a projektové práce projektové práce dokumentace stavby (výkresová a textová) pro provádění stavby</t>
  </si>
  <si>
    <t>-63269867</t>
  </si>
  <si>
    <t>"vypracování realizační PD stavby"</t>
  </si>
  <si>
    <t>013254000</t>
  </si>
  <si>
    <t>Průzkumné, geodetické a projektové práce projektové práce dokumentace stavby (výkresová a textová) skutečného provedení stavby</t>
  </si>
  <si>
    <t>1161661914</t>
  </si>
  <si>
    <t>"dokumentace skutečného provedení stavby"</t>
  </si>
  <si>
    <t>VRN3</t>
  </si>
  <si>
    <t>Zařízení staveniště</t>
  </si>
  <si>
    <t>030001000</t>
  </si>
  <si>
    <t>Základní rozdělení průvodních činností a nákladů zařízení staveniště</t>
  </si>
  <si>
    <t>703995601</t>
  </si>
  <si>
    <t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</si>
  <si>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"Zřízení zařízení staveniště vč.případných nutných přípojek energií pro účely provedení stavby"</t>
  </si>
  <si>
    <t>032903000</t>
  </si>
  <si>
    <t>Náklady na provoz a údržbu vybavení staveniště</t>
  </si>
  <si>
    <t>374536638</t>
  </si>
  <si>
    <t>Poznámka k položce:
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</si>
  <si>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"provoz zařízení staveniště"</t>
  </si>
  <si>
    <t>039103000</t>
  </si>
  <si>
    <t>Rozebrání, bourání a odvoz zařízení staveniště</t>
  </si>
  <si>
    <t>-351584527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</si>
  <si>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</si>
  <si>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"náklady spojené s odstraněním zařízení staveniště"</t>
  </si>
  <si>
    <t>VRN4</t>
  </si>
  <si>
    <t>Inženýrská činnost</t>
  </si>
  <si>
    <t>043002000</t>
  </si>
  <si>
    <t>Hlavní tituly průvodních činností a nákladů inženýrská činnost zkoušky a ostatní měření</t>
  </si>
  <si>
    <t>-1826349199</t>
  </si>
  <si>
    <t xml:space="preserve">Poznámka k položce:
Náklady zhotovitele, související s prováděním zkoušek a revizí předepsaných technickými normami nebo objednatelem a které jsou pro provedení díla nezbytné.   
</t>
  </si>
  <si>
    <t>" dle ČSN , TP,TPG, ostatních předpisů, kompletní revize, kompletní tlakové zkoušky, zkoušky únosnosti, zhutnitelnosti apod. dle zadání objednatele "</t>
  </si>
  <si>
    <t>045203000</t>
  </si>
  <si>
    <t>Inženýrská činnost kompletační a koordinační činnost kompletační činnost</t>
  </si>
  <si>
    <t>1473162577</t>
  </si>
  <si>
    <t>" fotodokumentace stavby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</si>
  <si>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</si>
  <si>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</si>
  <si>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049103000</t>
  </si>
  <si>
    <t>Inženýrská činnost inženýrská činnost ostatní náklady vzniklé v souvislosti s realizací stavby</t>
  </si>
  <si>
    <t>-2104711420</t>
  </si>
  <si>
    <t xml:space="preserve">"dokladová část dodavatele stavby - evid. odpadů, staveb. deník aj." </t>
  </si>
  <si>
    <t>VRN9</t>
  </si>
  <si>
    <t>Ostatní náklady</t>
  </si>
  <si>
    <t>091002000</t>
  </si>
  <si>
    <t>Hlavní tituly průvodních činností a nákladů ostatní náklady související s objektem</t>
  </si>
  <si>
    <t>-1437200130</t>
  </si>
  <si>
    <t>"  vytýčení  stávajících podzemních inženýrských sítí před zahájením zemních prací a přeložek"</t>
  </si>
  <si>
    <t>092002000</t>
  </si>
  <si>
    <t>Hlavní tituly průvodních činností a nákladů ostatní náklady související s provozem</t>
  </si>
  <si>
    <t>-803709432</t>
  </si>
  <si>
    <t>" pasportizace stávajících objektů v blízkosti  stavby před a po ukončení stavby"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</si>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</sst>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" customHeight="1"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S2" s="25" t="s">
        <v>8</v>
      </c>
      <c r="BT2" s="25" t="s">
        <v>9</v>
      </c>
    </row>
    <row r="3" spans="2:72" ht="6.9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9" t="s">
        <v>16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0"/>
      <c r="AQ5" s="32"/>
      <c r="BE5" s="360" t="s">
        <v>17</v>
      </c>
      <c r="BS5" s="25" t="s">
        <v>8</v>
      </c>
    </row>
    <row r="6" spans="2:71" ht="36.9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82" t="s">
        <v>19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0"/>
      <c r="AQ6" s="32"/>
      <c r="BE6" s="361"/>
      <c r="BS6" s="25" t="s">
        <v>8</v>
      </c>
    </row>
    <row r="7" spans="2:71" ht="14.4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61"/>
      <c r="BS7" s="25" t="s">
        <v>8</v>
      </c>
    </row>
    <row r="8" spans="2:71" ht="14.4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61"/>
      <c r="BS8" s="25" t="s">
        <v>8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61"/>
      <c r="BS9" s="25" t="s">
        <v>8</v>
      </c>
    </row>
    <row r="10" spans="2:71" ht="14.4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29</v>
      </c>
      <c r="AO10" s="30"/>
      <c r="AP10" s="30"/>
      <c r="AQ10" s="32"/>
      <c r="BE10" s="361"/>
      <c r="BS10" s="25" t="s">
        <v>8</v>
      </c>
    </row>
    <row r="11" spans="2:71" ht="18.45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31</v>
      </c>
      <c r="AL11" s="30"/>
      <c r="AM11" s="30"/>
      <c r="AN11" s="36" t="s">
        <v>32</v>
      </c>
      <c r="AO11" s="30"/>
      <c r="AP11" s="30"/>
      <c r="AQ11" s="32"/>
      <c r="BE11" s="361"/>
      <c r="BS11" s="25" t="s">
        <v>8</v>
      </c>
    </row>
    <row r="12" spans="2:71" ht="6.9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61"/>
      <c r="BS12" s="25" t="s">
        <v>8</v>
      </c>
    </row>
    <row r="13" spans="2:71" ht="14.4" customHeight="1">
      <c r="B13" s="29"/>
      <c r="C13" s="30"/>
      <c r="D13" s="38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34</v>
      </c>
      <c r="AO13" s="30"/>
      <c r="AP13" s="30"/>
      <c r="AQ13" s="32"/>
      <c r="BE13" s="361"/>
      <c r="BS13" s="25" t="s">
        <v>8</v>
      </c>
    </row>
    <row r="14" spans="2:71" ht="13.2">
      <c r="B14" s="29"/>
      <c r="C14" s="30"/>
      <c r="D14" s="30"/>
      <c r="E14" s="376" t="s">
        <v>34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8" t="s">
        <v>31</v>
      </c>
      <c r="AL14" s="30"/>
      <c r="AM14" s="30"/>
      <c r="AN14" s="40" t="s">
        <v>34</v>
      </c>
      <c r="AO14" s="30"/>
      <c r="AP14" s="30"/>
      <c r="AQ14" s="32"/>
      <c r="BE14" s="361"/>
      <c r="BS14" s="25" t="s">
        <v>8</v>
      </c>
    </row>
    <row r="15" spans="2:71" ht="6.9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61"/>
      <c r="BS15" s="25" t="s">
        <v>6</v>
      </c>
    </row>
    <row r="16" spans="2:71" ht="14.4" customHeight="1">
      <c r="B16" s="29"/>
      <c r="C16" s="30"/>
      <c r="D16" s="38" t="s">
        <v>35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36</v>
      </c>
      <c r="AO16" s="30"/>
      <c r="AP16" s="30"/>
      <c r="AQ16" s="32"/>
      <c r="BE16" s="361"/>
      <c r="BS16" s="25" t="s">
        <v>6</v>
      </c>
    </row>
    <row r="17" spans="2:71" ht="18.45" customHeight="1">
      <c r="B17" s="29"/>
      <c r="C17" s="30"/>
      <c r="D17" s="30"/>
      <c r="E17" s="36" t="s">
        <v>37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31</v>
      </c>
      <c r="AL17" s="30"/>
      <c r="AM17" s="30"/>
      <c r="AN17" s="36" t="s">
        <v>38</v>
      </c>
      <c r="AO17" s="30"/>
      <c r="AP17" s="30"/>
      <c r="AQ17" s="32"/>
      <c r="BE17" s="361"/>
      <c r="BS17" s="25" t="s">
        <v>39</v>
      </c>
    </row>
    <row r="18" spans="2:71" ht="6.9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61"/>
      <c r="BS18" s="25" t="s">
        <v>8</v>
      </c>
    </row>
    <row r="19" spans="2:71" ht="14.4" customHeight="1">
      <c r="B19" s="29"/>
      <c r="C19" s="30"/>
      <c r="D19" s="38" t="s">
        <v>40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61"/>
      <c r="BS19" s="25" t="s">
        <v>8</v>
      </c>
    </row>
    <row r="20" spans="2:71" ht="57" customHeight="1">
      <c r="B20" s="29"/>
      <c r="C20" s="30"/>
      <c r="D20" s="30"/>
      <c r="E20" s="378" t="s">
        <v>41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0"/>
      <c r="AP20" s="30"/>
      <c r="AQ20" s="32"/>
      <c r="BE20" s="361"/>
      <c r="BS20" s="25" t="s">
        <v>6</v>
      </c>
    </row>
    <row r="21" spans="2:57" ht="6.9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61"/>
    </row>
    <row r="22" spans="2:57" ht="6.9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61"/>
    </row>
    <row r="23" spans="2:57" s="1" customFormat="1" ht="25.95" customHeight="1">
      <c r="B23" s="42"/>
      <c r="C23" s="43"/>
      <c r="D23" s="44" t="s">
        <v>42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9">
        <f>ROUND(AG51,2)</f>
        <v>0</v>
      </c>
      <c r="AL23" s="380"/>
      <c r="AM23" s="380"/>
      <c r="AN23" s="380"/>
      <c r="AO23" s="380"/>
      <c r="AP23" s="43"/>
      <c r="AQ23" s="46"/>
      <c r="BE23" s="361"/>
    </row>
    <row r="24" spans="2:57" s="1" customFormat="1" ht="6.9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1"/>
    </row>
    <row r="25" spans="2:57" s="1" customFormat="1" ht="12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81" t="s">
        <v>43</v>
      </c>
      <c r="M25" s="381"/>
      <c r="N25" s="381"/>
      <c r="O25" s="381"/>
      <c r="P25" s="43"/>
      <c r="Q25" s="43"/>
      <c r="R25" s="43"/>
      <c r="S25" s="43"/>
      <c r="T25" s="43"/>
      <c r="U25" s="43"/>
      <c r="V25" s="43"/>
      <c r="W25" s="381" t="s">
        <v>44</v>
      </c>
      <c r="X25" s="381"/>
      <c r="Y25" s="381"/>
      <c r="Z25" s="381"/>
      <c r="AA25" s="381"/>
      <c r="AB25" s="381"/>
      <c r="AC25" s="381"/>
      <c r="AD25" s="381"/>
      <c r="AE25" s="381"/>
      <c r="AF25" s="43"/>
      <c r="AG25" s="43"/>
      <c r="AH25" s="43"/>
      <c r="AI25" s="43"/>
      <c r="AJ25" s="43"/>
      <c r="AK25" s="381" t="s">
        <v>45</v>
      </c>
      <c r="AL25" s="381"/>
      <c r="AM25" s="381"/>
      <c r="AN25" s="381"/>
      <c r="AO25" s="381"/>
      <c r="AP25" s="43"/>
      <c r="AQ25" s="46"/>
      <c r="BE25" s="361"/>
    </row>
    <row r="26" spans="2:57" s="2" customFormat="1" ht="14.4" customHeight="1">
      <c r="B26" s="48"/>
      <c r="C26" s="49"/>
      <c r="D26" s="50" t="s">
        <v>46</v>
      </c>
      <c r="E26" s="49"/>
      <c r="F26" s="50" t="s">
        <v>47</v>
      </c>
      <c r="G26" s="49"/>
      <c r="H26" s="49"/>
      <c r="I26" s="49"/>
      <c r="J26" s="49"/>
      <c r="K26" s="49"/>
      <c r="L26" s="375">
        <v>0.21</v>
      </c>
      <c r="M26" s="363"/>
      <c r="N26" s="363"/>
      <c r="O26" s="363"/>
      <c r="P26" s="49"/>
      <c r="Q26" s="49"/>
      <c r="R26" s="49"/>
      <c r="S26" s="49"/>
      <c r="T26" s="49"/>
      <c r="U26" s="49"/>
      <c r="V26" s="49"/>
      <c r="W26" s="362">
        <f>ROUND(AZ51,2)</f>
        <v>0</v>
      </c>
      <c r="X26" s="363"/>
      <c r="Y26" s="363"/>
      <c r="Z26" s="363"/>
      <c r="AA26" s="363"/>
      <c r="AB26" s="363"/>
      <c r="AC26" s="363"/>
      <c r="AD26" s="363"/>
      <c r="AE26" s="363"/>
      <c r="AF26" s="49"/>
      <c r="AG26" s="49"/>
      <c r="AH26" s="49"/>
      <c r="AI26" s="49"/>
      <c r="AJ26" s="49"/>
      <c r="AK26" s="362">
        <f>ROUND(AV51,2)</f>
        <v>0</v>
      </c>
      <c r="AL26" s="363"/>
      <c r="AM26" s="363"/>
      <c r="AN26" s="363"/>
      <c r="AO26" s="363"/>
      <c r="AP26" s="49"/>
      <c r="AQ26" s="51"/>
      <c r="BE26" s="361"/>
    </row>
    <row r="27" spans="2:57" s="2" customFormat="1" ht="14.4" customHeight="1">
      <c r="B27" s="48"/>
      <c r="C27" s="49"/>
      <c r="D27" s="49"/>
      <c r="E27" s="49"/>
      <c r="F27" s="50" t="s">
        <v>48</v>
      </c>
      <c r="G27" s="49"/>
      <c r="H27" s="49"/>
      <c r="I27" s="49"/>
      <c r="J27" s="49"/>
      <c r="K27" s="49"/>
      <c r="L27" s="375">
        <v>0.15</v>
      </c>
      <c r="M27" s="363"/>
      <c r="N27" s="363"/>
      <c r="O27" s="363"/>
      <c r="P27" s="49"/>
      <c r="Q27" s="49"/>
      <c r="R27" s="49"/>
      <c r="S27" s="49"/>
      <c r="T27" s="49"/>
      <c r="U27" s="49"/>
      <c r="V27" s="49"/>
      <c r="W27" s="362">
        <f>ROUND(BA51,2)</f>
        <v>0</v>
      </c>
      <c r="X27" s="363"/>
      <c r="Y27" s="363"/>
      <c r="Z27" s="363"/>
      <c r="AA27" s="363"/>
      <c r="AB27" s="363"/>
      <c r="AC27" s="363"/>
      <c r="AD27" s="363"/>
      <c r="AE27" s="363"/>
      <c r="AF27" s="49"/>
      <c r="AG27" s="49"/>
      <c r="AH27" s="49"/>
      <c r="AI27" s="49"/>
      <c r="AJ27" s="49"/>
      <c r="AK27" s="362">
        <f>ROUND(AW51,2)</f>
        <v>0</v>
      </c>
      <c r="AL27" s="363"/>
      <c r="AM27" s="363"/>
      <c r="AN27" s="363"/>
      <c r="AO27" s="363"/>
      <c r="AP27" s="49"/>
      <c r="AQ27" s="51"/>
      <c r="BE27" s="361"/>
    </row>
    <row r="28" spans="2:57" s="2" customFormat="1" ht="14.4" customHeight="1" hidden="1">
      <c r="B28" s="48"/>
      <c r="C28" s="49"/>
      <c r="D28" s="49"/>
      <c r="E28" s="49"/>
      <c r="F28" s="50" t="s">
        <v>49</v>
      </c>
      <c r="G28" s="49"/>
      <c r="H28" s="49"/>
      <c r="I28" s="49"/>
      <c r="J28" s="49"/>
      <c r="K28" s="49"/>
      <c r="L28" s="375">
        <v>0.21</v>
      </c>
      <c r="M28" s="363"/>
      <c r="N28" s="363"/>
      <c r="O28" s="363"/>
      <c r="P28" s="49"/>
      <c r="Q28" s="49"/>
      <c r="R28" s="49"/>
      <c r="S28" s="49"/>
      <c r="T28" s="49"/>
      <c r="U28" s="49"/>
      <c r="V28" s="49"/>
      <c r="W28" s="362">
        <f>ROUND(BB51,2)</f>
        <v>0</v>
      </c>
      <c r="X28" s="363"/>
      <c r="Y28" s="363"/>
      <c r="Z28" s="363"/>
      <c r="AA28" s="363"/>
      <c r="AB28" s="363"/>
      <c r="AC28" s="363"/>
      <c r="AD28" s="363"/>
      <c r="AE28" s="363"/>
      <c r="AF28" s="49"/>
      <c r="AG28" s="49"/>
      <c r="AH28" s="49"/>
      <c r="AI28" s="49"/>
      <c r="AJ28" s="49"/>
      <c r="AK28" s="362">
        <v>0</v>
      </c>
      <c r="AL28" s="363"/>
      <c r="AM28" s="363"/>
      <c r="AN28" s="363"/>
      <c r="AO28" s="363"/>
      <c r="AP28" s="49"/>
      <c r="AQ28" s="51"/>
      <c r="BE28" s="361"/>
    </row>
    <row r="29" spans="2:57" s="2" customFormat="1" ht="14.4" customHeight="1" hidden="1">
      <c r="B29" s="48"/>
      <c r="C29" s="49"/>
      <c r="D29" s="49"/>
      <c r="E29" s="49"/>
      <c r="F29" s="50" t="s">
        <v>50</v>
      </c>
      <c r="G29" s="49"/>
      <c r="H29" s="49"/>
      <c r="I29" s="49"/>
      <c r="J29" s="49"/>
      <c r="K29" s="49"/>
      <c r="L29" s="375">
        <v>0.15</v>
      </c>
      <c r="M29" s="363"/>
      <c r="N29" s="363"/>
      <c r="O29" s="363"/>
      <c r="P29" s="49"/>
      <c r="Q29" s="49"/>
      <c r="R29" s="49"/>
      <c r="S29" s="49"/>
      <c r="T29" s="49"/>
      <c r="U29" s="49"/>
      <c r="V29" s="49"/>
      <c r="W29" s="362">
        <f>ROUND(BC51,2)</f>
        <v>0</v>
      </c>
      <c r="X29" s="363"/>
      <c r="Y29" s="363"/>
      <c r="Z29" s="363"/>
      <c r="AA29" s="363"/>
      <c r="AB29" s="363"/>
      <c r="AC29" s="363"/>
      <c r="AD29" s="363"/>
      <c r="AE29" s="363"/>
      <c r="AF29" s="49"/>
      <c r="AG29" s="49"/>
      <c r="AH29" s="49"/>
      <c r="AI29" s="49"/>
      <c r="AJ29" s="49"/>
      <c r="AK29" s="362">
        <v>0</v>
      </c>
      <c r="AL29" s="363"/>
      <c r="AM29" s="363"/>
      <c r="AN29" s="363"/>
      <c r="AO29" s="363"/>
      <c r="AP29" s="49"/>
      <c r="AQ29" s="51"/>
      <c r="BE29" s="361"/>
    </row>
    <row r="30" spans="2:57" s="2" customFormat="1" ht="14.4" customHeight="1" hidden="1">
      <c r="B30" s="48"/>
      <c r="C30" s="49"/>
      <c r="D30" s="49"/>
      <c r="E30" s="49"/>
      <c r="F30" s="50" t="s">
        <v>51</v>
      </c>
      <c r="G30" s="49"/>
      <c r="H30" s="49"/>
      <c r="I30" s="49"/>
      <c r="J30" s="49"/>
      <c r="K30" s="49"/>
      <c r="L30" s="375">
        <v>0</v>
      </c>
      <c r="M30" s="363"/>
      <c r="N30" s="363"/>
      <c r="O30" s="363"/>
      <c r="P30" s="49"/>
      <c r="Q30" s="49"/>
      <c r="R30" s="49"/>
      <c r="S30" s="49"/>
      <c r="T30" s="49"/>
      <c r="U30" s="49"/>
      <c r="V30" s="49"/>
      <c r="W30" s="362">
        <f>ROUND(BD51,2)</f>
        <v>0</v>
      </c>
      <c r="X30" s="363"/>
      <c r="Y30" s="363"/>
      <c r="Z30" s="363"/>
      <c r="AA30" s="363"/>
      <c r="AB30" s="363"/>
      <c r="AC30" s="363"/>
      <c r="AD30" s="363"/>
      <c r="AE30" s="363"/>
      <c r="AF30" s="49"/>
      <c r="AG30" s="49"/>
      <c r="AH30" s="49"/>
      <c r="AI30" s="49"/>
      <c r="AJ30" s="49"/>
      <c r="AK30" s="362">
        <v>0</v>
      </c>
      <c r="AL30" s="363"/>
      <c r="AM30" s="363"/>
      <c r="AN30" s="363"/>
      <c r="AO30" s="363"/>
      <c r="AP30" s="49"/>
      <c r="AQ30" s="51"/>
      <c r="BE30" s="361"/>
    </row>
    <row r="31" spans="2:57" s="1" customFormat="1" ht="6.9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1"/>
    </row>
    <row r="32" spans="2:57" s="1" customFormat="1" ht="25.95" customHeight="1">
      <c r="B32" s="42"/>
      <c r="C32" s="52"/>
      <c r="D32" s="53" t="s">
        <v>52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53</v>
      </c>
      <c r="U32" s="54"/>
      <c r="V32" s="54"/>
      <c r="W32" s="54"/>
      <c r="X32" s="364" t="s">
        <v>54</v>
      </c>
      <c r="Y32" s="365"/>
      <c r="Z32" s="365"/>
      <c r="AA32" s="365"/>
      <c r="AB32" s="365"/>
      <c r="AC32" s="54"/>
      <c r="AD32" s="54"/>
      <c r="AE32" s="54"/>
      <c r="AF32" s="54"/>
      <c r="AG32" s="54"/>
      <c r="AH32" s="54"/>
      <c r="AI32" s="54"/>
      <c r="AJ32" s="54"/>
      <c r="AK32" s="366">
        <f>SUM(AK23:AK30)</f>
        <v>0</v>
      </c>
      <c r="AL32" s="365"/>
      <c r="AM32" s="365"/>
      <c r="AN32" s="365"/>
      <c r="AO32" s="367"/>
      <c r="AP32" s="52"/>
      <c r="AQ32" s="56"/>
      <c r="BE32" s="361"/>
    </row>
    <row r="33" spans="2:43" s="1" customFormat="1" ht="6.9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" customHeight="1">
      <c r="B39" s="42"/>
      <c r="C39" s="63" t="s">
        <v>55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0774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95" t="str">
        <f>K6</f>
        <v>Revitalizace dvorního traktu Jesenická - Palackého</v>
      </c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71"/>
      <c r="AQ42" s="71"/>
      <c r="AR42" s="72"/>
    </row>
    <row r="43" spans="2:44" s="1" customFormat="1" ht="6.9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2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Šumperk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97" t="str">
        <f>IF(AN8="","",AN8)</f>
        <v>19. 6. 2018</v>
      </c>
      <c r="AN44" s="397"/>
      <c r="AO44" s="64"/>
      <c r="AP44" s="64"/>
      <c r="AQ44" s="64"/>
      <c r="AR44" s="62"/>
    </row>
    <row r="45" spans="2:44" s="1" customFormat="1" ht="6.9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2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Město Šumperk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35</v>
      </c>
      <c r="AJ46" s="64"/>
      <c r="AK46" s="64"/>
      <c r="AL46" s="64"/>
      <c r="AM46" s="385" t="str">
        <f>IF(E17="","",E17)</f>
        <v>Cekr CZ s.r.o.</v>
      </c>
      <c r="AN46" s="385"/>
      <c r="AO46" s="385"/>
      <c r="AP46" s="385"/>
      <c r="AQ46" s="64"/>
      <c r="AR46" s="62"/>
      <c r="AS46" s="386" t="s">
        <v>56</v>
      </c>
      <c r="AT46" s="387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2">
      <c r="B47" s="42"/>
      <c r="C47" s="66" t="s">
        <v>33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8"/>
      <c r="AT47" s="389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8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0"/>
      <c r="AT48" s="391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400" t="s">
        <v>57</v>
      </c>
      <c r="D49" s="393"/>
      <c r="E49" s="393"/>
      <c r="F49" s="393"/>
      <c r="G49" s="393"/>
      <c r="H49" s="80"/>
      <c r="I49" s="392" t="s">
        <v>58</v>
      </c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8" t="s">
        <v>59</v>
      </c>
      <c r="AH49" s="393"/>
      <c r="AI49" s="393"/>
      <c r="AJ49" s="393"/>
      <c r="AK49" s="393"/>
      <c r="AL49" s="393"/>
      <c r="AM49" s="393"/>
      <c r="AN49" s="392" t="s">
        <v>60</v>
      </c>
      <c r="AO49" s="393"/>
      <c r="AP49" s="393"/>
      <c r="AQ49" s="81" t="s">
        <v>61</v>
      </c>
      <c r="AR49" s="62"/>
      <c r="AS49" s="82" t="s">
        <v>62</v>
      </c>
      <c r="AT49" s="83" t="s">
        <v>63</v>
      </c>
      <c r="AU49" s="83" t="s">
        <v>64</v>
      </c>
      <c r="AV49" s="83" t="s">
        <v>65</v>
      </c>
      <c r="AW49" s="83" t="s">
        <v>66</v>
      </c>
      <c r="AX49" s="83" t="s">
        <v>67</v>
      </c>
      <c r="AY49" s="83" t="s">
        <v>68</v>
      </c>
      <c r="AZ49" s="83" t="s">
        <v>69</v>
      </c>
      <c r="BA49" s="83" t="s">
        <v>70</v>
      </c>
      <c r="BB49" s="83" t="s">
        <v>71</v>
      </c>
      <c r="BC49" s="83" t="s">
        <v>72</v>
      </c>
      <c r="BD49" s="84" t="s">
        <v>73</v>
      </c>
    </row>
    <row r="50" spans="2:56" s="1" customFormat="1" ht="10.8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" customHeight="1">
      <c r="B51" s="69"/>
      <c r="C51" s="88" t="s">
        <v>74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99">
        <f>ROUND(AG52+AG53+AG61+AG64+AG65+AG68+AG72,2)</f>
        <v>0</v>
      </c>
      <c r="AH51" s="399"/>
      <c r="AI51" s="399"/>
      <c r="AJ51" s="399"/>
      <c r="AK51" s="399"/>
      <c r="AL51" s="399"/>
      <c r="AM51" s="399"/>
      <c r="AN51" s="401">
        <f aca="true" t="shared" si="0" ref="AN51:AN72">SUM(AG51,AT51)</f>
        <v>0</v>
      </c>
      <c r="AO51" s="401"/>
      <c r="AP51" s="401"/>
      <c r="AQ51" s="90" t="s">
        <v>21</v>
      </c>
      <c r="AR51" s="72"/>
      <c r="AS51" s="91">
        <f>ROUND(AS52+AS53+AS61+AS64+AS65+AS68+AS72,2)</f>
        <v>0</v>
      </c>
      <c r="AT51" s="92">
        <f aca="true" t="shared" si="1" ref="AT51:AT72">ROUND(SUM(AV51:AW51),2)</f>
        <v>0</v>
      </c>
      <c r="AU51" s="93">
        <f>ROUND(AU52+AU53+AU61+AU64+AU65+AU68+AU72,5)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ROUND(AZ52+AZ53+AZ61+AZ64+AZ65+AZ68+AZ72,2)</f>
        <v>0</v>
      </c>
      <c r="BA51" s="92">
        <f>ROUND(BA52+BA53+BA61+BA64+BA65+BA68+BA72,2)</f>
        <v>0</v>
      </c>
      <c r="BB51" s="92">
        <f>ROUND(BB52+BB53+BB61+BB64+BB65+BB68+BB72,2)</f>
        <v>0</v>
      </c>
      <c r="BC51" s="92">
        <f>ROUND(BC52+BC53+BC61+BC64+BC65+BC68+BC72,2)</f>
        <v>0</v>
      </c>
      <c r="BD51" s="94">
        <f>ROUND(BD52+BD53+BD61+BD64+BD65+BD68+BD72,2)</f>
        <v>0</v>
      </c>
      <c r="BS51" s="95" t="s">
        <v>75</v>
      </c>
      <c r="BT51" s="95" t="s">
        <v>76</v>
      </c>
      <c r="BU51" s="96" t="s">
        <v>77</v>
      </c>
      <c r="BV51" s="95" t="s">
        <v>78</v>
      </c>
      <c r="BW51" s="95" t="s">
        <v>7</v>
      </c>
      <c r="BX51" s="95" t="s">
        <v>79</v>
      </c>
      <c r="CL51" s="95" t="s">
        <v>21</v>
      </c>
    </row>
    <row r="52" spans="1:91" s="5" customFormat="1" ht="16.5" customHeight="1">
      <c r="A52" s="97" t="s">
        <v>80</v>
      </c>
      <c r="B52" s="98"/>
      <c r="C52" s="99"/>
      <c r="D52" s="383" t="s">
        <v>81</v>
      </c>
      <c r="E52" s="383"/>
      <c r="F52" s="383"/>
      <c r="G52" s="383"/>
      <c r="H52" s="383"/>
      <c r="I52" s="100"/>
      <c r="J52" s="383" t="s">
        <v>82</v>
      </c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73">
        <f>'001 - Příprava území, dem...'!J27</f>
        <v>0</v>
      </c>
      <c r="AH52" s="374"/>
      <c r="AI52" s="374"/>
      <c r="AJ52" s="374"/>
      <c r="AK52" s="374"/>
      <c r="AL52" s="374"/>
      <c r="AM52" s="374"/>
      <c r="AN52" s="373">
        <f t="shared" si="0"/>
        <v>0</v>
      </c>
      <c r="AO52" s="374"/>
      <c r="AP52" s="374"/>
      <c r="AQ52" s="101" t="s">
        <v>83</v>
      </c>
      <c r="AR52" s="102"/>
      <c r="AS52" s="103">
        <v>0</v>
      </c>
      <c r="AT52" s="104">
        <f t="shared" si="1"/>
        <v>0</v>
      </c>
      <c r="AU52" s="105">
        <f>'001 - Příprava území, dem...'!P80</f>
        <v>0</v>
      </c>
      <c r="AV52" s="104">
        <f>'001 - Příprava území, dem...'!J30</f>
        <v>0</v>
      </c>
      <c r="AW52" s="104">
        <f>'001 - Příprava území, dem...'!J31</f>
        <v>0</v>
      </c>
      <c r="AX52" s="104">
        <f>'001 - Příprava území, dem...'!J32</f>
        <v>0</v>
      </c>
      <c r="AY52" s="104">
        <f>'001 - Příprava území, dem...'!J33</f>
        <v>0</v>
      </c>
      <c r="AZ52" s="104">
        <f>'001 - Příprava území, dem...'!F30</f>
        <v>0</v>
      </c>
      <c r="BA52" s="104">
        <f>'001 - Příprava území, dem...'!F31</f>
        <v>0</v>
      </c>
      <c r="BB52" s="104">
        <f>'001 - Příprava území, dem...'!F32</f>
        <v>0</v>
      </c>
      <c r="BC52" s="104">
        <f>'001 - Příprava území, dem...'!F33</f>
        <v>0</v>
      </c>
      <c r="BD52" s="106">
        <f>'001 - Příprava území, dem...'!F34</f>
        <v>0</v>
      </c>
      <c r="BT52" s="107" t="s">
        <v>84</v>
      </c>
      <c r="BV52" s="107" t="s">
        <v>78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2:91" s="5" customFormat="1" ht="16.5" customHeight="1">
      <c r="B53" s="98"/>
      <c r="C53" s="99"/>
      <c r="D53" s="383" t="s">
        <v>87</v>
      </c>
      <c r="E53" s="383"/>
      <c r="F53" s="383"/>
      <c r="G53" s="383"/>
      <c r="H53" s="383"/>
      <c r="I53" s="100"/>
      <c r="J53" s="383" t="s">
        <v>88</v>
      </c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94">
        <f>ROUND(SUM(AG54:AG60),2)</f>
        <v>0</v>
      </c>
      <c r="AH53" s="374"/>
      <c r="AI53" s="374"/>
      <c r="AJ53" s="374"/>
      <c r="AK53" s="374"/>
      <c r="AL53" s="374"/>
      <c r="AM53" s="374"/>
      <c r="AN53" s="373">
        <f t="shared" si="0"/>
        <v>0</v>
      </c>
      <c r="AO53" s="374"/>
      <c r="AP53" s="374"/>
      <c r="AQ53" s="101" t="s">
        <v>83</v>
      </c>
      <c r="AR53" s="102"/>
      <c r="AS53" s="103">
        <f>ROUND(SUM(AS54:AS60),2)</f>
        <v>0</v>
      </c>
      <c r="AT53" s="104">
        <f t="shared" si="1"/>
        <v>0</v>
      </c>
      <c r="AU53" s="105">
        <f>ROUND(SUM(AU54:AU60),5)</f>
        <v>0</v>
      </c>
      <c r="AV53" s="104">
        <f>ROUND(AZ53*L26,2)</f>
        <v>0</v>
      </c>
      <c r="AW53" s="104">
        <f>ROUND(BA53*L27,2)</f>
        <v>0</v>
      </c>
      <c r="AX53" s="104">
        <f>ROUND(BB53*L26,2)</f>
        <v>0</v>
      </c>
      <c r="AY53" s="104">
        <f>ROUND(BC53*L27,2)</f>
        <v>0</v>
      </c>
      <c r="AZ53" s="104">
        <f>ROUND(SUM(AZ54:AZ60),2)</f>
        <v>0</v>
      </c>
      <c r="BA53" s="104">
        <f>ROUND(SUM(BA54:BA60),2)</f>
        <v>0</v>
      </c>
      <c r="BB53" s="104">
        <f>ROUND(SUM(BB54:BB60),2)</f>
        <v>0</v>
      </c>
      <c r="BC53" s="104">
        <f>ROUND(SUM(BC54:BC60),2)</f>
        <v>0</v>
      </c>
      <c r="BD53" s="106">
        <f>ROUND(SUM(BD54:BD60),2)</f>
        <v>0</v>
      </c>
      <c r="BS53" s="107" t="s">
        <v>75</v>
      </c>
      <c r="BT53" s="107" t="s">
        <v>84</v>
      </c>
      <c r="BU53" s="107" t="s">
        <v>77</v>
      </c>
      <c r="BV53" s="107" t="s">
        <v>78</v>
      </c>
      <c r="BW53" s="107" t="s">
        <v>89</v>
      </c>
      <c r="BX53" s="107" t="s">
        <v>7</v>
      </c>
      <c r="CL53" s="107" t="s">
        <v>21</v>
      </c>
      <c r="CM53" s="107" t="s">
        <v>86</v>
      </c>
    </row>
    <row r="54" spans="1:90" s="6" customFormat="1" ht="16.5" customHeight="1">
      <c r="A54" s="97" t="s">
        <v>80</v>
      </c>
      <c r="B54" s="108"/>
      <c r="C54" s="109"/>
      <c r="D54" s="109"/>
      <c r="E54" s="384" t="s">
        <v>90</v>
      </c>
      <c r="F54" s="384"/>
      <c r="G54" s="384"/>
      <c r="H54" s="384"/>
      <c r="I54" s="384"/>
      <c r="J54" s="109"/>
      <c r="K54" s="384" t="s">
        <v>91</v>
      </c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71">
        <f>'SO 101 - Účelová komunikace'!J29</f>
        <v>0</v>
      </c>
      <c r="AH54" s="372"/>
      <c r="AI54" s="372"/>
      <c r="AJ54" s="372"/>
      <c r="AK54" s="372"/>
      <c r="AL54" s="372"/>
      <c r="AM54" s="372"/>
      <c r="AN54" s="371">
        <f t="shared" si="0"/>
        <v>0</v>
      </c>
      <c r="AO54" s="372"/>
      <c r="AP54" s="372"/>
      <c r="AQ54" s="110" t="s">
        <v>92</v>
      </c>
      <c r="AR54" s="111"/>
      <c r="AS54" s="112">
        <v>0</v>
      </c>
      <c r="AT54" s="113">
        <f t="shared" si="1"/>
        <v>0</v>
      </c>
      <c r="AU54" s="114">
        <f>'SO 101 - Účelová komunikace'!P87</f>
        <v>0</v>
      </c>
      <c r="AV54" s="113">
        <f>'SO 101 - Účelová komunikace'!J32</f>
        <v>0</v>
      </c>
      <c r="AW54" s="113">
        <f>'SO 101 - Účelová komunikace'!J33</f>
        <v>0</v>
      </c>
      <c r="AX54" s="113">
        <f>'SO 101 - Účelová komunikace'!J34</f>
        <v>0</v>
      </c>
      <c r="AY54" s="113">
        <f>'SO 101 - Účelová komunikace'!J35</f>
        <v>0</v>
      </c>
      <c r="AZ54" s="113">
        <f>'SO 101 - Účelová komunikace'!F32</f>
        <v>0</v>
      </c>
      <c r="BA54" s="113">
        <f>'SO 101 - Účelová komunikace'!F33</f>
        <v>0</v>
      </c>
      <c r="BB54" s="113">
        <f>'SO 101 - Účelová komunikace'!F34</f>
        <v>0</v>
      </c>
      <c r="BC54" s="113">
        <f>'SO 101 - Účelová komunikace'!F35</f>
        <v>0</v>
      </c>
      <c r="BD54" s="115">
        <f>'SO 101 - Účelová komunikace'!F36</f>
        <v>0</v>
      </c>
      <c r="BT54" s="116" t="s">
        <v>86</v>
      </c>
      <c r="BV54" s="116" t="s">
        <v>78</v>
      </c>
      <c r="BW54" s="116" t="s">
        <v>93</v>
      </c>
      <c r="BX54" s="116" t="s">
        <v>89</v>
      </c>
      <c r="CL54" s="116" t="s">
        <v>21</v>
      </c>
    </row>
    <row r="55" spans="1:90" s="6" customFormat="1" ht="16.5" customHeight="1">
      <c r="A55" s="97" t="s">
        <v>80</v>
      </c>
      <c r="B55" s="108"/>
      <c r="C55" s="109"/>
      <c r="D55" s="109"/>
      <c r="E55" s="384" t="s">
        <v>94</v>
      </c>
      <c r="F55" s="384"/>
      <c r="G55" s="384"/>
      <c r="H55" s="384"/>
      <c r="I55" s="384"/>
      <c r="J55" s="109"/>
      <c r="K55" s="384" t="s">
        <v>95</v>
      </c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71">
        <f>'SO 110 - Chodníky'!J29</f>
        <v>0</v>
      </c>
      <c r="AH55" s="372"/>
      <c r="AI55" s="372"/>
      <c r="AJ55" s="372"/>
      <c r="AK55" s="372"/>
      <c r="AL55" s="372"/>
      <c r="AM55" s="372"/>
      <c r="AN55" s="371">
        <f t="shared" si="0"/>
        <v>0</v>
      </c>
      <c r="AO55" s="372"/>
      <c r="AP55" s="372"/>
      <c r="AQ55" s="110" t="s">
        <v>92</v>
      </c>
      <c r="AR55" s="111"/>
      <c r="AS55" s="112">
        <v>0</v>
      </c>
      <c r="AT55" s="113">
        <f t="shared" si="1"/>
        <v>0</v>
      </c>
      <c r="AU55" s="114">
        <f>'SO 110 - Chodníky'!P87</f>
        <v>0</v>
      </c>
      <c r="AV55" s="113">
        <f>'SO 110 - Chodníky'!J32</f>
        <v>0</v>
      </c>
      <c r="AW55" s="113">
        <f>'SO 110 - Chodníky'!J33</f>
        <v>0</v>
      </c>
      <c r="AX55" s="113">
        <f>'SO 110 - Chodníky'!J34</f>
        <v>0</v>
      </c>
      <c r="AY55" s="113">
        <f>'SO 110 - Chodníky'!J35</f>
        <v>0</v>
      </c>
      <c r="AZ55" s="113">
        <f>'SO 110 - Chodníky'!F32</f>
        <v>0</v>
      </c>
      <c r="BA55" s="113">
        <f>'SO 110 - Chodníky'!F33</f>
        <v>0</v>
      </c>
      <c r="BB55" s="113">
        <f>'SO 110 - Chodníky'!F34</f>
        <v>0</v>
      </c>
      <c r="BC55" s="113">
        <f>'SO 110 - Chodníky'!F35</f>
        <v>0</v>
      </c>
      <c r="BD55" s="115">
        <f>'SO 110 - Chodníky'!F36</f>
        <v>0</v>
      </c>
      <c r="BT55" s="116" t="s">
        <v>86</v>
      </c>
      <c r="BV55" s="116" t="s">
        <v>78</v>
      </c>
      <c r="BW55" s="116" t="s">
        <v>96</v>
      </c>
      <c r="BX55" s="116" t="s">
        <v>89</v>
      </c>
      <c r="CL55" s="116" t="s">
        <v>21</v>
      </c>
    </row>
    <row r="56" spans="1:90" s="6" customFormat="1" ht="28.5" customHeight="1">
      <c r="A56" s="97" t="s">
        <v>80</v>
      </c>
      <c r="B56" s="108"/>
      <c r="C56" s="109"/>
      <c r="D56" s="109"/>
      <c r="E56" s="384" t="s">
        <v>97</v>
      </c>
      <c r="F56" s="384"/>
      <c r="G56" s="384"/>
      <c r="H56" s="384"/>
      <c r="I56" s="384"/>
      <c r="J56" s="109"/>
      <c r="K56" s="384" t="s">
        <v>98</v>
      </c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71">
        <f>'SO 110.1 - Oprava chodníku'!J29</f>
        <v>0</v>
      </c>
      <c r="AH56" s="372"/>
      <c r="AI56" s="372"/>
      <c r="AJ56" s="372"/>
      <c r="AK56" s="372"/>
      <c r="AL56" s="372"/>
      <c r="AM56" s="372"/>
      <c r="AN56" s="371">
        <f t="shared" si="0"/>
        <v>0</v>
      </c>
      <c r="AO56" s="372"/>
      <c r="AP56" s="372"/>
      <c r="AQ56" s="110" t="s">
        <v>92</v>
      </c>
      <c r="AR56" s="111"/>
      <c r="AS56" s="112">
        <v>0</v>
      </c>
      <c r="AT56" s="113">
        <f t="shared" si="1"/>
        <v>0</v>
      </c>
      <c r="AU56" s="114">
        <f>'SO 110.1 - Oprava chodníku'!P88</f>
        <v>0</v>
      </c>
      <c r="AV56" s="113">
        <f>'SO 110.1 - Oprava chodníku'!J32</f>
        <v>0</v>
      </c>
      <c r="AW56" s="113">
        <f>'SO 110.1 - Oprava chodníku'!J33</f>
        <v>0</v>
      </c>
      <c r="AX56" s="113">
        <f>'SO 110.1 - Oprava chodníku'!J34</f>
        <v>0</v>
      </c>
      <c r="AY56" s="113">
        <f>'SO 110.1 - Oprava chodníku'!J35</f>
        <v>0</v>
      </c>
      <c r="AZ56" s="113">
        <f>'SO 110.1 - Oprava chodníku'!F32</f>
        <v>0</v>
      </c>
      <c r="BA56" s="113">
        <f>'SO 110.1 - Oprava chodníku'!F33</f>
        <v>0</v>
      </c>
      <c r="BB56" s="113">
        <f>'SO 110.1 - Oprava chodníku'!F34</f>
        <v>0</v>
      </c>
      <c r="BC56" s="113">
        <f>'SO 110.1 - Oprava chodníku'!F35</f>
        <v>0</v>
      </c>
      <c r="BD56" s="115">
        <f>'SO 110.1 - Oprava chodníku'!F36</f>
        <v>0</v>
      </c>
      <c r="BT56" s="116" t="s">
        <v>86</v>
      </c>
      <c r="BV56" s="116" t="s">
        <v>78</v>
      </c>
      <c r="BW56" s="116" t="s">
        <v>99</v>
      </c>
      <c r="BX56" s="116" t="s">
        <v>89</v>
      </c>
      <c r="CL56" s="116" t="s">
        <v>21</v>
      </c>
    </row>
    <row r="57" spans="1:90" s="6" customFormat="1" ht="16.5" customHeight="1">
      <c r="A57" s="97" t="s">
        <v>80</v>
      </c>
      <c r="B57" s="108"/>
      <c r="C57" s="109"/>
      <c r="D57" s="109"/>
      <c r="E57" s="384" t="s">
        <v>100</v>
      </c>
      <c r="F57" s="384"/>
      <c r="G57" s="384"/>
      <c r="H57" s="384"/>
      <c r="I57" s="384"/>
      <c r="J57" s="109"/>
      <c r="K57" s="384" t="s">
        <v>101</v>
      </c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71">
        <f>'SO 120 - Parkoviště'!J29</f>
        <v>0</v>
      </c>
      <c r="AH57" s="372"/>
      <c r="AI57" s="372"/>
      <c r="AJ57" s="372"/>
      <c r="AK57" s="372"/>
      <c r="AL57" s="372"/>
      <c r="AM57" s="372"/>
      <c r="AN57" s="371">
        <f t="shared" si="0"/>
        <v>0</v>
      </c>
      <c r="AO57" s="372"/>
      <c r="AP57" s="372"/>
      <c r="AQ57" s="110" t="s">
        <v>92</v>
      </c>
      <c r="AR57" s="111"/>
      <c r="AS57" s="112">
        <v>0</v>
      </c>
      <c r="AT57" s="113">
        <f t="shared" si="1"/>
        <v>0</v>
      </c>
      <c r="AU57" s="114">
        <f>'SO 120 - Parkoviště'!P87</f>
        <v>0</v>
      </c>
      <c r="AV57" s="113">
        <f>'SO 120 - Parkoviště'!J32</f>
        <v>0</v>
      </c>
      <c r="AW57" s="113">
        <f>'SO 120 - Parkoviště'!J33</f>
        <v>0</v>
      </c>
      <c r="AX57" s="113">
        <f>'SO 120 - Parkoviště'!J34</f>
        <v>0</v>
      </c>
      <c r="AY57" s="113">
        <f>'SO 120 - Parkoviště'!J35</f>
        <v>0</v>
      </c>
      <c r="AZ57" s="113">
        <f>'SO 120 - Parkoviště'!F32</f>
        <v>0</v>
      </c>
      <c r="BA57" s="113">
        <f>'SO 120 - Parkoviště'!F33</f>
        <v>0</v>
      </c>
      <c r="BB57" s="113">
        <f>'SO 120 - Parkoviště'!F34</f>
        <v>0</v>
      </c>
      <c r="BC57" s="113">
        <f>'SO 120 - Parkoviště'!F35</f>
        <v>0</v>
      </c>
      <c r="BD57" s="115">
        <f>'SO 120 - Parkoviště'!F36</f>
        <v>0</v>
      </c>
      <c r="BT57" s="116" t="s">
        <v>86</v>
      </c>
      <c r="BV57" s="116" t="s">
        <v>78</v>
      </c>
      <c r="BW57" s="116" t="s">
        <v>102</v>
      </c>
      <c r="BX57" s="116" t="s">
        <v>89</v>
      </c>
      <c r="CL57" s="116" t="s">
        <v>21</v>
      </c>
    </row>
    <row r="58" spans="1:90" s="6" customFormat="1" ht="16.5" customHeight="1">
      <c r="A58" s="97" t="s">
        <v>80</v>
      </c>
      <c r="B58" s="108"/>
      <c r="C58" s="109"/>
      <c r="D58" s="109"/>
      <c r="E58" s="384" t="s">
        <v>103</v>
      </c>
      <c r="F58" s="384"/>
      <c r="G58" s="384"/>
      <c r="H58" s="384"/>
      <c r="I58" s="384"/>
      <c r="J58" s="109"/>
      <c r="K58" s="384" t="s">
        <v>104</v>
      </c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71">
        <f>'SO 150 - Odpadové hospodá...'!J29</f>
        <v>0</v>
      </c>
      <c r="AH58" s="372"/>
      <c r="AI58" s="372"/>
      <c r="AJ58" s="372"/>
      <c r="AK58" s="372"/>
      <c r="AL58" s="372"/>
      <c r="AM58" s="372"/>
      <c r="AN58" s="371">
        <f t="shared" si="0"/>
        <v>0</v>
      </c>
      <c r="AO58" s="372"/>
      <c r="AP58" s="372"/>
      <c r="AQ58" s="110" t="s">
        <v>92</v>
      </c>
      <c r="AR58" s="111"/>
      <c r="AS58" s="112">
        <v>0</v>
      </c>
      <c r="AT58" s="113">
        <f t="shared" si="1"/>
        <v>0</v>
      </c>
      <c r="AU58" s="114">
        <f>'SO 150 - Odpadové hospodá...'!P88</f>
        <v>0</v>
      </c>
      <c r="AV58" s="113">
        <f>'SO 150 - Odpadové hospodá...'!J32</f>
        <v>0</v>
      </c>
      <c r="AW58" s="113">
        <f>'SO 150 - Odpadové hospodá...'!J33</f>
        <v>0</v>
      </c>
      <c r="AX58" s="113">
        <f>'SO 150 - Odpadové hospodá...'!J34</f>
        <v>0</v>
      </c>
      <c r="AY58" s="113">
        <f>'SO 150 - Odpadové hospodá...'!J35</f>
        <v>0</v>
      </c>
      <c r="AZ58" s="113">
        <f>'SO 150 - Odpadové hospodá...'!F32</f>
        <v>0</v>
      </c>
      <c r="BA58" s="113">
        <f>'SO 150 - Odpadové hospodá...'!F33</f>
        <v>0</v>
      </c>
      <c r="BB58" s="113">
        <f>'SO 150 - Odpadové hospodá...'!F34</f>
        <v>0</v>
      </c>
      <c r="BC58" s="113">
        <f>'SO 150 - Odpadové hospodá...'!F35</f>
        <v>0</v>
      </c>
      <c r="BD58" s="115">
        <f>'SO 150 - Odpadové hospodá...'!F36</f>
        <v>0</v>
      </c>
      <c r="BT58" s="116" t="s">
        <v>86</v>
      </c>
      <c r="BV58" s="116" t="s">
        <v>78</v>
      </c>
      <c r="BW58" s="116" t="s">
        <v>105</v>
      </c>
      <c r="BX58" s="116" t="s">
        <v>89</v>
      </c>
      <c r="CL58" s="116" t="s">
        <v>21</v>
      </c>
    </row>
    <row r="59" spans="1:90" s="6" customFormat="1" ht="28.5" customHeight="1">
      <c r="A59" s="97" t="s">
        <v>80</v>
      </c>
      <c r="B59" s="108"/>
      <c r="C59" s="109"/>
      <c r="D59" s="109"/>
      <c r="E59" s="384" t="s">
        <v>106</v>
      </c>
      <c r="F59" s="384"/>
      <c r="G59" s="384"/>
      <c r="H59" s="384"/>
      <c r="I59" s="384"/>
      <c r="J59" s="109"/>
      <c r="K59" s="384" t="s">
        <v>107</v>
      </c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71">
        <f>'SO 301.1 - Rekonstrukce d...'!J29</f>
        <v>0</v>
      </c>
      <c r="AH59" s="372"/>
      <c r="AI59" s="372"/>
      <c r="AJ59" s="372"/>
      <c r="AK59" s="372"/>
      <c r="AL59" s="372"/>
      <c r="AM59" s="372"/>
      <c r="AN59" s="371">
        <f t="shared" si="0"/>
        <v>0</v>
      </c>
      <c r="AO59" s="372"/>
      <c r="AP59" s="372"/>
      <c r="AQ59" s="110" t="s">
        <v>92</v>
      </c>
      <c r="AR59" s="111"/>
      <c r="AS59" s="112">
        <v>0</v>
      </c>
      <c r="AT59" s="113">
        <f t="shared" si="1"/>
        <v>0</v>
      </c>
      <c r="AU59" s="114">
        <f>'SO 301.1 - Rekonstrukce d...'!P92</f>
        <v>0</v>
      </c>
      <c r="AV59" s="113">
        <f>'SO 301.1 - Rekonstrukce d...'!J32</f>
        <v>0</v>
      </c>
      <c r="AW59" s="113">
        <f>'SO 301.1 - Rekonstrukce d...'!J33</f>
        <v>0</v>
      </c>
      <c r="AX59" s="113">
        <f>'SO 301.1 - Rekonstrukce d...'!J34</f>
        <v>0</v>
      </c>
      <c r="AY59" s="113">
        <f>'SO 301.1 - Rekonstrukce d...'!J35</f>
        <v>0</v>
      </c>
      <c r="AZ59" s="113">
        <f>'SO 301.1 - Rekonstrukce d...'!F32</f>
        <v>0</v>
      </c>
      <c r="BA59" s="113">
        <f>'SO 301.1 - Rekonstrukce d...'!F33</f>
        <v>0</v>
      </c>
      <c r="BB59" s="113">
        <f>'SO 301.1 - Rekonstrukce d...'!F34</f>
        <v>0</v>
      </c>
      <c r="BC59" s="113">
        <f>'SO 301.1 - Rekonstrukce d...'!F35</f>
        <v>0</v>
      </c>
      <c r="BD59" s="115">
        <f>'SO 301.1 - Rekonstrukce d...'!F36</f>
        <v>0</v>
      </c>
      <c r="BT59" s="116" t="s">
        <v>86</v>
      </c>
      <c r="BV59" s="116" t="s">
        <v>78</v>
      </c>
      <c r="BW59" s="116" t="s">
        <v>108</v>
      </c>
      <c r="BX59" s="116" t="s">
        <v>89</v>
      </c>
      <c r="CL59" s="116" t="s">
        <v>21</v>
      </c>
    </row>
    <row r="60" spans="1:90" s="6" customFormat="1" ht="28.5" customHeight="1">
      <c r="A60" s="97" t="s">
        <v>80</v>
      </c>
      <c r="B60" s="108"/>
      <c r="C60" s="109"/>
      <c r="D60" s="109"/>
      <c r="E60" s="384" t="s">
        <v>109</v>
      </c>
      <c r="F60" s="384"/>
      <c r="G60" s="384"/>
      <c r="H60" s="384"/>
      <c r="I60" s="384"/>
      <c r="J60" s="109"/>
      <c r="K60" s="384" t="s">
        <v>110</v>
      </c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71">
        <f>'SO 301.2 - Dešťová kanali...'!J29</f>
        <v>0</v>
      </c>
      <c r="AH60" s="372"/>
      <c r="AI60" s="372"/>
      <c r="AJ60" s="372"/>
      <c r="AK60" s="372"/>
      <c r="AL60" s="372"/>
      <c r="AM60" s="372"/>
      <c r="AN60" s="371">
        <f t="shared" si="0"/>
        <v>0</v>
      </c>
      <c r="AO60" s="372"/>
      <c r="AP60" s="372"/>
      <c r="AQ60" s="110" t="s">
        <v>92</v>
      </c>
      <c r="AR60" s="111"/>
      <c r="AS60" s="112">
        <v>0</v>
      </c>
      <c r="AT60" s="113">
        <f t="shared" si="1"/>
        <v>0</v>
      </c>
      <c r="AU60" s="114">
        <f>'SO 301.2 - Dešťová kanali...'!P89</f>
        <v>0</v>
      </c>
      <c r="AV60" s="113">
        <f>'SO 301.2 - Dešťová kanali...'!J32</f>
        <v>0</v>
      </c>
      <c r="AW60" s="113">
        <f>'SO 301.2 - Dešťová kanali...'!J33</f>
        <v>0</v>
      </c>
      <c r="AX60" s="113">
        <f>'SO 301.2 - Dešťová kanali...'!J34</f>
        <v>0</v>
      </c>
      <c r="AY60" s="113">
        <f>'SO 301.2 - Dešťová kanali...'!J35</f>
        <v>0</v>
      </c>
      <c r="AZ60" s="113">
        <f>'SO 301.2 - Dešťová kanali...'!F32</f>
        <v>0</v>
      </c>
      <c r="BA60" s="113">
        <f>'SO 301.2 - Dešťová kanali...'!F33</f>
        <v>0</v>
      </c>
      <c r="BB60" s="113">
        <f>'SO 301.2 - Dešťová kanali...'!F34</f>
        <v>0</v>
      </c>
      <c r="BC60" s="113">
        <f>'SO 301.2 - Dešťová kanali...'!F35</f>
        <v>0</v>
      </c>
      <c r="BD60" s="115">
        <f>'SO 301.2 - Dešťová kanali...'!F36</f>
        <v>0</v>
      </c>
      <c r="BT60" s="116" t="s">
        <v>86</v>
      </c>
      <c r="BV60" s="116" t="s">
        <v>78</v>
      </c>
      <c r="BW60" s="116" t="s">
        <v>111</v>
      </c>
      <c r="BX60" s="116" t="s">
        <v>89</v>
      </c>
      <c r="CL60" s="116" t="s">
        <v>21</v>
      </c>
    </row>
    <row r="61" spans="2:91" s="5" customFormat="1" ht="16.5" customHeight="1">
      <c r="B61" s="98"/>
      <c r="C61" s="99"/>
      <c r="D61" s="383" t="s">
        <v>112</v>
      </c>
      <c r="E61" s="383"/>
      <c r="F61" s="383"/>
      <c r="G61" s="383"/>
      <c r="H61" s="383"/>
      <c r="I61" s="100"/>
      <c r="J61" s="383" t="s">
        <v>113</v>
      </c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94">
        <f>ROUND(SUM(AG62:AG63),2)</f>
        <v>0</v>
      </c>
      <c r="AH61" s="374"/>
      <c r="AI61" s="374"/>
      <c r="AJ61" s="374"/>
      <c r="AK61" s="374"/>
      <c r="AL61" s="374"/>
      <c r="AM61" s="374"/>
      <c r="AN61" s="373">
        <f t="shared" si="0"/>
        <v>0</v>
      </c>
      <c r="AO61" s="374"/>
      <c r="AP61" s="374"/>
      <c r="AQ61" s="101" t="s">
        <v>83</v>
      </c>
      <c r="AR61" s="102"/>
      <c r="AS61" s="103">
        <f>ROUND(SUM(AS62:AS63),2)</f>
        <v>0</v>
      </c>
      <c r="AT61" s="104">
        <f t="shared" si="1"/>
        <v>0</v>
      </c>
      <c r="AU61" s="105">
        <f>ROUND(SUM(AU62:AU63),5)</f>
        <v>0</v>
      </c>
      <c r="AV61" s="104">
        <f>ROUND(AZ61*L26,2)</f>
        <v>0</v>
      </c>
      <c r="AW61" s="104">
        <f>ROUND(BA61*L27,2)</f>
        <v>0</v>
      </c>
      <c r="AX61" s="104">
        <f>ROUND(BB61*L26,2)</f>
        <v>0</v>
      </c>
      <c r="AY61" s="104">
        <f>ROUND(BC61*L27,2)</f>
        <v>0</v>
      </c>
      <c r="AZ61" s="104">
        <f>ROUND(SUM(AZ62:AZ63),2)</f>
        <v>0</v>
      </c>
      <c r="BA61" s="104">
        <f>ROUND(SUM(BA62:BA63),2)</f>
        <v>0</v>
      </c>
      <c r="BB61" s="104">
        <f>ROUND(SUM(BB62:BB63),2)</f>
        <v>0</v>
      </c>
      <c r="BC61" s="104">
        <f>ROUND(SUM(BC62:BC63),2)</f>
        <v>0</v>
      </c>
      <c r="BD61" s="106">
        <f>ROUND(SUM(BD62:BD63),2)</f>
        <v>0</v>
      </c>
      <c r="BS61" s="107" t="s">
        <v>75</v>
      </c>
      <c r="BT61" s="107" t="s">
        <v>84</v>
      </c>
      <c r="BU61" s="107" t="s">
        <v>77</v>
      </c>
      <c r="BV61" s="107" t="s">
        <v>78</v>
      </c>
      <c r="BW61" s="107" t="s">
        <v>114</v>
      </c>
      <c r="BX61" s="107" t="s">
        <v>7</v>
      </c>
      <c r="CL61" s="107" t="s">
        <v>21</v>
      </c>
      <c r="CM61" s="107" t="s">
        <v>86</v>
      </c>
    </row>
    <row r="62" spans="1:90" s="6" customFormat="1" ht="16.5" customHeight="1">
      <c r="A62" s="97" t="s">
        <v>80</v>
      </c>
      <c r="B62" s="108"/>
      <c r="C62" s="109"/>
      <c r="D62" s="109"/>
      <c r="E62" s="384" t="s">
        <v>115</v>
      </c>
      <c r="F62" s="384"/>
      <c r="G62" s="384"/>
      <c r="H62" s="384"/>
      <c r="I62" s="384"/>
      <c r="J62" s="109"/>
      <c r="K62" s="384" t="s">
        <v>116</v>
      </c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71">
        <f>'SO 191 - Dopravní značení...'!J29</f>
        <v>0</v>
      </c>
      <c r="AH62" s="372"/>
      <c r="AI62" s="372"/>
      <c r="AJ62" s="372"/>
      <c r="AK62" s="372"/>
      <c r="AL62" s="372"/>
      <c r="AM62" s="372"/>
      <c r="AN62" s="371">
        <f t="shared" si="0"/>
        <v>0</v>
      </c>
      <c r="AO62" s="372"/>
      <c r="AP62" s="372"/>
      <c r="AQ62" s="110" t="s">
        <v>92</v>
      </c>
      <c r="AR62" s="111"/>
      <c r="AS62" s="112">
        <v>0</v>
      </c>
      <c r="AT62" s="113">
        <f t="shared" si="1"/>
        <v>0</v>
      </c>
      <c r="AU62" s="114">
        <f>'SO 191 - Dopravní značení...'!P85</f>
        <v>0</v>
      </c>
      <c r="AV62" s="113">
        <f>'SO 191 - Dopravní značení...'!J32</f>
        <v>0</v>
      </c>
      <c r="AW62" s="113">
        <f>'SO 191 - Dopravní značení...'!J33</f>
        <v>0</v>
      </c>
      <c r="AX62" s="113">
        <f>'SO 191 - Dopravní značení...'!J34</f>
        <v>0</v>
      </c>
      <c r="AY62" s="113">
        <f>'SO 191 - Dopravní značení...'!J35</f>
        <v>0</v>
      </c>
      <c r="AZ62" s="113">
        <f>'SO 191 - Dopravní značení...'!F32</f>
        <v>0</v>
      </c>
      <c r="BA62" s="113">
        <f>'SO 191 - Dopravní značení...'!F33</f>
        <v>0</v>
      </c>
      <c r="BB62" s="113">
        <f>'SO 191 - Dopravní značení...'!F34</f>
        <v>0</v>
      </c>
      <c r="BC62" s="113">
        <f>'SO 191 - Dopravní značení...'!F35</f>
        <v>0</v>
      </c>
      <c r="BD62" s="115">
        <f>'SO 191 - Dopravní značení...'!F36</f>
        <v>0</v>
      </c>
      <c r="BT62" s="116" t="s">
        <v>86</v>
      </c>
      <c r="BV62" s="116" t="s">
        <v>78</v>
      </c>
      <c r="BW62" s="116" t="s">
        <v>117</v>
      </c>
      <c r="BX62" s="116" t="s">
        <v>114</v>
      </c>
      <c r="CL62" s="116" t="s">
        <v>21</v>
      </c>
    </row>
    <row r="63" spans="1:90" s="6" customFormat="1" ht="16.5" customHeight="1">
      <c r="A63" s="97" t="s">
        <v>80</v>
      </c>
      <c r="B63" s="108"/>
      <c r="C63" s="109"/>
      <c r="D63" s="109"/>
      <c r="E63" s="384" t="s">
        <v>118</v>
      </c>
      <c r="F63" s="384"/>
      <c r="G63" s="384"/>
      <c r="H63" s="384"/>
      <c r="I63" s="384"/>
      <c r="J63" s="109"/>
      <c r="K63" s="384" t="s">
        <v>119</v>
      </c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71">
        <f>'SO 192 - Dočasné dopravní...'!J29</f>
        <v>0</v>
      </c>
      <c r="AH63" s="372"/>
      <c r="AI63" s="372"/>
      <c r="AJ63" s="372"/>
      <c r="AK63" s="372"/>
      <c r="AL63" s="372"/>
      <c r="AM63" s="372"/>
      <c r="AN63" s="371">
        <f t="shared" si="0"/>
        <v>0</v>
      </c>
      <c r="AO63" s="372"/>
      <c r="AP63" s="372"/>
      <c r="AQ63" s="110" t="s">
        <v>92</v>
      </c>
      <c r="AR63" s="111"/>
      <c r="AS63" s="112">
        <v>0</v>
      </c>
      <c r="AT63" s="113">
        <f t="shared" si="1"/>
        <v>0</v>
      </c>
      <c r="AU63" s="114">
        <f>'SO 192 - Dočasné dopravní...'!P84</f>
        <v>0</v>
      </c>
      <c r="AV63" s="113">
        <f>'SO 192 - Dočasné dopravní...'!J32</f>
        <v>0</v>
      </c>
      <c r="AW63" s="113">
        <f>'SO 192 - Dočasné dopravní...'!J33</f>
        <v>0</v>
      </c>
      <c r="AX63" s="113">
        <f>'SO 192 - Dočasné dopravní...'!J34</f>
        <v>0</v>
      </c>
      <c r="AY63" s="113">
        <f>'SO 192 - Dočasné dopravní...'!J35</f>
        <v>0</v>
      </c>
      <c r="AZ63" s="113">
        <f>'SO 192 - Dočasné dopravní...'!F32</f>
        <v>0</v>
      </c>
      <c r="BA63" s="113">
        <f>'SO 192 - Dočasné dopravní...'!F33</f>
        <v>0</v>
      </c>
      <c r="BB63" s="113">
        <f>'SO 192 - Dočasné dopravní...'!F34</f>
        <v>0</v>
      </c>
      <c r="BC63" s="113">
        <f>'SO 192 - Dočasné dopravní...'!F35</f>
        <v>0</v>
      </c>
      <c r="BD63" s="115">
        <f>'SO 192 - Dočasné dopravní...'!F36</f>
        <v>0</v>
      </c>
      <c r="BT63" s="116" t="s">
        <v>86</v>
      </c>
      <c r="BV63" s="116" t="s">
        <v>78</v>
      </c>
      <c r="BW63" s="116" t="s">
        <v>120</v>
      </c>
      <c r="BX63" s="116" t="s">
        <v>114</v>
      </c>
      <c r="CL63" s="116" t="s">
        <v>21</v>
      </c>
    </row>
    <row r="64" spans="1:91" s="5" customFormat="1" ht="16.5" customHeight="1">
      <c r="A64" s="97" t="s">
        <v>80</v>
      </c>
      <c r="B64" s="98"/>
      <c r="C64" s="99"/>
      <c r="D64" s="383" t="s">
        <v>121</v>
      </c>
      <c r="E64" s="383"/>
      <c r="F64" s="383"/>
      <c r="G64" s="383"/>
      <c r="H64" s="383"/>
      <c r="I64" s="100"/>
      <c r="J64" s="383" t="s">
        <v>122</v>
      </c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73">
        <f>'400 - Elektro a sdělovací...'!J27</f>
        <v>0</v>
      </c>
      <c r="AH64" s="374"/>
      <c r="AI64" s="374"/>
      <c r="AJ64" s="374"/>
      <c r="AK64" s="374"/>
      <c r="AL64" s="374"/>
      <c r="AM64" s="374"/>
      <c r="AN64" s="373">
        <f t="shared" si="0"/>
        <v>0</v>
      </c>
      <c r="AO64" s="374"/>
      <c r="AP64" s="374"/>
      <c r="AQ64" s="101" t="s">
        <v>83</v>
      </c>
      <c r="AR64" s="102"/>
      <c r="AS64" s="103">
        <v>0</v>
      </c>
      <c r="AT64" s="104">
        <f t="shared" si="1"/>
        <v>0</v>
      </c>
      <c r="AU64" s="105">
        <f>'400 - Elektro a sdělovací...'!P79</f>
        <v>0</v>
      </c>
      <c r="AV64" s="104">
        <f>'400 - Elektro a sdělovací...'!J30</f>
        <v>0</v>
      </c>
      <c r="AW64" s="104">
        <f>'400 - Elektro a sdělovací...'!J31</f>
        <v>0</v>
      </c>
      <c r="AX64" s="104">
        <f>'400 - Elektro a sdělovací...'!J32</f>
        <v>0</v>
      </c>
      <c r="AY64" s="104">
        <f>'400 - Elektro a sdělovací...'!J33</f>
        <v>0</v>
      </c>
      <c r="AZ64" s="104">
        <f>'400 - Elektro a sdělovací...'!F30</f>
        <v>0</v>
      </c>
      <c r="BA64" s="104">
        <f>'400 - Elektro a sdělovací...'!F31</f>
        <v>0</v>
      </c>
      <c r="BB64" s="104">
        <f>'400 - Elektro a sdělovací...'!F32</f>
        <v>0</v>
      </c>
      <c r="BC64" s="104">
        <f>'400 - Elektro a sdělovací...'!F33</f>
        <v>0</v>
      </c>
      <c r="BD64" s="106">
        <f>'400 - Elektro a sdělovací...'!F34</f>
        <v>0</v>
      </c>
      <c r="BT64" s="107" t="s">
        <v>84</v>
      </c>
      <c r="BV64" s="107" t="s">
        <v>78</v>
      </c>
      <c r="BW64" s="107" t="s">
        <v>123</v>
      </c>
      <c r="BX64" s="107" t="s">
        <v>7</v>
      </c>
      <c r="CL64" s="107" t="s">
        <v>21</v>
      </c>
      <c r="CM64" s="107" t="s">
        <v>86</v>
      </c>
    </row>
    <row r="65" spans="2:91" s="5" customFormat="1" ht="16.5" customHeight="1">
      <c r="B65" s="98"/>
      <c r="C65" s="99"/>
      <c r="D65" s="383" t="s">
        <v>124</v>
      </c>
      <c r="E65" s="383"/>
      <c r="F65" s="383"/>
      <c r="G65" s="383"/>
      <c r="H65" s="383"/>
      <c r="I65" s="100"/>
      <c r="J65" s="383" t="s">
        <v>125</v>
      </c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94">
        <f>ROUND(SUM(AG66:AG67),2)</f>
        <v>0</v>
      </c>
      <c r="AH65" s="374"/>
      <c r="AI65" s="374"/>
      <c r="AJ65" s="374"/>
      <c r="AK65" s="374"/>
      <c r="AL65" s="374"/>
      <c r="AM65" s="374"/>
      <c r="AN65" s="373">
        <f t="shared" si="0"/>
        <v>0</v>
      </c>
      <c r="AO65" s="374"/>
      <c r="AP65" s="374"/>
      <c r="AQ65" s="101" t="s">
        <v>83</v>
      </c>
      <c r="AR65" s="102"/>
      <c r="AS65" s="103">
        <f>ROUND(SUM(AS66:AS67),2)</f>
        <v>0</v>
      </c>
      <c r="AT65" s="104">
        <f t="shared" si="1"/>
        <v>0</v>
      </c>
      <c r="AU65" s="105">
        <f>ROUND(SUM(AU66:AU67),5)</f>
        <v>0</v>
      </c>
      <c r="AV65" s="104">
        <f>ROUND(AZ65*L26,2)</f>
        <v>0</v>
      </c>
      <c r="AW65" s="104">
        <f>ROUND(BA65*L27,2)</f>
        <v>0</v>
      </c>
      <c r="AX65" s="104">
        <f>ROUND(BB65*L26,2)</f>
        <v>0</v>
      </c>
      <c r="AY65" s="104">
        <f>ROUND(BC65*L27,2)</f>
        <v>0</v>
      </c>
      <c r="AZ65" s="104">
        <f>ROUND(SUM(AZ66:AZ67),2)</f>
        <v>0</v>
      </c>
      <c r="BA65" s="104">
        <f>ROUND(SUM(BA66:BA67),2)</f>
        <v>0</v>
      </c>
      <c r="BB65" s="104">
        <f>ROUND(SUM(BB66:BB67),2)</f>
        <v>0</v>
      </c>
      <c r="BC65" s="104">
        <f>ROUND(SUM(BC66:BC67),2)</f>
        <v>0</v>
      </c>
      <c r="BD65" s="106">
        <f>ROUND(SUM(BD66:BD67),2)</f>
        <v>0</v>
      </c>
      <c r="BS65" s="107" t="s">
        <v>75</v>
      </c>
      <c r="BT65" s="107" t="s">
        <v>84</v>
      </c>
      <c r="BU65" s="107" t="s">
        <v>77</v>
      </c>
      <c r="BV65" s="107" t="s">
        <v>78</v>
      </c>
      <c r="BW65" s="107" t="s">
        <v>126</v>
      </c>
      <c r="BX65" s="107" t="s">
        <v>7</v>
      </c>
      <c r="CL65" s="107" t="s">
        <v>21</v>
      </c>
      <c r="CM65" s="107" t="s">
        <v>86</v>
      </c>
    </row>
    <row r="66" spans="1:90" s="6" customFormat="1" ht="28.5" customHeight="1">
      <c r="A66" s="97" t="s">
        <v>80</v>
      </c>
      <c r="B66" s="108"/>
      <c r="C66" s="109"/>
      <c r="D66" s="109"/>
      <c r="E66" s="384" t="s">
        <v>127</v>
      </c>
      <c r="F66" s="384"/>
      <c r="G66" s="384"/>
      <c r="H66" s="384"/>
      <c r="I66" s="384"/>
      <c r="J66" s="109"/>
      <c r="K66" s="384" t="s">
        <v>128</v>
      </c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71">
        <f>'SO 701 - Relaxační zóna -...'!J29</f>
        <v>0</v>
      </c>
      <c r="AH66" s="372"/>
      <c r="AI66" s="372"/>
      <c r="AJ66" s="372"/>
      <c r="AK66" s="372"/>
      <c r="AL66" s="372"/>
      <c r="AM66" s="372"/>
      <c r="AN66" s="371">
        <f t="shared" si="0"/>
        <v>0</v>
      </c>
      <c r="AO66" s="372"/>
      <c r="AP66" s="372"/>
      <c r="AQ66" s="110" t="s">
        <v>92</v>
      </c>
      <c r="AR66" s="111"/>
      <c r="AS66" s="112">
        <v>0</v>
      </c>
      <c r="AT66" s="113">
        <f t="shared" si="1"/>
        <v>0</v>
      </c>
      <c r="AU66" s="114">
        <f>'SO 701 - Relaxační zóna -...'!P89</f>
        <v>0</v>
      </c>
      <c r="AV66" s="113">
        <f>'SO 701 - Relaxační zóna -...'!J32</f>
        <v>0</v>
      </c>
      <c r="AW66" s="113">
        <f>'SO 701 - Relaxační zóna -...'!J33</f>
        <v>0</v>
      </c>
      <c r="AX66" s="113">
        <f>'SO 701 - Relaxační zóna -...'!J34</f>
        <v>0</v>
      </c>
      <c r="AY66" s="113">
        <f>'SO 701 - Relaxační zóna -...'!J35</f>
        <v>0</v>
      </c>
      <c r="AZ66" s="113">
        <f>'SO 701 - Relaxační zóna -...'!F32</f>
        <v>0</v>
      </c>
      <c r="BA66" s="113">
        <f>'SO 701 - Relaxační zóna -...'!F33</f>
        <v>0</v>
      </c>
      <c r="BB66" s="113">
        <f>'SO 701 - Relaxační zóna -...'!F34</f>
        <v>0</v>
      </c>
      <c r="BC66" s="113">
        <f>'SO 701 - Relaxační zóna -...'!F35</f>
        <v>0</v>
      </c>
      <c r="BD66" s="115">
        <f>'SO 701 - Relaxační zóna -...'!F36</f>
        <v>0</v>
      </c>
      <c r="BT66" s="116" t="s">
        <v>86</v>
      </c>
      <c r="BV66" s="116" t="s">
        <v>78</v>
      </c>
      <c r="BW66" s="116" t="s">
        <v>129</v>
      </c>
      <c r="BX66" s="116" t="s">
        <v>126</v>
      </c>
      <c r="CL66" s="116" t="s">
        <v>21</v>
      </c>
    </row>
    <row r="67" spans="1:90" s="6" customFormat="1" ht="16.5" customHeight="1">
      <c r="A67" s="97" t="s">
        <v>80</v>
      </c>
      <c r="B67" s="108"/>
      <c r="C67" s="109"/>
      <c r="D67" s="109"/>
      <c r="E67" s="384" t="s">
        <v>130</v>
      </c>
      <c r="F67" s="384"/>
      <c r="G67" s="384"/>
      <c r="H67" s="384"/>
      <c r="I67" s="384"/>
      <c r="J67" s="109"/>
      <c r="K67" s="384" t="s">
        <v>125</v>
      </c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71">
        <f>'SO 702 - Mobiliář'!J29</f>
        <v>0</v>
      </c>
      <c r="AH67" s="372"/>
      <c r="AI67" s="372"/>
      <c r="AJ67" s="372"/>
      <c r="AK67" s="372"/>
      <c r="AL67" s="372"/>
      <c r="AM67" s="372"/>
      <c r="AN67" s="371">
        <f t="shared" si="0"/>
        <v>0</v>
      </c>
      <c r="AO67" s="372"/>
      <c r="AP67" s="372"/>
      <c r="AQ67" s="110" t="s">
        <v>92</v>
      </c>
      <c r="AR67" s="111"/>
      <c r="AS67" s="112">
        <v>0</v>
      </c>
      <c r="AT67" s="113">
        <f t="shared" si="1"/>
        <v>0</v>
      </c>
      <c r="AU67" s="114">
        <f>'SO 702 - Mobiliář'!P87</f>
        <v>0</v>
      </c>
      <c r="AV67" s="113">
        <f>'SO 702 - Mobiliář'!J32</f>
        <v>0</v>
      </c>
      <c r="AW67" s="113">
        <f>'SO 702 - Mobiliář'!J33</f>
        <v>0</v>
      </c>
      <c r="AX67" s="113">
        <f>'SO 702 - Mobiliář'!J34</f>
        <v>0</v>
      </c>
      <c r="AY67" s="113">
        <f>'SO 702 - Mobiliář'!J35</f>
        <v>0</v>
      </c>
      <c r="AZ67" s="113">
        <f>'SO 702 - Mobiliář'!F32</f>
        <v>0</v>
      </c>
      <c r="BA67" s="113">
        <f>'SO 702 - Mobiliář'!F33</f>
        <v>0</v>
      </c>
      <c r="BB67" s="113">
        <f>'SO 702 - Mobiliář'!F34</f>
        <v>0</v>
      </c>
      <c r="BC67" s="113">
        <f>'SO 702 - Mobiliář'!F35</f>
        <v>0</v>
      </c>
      <c r="BD67" s="115">
        <f>'SO 702 - Mobiliář'!F36</f>
        <v>0</v>
      </c>
      <c r="BT67" s="116" t="s">
        <v>86</v>
      </c>
      <c r="BV67" s="116" t="s">
        <v>78</v>
      </c>
      <c r="BW67" s="116" t="s">
        <v>131</v>
      </c>
      <c r="BX67" s="116" t="s">
        <v>126</v>
      </c>
      <c r="CL67" s="116" t="s">
        <v>21</v>
      </c>
    </row>
    <row r="68" spans="2:91" s="5" customFormat="1" ht="16.5" customHeight="1">
      <c r="B68" s="98"/>
      <c r="C68" s="99"/>
      <c r="D68" s="383" t="s">
        <v>132</v>
      </c>
      <c r="E68" s="383"/>
      <c r="F68" s="383"/>
      <c r="G68" s="383"/>
      <c r="H68" s="383"/>
      <c r="I68" s="100"/>
      <c r="J68" s="383" t="s">
        <v>133</v>
      </c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94">
        <f>ROUND(SUM(AG69:AG71),2)</f>
        <v>0</v>
      </c>
      <c r="AH68" s="374"/>
      <c r="AI68" s="374"/>
      <c r="AJ68" s="374"/>
      <c r="AK68" s="374"/>
      <c r="AL68" s="374"/>
      <c r="AM68" s="374"/>
      <c r="AN68" s="373">
        <f t="shared" si="0"/>
        <v>0</v>
      </c>
      <c r="AO68" s="374"/>
      <c r="AP68" s="374"/>
      <c r="AQ68" s="101" t="s">
        <v>83</v>
      </c>
      <c r="AR68" s="102"/>
      <c r="AS68" s="103">
        <f>ROUND(SUM(AS69:AS71),2)</f>
        <v>0</v>
      </c>
      <c r="AT68" s="104">
        <f t="shared" si="1"/>
        <v>0</v>
      </c>
      <c r="AU68" s="105">
        <f>ROUND(SUM(AU69:AU71),5)</f>
        <v>0</v>
      </c>
      <c r="AV68" s="104">
        <f>ROUND(AZ68*L26,2)</f>
        <v>0</v>
      </c>
      <c r="AW68" s="104">
        <f>ROUND(BA68*L27,2)</f>
        <v>0</v>
      </c>
      <c r="AX68" s="104">
        <f>ROUND(BB68*L26,2)</f>
        <v>0</v>
      </c>
      <c r="AY68" s="104">
        <f>ROUND(BC68*L27,2)</f>
        <v>0</v>
      </c>
      <c r="AZ68" s="104">
        <f>ROUND(SUM(AZ69:AZ71),2)</f>
        <v>0</v>
      </c>
      <c r="BA68" s="104">
        <f>ROUND(SUM(BA69:BA71),2)</f>
        <v>0</v>
      </c>
      <c r="BB68" s="104">
        <f>ROUND(SUM(BB69:BB71),2)</f>
        <v>0</v>
      </c>
      <c r="BC68" s="104">
        <f>ROUND(SUM(BC69:BC71),2)</f>
        <v>0</v>
      </c>
      <c r="BD68" s="106">
        <f>ROUND(SUM(BD69:BD71),2)</f>
        <v>0</v>
      </c>
      <c r="BS68" s="107" t="s">
        <v>75</v>
      </c>
      <c r="BT68" s="107" t="s">
        <v>84</v>
      </c>
      <c r="BU68" s="107" t="s">
        <v>77</v>
      </c>
      <c r="BV68" s="107" t="s">
        <v>78</v>
      </c>
      <c r="BW68" s="107" t="s">
        <v>134</v>
      </c>
      <c r="BX68" s="107" t="s">
        <v>7</v>
      </c>
      <c r="CL68" s="107" t="s">
        <v>21</v>
      </c>
      <c r="CM68" s="107" t="s">
        <v>86</v>
      </c>
    </row>
    <row r="69" spans="1:90" s="6" customFormat="1" ht="28.5" customHeight="1">
      <c r="A69" s="97" t="s">
        <v>80</v>
      </c>
      <c r="B69" s="108"/>
      <c r="C69" s="109"/>
      <c r="D69" s="109"/>
      <c r="E69" s="384" t="s">
        <v>135</v>
      </c>
      <c r="F69" s="384"/>
      <c r="G69" s="384"/>
      <c r="H69" s="384"/>
      <c r="I69" s="384"/>
      <c r="J69" s="109"/>
      <c r="K69" s="384" t="s">
        <v>136</v>
      </c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71">
        <f>'SO 801-1 - Sadové úpravy,...'!J29</f>
        <v>0</v>
      </c>
      <c r="AH69" s="372"/>
      <c r="AI69" s="372"/>
      <c r="AJ69" s="372"/>
      <c r="AK69" s="372"/>
      <c r="AL69" s="372"/>
      <c r="AM69" s="372"/>
      <c r="AN69" s="371">
        <f t="shared" si="0"/>
        <v>0</v>
      </c>
      <c r="AO69" s="372"/>
      <c r="AP69" s="372"/>
      <c r="AQ69" s="110" t="s">
        <v>92</v>
      </c>
      <c r="AR69" s="111"/>
      <c r="AS69" s="112">
        <v>0</v>
      </c>
      <c r="AT69" s="113">
        <f t="shared" si="1"/>
        <v>0</v>
      </c>
      <c r="AU69" s="114">
        <f>'SO 801-1 - Sadové úpravy,...'!P84</f>
        <v>0</v>
      </c>
      <c r="AV69" s="113">
        <f>'SO 801-1 - Sadové úpravy,...'!J32</f>
        <v>0</v>
      </c>
      <c r="AW69" s="113">
        <f>'SO 801-1 - Sadové úpravy,...'!J33</f>
        <v>0</v>
      </c>
      <c r="AX69" s="113">
        <f>'SO 801-1 - Sadové úpravy,...'!J34</f>
        <v>0</v>
      </c>
      <c r="AY69" s="113">
        <f>'SO 801-1 - Sadové úpravy,...'!J35</f>
        <v>0</v>
      </c>
      <c r="AZ69" s="113">
        <f>'SO 801-1 - Sadové úpravy,...'!F32</f>
        <v>0</v>
      </c>
      <c r="BA69" s="113">
        <f>'SO 801-1 - Sadové úpravy,...'!F33</f>
        <v>0</v>
      </c>
      <c r="BB69" s="113">
        <f>'SO 801-1 - Sadové úpravy,...'!F34</f>
        <v>0</v>
      </c>
      <c r="BC69" s="113">
        <f>'SO 801-1 - Sadové úpravy,...'!F35</f>
        <v>0</v>
      </c>
      <c r="BD69" s="115">
        <f>'SO 801-1 - Sadové úpravy,...'!F36</f>
        <v>0</v>
      </c>
      <c r="BT69" s="116" t="s">
        <v>86</v>
      </c>
      <c r="BV69" s="116" t="s">
        <v>78</v>
      </c>
      <c r="BW69" s="116" t="s">
        <v>137</v>
      </c>
      <c r="BX69" s="116" t="s">
        <v>134</v>
      </c>
      <c r="CL69" s="116" t="s">
        <v>21</v>
      </c>
    </row>
    <row r="70" spans="1:90" s="6" customFormat="1" ht="28.5" customHeight="1">
      <c r="A70" s="97" t="s">
        <v>80</v>
      </c>
      <c r="B70" s="108"/>
      <c r="C70" s="109"/>
      <c r="D70" s="109"/>
      <c r="E70" s="384" t="s">
        <v>138</v>
      </c>
      <c r="F70" s="384"/>
      <c r="G70" s="384"/>
      <c r="H70" s="384"/>
      <c r="I70" s="384"/>
      <c r="J70" s="109"/>
      <c r="K70" s="384" t="s">
        <v>139</v>
      </c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71">
        <f>'SO 801-2 - Následná 3-let...'!J29</f>
        <v>0</v>
      </c>
      <c r="AH70" s="372"/>
      <c r="AI70" s="372"/>
      <c r="AJ70" s="372"/>
      <c r="AK70" s="372"/>
      <c r="AL70" s="372"/>
      <c r="AM70" s="372"/>
      <c r="AN70" s="371">
        <f t="shared" si="0"/>
        <v>0</v>
      </c>
      <c r="AO70" s="372"/>
      <c r="AP70" s="372"/>
      <c r="AQ70" s="110" t="s">
        <v>92</v>
      </c>
      <c r="AR70" s="111"/>
      <c r="AS70" s="112">
        <v>0</v>
      </c>
      <c r="AT70" s="113">
        <f t="shared" si="1"/>
        <v>0</v>
      </c>
      <c r="AU70" s="114">
        <f>'SO 801-2 - Následná 3-let...'!P84</f>
        <v>0</v>
      </c>
      <c r="AV70" s="113">
        <f>'SO 801-2 - Následná 3-let...'!J32</f>
        <v>0</v>
      </c>
      <c r="AW70" s="113">
        <f>'SO 801-2 - Následná 3-let...'!J33</f>
        <v>0</v>
      </c>
      <c r="AX70" s="113">
        <f>'SO 801-2 - Následná 3-let...'!J34</f>
        <v>0</v>
      </c>
      <c r="AY70" s="113">
        <f>'SO 801-2 - Následná 3-let...'!J35</f>
        <v>0</v>
      </c>
      <c r="AZ70" s="113">
        <f>'SO 801-2 - Následná 3-let...'!F32</f>
        <v>0</v>
      </c>
      <c r="BA70" s="113">
        <f>'SO 801-2 - Následná 3-let...'!F33</f>
        <v>0</v>
      </c>
      <c r="BB70" s="113">
        <f>'SO 801-2 - Následná 3-let...'!F34</f>
        <v>0</v>
      </c>
      <c r="BC70" s="113">
        <f>'SO 801-2 - Následná 3-let...'!F35</f>
        <v>0</v>
      </c>
      <c r="BD70" s="115">
        <f>'SO 801-2 - Následná 3-let...'!F36</f>
        <v>0</v>
      </c>
      <c r="BT70" s="116" t="s">
        <v>86</v>
      </c>
      <c r="BV70" s="116" t="s">
        <v>78</v>
      </c>
      <c r="BW70" s="116" t="s">
        <v>140</v>
      </c>
      <c r="BX70" s="116" t="s">
        <v>134</v>
      </c>
      <c r="CL70" s="116" t="s">
        <v>21</v>
      </c>
    </row>
    <row r="71" spans="1:90" s="6" customFormat="1" ht="16.5" customHeight="1">
      <c r="A71" s="97" t="s">
        <v>80</v>
      </c>
      <c r="B71" s="108"/>
      <c r="C71" s="109"/>
      <c r="D71" s="109"/>
      <c r="E71" s="384" t="s">
        <v>141</v>
      </c>
      <c r="F71" s="384"/>
      <c r="G71" s="384"/>
      <c r="H71" s="384"/>
      <c r="I71" s="384"/>
      <c r="J71" s="109"/>
      <c r="K71" s="384" t="s">
        <v>142</v>
      </c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71">
        <f>'SO 802 - Inventarizace ze...'!J29</f>
        <v>0</v>
      </c>
      <c r="AH71" s="372"/>
      <c r="AI71" s="372"/>
      <c r="AJ71" s="372"/>
      <c r="AK71" s="372"/>
      <c r="AL71" s="372"/>
      <c r="AM71" s="372"/>
      <c r="AN71" s="371">
        <f t="shared" si="0"/>
        <v>0</v>
      </c>
      <c r="AO71" s="372"/>
      <c r="AP71" s="372"/>
      <c r="AQ71" s="110" t="s">
        <v>92</v>
      </c>
      <c r="AR71" s="111"/>
      <c r="AS71" s="112">
        <v>0</v>
      </c>
      <c r="AT71" s="113">
        <f t="shared" si="1"/>
        <v>0</v>
      </c>
      <c r="AU71" s="114">
        <f>'SO 802 - Inventarizace ze...'!P84</f>
        <v>0</v>
      </c>
      <c r="AV71" s="113">
        <f>'SO 802 - Inventarizace ze...'!J32</f>
        <v>0</v>
      </c>
      <c r="AW71" s="113">
        <f>'SO 802 - Inventarizace ze...'!J33</f>
        <v>0</v>
      </c>
      <c r="AX71" s="113">
        <f>'SO 802 - Inventarizace ze...'!J34</f>
        <v>0</v>
      </c>
      <c r="AY71" s="113">
        <f>'SO 802 - Inventarizace ze...'!J35</f>
        <v>0</v>
      </c>
      <c r="AZ71" s="113">
        <f>'SO 802 - Inventarizace ze...'!F32</f>
        <v>0</v>
      </c>
      <c r="BA71" s="113">
        <f>'SO 802 - Inventarizace ze...'!F33</f>
        <v>0</v>
      </c>
      <c r="BB71" s="113">
        <f>'SO 802 - Inventarizace ze...'!F34</f>
        <v>0</v>
      </c>
      <c r="BC71" s="113">
        <f>'SO 802 - Inventarizace ze...'!F35</f>
        <v>0</v>
      </c>
      <c r="BD71" s="115">
        <f>'SO 802 - Inventarizace ze...'!F36</f>
        <v>0</v>
      </c>
      <c r="BT71" s="116" t="s">
        <v>86</v>
      </c>
      <c r="BV71" s="116" t="s">
        <v>78</v>
      </c>
      <c r="BW71" s="116" t="s">
        <v>143</v>
      </c>
      <c r="BX71" s="116" t="s">
        <v>134</v>
      </c>
      <c r="CL71" s="116" t="s">
        <v>21</v>
      </c>
    </row>
    <row r="72" spans="1:91" s="5" customFormat="1" ht="16.5" customHeight="1">
      <c r="A72" s="97" t="s">
        <v>80</v>
      </c>
      <c r="B72" s="98"/>
      <c r="C72" s="99"/>
      <c r="D72" s="383" t="s">
        <v>144</v>
      </c>
      <c r="E72" s="383"/>
      <c r="F72" s="383"/>
      <c r="G72" s="383"/>
      <c r="H72" s="383"/>
      <c r="I72" s="100"/>
      <c r="J72" s="383" t="s">
        <v>145</v>
      </c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73">
        <f>'VRN - Vedlejší rozpočtové...'!J27</f>
        <v>0</v>
      </c>
      <c r="AH72" s="374"/>
      <c r="AI72" s="374"/>
      <c r="AJ72" s="374"/>
      <c r="AK72" s="374"/>
      <c r="AL72" s="374"/>
      <c r="AM72" s="374"/>
      <c r="AN72" s="373">
        <f t="shared" si="0"/>
        <v>0</v>
      </c>
      <c r="AO72" s="374"/>
      <c r="AP72" s="374"/>
      <c r="AQ72" s="101" t="s">
        <v>83</v>
      </c>
      <c r="AR72" s="102"/>
      <c r="AS72" s="117">
        <v>0</v>
      </c>
      <c r="AT72" s="118">
        <f t="shared" si="1"/>
        <v>0</v>
      </c>
      <c r="AU72" s="119">
        <f>'VRN - Vedlejší rozpočtové...'!P81</f>
        <v>0</v>
      </c>
      <c r="AV72" s="118">
        <f>'VRN - Vedlejší rozpočtové...'!J30</f>
        <v>0</v>
      </c>
      <c r="AW72" s="118">
        <f>'VRN - Vedlejší rozpočtové...'!J31</f>
        <v>0</v>
      </c>
      <c r="AX72" s="118">
        <f>'VRN - Vedlejší rozpočtové...'!J32</f>
        <v>0</v>
      </c>
      <c r="AY72" s="118">
        <f>'VRN - Vedlejší rozpočtové...'!J33</f>
        <v>0</v>
      </c>
      <c r="AZ72" s="118">
        <f>'VRN - Vedlejší rozpočtové...'!F30</f>
        <v>0</v>
      </c>
      <c r="BA72" s="118">
        <f>'VRN - Vedlejší rozpočtové...'!F31</f>
        <v>0</v>
      </c>
      <c r="BB72" s="118">
        <f>'VRN - Vedlejší rozpočtové...'!F32</f>
        <v>0</v>
      </c>
      <c r="BC72" s="118">
        <f>'VRN - Vedlejší rozpočtové...'!F33</f>
        <v>0</v>
      </c>
      <c r="BD72" s="120">
        <f>'VRN - Vedlejší rozpočtové...'!F34</f>
        <v>0</v>
      </c>
      <c r="BT72" s="107" t="s">
        <v>84</v>
      </c>
      <c r="BV72" s="107" t="s">
        <v>78</v>
      </c>
      <c r="BW72" s="107" t="s">
        <v>146</v>
      </c>
      <c r="BX72" s="107" t="s">
        <v>7</v>
      </c>
      <c r="CL72" s="107" t="s">
        <v>21</v>
      </c>
      <c r="CM72" s="107" t="s">
        <v>86</v>
      </c>
    </row>
    <row r="73" spans="2:44" s="1" customFormat="1" ht="30" customHeight="1">
      <c r="B73" s="42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2"/>
    </row>
    <row r="74" spans="2:44" s="1" customFormat="1" ht="6.9" customHeight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62"/>
    </row>
  </sheetData>
  <sheetProtection algorithmName="SHA-512" hashValue="35YndQUq3vsyjDvRcQXByD0siVf+AB/I8o6p8ZhjAKJz8h1+qAVsWruOodp82EH6dtf8+k9xhZ6P9xWZiHTe0Q==" saltValue="oBk041V7sv/bfW6aTATQA4V8nmzshsCDciQ8ce63kUlTg/ebsmPFQ9jwky5MUSkc6opwUh0sEbtJEmmibhR2EA==" spinCount="100000" sheet="1" objects="1" scenarios="1" formatColumns="0" formatRows="0"/>
  <mergeCells count="121">
    <mergeCell ref="AN63:AP63"/>
    <mergeCell ref="AN64:AP64"/>
    <mergeCell ref="AN65:AP65"/>
    <mergeCell ref="AN66:AP66"/>
    <mergeCell ref="AN67:AP67"/>
    <mergeCell ref="AN68:AP68"/>
    <mergeCell ref="AN51:AP51"/>
    <mergeCell ref="K62:AF62"/>
    <mergeCell ref="K63:AF63"/>
    <mergeCell ref="AG51:AM51"/>
    <mergeCell ref="C49:G49"/>
    <mergeCell ref="D52:H52"/>
    <mergeCell ref="D53:H53"/>
    <mergeCell ref="E54:I54"/>
    <mergeCell ref="E55:I55"/>
    <mergeCell ref="E56:I56"/>
    <mergeCell ref="AG71:AM71"/>
    <mergeCell ref="AG72:AM72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60:AM60"/>
    <mergeCell ref="AG61:AM61"/>
    <mergeCell ref="AG62:AM62"/>
    <mergeCell ref="AN54:AP54"/>
    <mergeCell ref="AN59:AP59"/>
    <mergeCell ref="AN57:AP57"/>
    <mergeCell ref="AN55:AP55"/>
    <mergeCell ref="AN56:AP56"/>
    <mergeCell ref="AN58:AP58"/>
    <mergeCell ref="AN60:AP60"/>
    <mergeCell ref="AN61:AP61"/>
    <mergeCell ref="AN62:AP62"/>
    <mergeCell ref="E69:I69"/>
    <mergeCell ref="E70:I70"/>
    <mergeCell ref="E71:I71"/>
    <mergeCell ref="D72:H72"/>
    <mergeCell ref="AM46:AP46"/>
    <mergeCell ref="AS46:AT48"/>
    <mergeCell ref="AN49:AP49"/>
    <mergeCell ref="J65:AF65"/>
    <mergeCell ref="J64:AF64"/>
    <mergeCell ref="K66:AF66"/>
    <mergeCell ref="K67:AF67"/>
    <mergeCell ref="J68:AF68"/>
    <mergeCell ref="K69:AF69"/>
    <mergeCell ref="K70:AF70"/>
    <mergeCell ref="K71:AF71"/>
    <mergeCell ref="J72:AF72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E59:I59"/>
    <mergeCell ref="E60:I60"/>
    <mergeCell ref="D61:H61"/>
    <mergeCell ref="E62:I62"/>
    <mergeCell ref="E63:I63"/>
    <mergeCell ref="D64:H64"/>
    <mergeCell ref="D65:H65"/>
    <mergeCell ref="E66:I66"/>
    <mergeCell ref="D68:H68"/>
    <mergeCell ref="AN71:AP71"/>
    <mergeCell ref="AN72:AP72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J52:AF52"/>
    <mergeCell ref="W29:AE29"/>
    <mergeCell ref="AK29:AO29"/>
    <mergeCell ref="E67:I67"/>
    <mergeCell ref="E58:I58"/>
    <mergeCell ref="E57:I57"/>
    <mergeCell ref="BE5:BE32"/>
    <mergeCell ref="W30:AE30"/>
    <mergeCell ref="X32:AB32"/>
    <mergeCell ref="AK32:AO32"/>
    <mergeCell ref="AR2:BE2"/>
    <mergeCell ref="K5:AO5"/>
    <mergeCell ref="W28:AE28"/>
    <mergeCell ref="AK28:AO28"/>
    <mergeCell ref="AN70:AP70"/>
    <mergeCell ref="AN69:AP69"/>
    <mergeCell ref="K6:AO6"/>
    <mergeCell ref="L42:AO42"/>
    <mergeCell ref="AM44:AN44"/>
    <mergeCell ref="I49:AF49"/>
    <mergeCell ref="AG49:AM49"/>
    <mergeCell ref="J53:AF53"/>
    <mergeCell ref="K54:AF54"/>
    <mergeCell ref="K55:AF55"/>
    <mergeCell ref="K56:AF56"/>
    <mergeCell ref="K57:AF57"/>
    <mergeCell ref="K58:AF58"/>
    <mergeCell ref="K59:AF59"/>
    <mergeCell ref="K60:AF60"/>
    <mergeCell ref="J61:AF61"/>
  </mergeCells>
  <hyperlinks>
    <hyperlink ref="K1:S1" location="C2" display="1) Rekapitulace stavby"/>
    <hyperlink ref="W1:AI1" location="C51" display="2) Rekapitulace objektů stavby a soupisů prací"/>
    <hyperlink ref="A52" location="'001 - Příprava území, dem...'!C2" display="/"/>
    <hyperlink ref="A54" location="'SO 101 - Účelová komunikace'!C2" display="/"/>
    <hyperlink ref="A55" location="'SO 110 - Chodníky'!C2" display="/"/>
    <hyperlink ref="A56" location="'SO 110.1 - Oprava chodníku'!C2" display="/"/>
    <hyperlink ref="A57" location="'SO 120 - Parkoviště'!C2" display="/"/>
    <hyperlink ref="A58" location="'SO 150 - Odpadové hospodá...'!C2" display="/"/>
    <hyperlink ref="A59" location="'SO 301.1 - Rekonstrukce d...'!C2" display="/"/>
    <hyperlink ref="A60" location="'SO 301.2 - Dešťová kanali...'!C2" display="/"/>
    <hyperlink ref="A62" location="'SO 191 - Dopravní značení...'!C2" display="/"/>
    <hyperlink ref="A63" location="'SO 192 - Dočasné dopravní...'!C2" display="/"/>
    <hyperlink ref="A64" location="'400 - Elektro a sdělovací...'!C2" display="/"/>
    <hyperlink ref="A66" location="'SO 701 - Relaxační zóna -...'!C2" display="/"/>
    <hyperlink ref="A67" location="'SO 702 - Mobiliář'!C2" display="/"/>
    <hyperlink ref="A69" location="'SO 801-1 - Sadové úpravy,...'!C2" display="/"/>
    <hyperlink ref="A70" location="'SO 801-2 - Následná 3-let...'!C2" display="/"/>
    <hyperlink ref="A71" location="'SO 802 - Inventarizace ze...'!C2" display="/"/>
    <hyperlink ref="A72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117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1428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1429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ROUND(J85,2)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ROUND(SUM(BE85:BE129),2)</f>
        <v>0</v>
      </c>
      <c r="G32" s="43"/>
      <c r="H32" s="43"/>
      <c r="I32" s="141">
        <v>0.21</v>
      </c>
      <c r="J32" s="140">
        <f>ROUND(ROUND((SUM(BE85:BE129)),2)*I32,2)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ROUND(SUM(BF85:BF129),2)</f>
        <v>0</v>
      </c>
      <c r="G33" s="43"/>
      <c r="H33" s="43"/>
      <c r="I33" s="141">
        <v>0.15</v>
      </c>
      <c r="J33" s="140">
        <f>ROUND(ROUND((SUM(BF85:BF129)),2)*I33,2)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ROUND(SUM(BG85:BG129),2)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ROUND(SUM(BH85:BH129),2)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ROUND(SUM(BI85:BI129),2)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1428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191 - Dopravní značení - konečné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J85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J86</f>
        <v>0</v>
      </c>
      <c r="K61" s="165"/>
    </row>
    <row r="62" spans="2:11" s="9" customFormat="1" ht="19.95" customHeight="1">
      <c r="B62" s="166"/>
      <c r="C62" s="167"/>
      <c r="D62" s="168" t="s">
        <v>316</v>
      </c>
      <c r="E62" s="169"/>
      <c r="F62" s="169"/>
      <c r="G62" s="169"/>
      <c r="H62" s="169"/>
      <c r="I62" s="170"/>
      <c r="J62" s="171">
        <f>J87</f>
        <v>0</v>
      </c>
      <c r="K62" s="172"/>
    </row>
    <row r="63" spans="2:11" s="9" customFormat="1" ht="19.95" customHeight="1">
      <c r="B63" s="166"/>
      <c r="C63" s="167"/>
      <c r="D63" s="168" t="s">
        <v>163</v>
      </c>
      <c r="E63" s="169"/>
      <c r="F63" s="169"/>
      <c r="G63" s="169"/>
      <c r="H63" s="169"/>
      <c r="I63" s="170"/>
      <c r="J63" s="171">
        <f>J128</f>
        <v>0</v>
      </c>
      <c r="K63" s="172"/>
    </row>
    <row r="64" spans="2:11" s="1" customFormat="1" ht="21.75" customHeight="1">
      <c r="B64" s="42"/>
      <c r="C64" s="43"/>
      <c r="D64" s="43"/>
      <c r="E64" s="43"/>
      <c r="F64" s="43"/>
      <c r="G64" s="43"/>
      <c r="H64" s="43"/>
      <c r="I64" s="128"/>
      <c r="J64" s="43"/>
      <c r="K64" s="46"/>
    </row>
    <row r="65" spans="2:11" s="1" customFormat="1" ht="6.9" customHeight="1">
      <c r="B65" s="57"/>
      <c r="C65" s="58"/>
      <c r="D65" s="58"/>
      <c r="E65" s="58"/>
      <c r="F65" s="58"/>
      <c r="G65" s="58"/>
      <c r="H65" s="58"/>
      <c r="I65" s="149"/>
      <c r="J65" s="58"/>
      <c r="K65" s="59"/>
    </row>
    <row r="69" spans="2:12" s="1" customFormat="1" ht="6.9" customHeight="1">
      <c r="B69" s="60"/>
      <c r="C69" s="61"/>
      <c r="D69" s="61"/>
      <c r="E69" s="61"/>
      <c r="F69" s="61"/>
      <c r="G69" s="61"/>
      <c r="H69" s="61"/>
      <c r="I69" s="152"/>
      <c r="J69" s="61"/>
      <c r="K69" s="61"/>
      <c r="L69" s="62"/>
    </row>
    <row r="70" spans="2:12" s="1" customFormat="1" ht="36.9" customHeight="1">
      <c r="B70" s="42"/>
      <c r="C70" s="63" t="s">
        <v>164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4.4" customHeight="1">
      <c r="B72" s="42"/>
      <c r="C72" s="66" t="s">
        <v>18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6.5" customHeight="1">
      <c r="B73" s="42"/>
      <c r="C73" s="64"/>
      <c r="D73" s="64"/>
      <c r="E73" s="407" t="str">
        <f>E7</f>
        <v>Revitalizace dvorního traktu Jesenická - Palackého</v>
      </c>
      <c r="F73" s="408"/>
      <c r="G73" s="408"/>
      <c r="H73" s="408"/>
      <c r="I73" s="173"/>
      <c r="J73" s="64"/>
      <c r="K73" s="64"/>
      <c r="L73" s="62"/>
    </row>
    <row r="74" spans="2:12" ht="13.2">
      <c r="B74" s="29"/>
      <c r="C74" s="66" t="s">
        <v>153</v>
      </c>
      <c r="D74" s="251"/>
      <c r="E74" s="251"/>
      <c r="F74" s="251"/>
      <c r="G74" s="251"/>
      <c r="H74" s="251"/>
      <c r="J74" s="251"/>
      <c r="K74" s="251"/>
      <c r="L74" s="252"/>
    </row>
    <row r="75" spans="2:12" s="1" customFormat="1" ht="16.5" customHeight="1">
      <c r="B75" s="42"/>
      <c r="C75" s="64"/>
      <c r="D75" s="64"/>
      <c r="E75" s="407" t="s">
        <v>1428</v>
      </c>
      <c r="F75" s="409"/>
      <c r="G75" s="409"/>
      <c r="H75" s="409"/>
      <c r="I75" s="173"/>
      <c r="J75" s="64"/>
      <c r="K75" s="64"/>
      <c r="L75" s="62"/>
    </row>
    <row r="76" spans="2:12" s="1" customFormat="1" ht="14.4" customHeight="1">
      <c r="B76" s="42"/>
      <c r="C76" s="66" t="s">
        <v>313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7.25" customHeight="1">
      <c r="B77" s="42"/>
      <c r="C77" s="64"/>
      <c r="D77" s="64"/>
      <c r="E77" s="395" t="str">
        <f>E11</f>
        <v>SO 191 - Dopravní značení - konečné</v>
      </c>
      <c r="F77" s="409"/>
      <c r="G77" s="409"/>
      <c r="H77" s="409"/>
      <c r="I77" s="173"/>
      <c r="J77" s="64"/>
      <c r="K77" s="64"/>
      <c r="L77" s="62"/>
    </row>
    <row r="78" spans="2:12" s="1" customFormat="1" ht="6.9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8" customHeight="1">
      <c r="B79" s="42"/>
      <c r="C79" s="66" t="s">
        <v>23</v>
      </c>
      <c r="D79" s="64"/>
      <c r="E79" s="64"/>
      <c r="F79" s="174" t="str">
        <f>F14</f>
        <v>Šumperk</v>
      </c>
      <c r="G79" s="64"/>
      <c r="H79" s="64"/>
      <c r="I79" s="175" t="s">
        <v>25</v>
      </c>
      <c r="J79" s="74" t="str">
        <f>IF(J14="","",J14)</f>
        <v>19. 6. 2018</v>
      </c>
      <c r="K79" s="64"/>
      <c r="L79" s="62"/>
    </row>
    <row r="80" spans="2:12" s="1" customFormat="1" ht="6.9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3.2">
      <c r="B81" s="42"/>
      <c r="C81" s="66" t="s">
        <v>27</v>
      </c>
      <c r="D81" s="64"/>
      <c r="E81" s="64"/>
      <c r="F81" s="174" t="str">
        <f>E17</f>
        <v>Město Šumperk</v>
      </c>
      <c r="G81" s="64"/>
      <c r="H81" s="64"/>
      <c r="I81" s="175" t="s">
        <v>35</v>
      </c>
      <c r="J81" s="174" t="str">
        <f>E23</f>
        <v>Cekr CZ s.r.o.</v>
      </c>
      <c r="K81" s="64"/>
      <c r="L81" s="62"/>
    </row>
    <row r="82" spans="2:12" s="1" customFormat="1" ht="14.4" customHeight="1">
      <c r="B82" s="42"/>
      <c r="C82" s="66" t="s">
        <v>33</v>
      </c>
      <c r="D82" s="64"/>
      <c r="E82" s="64"/>
      <c r="F82" s="174" t="str">
        <f>IF(E20="","",E20)</f>
        <v/>
      </c>
      <c r="G82" s="64"/>
      <c r="H82" s="64"/>
      <c r="I82" s="173"/>
      <c r="J82" s="64"/>
      <c r="K82" s="64"/>
      <c r="L82" s="62"/>
    </row>
    <row r="83" spans="2:12" s="1" customFormat="1" ht="10.3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20" s="10" customFormat="1" ht="29.25" customHeight="1">
      <c r="B84" s="176"/>
      <c r="C84" s="177" t="s">
        <v>165</v>
      </c>
      <c r="D84" s="178" t="s">
        <v>61</v>
      </c>
      <c r="E84" s="178" t="s">
        <v>57</v>
      </c>
      <c r="F84" s="178" t="s">
        <v>166</v>
      </c>
      <c r="G84" s="178" t="s">
        <v>167</v>
      </c>
      <c r="H84" s="178" t="s">
        <v>168</v>
      </c>
      <c r="I84" s="179" t="s">
        <v>169</v>
      </c>
      <c r="J84" s="178" t="s">
        <v>157</v>
      </c>
      <c r="K84" s="180" t="s">
        <v>170</v>
      </c>
      <c r="L84" s="181"/>
      <c r="M84" s="82" t="s">
        <v>171</v>
      </c>
      <c r="N84" s="83" t="s">
        <v>46</v>
      </c>
      <c r="O84" s="83" t="s">
        <v>172</v>
      </c>
      <c r="P84" s="83" t="s">
        <v>173</v>
      </c>
      <c r="Q84" s="83" t="s">
        <v>174</v>
      </c>
      <c r="R84" s="83" t="s">
        <v>175</v>
      </c>
      <c r="S84" s="83" t="s">
        <v>176</v>
      </c>
      <c r="T84" s="84" t="s">
        <v>177</v>
      </c>
    </row>
    <row r="85" spans="2:63" s="1" customFormat="1" ht="29.25" customHeight="1">
      <c r="B85" s="42"/>
      <c r="C85" s="88" t="s">
        <v>158</v>
      </c>
      <c r="D85" s="64"/>
      <c r="E85" s="64"/>
      <c r="F85" s="64"/>
      <c r="G85" s="64"/>
      <c r="H85" s="64"/>
      <c r="I85" s="173"/>
      <c r="J85" s="182">
        <f>BK85</f>
        <v>0</v>
      </c>
      <c r="K85" s="64"/>
      <c r="L85" s="62"/>
      <c r="M85" s="85"/>
      <c r="N85" s="86"/>
      <c r="O85" s="86"/>
      <c r="P85" s="183">
        <f>P86</f>
        <v>0</v>
      </c>
      <c r="Q85" s="86"/>
      <c r="R85" s="183">
        <f>R86</f>
        <v>0.25417999999999996</v>
      </c>
      <c r="S85" s="86"/>
      <c r="T85" s="184">
        <f>T86</f>
        <v>0.164</v>
      </c>
      <c r="AT85" s="25" t="s">
        <v>75</v>
      </c>
      <c r="AU85" s="25" t="s">
        <v>159</v>
      </c>
      <c r="BK85" s="185">
        <f>BK86</f>
        <v>0</v>
      </c>
    </row>
    <row r="86" spans="2:63" s="11" customFormat="1" ht="37.35" customHeight="1">
      <c r="B86" s="186"/>
      <c r="C86" s="187"/>
      <c r="D86" s="188" t="s">
        <v>75</v>
      </c>
      <c r="E86" s="189" t="s">
        <v>178</v>
      </c>
      <c r="F86" s="189" t="s">
        <v>179</v>
      </c>
      <c r="G86" s="187"/>
      <c r="H86" s="187"/>
      <c r="I86" s="190"/>
      <c r="J86" s="191">
        <f>BK86</f>
        <v>0</v>
      </c>
      <c r="K86" s="187"/>
      <c r="L86" s="192"/>
      <c r="M86" s="193"/>
      <c r="N86" s="194"/>
      <c r="O86" s="194"/>
      <c r="P86" s="195">
        <f>P87+P128</f>
        <v>0</v>
      </c>
      <c r="Q86" s="194"/>
      <c r="R86" s="195">
        <f>R87+R128</f>
        <v>0.25417999999999996</v>
      </c>
      <c r="S86" s="194"/>
      <c r="T86" s="196">
        <f>T87+T128</f>
        <v>0.164</v>
      </c>
      <c r="AR86" s="197" t="s">
        <v>84</v>
      </c>
      <c r="AT86" s="198" t="s">
        <v>75</v>
      </c>
      <c r="AU86" s="198" t="s">
        <v>76</v>
      </c>
      <c r="AY86" s="197" t="s">
        <v>180</v>
      </c>
      <c r="BK86" s="199">
        <f>BK87+BK128</f>
        <v>0</v>
      </c>
    </row>
    <row r="87" spans="2:63" s="11" customFormat="1" ht="19.95" customHeight="1">
      <c r="B87" s="186"/>
      <c r="C87" s="187"/>
      <c r="D87" s="188" t="s">
        <v>75</v>
      </c>
      <c r="E87" s="200" t="s">
        <v>235</v>
      </c>
      <c r="F87" s="200" t="s">
        <v>433</v>
      </c>
      <c r="G87" s="187"/>
      <c r="H87" s="187"/>
      <c r="I87" s="190"/>
      <c r="J87" s="201">
        <f>BK87</f>
        <v>0</v>
      </c>
      <c r="K87" s="187"/>
      <c r="L87" s="192"/>
      <c r="M87" s="193"/>
      <c r="N87" s="194"/>
      <c r="O87" s="194"/>
      <c r="P87" s="195">
        <f>SUM(P88:P127)</f>
        <v>0</v>
      </c>
      <c r="Q87" s="194"/>
      <c r="R87" s="195">
        <f>SUM(R88:R127)</f>
        <v>0.25417999999999996</v>
      </c>
      <c r="S87" s="194"/>
      <c r="T87" s="196">
        <f>SUM(T88:T127)</f>
        <v>0.164</v>
      </c>
      <c r="AR87" s="197" t="s">
        <v>84</v>
      </c>
      <c r="AT87" s="198" t="s">
        <v>75</v>
      </c>
      <c r="AU87" s="198" t="s">
        <v>84</v>
      </c>
      <c r="AY87" s="197" t="s">
        <v>180</v>
      </c>
      <c r="BK87" s="199">
        <f>SUM(BK88:BK127)</f>
        <v>0</v>
      </c>
    </row>
    <row r="88" spans="2:65" s="1" customFormat="1" ht="25.5" customHeight="1">
      <c r="B88" s="42"/>
      <c r="C88" s="202" t="s">
        <v>84</v>
      </c>
      <c r="D88" s="202" t="s">
        <v>182</v>
      </c>
      <c r="E88" s="203" t="s">
        <v>1430</v>
      </c>
      <c r="F88" s="204" t="s">
        <v>1431</v>
      </c>
      <c r="G88" s="205" t="s">
        <v>872</v>
      </c>
      <c r="H88" s="206">
        <v>4</v>
      </c>
      <c r="I88" s="207"/>
      <c r="J88" s="208">
        <f>ROUND(I88*H88,2)</f>
        <v>0</v>
      </c>
      <c r="K88" s="204" t="s">
        <v>186</v>
      </c>
      <c r="L88" s="62"/>
      <c r="M88" s="209" t="s">
        <v>21</v>
      </c>
      <c r="N88" s="210" t="s">
        <v>47</v>
      </c>
      <c r="O88" s="43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5" t="s">
        <v>187</v>
      </c>
      <c r="AT88" s="25" t="s">
        <v>182</v>
      </c>
      <c r="AU88" s="25" t="s">
        <v>86</v>
      </c>
      <c r="AY88" s="25" t="s">
        <v>180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84</v>
      </c>
      <c r="BK88" s="213">
        <f>ROUND(I88*H88,2)</f>
        <v>0</v>
      </c>
      <c r="BL88" s="25" t="s">
        <v>187</v>
      </c>
      <c r="BM88" s="25" t="s">
        <v>1432</v>
      </c>
    </row>
    <row r="89" spans="2:51" s="12" customFormat="1" ht="12">
      <c r="B89" s="214"/>
      <c r="C89" s="215"/>
      <c r="D89" s="216" t="s">
        <v>189</v>
      </c>
      <c r="E89" s="217" t="s">
        <v>21</v>
      </c>
      <c r="F89" s="218" t="s">
        <v>1433</v>
      </c>
      <c r="G89" s="215"/>
      <c r="H89" s="217" t="s">
        <v>21</v>
      </c>
      <c r="I89" s="219"/>
      <c r="J89" s="215"/>
      <c r="K89" s="215"/>
      <c r="L89" s="220"/>
      <c r="M89" s="221"/>
      <c r="N89" s="222"/>
      <c r="O89" s="222"/>
      <c r="P89" s="222"/>
      <c r="Q89" s="222"/>
      <c r="R89" s="222"/>
      <c r="S89" s="222"/>
      <c r="T89" s="223"/>
      <c r="AT89" s="224" t="s">
        <v>189</v>
      </c>
      <c r="AU89" s="224" t="s">
        <v>86</v>
      </c>
      <c r="AV89" s="12" t="s">
        <v>84</v>
      </c>
      <c r="AW89" s="12" t="s">
        <v>39</v>
      </c>
      <c r="AX89" s="12" t="s">
        <v>76</v>
      </c>
      <c r="AY89" s="224" t="s">
        <v>180</v>
      </c>
    </row>
    <row r="90" spans="2:51" s="13" customFormat="1" ht="12">
      <c r="B90" s="225"/>
      <c r="C90" s="226"/>
      <c r="D90" s="216" t="s">
        <v>189</v>
      </c>
      <c r="E90" s="227" t="s">
        <v>21</v>
      </c>
      <c r="F90" s="228" t="s">
        <v>1434</v>
      </c>
      <c r="G90" s="226"/>
      <c r="H90" s="229">
        <v>4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AT90" s="235" t="s">
        <v>189</v>
      </c>
      <c r="AU90" s="235" t="s">
        <v>86</v>
      </c>
      <c r="AV90" s="13" t="s">
        <v>86</v>
      </c>
      <c r="AW90" s="13" t="s">
        <v>39</v>
      </c>
      <c r="AX90" s="13" t="s">
        <v>76</v>
      </c>
      <c r="AY90" s="235" t="s">
        <v>180</v>
      </c>
    </row>
    <row r="91" spans="2:51" s="14" customFormat="1" ht="12">
      <c r="B91" s="236"/>
      <c r="C91" s="237"/>
      <c r="D91" s="216" t="s">
        <v>189</v>
      </c>
      <c r="E91" s="238" t="s">
        <v>21</v>
      </c>
      <c r="F91" s="239" t="s">
        <v>192</v>
      </c>
      <c r="G91" s="237"/>
      <c r="H91" s="240">
        <v>4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AT91" s="246" t="s">
        <v>189</v>
      </c>
      <c r="AU91" s="246" t="s">
        <v>86</v>
      </c>
      <c r="AV91" s="14" t="s">
        <v>187</v>
      </c>
      <c r="AW91" s="14" t="s">
        <v>39</v>
      </c>
      <c r="AX91" s="14" t="s">
        <v>84</v>
      </c>
      <c r="AY91" s="246" t="s">
        <v>180</v>
      </c>
    </row>
    <row r="92" spans="2:65" s="1" customFormat="1" ht="16.5" customHeight="1">
      <c r="B92" s="42"/>
      <c r="C92" s="264" t="s">
        <v>86</v>
      </c>
      <c r="D92" s="264" t="s">
        <v>360</v>
      </c>
      <c r="E92" s="265" t="s">
        <v>1435</v>
      </c>
      <c r="F92" s="266" t="s">
        <v>1436</v>
      </c>
      <c r="G92" s="267" t="s">
        <v>872</v>
      </c>
      <c r="H92" s="268">
        <v>4</v>
      </c>
      <c r="I92" s="269"/>
      <c r="J92" s="270">
        <f>ROUND(I92*H92,2)</f>
        <v>0</v>
      </c>
      <c r="K92" s="266" t="s">
        <v>422</v>
      </c>
      <c r="L92" s="271"/>
      <c r="M92" s="272" t="s">
        <v>21</v>
      </c>
      <c r="N92" s="273" t="s">
        <v>47</v>
      </c>
      <c r="O92" s="43"/>
      <c r="P92" s="211">
        <f>O92*H92</f>
        <v>0</v>
      </c>
      <c r="Q92" s="211">
        <v>0.0021</v>
      </c>
      <c r="R92" s="211">
        <f>Q92*H92</f>
        <v>0.0084</v>
      </c>
      <c r="S92" s="211">
        <v>0</v>
      </c>
      <c r="T92" s="212">
        <f>S92*H92</f>
        <v>0</v>
      </c>
      <c r="AR92" s="25" t="s">
        <v>223</v>
      </c>
      <c r="AT92" s="25" t="s">
        <v>360</v>
      </c>
      <c r="AU92" s="25" t="s">
        <v>86</v>
      </c>
      <c r="AY92" s="25" t="s">
        <v>180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84</v>
      </c>
      <c r="BK92" s="213">
        <f>ROUND(I92*H92,2)</f>
        <v>0</v>
      </c>
      <c r="BL92" s="25" t="s">
        <v>187</v>
      </c>
      <c r="BM92" s="25" t="s">
        <v>1437</v>
      </c>
    </row>
    <row r="93" spans="2:47" s="1" customFormat="1" ht="24">
      <c r="B93" s="42"/>
      <c r="C93" s="64"/>
      <c r="D93" s="216" t="s">
        <v>424</v>
      </c>
      <c r="E93" s="64"/>
      <c r="F93" s="274" t="s">
        <v>425</v>
      </c>
      <c r="G93" s="64"/>
      <c r="H93" s="64"/>
      <c r="I93" s="173"/>
      <c r="J93" s="64"/>
      <c r="K93" s="64"/>
      <c r="L93" s="62"/>
      <c r="M93" s="275"/>
      <c r="N93" s="43"/>
      <c r="O93" s="43"/>
      <c r="P93" s="43"/>
      <c r="Q93" s="43"/>
      <c r="R93" s="43"/>
      <c r="S93" s="43"/>
      <c r="T93" s="79"/>
      <c r="AT93" s="25" t="s">
        <v>424</v>
      </c>
      <c r="AU93" s="25" t="s">
        <v>86</v>
      </c>
    </row>
    <row r="94" spans="2:51" s="12" customFormat="1" ht="12">
      <c r="B94" s="214"/>
      <c r="C94" s="215"/>
      <c r="D94" s="216" t="s">
        <v>189</v>
      </c>
      <c r="E94" s="217" t="s">
        <v>21</v>
      </c>
      <c r="F94" s="218" t="s">
        <v>1438</v>
      </c>
      <c r="G94" s="215"/>
      <c r="H94" s="217" t="s">
        <v>21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189</v>
      </c>
      <c r="AU94" s="224" t="s">
        <v>86</v>
      </c>
      <c r="AV94" s="12" t="s">
        <v>84</v>
      </c>
      <c r="AW94" s="12" t="s">
        <v>39</v>
      </c>
      <c r="AX94" s="12" t="s">
        <v>76</v>
      </c>
      <c r="AY94" s="224" t="s">
        <v>180</v>
      </c>
    </row>
    <row r="95" spans="2:51" s="13" customFormat="1" ht="12">
      <c r="B95" s="225"/>
      <c r="C95" s="226"/>
      <c r="D95" s="216" t="s">
        <v>189</v>
      </c>
      <c r="E95" s="227" t="s">
        <v>21</v>
      </c>
      <c r="F95" s="228" t="s">
        <v>1434</v>
      </c>
      <c r="G95" s="226"/>
      <c r="H95" s="229">
        <v>4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189</v>
      </c>
      <c r="AU95" s="235" t="s">
        <v>86</v>
      </c>
      <c r="AV95" s="13" t="s">
        <v>86</v>
      </c>
      <c r="AW95" s="13" t="s">
        <v>39</v>
      </c>
      <c r="AX95" s="13" t="s">
        <v>76</v>
      </c>
      <c r="AY95" s="235" t="s">
        <v>180</v>
      </c>
    </row>
    <row r="96" spans="2:51" s="14" customFormat="1" ht="12">
      <c r="B96" s="236"/>
      <c r="C96" s="237"/>
      <c r="D96" s="216" t="s">
        <v>189</v>
      </c>
      <c r="E96" s="238" t="s">
        <v>21</v>
      </c>
      <c r="F96" s="239" t="s">
        <v>192</v>
      </c>
      <c r="G96" s="237"/>
      <c r="H96" s="240">
        <v>4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189</v>
      </c>
      <c r="AU96" s="246" t="s">
        <v>86</v>
      </c>
      <c r="AV96" s="14" t="s">
        <v>187</v>
      </c>
      <c r="AW96" s="14" t="s">
        <v>39</v>
      </c>
      <c r="AX96" s="14" t="s">
        <v>84</v>
      </c>
      <c r="AY96" s="246" t="s">
        <v>180</v>
      </c>
    </row>
    <row r="97" spans="2:65" s="1" customFormat="1" ht="25.5" customHeight="1">
      <c r="B97" s="42"/>
      <c r="C97" s="202" t="s">
        <v>200</v>
      </c>
      <c r="D97" s="202" t="s">
        <v>182</v>
      </c>
      <c r="E97" s="203" t="s">
        <v>1439</v>
      </c>
      <c r="F97" s="204" t="s">
        <v>1440</v>
      </c>
      <c r="G97" s="205" t="s">
        <v>872</v>
      </c>
      <c r="H97" s="206">
        <v>2</v>
      </c>
      <c r="I97" s="207"/>
      <c r="J97" s="208">
        <f>ROUND(I97*H97,2)</f>
        <v>0</v>
      </c>
      <c r="K97" s="204" t="s">
        <v>186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0.0007</v>
      </c>
      <c r="R97" s="211">
        <f>Q97*H97</f>
        <v>0.0014</v>
      </c>
      <c r="S97" s="211">
        <v>0</v>
      </c>
      <c r="T97" s="212">
        <f>S97*H97</f>
        <v>0</v>
      </c>
      <c r="AR97" s="25" t="s">
        <v>187</v>
      </c>
      <c r="AT97" s="25" t="s">
        <v>182</v>
      </c>
      <c r="AU97" s="25" t="s">
        <v>86</v>
      </c>
      <c r="AY97" s="25" t="s">
        <v>180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187</v>
      </c>
      <c r="BM97" s="25" t="s">
        <v>1441</v>
      </c>
    </row>
    <row r="98" spans="2:51" s="12" customFormat="1" ht="12">
      <c r="B98" s="214"/>
      <c r="C98" s="215"/>
      <c r="D98" s="216" t="s">
        <v>189</v>
      </c>
      <c r="E98" s="217" t="s">
        <v>21</v>
      </c>
      <c r="F98" s="218" t="s">
        <v>1442</v>
      </c>
      <c r="G98" s="215"/>
      <c r="H98" s="217" t="s">
        <v>21</v>
      </c>
      <c r="I98" s="219"/>
      <c r="J98" s="215"/>
      <c r="K98" s="215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189</v>
      </c>
      <c r="AU98" s="224" t="s">
        <v>86</v>
      </c>
      <c r="AV98" s="12" t="s">
        <v>84</v>
      </c>
      <c r="AW98" s="12" t="s">
        <v>39</v>
      </c>
      <c r="AX98" s="12" t="s">
        <v>76</v>
      </c>
      <c r="AY98" s="224" t="s">
        <v>180</v>
      </c>
    </row>
    <row r="99" spans="2:51" s="13" customFormat="1" ht="12">
      <c r="B99" s="225"/>
      <c r="C99" s="226"/>
      <c r="D99" s="216" t="s">
        <v>189</v>
      </c>
      <c r="E99" s="227" t="s">
        <v>21</v>
      </c>
      <c r="F99" s="228" t="s">
        <v>86</v>
      </c>
      <c r="G99" s="226"/>
      <c r="H99" s="229">
        <v>2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AT99" s="235" t="s">
        <v>189</v>
      </c>
      <c r="AU99" s="235" t="s">
        <v>86</v>
      </c>
      <c r="AV99" s="13" t="s">
        <v>86</v>
      </c>
      <c r="AW99" s="13" t="s">
        <v>39</v>
      </c>
      <c r="AX99" s="13" t="s">
        <v>76</v>
      </c>
      <c r="AY99" s="235" t="s">
        <v>180</v>
      </c>
    </row>
    <row r="100" spans="2:51" s="14" customFormat="1" ht="12">
      <c r="B100" s="236"/>
      <c r="C100" s="237"/>
      <c r="D100" s="216" t="s">
        <v>189</v>
      </c>
      <c r="E100" s="238" t="s">
        <v>21</v>
      </c>
      <c r="F100" s="239" t="s">
        <v>192</v>
      </c>
      <c r="G100" s="237"/>
      <c r="H100" s="240">
        <v>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189</v>
      </c>
      <c r="AU100" s="246" t="s">
        <v>86</v>
      </c>
      <c r="AV100" s="14" t="s">
        <v>187</v>
      </c>
      <c r="AW100" s="14" t="s">
        <v>39</v>
      </c>
      <c r="AX100" s="14" t="s">
        <v>84</v>
      </c>
      <c r="AY100" s="246" t="s">
        <v>180</v>
      </c>
    </row>
    <row r="101" spans="2:65" s="1" customFormat="1" ht="16.5" customHeight="1">
      <c r="B101" s="42"/>
      <c r="C101" s="264" t="s">
        <v>187</v>
      </c>
      <c r="D101" s="264" t="s">
        <v>360</v>
      </c>
      <c r="E101" s="265" t="s">
        <v>1443</v>
      </c>
      <c r="F101" s="266" t="s">
        <v>1444</v>
      </c>
      <c r="G101" s="267" t="s">
        <v>872</v>
      </c>
      <c r="H101" s="268">
        <v>2</v>
      </c>
      <c r="I101" s="269"/>
      <c r="J101" s="270">
        <f>ROUND(I101*H101,2)</f>
        <v>0</v>
      </c>
      <c r="K101" s="266" t="s">
        <v>186</v>
      </c>
      <c r="L101" s="271"/>
      <c r="M101" s="272" t="s">
        <v>21</v>
      </c>
      <c r="N101" s="273" t="s">
        <v>47</v>
      </c>
      <c r="O101" s="43"/>
      <c r="P101" s="211">
        <f>O101*H101</f>
        <v>0</v>
      </c>
      <c r="Q101" s="211">
        <v>0.0041</v>
      </c>
      <c r="R101" s="211">
        <f>Q101*H101</f>
        <v>0.0082</v>
      </c>
      <c r="S101" s="211">
        <v>0</v>
      </c>
      <c r="T101" s="212">
        <f>S101*H101</f>
        <v>0</v>
      </c>
      <c r="AR101" s="25" t="s">
        <v>223</v>
      </c>
      <c r="AT101" s="25" t="s">
        <v>360</v>
      </c>
      <c r="AU101" s="25" t="s">
        <v>86</v>
      </c>
      <c r="AY101" s="25" t="s">
        <v>180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84</v>
      </c>
      <c r="BK101" s="213">
        <f>ROUND(I101*H101,2)</f>
        <v>0</v>
      </c>
      <c r="BL101" s="25" t="s">
        <v>187</v>
      </c>
      <c r="BM101" s="25" t="s">
        <v>1445</v>
      </c>
    </row>
    <row r="102" spans="2:51" s="12" customFormat="1" ht="12">
      <c r="B102" s="214"/>
      <c r="C102" s="215"/>
      <c r="D102" s="216" t="s">
        <v>189</v>
      </c>
      <c r="E102" s="217" t="s">
        <v>21</v>
      </c>
      <c r="F102" s="218" t="s">
        <v>1446</v>
      </c>
      <c r="G102" s="215"/>
      <c r="H102" s="217" t="s">
        <v>21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189</v>
      </c>
      <c r="AU102" s="224" t="s">
        <v>86</v>
      </c>
      <c r="AV102" s="12" t="s">
        <v>84</v>
      </c>
      <c r="AW102" s="12" t="s">
        <v>39</v>
      </c>
      <c r="AX102" s="12" t="s">
        <v>76</v>
      </c>
      <c r="AY102" s="224" t="s">
        <v>180</v>
      </c>
    </row>
    <row r="103" spans="2:51" s="13" customFormat="1" ht="12">
      <c r="B103" s="225"/>
      <c r="C103" s="226"/>
      <c r="D103" s="216" t="s">
        <v>189</v>
      </c>
      <c r="E103" s="227" t="s">
        <v>21</v>
      </c>
      <c r="F103" s="228" t="s">
        <v>86</v>
      </c>
      <c r="G103" s="226"/>
      <c r="H103" s="229">
        <v>2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189</v>
      </c>
      <c r="AU103" s="235" t="s">
        <v>86</v>
      </c>
      <c r="AV103" s="13" t="s">
        <v>86</v>
      </c>
      <c r="AW103" s="13" t="s">
        <v>39</v>
      </c>
      <c r="AX103" s="13" t="s">
        <v>76</v>
      </c>
      <c r="AY103" s="235" t="s">
        <v>180</v>
      </c>
    </row>
    <row r="104" spans="2:51" s="14" customFormat="1" ht="12">
      <c r="B104" s="236"/>
      <c r="C104" s="237"/>
      <c r="D104" s="216" t="s">
        <v>189</v>
      </c>
      <c r="E104" s="238" t="s">
        <v>21</v>
      </c>
      <c r="F104" s="239" t="s">
        <v>192</v>
      </c>
      <c r="G104" s="237"/>
      <c r="H104" s="240">
        <v>2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189</v>
      </c>
      <c r="AU104" s="246" t="s">
        <v>86</v>
      </c>
      <c r="AV104" s="14" t="s">
        <v>187</v>
      </c>
      <c r="AW104" s="14" t="s">
        <v>39</v>
      </c>
      <c r="AX104" s="14" t="s">
        <v>84</v>
      </c>
      <c r="AY104" s="246" t="s">
        <v>180</v>
      </c>
    </row>
    <row r="105" spans="2:65" s="1" customFormat="1" ht="16.5" customHeight="1">
      <c r="B105" s="42"/>
      <c r="C105" s="202" t="s">
        <v>211</v>
      </c>
      <c r="D105" s="202" t="s">
        <v>182</v>
      </c>
      <c r="E105" s="203" t="s">
        <v>1447</v>
      </c>
      <c r="F105" s="204" t="s">
        <v>1448</v>
      </c>
      <c r="G105" s="205" t="s">
        <v>872</v>
      </c>
      <c r="H105" s="206">
        <v>2</v>
      </c>
      <c r="I105" s="207"/>
      <c r="J105" s="208">
        <f>ROUND(I105*H105,2)</f>
        <v>0</v>
      </c>
      <c r="K105" s="204" t="s">
        <v>186</v>
      </c>
      <c r="L105" s="62"/>
      <c r="M105" s="209" t="s">
        <v>21</v>
      </c>
      <c r="N105" s="210" t="s">
        <v>47</v>
      </c>
      <c r="O105" s="43"/>
      <c r="P105" s="211">
        <f>O105*H105</f>
        <v>0</v>
      </c>
      <c r="Q105" s="211">
        <v>0.11241</v>
      </c>
      <c r="R105" s="211">
        <f>Q105*H105</f>
        <v>0.22482</v>
      </c>
      <c r="S105" s="211">
        <v>0</v>
      </c>
      <c r="T105" s="212">
        <f>S105*H105</f>
        <v>0</v>
      </c>
      <c r="AR105" s="25" t="s">
        <v>187</v>
      </c>
      <c r="AT105" s="25" t="s">
        <v>182</v>
      </c>
      <c r="AU105" s="25" t="s">
        <v>86</v>
      </c>
      <c r="AY105" s="25" t="s">
        <v>180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84</v>
      </c>
      <c r="BK105" s="213">
        <f>ROUND(I105*H105,2)</f>
        <v>0</v>
      </c>
      <c r="BL105" s="25" t="s">
        <v>187</v>
      </c>
      <c r="BM105" s="25" t="s">
        <v>1449</v>
      </c>
    </row>
    <row r="106" spans="2:51" s="12" customFormat="1" ht="12">
      <c r="B106" s="214"/>
      <c r="C106" s="215"/>
      <c r="D106" s="216" t="s">
        <v>189</v>
      </c>
      <c r="E106" s="217" t="s">
        <v>21</v>
      </c>
      <c r="F106" s="218" t="s">
        <v>1450</v>
      </c>
      <c r="G106" s="215"/>
      <c r="H106" s="217" t="s">
        <v>21</v>
      </c>
      <c r="I106" s="219"/>
      <c r="J106" s="215"/>
      <c r="K106" s="215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189</v>
      </c>
      <c r="AU106" s="224" t="s">
        <v>86</v>
      </c>
      <c r="AV106" s="12" t="s">
        <v>84</v>
      </c>
      <c r="AW106" s="12" t="s">
        <v>39</v>
      </c>
      <c r="AX106" s="12" t="s">
        <v>76</v>
      </c>
      <c r="AY106" s="224" t="s">
        <v>180</v>
      </c>
    </row>
    <row r="107" spans="2:51" s="12" customFormat="1" ht="12">
      <c r="B107" s="214"/>
      <c r="C107" s="215"/>
      <c r="D107" s="216" t="s">
        <v>189</v>
      </c>
      <c r="E107" s="217" t="s">
        <v>21</v>
      </c>
      <c r="F107" s="218" t="s">
        <v>1451</v>
      </c>
      <c r="G107" s="215"/>
      <c r="H107" s="217" t="s">
        <v>21</v>
      </c>
      <c r="I107" s="219"/>
      <c r="J107" s="215"/>
      <c r="K107" s="215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189</v>
      </c>
      <c r="AU107" s="224" t="s">
        <v>86</v>
      </c>
      <c r="AV107" s="12" t="s">
        <v>84</v>
      </c>
      <c r="AW107" s="12" t="s">
        <v>39</v>
      </c>
      <c r="AX107" s="12" t="s">
        <v>76</v>
      </c>
      <c r="AY107" s="224" t="s">
        <v>180</v>
      </c>
    </row>
    <row r="108" spans="2:51" s="13" customFormat="1" ht="12">
      <c r="B108" s="225"/>
      <c r="C108" s="226"/>
      <c r="D108" s="216" t="s">
        <v>189</v>
      </c>
      <c r="E108" s="227" t="s">
        <v>21</v>
      </c>
      <c r="F108" s="228" t="s">
        <v>86</v>
      </c>
      <c r="G108" s="226"/>
      <c r="H108" s="229">
        <v>2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AT108" s="235" t="s">
        <v>189</v>
      </c>
      <c r="AU108" s="235" t="s">
        <v>86</v>
      </c>
      <c r="AV108" s="13" t="s">
        <v>86</v>
      </c>
      <c r="AW108" s="13" t="s">
        <v>39</v>
      </c>
      <c r="AX108" s="13" t="s">
        <v>76</v>
      </c>
      <c r="AY108" s="235" t="s">
        <v>180</v>
      </c>
    </row>
    <row r="109" spans="2:51" s="14" customFormat="1" ht="12">
      <c r="B109" s="236"/>
      <c r="C109" s="237"/>
      <c r="D109" s="216" t="s">
        <v>189</v>
      </c>
      <c r="E109" s="238" t="s">
        <v>21</v>
      </c>
      <c r="F109" s="239" t="s">
        <v>192</v>
      </c>
      <c r="G109" s="237"/>
      <c r="H109" s="240">
        <v>2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189</v>
      </c>
      <c r="AU109" s="246" t="s">
        <v>86</v>
      </c>
      <c r="AV109" s="14" t="s">
        <v>187</v>
      </c>
      <c r="AW109" s="14" t="s">
        <v>39</v>
      </c>
      <c r="AX109" s="14" t="s">
        <v>84</v>
      </c>
      <c r="AY109" s="246" t="s">
        <v>180</v>
      </c>
    </row>
    <row r="110" spans="2:65" s="1" customFormat="1" ht="16.5" customHeight="1">
      <c r="B110" s="42"/>
      <c r="C110" s="264" t="s">
        <v>217</v>
      </c>
      <c r="D110" s="264" t="s">
        <v>360</v>
      </c>
      <c r="E110" s="265" t="s">
        <v>1452</v>
      </c>
      <c r="F110" s="266" t="s">
        <v>1453</v>
      </c>
      <c r="G110" s="267" t="s">
        <v>872</v>
      </c>
      <c r="H110" s="268">
        <v>2</v>
      </c>
      <c r="I110" s="269"/>
      <c r="J110" s="270">
        <f>ROUND(I110*H110,2)</f>
        <v>0</v>
      </c>
      <c r="K110" s="266" t="s">
        <v>186</v>
      </c>
      <c r="L110" s="271"/>
      <c r="M110" s="272" t="s">
        <v>21</v>
      </c>
      <c r="N110" s="273" t="s">
        <v>47</v>
      </c>
      <c r="O110" s="43"/>
      <c r="P110" s="211">
        <f>O110*H110</f>
        <v>0</v>
      </c>
      <c r="Q110" s="211">
        <v>0.0025</v>
      </c>
      <c r="R110" s="211">
        <f>Q110*H110</f>
        <v>0.005</v>
      </c>
      <c r="S110" s="211">
        <v>0</v>
      </c>
      <c r="T110" s="212">
        <f>S110*H110</f>
        <v>0</v>
      </c>
      <c r="AR110" s="25" t="s">
        <v>223</v>
      </c>
      <c r="AT110" s="25" t="s">
        <v>360</v>
      </c>
      <c r="AU110" s="25" t="s">
        <v>86</v>
      </c>
      <c r="AY110" s="25" t="s">
        <v>180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84</v>
      </c>
      <c r="BK110" s="213">
        <f>ROUND(I110*H110,2)</f>
        <v>0</v>
      </c>
      <c r="BL110" s="25" t="s">
        <v>187</v>
      </c>
      <c r="BM110" s="25" t="s">
        <v>1454</v>
      </c>
    </row>
    <row r="111" spans="2:51" s="12" customFormat="1" ht="12">
      <c r="B111" s="214"/>
      <c r="C111" s="215"/>
      <c r="D111" s="216" t="s">
        <v>189</v>
      </c>
      <c r="E111" s="217" t="s">
        <v>21</v>
      </c>
      <c r="F111" s="218" t="s">
        <v>1455</v>
      </c>
      <c r="G111" s="215"/>
      <c r="H111" s="217" t="s">
        <v>21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189</v>
      </c>
      <c r="AU111" s="224" t="s">
        <v>86</v>
      </c>
      <c r="AV111" s="12" t="s">
        <v>84</v>
      </c>
      <c r="AW111" s="12" t="s">
        <v>39</v>
      </c>
      <c r="AX111" s="12" t="s">
        <v>76</v>
      </c>
      <c r="AY111" s="224" t="s">
        <v>180</v>
      </c>
    </row>
    <row r="112" spans="2:51" s="12" customFormat="1" ht="12">
      <c r="B112" s="214"/>
      <c r="C112" s="215"/>
      <c r="D112" s="216" t="s">
        <v>189</v>
      </c>
      <c r="E112" s="217" t="s">
        <v>21</v>
      </c>
      <c r="F112" s="218" t="s">
        <v>1451</v>
      </c>
      <c r="G112" s="215"/>
      <c r="H112" s="217" t="s">
        <v>21</v>
      </c>
      <c r="I112" s="219"/>
      <c r="J112" s="215"/>
      <c r="K112" s="215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189</v>
      </c>
      <c r="AU112" s="224" t="s">
        <v>86</v>
      </c>
      <c r="AV112" s="12" t="s">
        <v>84</v>
      </c>
      <c r="AW112" s="12" t="s">
        <v>39</v>
      </c>
      <c r="AX112" s="12" t="s">
        <v>76</v>
      </c>
      <c r="AY112" s="224" t="s">
        <v>180</v>
      </c>
    </row>
    <row r="113" spans="2:51" s="13" customFormat="1" ht="12">
      <c r="B113" s="225"/>
      <c r="C113" s="226"/>
      <c r="D113" s="216" t="s">
        <v>189</v>
      </c>
      <c r="E113" s="227" t="s">
        <v>21</v>
      </c>
      <c r="F113" s="228" t="s">
        <v>86</v>
      </c>
      <c r="G113" s="226"/>
      <c r="H113" s="229">
        <v>2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189</v>
      </c>
      <c r="AU113" s="235" t="s">
        <v>86</v>
      </c>
      <c r="AV113" s="13" t="s">
        <v>86</v>
      </c>
      <c r="AW113" s="13" t="s">
        <v>39</v>
      </c>
      <c r="AX113" s="13" t="s">
        <v>76</v>
      </c>
      <c r="AY113" s="235" t="s">
        <v>180</v>
      </c>
    </row>
    <row r="114" spans="2:51" s="14" customFormat="1" ht="12">
      <c r="B114" s="236"/>
      <c r="C114" s="237"/>
      <c r="D114" s="216" t="s">
        <v>189</v>
      </c>
      <c r="E114" s="238" t="s">
        <v>21</v>
      </c>
      <c r="F114" s="239" t="s">
        <v>192</v>
      </c>
      <c r="G114" s="237"/>
      <c r="H114" s="240">
        <v>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189</v>
      </c>
      <c r="AU114" s="246" t="s">
        <v>86</v>
      </c>
      <c r="AV114" s="14" t="s">
        <v>187</v>
      </c>
      <c r="AW114" s="14" t="s">
        <v>39</v>
      </c>
      <c r="AX114" s="14" t="s">
        <v>84</v>
      </c>
      <c r="AY114" s="246" t="s">
        <v>180</v>
      </c>
    </row>
    <row r="115" spans="2:65" s="1" customFormat="1" ht="25.5" customHeight="1">
      <c r="B115" s="42"/>
      <c r="C115" s="202" t="s">
        <v>224</v>
      </c>
      <c r="D115" s="202" t="s">
        <v>182</v>
      </c>
      <c r="E115" s="203" t="s">
        <v>1456</v>
      </c>
      <c r="F115" s="204" t="s">
        <v>1457</v>
      </c>
      <c r="G115" s="205" t="s">
        <v>220</v>
      </c>
      <c r="H115" s="206">
        <v>79.5</v>
      </c>
      <c r="I115" s="207"/>
      <c r="J115" s="208">
        <f>ROUND(I115*H115,2)</f>
        <v>0</v>
      </c>
      <c r="K115" s="204" t="s">
        <v>186</v>
      </c>
      <c r="L115" s="62"/>
      <c r="M115" s="209" t="s">
        <v>21</v>
      </c>
      <c r="N115" s="210" t="s">
        <v>47</v>
      </c>
      <c r="O115" s="43"/>
      <c r="P115" s="211">
        <f>O115*H115</f>
        <v>0</v>
      </c>
      <c r="Q115" s="211">
        <v>8E-05</v>
      </c>
      <c r="R115" s="211">
        <f>Q115*H115</f>
        <v>0.00636</v>
      </c>
      <c r="S115" s="211">
        <v>0</v>
      </c>
      <c r="T115" s="212">
        <f>S115*H115</f>
        <v>0</v>
      </c>
      <c r="AR115" s="25" t="s">
        <v>187</v>
      </c>
      <c r="AT115" s="25" t="s">
        <v>182</v>
      </c>
      <c r="AU115" s="25" t="s">
        <v>86</v>
      </c>
      <c r="AY115" s="25" t="s">
        <v>180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84</v>
      </c>
      <c r="BK115" s="213">
        <f>ROUND(I115*H115,2)</f>
        <v>0</v>
      </c>
      <c r="BL115" s="25" t="s">
        <v>187</v>
      </c>
      <c r="BM115" s="25" t="s">
        <v>1458</v>
      </c>
    </row>
    <row r="116" spans="2:51" s="12" customFormat="1" ht="12">
      <c r="B116" s="214"/>
      <c r="C116" s="215"/>
      <c r="D116" s="216" t="s">
        <v>189</v>
      </c>
      <c r="E116" s="217" t="s">
        <v>21</v>
      </c>
      <c r="F116" s="218" t="s">
        <v>1459</v>
      </c>
      <c r="G116" s="215"/>
      <c r="H116" s="217" t="s">
        <v>21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189</v>
      </c>
      <c r="AU116" s="224" t="s">
        <v>86</v>
      </c>
      <c r="AV116" s="12" t="s">
        <v>84</v>
      </c>
      <c r="AW116" s="12" t="s">
        <v>39</v>
      </c>
      <c r="AX116" s="12" t="s">
        <v>76</v>
      </c>
      <c r="AY116" s="224" t="s">
        <v>180</v>
      </c>
    </row>
    <row r="117" spans="2:51" s="13" customFormat="1" ht="12">
      <c r="B117" s="225"/>
      <c r="C117" s="226"/>
      <c r="D117" s="216" t="s">
        <v>189</v>
      </c>
      <c r="E117" s="227" t="s">
        <v>21</v>
      </c>
      <c r="F117" s="228" t="s">
        <v>1460</v>
      </c>
      <c r="G117" s="226"/>
      <c r="H117" s="229">
        <v>79.5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189</v>
      </c>
      <c r="AU117" s="235" t="s">
        <v>86</v>
      </c>
      <c r="AV117" s="13" t="s">
        <v>86</v>
      </c>
      <c r="AW117" s="13" t="s">
        <v>39</v>
      </c>
      <c r="AX117" s="13" t="s">
        <v>76</v>
      </c>
      <c r="AY117" s="235" t="s">
        <v>180</v>
      </c>
    </row>
    <row r="118" spans="2:51" s="14" customFormat="1" ht="12">
      <c r="B118" s="236"/>
      <c r="C118" s="237"/>
      <c r="D118" s="216" t="s">
        <v>189</v>
      </c>
      <c r="E118" s="238" t="s">
        <v>21</v>
      </c>
      <c r="F118" s="239" t="s">
        <v>192</v>
      </c>
      <c r="G118" s="237"/>
      <c r="H118" s="240">
        <v>79.5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189</v>
      </c>
      <c r="AU118" s="246" t="s">
        <v>86</v>
      </c>
      <c r="AV118" s="14" t="s">
        <v>187</v>
      </c>
      <c r="AW118" s="14" t="s">
        <v>39</v>
      </c>
      <c r="AX118" s="14" t="s">
        <v>84</v>
      </c>
      <c r="AY118" s="246" t="s">
        <v>180</v>
      </c>
    </row>
    <row r="119" spans="2:65" s="1" customFormat="1" ht="25.5" customHeight="1">
      <c r="B119" s="42"/>
      <c r="C119" s="202" t="s">
        <v>223</v>
      </c>
      <c r="D119" s="202" t="s">
        <v>182</v>
      </c>
      <c r="E119" s="203" t="s">
        <v>1461</v>
      </c>
      <c r="F119" s="204" t="s">
        <v>1462</v>
      </c>
      <c r="G119" s="205" t="s">
        <v>220</v>
      </c>
      <c r="H119" s="206">
        <v>79.5</v>
      </c>
      <c r="I119" s="207"/>
      <c r="J119" s="208">
        <f>ROUND(I119*H119,2)</f>
        <v>0</v>
      </c>
      <c r="K119" s="204" t="s">
        <v>186</v>
      </c>
      <c r="L119" s="62"/>
      <c r="M119" s="209" t="s">
        <v>21</v>
      </c>
      <c r="N119" s="210" t="s">
        <v>47</v>
      </c>
      <c r="O119" s="43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AR119" s="25" t="s">
        <v>187</v>
      </c>
      <c r="AT119" s="25" t="s">
        <v>182</v>
      </c>
      <c r="AU119" s="25" t="s">
        <v>86</v>
      </c>
      <c r="AY119" s="25" t="s">
        <v>180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84</v>
      </c>
      <c r="BK119" s="213">
        <f>ROUND(I119*H119,2)</f>
        <v>0</v>
      </c>
      <c r="BL119" s="25" t="s">
        <v>187</v>
      </c>
      <c r="BM119" s="25" t="s">
        <v>1463</v>
      </c>
    </row>
    <row r="120" spans="2:51" s="12" customFormat="1" ht="12">
      <c r="B120" s="214"/>
      <c r="C120" s="215"/>
      <c r="D120" s="216" t="s">
        <v>189</v>
      </c>
      <c r="E120" s="217" t="s">
        <v>21</v>
      </c>
      <c r="F120" s="218" t="s">
        <v>1459</v>
      </c>
      <c r="G120" s="215"/>
      <c r="H120" s="217" t="s">
        <v>21</v>
      </c>
      <c r="I120" s="219"/>
      <c r="J120" s="215"/>
      <c r="K120" s="215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189</v>
      </c>
      <c r="AU120" s="224" t="s">
        <v>86</v>
      </c>
      <c r="AV120" s="12" t="s">
        <v>84</v>
      </c>
      <c r="AW120" s="12" t="s">
        <v>39</v>
      </c>
      <c r="AX120" s="12" t="s">
        <v>76</v>
      </c>
      <c r="AY120" s="224" t="s">
        <v>180</v>
      </c>
    </row>
    <row r="121" spans="2:51" s="13" customFormat="1" ht="12">
      <c r="B121" s="225"/>
      <c r="C121" s="226"/>
      <c r="D121" s="216" t="s">
        <v>189</v>
      </c>
      <c r="E121" s="227" t="s">
        <v>21</v>
      </c>
      <c r="F121" s="228" t="s">
        <v>1464</v>
      </c>
      <c r="G121" s="226"/>
      <c r="H121" s="229">
        <v>79.5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189</v>
      </c>
      <c r="AU121" s="235" t="s">
        <v>86</v>
      </c>
      <c r="AV121" s="13" t="s">
        <v>86</v>
      </c>
      <c r="AW121" s="13" t="s">
        <v>39</v>
      </c>
      <c r="AX121" s="13" t="s">
        <v>76</v>
      </c>
      <c r="AY121" s="235" t="s">
        <v>180</v>
      </c>
    </row>
    <row r="122" spans="2:51" s="14" customFormat="1" ht="12">
      <c r="B122" s="236"/>
      <c r="C122" s="237"/>
      <c r="D122" s="216" t="s">
        <v>189</v>
      </c>
      <c r="E122" s="238" t="s">
        <v>21</v>
      </c>
      <c r="F122" s="239" t="s">
        <v>192</v>
      </c>
      <c r="G122" s="237"/>
      <c r="H122" s="240">
        <v>79.5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189</v>
      </c>
      <c r="AU122" s="246" t="s">
        <v>86</v>
      </c>
      <c r="AV122" s="14" t="s">
        <v>187</v>
      </c>
      <c r="AW122" s="14" t="s">
        <v>39</v>
      </c>
      <c r="AX122" s="14" t="s">
        <v>84</v>
      </c>
      <c r="AY122" s="246" t="s">
        <v>180</v>
      </c>
    </row>
    <row r="123" spans="2:65" s="1" customFormat="1" ht="38.25" customHeight="1">
      <c r="B123" s="42"/>
      <c r="C123" s="202" t="s">
        <v>235</v>
      </c>
      <c r="D123" s="202" t="s">
        <v>182</v>
      </c>
      <c r="E123" s="203" t="s">
        <v>1465</v>
      </c>
      <c r="F123" s="204" t="s">
        <v>1466</v>
      </c>
      <c r="G123" s="205" t="s">
        <v>872</v>
      </c>
      <c r="H123" s="206">
        <v>2</v>
      </c>
      <c r="I123" s="207"/>
      <c r="J123" s="208">
        <f>ROUND(I123*H123,2)</f>
        <v>0</v>
      </c>
      <c r="K123" s="204" t="s">
        <v>186</v>
      </c>
      <c r="L123" s="62"/>
      <c r="M123" s="209" t="s">
        <v>21</v>
      </c>
      <c r="N123" s="210" t="s">
        <v>47</v>
      </c>
      <c r="O123" s="43"/>
      <c r="P123" s="211">
        <f>O123*H123</f>
        <v>0</v>
      </c>
      <c r="Q123" s="211">
        <v>0</v>
      </c>
      <c r="R123" s="211">
        <f>Q123*H123</f>
        <v>0</v>
      </c>
      <c r="S123" s="211">
        <v>0.082</v>
      </c>
      <c r="T123" s="212">
        <f>S123*H123</f>
        <v>0.164</v>
      </c>
      <c r="AR123" s="25" t="s">
        <v>187</v>
      </c>
      <c r="AT123" s="25" t="s">
        <v>182</v>
      </c>
      <c r="AU123" s="25" t="s">
        <v>86</v>
      </c>
      <c r="AY123" s="25" t="s">
        <v>180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84</v>
      </c>
      <c r="BK123" s="213">
        <f>ROUND(I123*H123,2)</f>
        <v>0</v>
      </c>
      <c r="BL123" s="25" t="s">
        <v>187</v>
      </c>
      <c r="BM123" s="25" t="s">
        <v>1467</v>
      </c>
    </row>
    <row r="124" spans="2:51" s="12" customFormat="1" ht="12">
      <c r="B124" s="214"/>
      <c r="C124" s="215"/>
      <c r="D124" s="216" t="s">
        <v>189</v>
      </c>
      <c r="E124" s="217" t="s">
        <v>21</v>
      </c>
      <c r="F124" s="218" t="s">
        <v>1468</v>
      </c>
      <c r="G124" s="215"/>
      <c r="H124" s="217" t="s">
        <v>21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189</v>
      </c>
      <c r="AU124" s="224" t="s">
        <v>86</v>
      </c>
      <c r="AV124" s="12" t="s">
        <v>84</v>
      </c>
      <c r="AW124" s="12" t="s">
        <v>39</v>
      </c>
      <c r="AX124" s="12" t="s">
        <v>76</v>
      </c>
      <c r="AY124" s="224" t="s">
        <v>180</v>
      </c>
    </row>
    <row r="125" spans="2:51" s="12" customFormat="1" ht="12">
      <c r="B125" s="214"/>
      <c r="C125" s="215"/>
      <c r="D125" s="216" t="s">
        <v>189</v>
      </c>
      <c r="E125" s="217" t="s">
        <v>21</v>
      </c>
      <c r="F125" s="218" t="s">
        <v>1469</v>
      </c>
      <c r="G125" s="215"/>
      <c r="H125" s="217" t="s">
        <v>21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189</v>
      </c>
      <c r="AU125" s="224" t="s">
        <v>86</v>
      </c>
      <c r="AV125" s="12" t="s">
        <v>84</v>
      </c>
      <c r="AW125" s="12" t="s">
        <v>39</v>
      </c>
      <c r="AX125" s="12" t="s">
        <v>76</v>
      </c>
      <c r="AY125" s="224" t="s">
        <v>180</v>
      </c>
    </row>
    <row r="126" spans="2:51" s="13" customFormat="1" ht="12">
      <c r="B126" s="225"/>
      <c r="C126" s="226"/>
      <c r="D126" s="216" t="s">
        <v>189</v>
      </c>
      <c r="E126" s="227" t="s">
        <v>21</v>
      </c>
      <c r="F126" s="228" t="s">
        <v>86</v>
      </c>
      <c r="G126" s="226"/>
      <c r="H126" s="229">
        <v>2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189</v>
      </c>
      <c r="AU126" s="235" t="s">
        <v>86</v>
      </c>
      <c r="AV126" s="13" t="s">
        <v>86</v>
      </c>
      <c r="AW126" s="13" t="s">
        <v>39</v>
      </c>
      <c r="AX126" s="13" t="s">
        <v>76</v>
      </c>
      <c r="AY126" s="235" t="s">
        <v>180</v>
      </c>
    </row>
    <row r="127" spans="2:51" s="14" customFormat="1" ht="12">
      <c r="B127" s="236"/>
      <c r="C127" s="237"/>
      <c r="D127" s="216" t="s">
        <v>189</v>
      </c>
      <c r="E127" s="238" t="s">
        <v>21</v>
      </c>
      <c r="F127" s="239" t="s">
        <v>192</v>
      </c>
      <c r="G127" s="237"/>
      <c r="H127" s="240">
        <v>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189</v>
      </c>
      <c r="AU127" s="246" t="s">
        <v>86</v>
      </c>
      <c r="AV127" s="14" t="s">
        <v>187</v>
      </c>
      <c r="AW127" s="14" t="s">
        <v>39</v>
      </c>
      <c r="AX127" s="14" t="s">
        <v>84</v>
      </c>
      <c r="AY127" s="246" t="s">
        <v>180</v>
      </c>
    </row>
    <row r="128" spans="2:63" s="11" customFormat="1" ht="29.85" customHeight="1">
      <c r="B128" s="186"/>
      <c r="C128" s="187"/>
      <c r="D128" s="188" t="s">
        <v>75</v>
      </c>
      <c r="E128" s="200" t="s">
        <v>306</v>
      </c>
      <c r="F128" s="200" t="s">
        <v>307</v>
      </c>
      <c r="G128" s="187"/>
      <c r="H128" s="187"/>
      <c r="I128" s="190"/>
      <c r="J128" s="201">
        <f>BK128</f>
        <v>0</v>
      </c>
      <c r="K128" s="187"/>
      <c r="L128" s="192"/>
      <c r="M128" s="193"/>
      <c r="N128" s="194"/>
      <c r="O128" s="194"/>
      <c r="P128" s="195">
        <f>P129</f>
        <v>0</v>
      </c>
      <c r="Q128" s="194"/>
      <c r="R128" s="195">
        <f>R129</f>
        <v>0</v>
      </c>
      <c r="S128" s="194"/>
      <c r="T128" s="196">
        <f>T129</f>
        <v>0</v>
      </c>
      <c r="AR128" s="197" t="s">
        <v>84</v>
      </c>
      <c r="AT128" s="198" t="s">
        <v>75</v>
      </c>
      <c r="AU128" s="198" t="s">
        <v>84</v>
      </c>
      <c r="AY128" s="197" t="s">
        <v>180</v>
      </c>
      <c r="BK128" s="199">
        <f>BK129</f>
        <v>0</v>
      </c>
    </row>
    <row r="129" spans="2:65" s="1" customFormat="1" ht="25.5" customHeight="1">
      <c r="B129" s="42"/>
      <c r="C129" s="202" t="s">
        <v>241</v>
      </c>
      <c r="D129" s="202" t="s">
        <v>182</v>
      </c>
      <c r="E129" s="203" t="s">
        <v>490</v>
      </c>
      <c r="F129" s="204" t="s">
        <v>491</v>
      </c>
      <c r="G129" s="205" t="s">
        <v>257</v>
      </c>
      <c r="H129" s="206">
        <v>0.254</v>
      </c>
      <c r="I129" s="207"/>
      <c r="J129" s="208">
        <f>ROUND(I129*H129,2)</f>
        <v>0</v>
      </c>
      <c r="K129" s="204" t="s">
        <v>186</v>
      </c>
      <c r="L129" s="62"/>
      <c r="M129" s="209" t="s">
        <v>21</v>
      </c>
      <c r="N129" s="247" t="s">
        <v>47</v>
      </c>
      <c r="O129" s="248"/>
      <c r="P129" s="249">
        <f>O129*H129</f>
        <v>0</v>
      </c>
      <c r="Q129" s="249">
        <v>0</v>
      </c>
      <c r="R129" s="249">
        <f>Q129*H129</f>
        <v>0</v>
      </c>
      <c r="S129" s="249">
        <v>0</v>
      </c>
      <c r="T129" s="250">
        <f>S129*H129</f>
        <v>0</v>
      </c>
      <c r="AR129" s="25" t="s">
        <v>187</v>
      </c>
      <c r="AT129" s="25" t="s">
        <v>182</v>
      </c>
      <c r="AU129" s="25" t="s">
        <v>86</v>
      </c>
      <c r="AY129" s="25" t="s">
        <v>180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84</v>
      </c>
      <c r="BK129" s="213">
        <f>ROUND(I129*H129,2)</f>
        <v>0</v>
      </c>
      <c r="BL129" s="25" t="s">
        <v>187</v>
      </c>
      <c r="BM129" s="25" t="s">
        <v>1470</v>
      </c>
    </row>
    <row r="130" spans="2:12" s="1" customFormat="1" ht="6.9" customHeight="1">
      <c r="B130" s="57"/>
      <c r="C130" s="58"/>
      <c r="D130" s="58"/>
      <c r="E130" s="58"/>
      <c r="F130" s="58"/>
      <c r="G130" s="58"/>
      <c r="H130" s="58"/>
      <c r="I130" s="149"/>
      <c r="J130" s="58"/>
      <c r="K130" s="58"/>
      <c r="L130" s="62"/>
    </row>
  </sheetData>
  <sheetProtection algorithmName="SHA-512" hashValue="kDbhPYZH5oA9q/zaBbuPkFRMEsGpaA3lH08jyAozJpXTWiB2k6SerrYGHTl8ES56TxKdcrYl5UNv+kqJG4MKew==" saltValue="mi8TIMikVYwY76feOPJ/5OcEZ1FfvNAXjwktAvHD/q8h2lgrEi6T+G+pw/TjQ13DqgYb/MLEUwgbgxMWfS6MHg==" spinCount="100000" sheet="1" objects="1" scenarios="1" formatColumns="0" formatRows="0" autoFilter="0"/>
  <autoFilter ref="C84:K129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120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1428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1471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ROUND(J84,2)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ROUND(SUM(BE84:BE88),2)</f>
        <v>0</v>
      </c>
      <c r="G32" s="43"/>
      <c r="H32" s="43"/>
      <c r="I32" s="141">
        <v>0.21</v>
      </c>
      <c r="J32" s="140">
        <f>ROUND(ROUND((SUM(BE84:BE88)),2)*I32,2)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ROUND(SUM(BF84:BF88),2)</f>
        <v>0</v>
      </c>
      <c r="G33" s="43"/>
      <c r="H33" s="43"/>
      <c r="I33" s="141">
        <v>0.15</v>
      </c>
      <c r="J33" s="140">
        <f>ROUND(ROUND((SUM(BF84:BF88)),2)*I33,2)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ROUND(SUM(BG84:BG88),2)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ROUND(SUM(BH84:BH88),2)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ROUND(SUM(BI84:BI88),2)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1428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192 - Dočasné dopravní značení (DIO)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J84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J85</f>
        <v>0</v>
      </c>
      <c r="K61" s="165"/>
    </row>
    <row r="62" spans="2:11" s="9" customFormat="1" ht="19.95" customHeight="1">
      <c r="B62" s="166"/>
      <c r="C62" s="167"/>
      <c r="D62" s="168" t="s">
        <v>316</v>
      </c>
      <c r="E62" s="169"/>
      <c r="F62" s="169"/>
      <c r="G62" s="169"/>
      <c r="H62" s="169"/>
      <c r="I62" s="170"/>
      <c r="J62" s="171">
        <f>J86</f>
        <v>0</v>
      </c>
      <c r="K62" s="172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11" s="1" customFormat="1" ht="6.9" customHeight="1">
      <c r="B64" s="57"/>
      <c r="C64" s="58"/>
      <c r="D64" s="58"/>
      <c r="E64" s="58"/>
      <c r="F64" s="58"/>
      <c r="G64" s="58"/>
      <c r="H64" s="58"/>
      <c r="I64" s="149"/>
      <c r="J64" s="58"/>
      <c r="K64" s="59"/>
    </row>
    <row r="68" spans="2:12" s="1" customFormat="1" ht="6.9" customHeight="1">
      <c r="B68" s="60"/>
      <c r="C68" s="61"/>
      <c r="D68" s="61"/>
      <c r="E68" s="61"/>
      <c r="F68" s="61"/>
      <c r="G68" s="61"/>
      <c r="H68" s="61"/>
      <c r="I68" s="152"/>
      <c r="J68" s="61"/>
      <c r="K68" s="61"/>
      <c r="L68" s="62"/>
    </row>
    <row r="69" spans="2:12" s="1" customFormat="1" ht="36.9" customHeight="1">
      <c r="B69" s="42"/>
      <c r="C69" s="63" t="s">
        <v>164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6.9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4.4" customHeight="1">
      <c r="B71" s="42"/>
      <c r="C71" s="66" t="s">
        <v>18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6.5" customHeight="1">
      <c r="B72" s="42"/>
      <c r="C72" s="64"/>
      <c r="D72" s="64"/>
      <c r="E72" s="407" t="str">
        <f>E7</f>
        <v>Revitalizace dvorního traktu Jesenická - Palackého</v>
      </c>
      <c r="F72" s="408"/>
      <c r="G72" s="408"/>
      <c r="H72" s="408"/>
      <c r="I72" s="173"/>
      <c r="J72" s="64"/>
      <c r="K72" s="64"/>
      <c r="L72" s="62"/>
    </row>
    <row r="73" spans="2:12" ht="13.2">
      <c r="B73" s="29"/>
      <c r="C73" s="66" t="s">
        <v>153</v>
      </c>
      <c r="D73" s="251"/>
      <c r="E73" s="251"/>
      <c r="F73" s="251"/>
      <c r="G73" s="251"/>
      <c r="H73" s="251"/>
      <c r="J73" s="251"/>
      <c r="K73" s="251"/>
      <c r="L73" s="252"/>
    </row>
    <row r="74" spans="2:12" s="1" customFormat="1" ht="16.5" customHeight="1">
      <c r="B74" s="42"/>
      <c r="C74" s="64"/>
      <c r="D74" s="64"/>
      <c r="E74" s="407" t="s">
        <v>1428</v>
      </c>
      <c r="F74" s="409"/>
      <c r="G74" s="409"/>
      <c r="H74" s="409"/>
      <c r="I74" s="173"/>
      <c r="J74" s="64"/>
      <c r="K74" s="64"/>
      <c r="L74" s="62"/>
    </row>
    <row r="75" spans="2:12" s="1" customFormat="1" ht="14.4" customHeight="1">
      <c r="B75" s="42"/>
      <c r="C75" s="66" t="s">
        <v>313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7.25" customHeight="1">
      <c r="B76" s="42"/>
      <c r="C76" s="64"/>
      <c r="D76" s="64"/>
      <c r="E76" s="395" t="str">
        <f>E11</f>
        <v>SO 192 - Dočasné dopravní značení (DIO)</v>
      </c>
      <c r="F76" s="409"/>
      <c r="G76" s="409"/>
      <c r="H76" s="409"/>
      <c r="I76" s="173"/>
      <c r="J76" s="64"/>
      <c r="K76" s="64"/>
      <c r="L76" s="62"/>
    </row>
    <row r="77" spans="2:12" s="1" customFormat="1" ht="6.9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8" customHeight="1">
      <c r="B78" s="42"/>
      <c r="C78" s="66" t="s">
        <v>23</v>
      </c>
      <c r="D78" s="64"/>
      <c r="E78" s="64"/>
      <c r="F78" s="174" t="str">
        <f>F14</f>
        <v>Šumperk</v>
      </c>
      <c r="G78" s="64"/>
      <c r="H78" s="64"/>
      <c r="I78" s="175" t="s">
        <v>25</v>
      </c>
      <c r="J78" s="74" t="str">
        <f>IF(J14="","",J14)</f>
        <v>19. 6. 2018</v>
      </c>
      <c r="K78" s="64"/>
      <c r="L78" s="62"/>
    </row>
    <row r="79" spans="2:12" s="1" customFormat="1" ht="6.9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3.2">
      <c r="B80" s="42"/>
      <c r="C80" s="66" t="s">
        <v>27</v>
      </c>
      <c r="D80" s="64"/>
      <c r="E80" s="64"/>
      <c r="F80" s="174" t="str">
        <f>E17</f>
        <v>Město Šumperk</v>
      </c>
      <c r="G80" s="64"/>
      <c r="H80" s="64"/>
      <c r="I80" s="175" t="s">
        <v>35</v>
      </c>
      <c r="J80" s="174" t="str">
        <f>E23</f>
        <v>Cekr CZ s.r.o.</v>
      </c>
      <c r="K80" s="64"/>
      <c r="L80" s="62"/>
    </row>
    <row r="81" spans="2:12" s="1" customFormat="1" ht="14.4" customHeight="1">
      <c r="B81" s="42"/>
      <c r="C81" s="66" t="s">
        <v>33</v>
      </c>
      <c r="D81" s="64"/>
      <c r="E81" s="64"/>
      <c r="F81" s="174" t="str">
        <f>IF(E20="","",E20)</f>
        <v/>
      </c>
      <c r="G81" s="64"/>
      <c r="H81" s="64"/>
      <c r="I81" s="173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20" s="10" customFormat="1" ht="29.25" customHeight="1">
      <c r="B83" s="176"/>
      <c r="C83" s="177" t="s">
        <v>165</v>
      </c>
      <c r="D83" s="178" t="s">
        <v>61</v>
      </c>
      <c r="E83" s="178" t="s">
        <v>57</v>
      </c>
      <c r="F83" s="178" t="s">
        <v>166</v>
      </c>
      <c r="G83" s="178" t="s">
        <v>167</v>
      </c>
      <c r="H83" s="178" t="s">
        <v>168</v>
      </c>
      <c r="I83" s="179" t="s">
        <v>169</v>
      </c>
      <c r="J83" s="178" t="s">
        <v>157</v>
      </c>
      <c r="K83" s="180" t="s">
        <v>170</v>
      </c>
      <c r="L83" s="181"/>
      <c r="M83" s="82" t="s">
        <v>171</v>
      </c>
      <c r="N83" s="83" t="s">
        <v>46</v>
      </c>
      <c r="O83" s="83" t="s">
        <v>172</v>
      </c>
      <c r="P83" s="83" t="s">
        <v>173</v>
      </c>
      <c r="Q83" s="83" t="s">
        <v>174</v>
      </c>
      <c r="R83" s="83" t="s">
        <v>175</v>
      </c>
      <c r="S83" s="83" t="s">
        <v>176</v>
      </c>
      <c r="T83" s="84" t="s">
        <v>177</v>
      </c>
    </row>
    <row r="84" spans="2:63" s="1" customFormat="1" ht="29.25" customHeight="1">
      <c r="B84" s="42"/>
      <c r="C84" s="88" t="s">
        <v>158</v>
      </c>
      <c r="D84" s="64"/>
      <c r="E84" s="64"/>
      <c r="F84" s="64"/>
      <c r="G84" s="64"/>
      <c r="H84" s="64"/>
      <c r="I84" s="173"/>
      <c r="J84" s="182">
        <f>BK84</f>
        <v>0</v>
      </c>
      <c r="K84" s="64"/>
      <c r="L84" s="62"/>
      <c r="M84" s="85"/>
      <c r="N84" s="86"/>
      <c r="O84" s="86"/>
      <c r="P84" s="183">
        <f>P85</f>
        <v>0</v>
      </c>
      <c r="Q84" s="86"/>
      <c r="R84" s="183">
        <f>R85</f>
        <v>0</v>
      </c>
      <c r="S84" s="86"/>
      <c r="T84" s="184">
        <f>T85</f>
        <v>0</v>
      </c>
      <c r="AT84" s="25" t="s">
        <v>75</v>
      </c>
      <c r="AU84" s="25" t="s">
        <v>159</v>
      </c>
      <c r="BK84" s="185">
        <f>BK85</f>
        <v>0</v>
      </c>
    </row>
    <row r="85" spans="2:63" s="11" customFormat="1" ht="37.35" customHeight="1">
      <c r="B85" s="186"/>
      <c r="C85" s="187"/>
      <c r="D85" s="188" t="s">
        <v>75</v>
      </c>
      <c r="E85" s="189" t="s">
        <v>178</v>
      </c>
      <c r="F85" s="189" t="s">
        <v>179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0</v>
      </c>
      <c r="S85" s="194"/>
      <c r="T85" s="196">
        <f>T86</f>
        <v>0</v>
      </c>
      <c r="AR85" s="197" t="s">
        <v>84</v>
      </c>
      <c r="AT85" s="198" t="s">
        <v>75</v>
      </c>
      <c r="AU85" s="198" t="s">
        <v>76</v>
      </c>
      <c r="AY85" s="197" t="s">
        <v>180</v>
      </c>
      <c r="BK85" s="199">
        <f>BK86</f>
        <v>0</v>
      </c>
    </row>
    <row r="86" spans="2:63" s="11" customFormat="1" ht="19.95" customHeight="1">
      <c r="B86" s="186"/>
      <c r="C86" s="187"/>
      <c r="D86" s="188" t="s">
        <v>75</v>
      </c>
      <c r="E86" s="200" t="s">
        <v>235</v>
      </c>
      <c r="F86" s="200" t="s">
        <v>433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SUM(P87:P88)</f>
        <v>0</v>
      </c>
      <c r="Q86" s="194"/>
      <c r="R86" s="195">
        <f>SUM(R87:R88)</f>
        <v>0</v>
      </c>
      <c r="S86" s="194"/>
      <c r="T86" s="196">
        <f>SUM(T87:T88)</f>
        <v>0</v>
      </c>
      <c r="AR86" s="197" t="s">
        <v>84</v>
      </c>
      <c r="AT86" s="198" t="s">
        <v>75</v>
      </c>
      <c r="AU86" s="198" t="s">
        <v>84</v>
      </c>
      <c r="AY86" s="197" t="s">
        <v>180</v>
      </c>
      <c r="BK86" s="199">
        <f>SUM(BK87:BK88)</f>
        <v>0</v>
      </c>
    </row>
    <row r="87" spans="2:65" s="1" customFormat="1" ht="16.5" customHeight="1">
      <c r="B87" s="42"/>
      <c r="C87" s="202" t="s">
        <v>84</v>
      </c>
      <c r="D87" s="202" t="s">
        <v>182</v>
      </c>
      <c r="E87" s="203" t="s">
        <v>1472</v>
      </c>
      <c r="F87" s="204" t="s">
        <v>1473</v>
      </c>
      <c r="G87" s="205" t="s">
        <v>865</v>
      </c>
      <c r="H87" s="206">
        <v>1</v>
      </c>
      <c r="I87" s="207"/>
      <c r="J87" s="208">
        <f>ROUND(I87*H87,2)</f>
        <v>0</v>
      </c>
      <c r="K87" s="204" t="s">
        <v>422</v>
      </c>
      <c r="L87" s="62"/>
      <c r="M87" s="209" t="s">
        <v>21</v>
      </c>
      <c r="N87" s="210" t="s">
        <v>47</v>
      </c>
      <c r="O87" s="43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187</v>
      </c>
      <c r="AT87" s="25" t="s">
        <v>182</v>
      </c>
      <c r="AU87" s="25" t="s">
        <v>86</v>
      </c>
      <c r="AY87" s="25" t="s">
        <v>180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84</v>
      </c>
      <c r="BK87" s="213">
        <f>ROUND(I87*H87,2)</f>
        <v>0</v>
      </c>
      <c r="BL87" s="25" t="s">
        <v>187</v>
      </c>
      <c r="BM87" s="25" t="s">
        <v>1474</v>
      </c>
    </row>
    <row r="88" spans="2:47" s="1" customFormat="1" ht="72">
      <c r="B88" s="42"/>
      <c r="C88" s="64"/>
      <c r="D88" s="216" t="s">
        <v>424</v>
      </c>
      <c r="E88" s="64"/>
      <c r="F88" s="274" t="s">
        <v>1475</v>
      </c>
      <c r="G88" s="64"/>
      <c r="H88" s="64"/>
      <c r="I88" s="173"/>
      <c r="J88" s="64"/>
      <c r="K88" s="64"/>
      <c r="L88" s="62"/>
      <c r="M88" s="276"/>
      <c r="N88" s="248"/>
      <c r="O88" s="248"/>
      <c r="P88" s="248"/>
      <c r="Q88" s="248"/>
      <c r="R88" s="248"/>
      <c r="S88" s="248"/>
      <c r="T88" s="277"/>
      <c r="AT88" s="25" t="s">
        <v>424</v>
      </c>
      <c r="AU88" s="25" t="s">
        <v>86</v>
      </c>
    </row>
    <row r="89" spans="2:12" s="1" customFormat="1" ht="6.9" customHeight="1">
      <c r="B89" s="57"/>
      <c r="C89" s="58"/>
      <c r="D89" s="58"/>
      <c r="E89" s="58"/>
      <c r="F89" s="58"/>
      <c r="G89" s="58"/>
      <c r="H89" s="58"/>
      <c r="I89" s="149"/>
      <c r="J89" s="58"/>
      <c r="K89" s="58"/>
      <c r="L89" s="62"/>
    </row>
  </sheetData>
  <sheetProtection algorithmName="SHA-512" hashValue="JngSw2krq92+bGsRVa6SSQSQ+GP9l8zGqx2AxZaVbcLCZj6o9zocNfa365R4yA2sZvBBxRXhhwfK/Hy/U3cxAQ==" saltValue="15t6RgIDUt1MOZI5TSDzoy6DkPFX3h+P/ZfL6oGgD2uHkKhDLoFEYU5Cczkzg9OQ65J4eGyibqC6Jq4jrzY9fg==" spinCount="100000" sheet="1" objects="1" scenarios="1" formatColumns="0" formatRows="0" autoFilter="0"/>
  <autoFilter ref="C83:K88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123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s="1" customFormat="1" ht="13.2">
      <c r="B8" s="42"/>
      <c r="C8" s="43"/>
      <c r="D8" s="38" t="s">
        <v>153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04" t="s">
        <v>1476</v>
      </c>
      <c r="F9" s="405"/>
      <c r="G9" s="405"/>
      <c r="H9" s="405"/>
      <c r="I9" s="128"/>
      <c r="J9" s="43"/>
      <c r="K9" s="46"/>
    </row>
    <row r="10" spans="2:11" s="1" customFormat="1" ht="12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19. 6. 2018</v>
      </c>
      <c r="K12" s="46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2:11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ROUND(J79,2)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" customHeight="1">
      <c r="B30" s="42"/>
      <c r="C30" s="43"/>
      <c r="D30" s="50" t="s">
        <v>46</v>
      </c>
      <c r="E30" s="50" t="s">
        <v>47</v>
      </c>
      <c r="F30" s="140">
        <f>ROUND(SUM(BE79:BE250),2)</f>
        <v>0</v>
      </c>
      <c r="G30" s="43"/>
      <c r="H30" s="43"/>
      <c r="I30" s="141">
        <v>0.21</v>
      </c>
      <c r="J30" s="140">
        <f>ROUND(ROUND((SUM(BE79:BE250)),2)*I30,2)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48</v>
      </c>
      <c r="F31" s="140">
        <f>ROUND(SUM(BF79:BF250),2)</f>
        <v>0</v>
      </c>
      <c r="G31" s="43"/>
      <c r="H31" s="43"/>
      <c r="I31" s="141">
        <v>0.15</v>
      </c>
      <c r="J31" s="140">
        <f>ROUND(ROUND((SUM(BF79:BF250)),2)*I31,2)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49</v>
      </c>
      <c r="F32" s="140">
        <f>ROUND(SUM(BG79:BG250),2)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50</v>
      </c>
      <c r="F33" s="140">
        <f>ROUND(SUM(BH79:BH250),2)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51</v>
      </c>
      <c r="F34" s="140">
        <f>ROUND(SUM(BI79:BI250),2)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2" t="str">
        <f>E7</f>
        <v>Revitalizace dvorního traktu Jesenická - Palackého</v>
      </c>
      <c r="F45" s="403"/>
      <c r="G45" s="403"/>
      <c r="H45" s="403"/>
      <c r="I45" s="128"/>
      <c r="J45" s="43"/>
      <c r="K45" s="46"/>
    </row>
    <row r="46" spans="2:11" s="1" customFormat="1" ht="14.4" customHeight="1">
      <c r="B46" s="42"/>
      <c r="C46" s="38" t="s">
        <v>153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4" t="str">
        <f>E9</f>
        <v>400 - Elektro a sdělovací objekty</v>
      </c>
      <c r="F47" s="405"/>
      <c r="G47" s="405"/>
      <c r="H47" s="405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Šumperk</v>
      </c>
      <c r="G49" s="43"/>
      <c r="H49" s="43"/>
      <c r="I49" s="129" t="s">
        <v>25</v>
      </c>
      <c r="J49" s="130" t="str">
        <f>IF(J12="","",J12)</f>
        <v>19. 6. 2018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>Město Šumperk</v>
      </c>
      <c r="G51" s="43"/>
      <c r="H51" s="43"/>
      <c r="I51" s="129" t="s">
        <v>35</v>
      </c>
      <c r="J51" s="378" t="str">
        <f>E21</f>
        <v>Cekr CZ s.r.o.</v>
      </c>
      <c r="K51" s="46"/>
    </row>
    <row r="52" spans="2:11" s="1" customFormat="1" ht="14.4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6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156</v>
      </c>
      <c r="D54" s="142"/>
      <c r="E54" s="142"/>
      <c r="F54" s="142"/>
      <c r="G54" s="142"/>
      <c r="H54" s="142"/>
      <c r="I54" s="155"/>
      <c r="J54" s="156" t="s">
        <v>157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158</v>
      </c>
      <c r="D56" s="43"/>
      <c r="E56" s="43"/>
      <c r="F56" s="43"/>
      <c r="G56" s="43"/>
      <c r="H56" s="43"/>
      <c r="I56" s="128"/>
      <c r="J56" s="138">
        <f>J79</f>
        <v>0</v>
      </c>
      <c r="K56" s="46"/>
      <c r="AU56" s="25" t="s">
        <v>159</v>
      </c>
    </row>
    <row r="57" spans="2:11" s="8" customFormat="1" ht="24.9" customHeight="1">
      <c r="B57" s="159"/>
      <c r="C57" s="160"/>
      <c r="D57" s="161" t="s">
        <v>1477</v>
      </c>
      <c r="E57" s="162"/>
      <c r="F57" s="162"/>
      <c r="G57" s="162"/>
      <c r="H57" s="162"/>
      <c r="I57" s="163"/>
      <c r="J57" s="164">
        <f>J80</f>
        <v>0</v>
      </c>
      <c r="K57" s="165"/>
    </row>
    <row r="58" spans="2:11" s="8" customFormat="1" ht="24.9" customHeight="1">
      <c r="B58" s="159"/>
      <c r="C58" s="160"/>
      <c r="D58" s="161" t="s">
        <v>1478</v>
      </c>
      <c r="E58" s="162"/>
      <c r="F58" s="162"/>
      <c r="G58" s="162"/>
      <c r="H58" s="162"/>
      <c r="I58" s="163"/>
      <c r="J58" s="164">
        <f>J154</f>
        <v>0</v>
      </c>
      <c r="K58" s="165"/>
    </row>
    <row r="59" spans="2:11" s="8" customFormat="1" ht="24.9" customHeight="1">
      <c r="B59" s="159"/>
      <c r="C59" s="160"/>
      <c r="D59" s="161" t="s">
        <v>1479</v>
      </c>
      <c r="E59" s="162"/>
      <c r="F59" s="162"/>
      <c r="G59" s="162"/>
      <c r="H59" s="162"/>
      <c r="I59" s="163"/>
      <c r="J59" s="164">
        <f>J199</f>
        <v>0</v>
      </c>
      <c r="K59" s="165"/>
    </row>
    <row r="60" spans="2:11" s="1" customFormat="1" ht="21.75" customHeight="1">
      <c r="B60" s="42"/>
      <c r="C60" s="43"/>
      <c r="D60" s="43"/>
      <c r="E60" s="43"/>
      <c r="F60" s="43"/>
      <c r="G60" s="43"/>
      <c r="H60" s="43"/>
      <c r="I60" s="128"/>
      <c r="J60" s="43"/>
      <c r="K60" s="46"/>
    </row>
    <row r="61" spans="2:11" s="1" customFormat="1" ht="6.9" customHeight="1">
      <c r="B61" s="57"/>
      <c r="C61" s="58"/>
      <c r="D61" s="58"/>
      <c r="E61" s="58"/>
      <c r="F61" s="58"/>
      <c r="G61" s="58"/>
      <c r="H61" s="58"/>
      <c r="I61" s="149"/>
      <c r="J61" s="58"/>
      <c r="K61" s="59"/>
    </row>
    <row r="65" spans="2:12" s="1" customFormat="1" ht="6.9" customHeight="1">
      <c r="B65" s="60"/>
      <c r="C65" s="61"/>
      <c r="D65" s="61"/>
      <c r="E65" s="61"/>
      <c r="F65" s="61"/>
      <c r="G65" s="61"/>
      <c r="H65" s="61"/>
      <c r="I65" s="152"/>
      <c r="J65" s="61"/>
      <c r="K65" s="61"/>
      <c r="L65" s="62"/>
    </row>
    <row r="66" spans="2:12" s="1" customFormat="1" ht="36.9" customHeight="1">
      <c r="B66" s="42"/>
      <c r="C66" s="63" t="s">
        <v>164</v>
      </c>
      <c r="D66" s="64"/>
      <c r="E66" s="64"/>
      <c r="F66" s="64"/>
      <c r="G66" s="64"/>
      <c r="H66" s="64"/>
      <c r="I66" s="173"/>
      <c r="J66" s="64"/>
      <c r="K66" s="64"/>
      <c r="L66" s="62"/>
    </row>
    <row r="67" spans="2:12" s="1" customFormat="1" ht="6.9" customHeight="1">
      <c r="B67" s="42"/>
      <c r="C67" s="64"/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14.4" customHeight="1">
      <c r="B68" s="42"/>
      <c r="C68" s="66" t="s">
        <v>18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16.5" customHeight="1">
      <c r="B69" s="42"/>
      <c r="C69" s="64"/>
      <c r="D69" s="64"/>
      <c r="E69" s="407" t="str">
        <f>E7</f>
        <v>Revitalizace dvorního traktu Jesenická - Palackého</v>
      </c>
      <c r="F69" s="408"/>
      <c r="G69" s="408"/>
      <c r="H69" s="408"/>
      <c r="I69" s="173"/>
      <c r="J69" s="64"/>
      <c r="K69" s="64"/>
      <c r="L69" s="62"/>
    </row>
    <row r="70" spans="2:12" s="1" customFormat="1" ht="14.4" customHeight="1">
      <c r="B70" s="42"/>
      <c r="C70" s="66" t="s">
        <v>153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7.25" customHeight="1">
      <c r="B71" s="42"/>
      <c r="C71" s="64"/>
      <c r="D71" s="64"/>
      <c r="E71" s="395" t="str">
        <f>E9</f>
        <v>400 - Elektro a sdělovací objekty</v>
      </c>
      <c r="F71" s="409"/>
      <c r="G71" s="409"/>
      <c r="H71" s="409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8" customHeight="1">
      <c r="B73" s="42"/>
      <c r="C73" s="66" t="s">
        <v>23</v>
      </c>
      <c r="D73" s="64"/>
      <c r="E73" s="64"/>
      <c r="F73" s="174" t="str">
        <f>F12</f>
        <v>Šumperk</v>
      </c>
      <c r="G73" s="64"/>
      <c r="H73" s="64"/>
      <c r="I73" s="175" t="s">
        <v>25</v>
      </c>
      <c r="J73" s="74" t="str">
        <f>IF(J12="","",J12)</f>
        <v>19. 6. 2018</v>
      </c>
      <c r="K73" s="64"/>
      <c r="L73" s="62"/>
    </row>
    <row r="74" spans="2:12" s="1" customFormat="1" ht="6.9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3.2">
      <c r="B75" s="42"/>
      <c r="C75" s="66" t="s">
        <v>27</v>
      </c>
      <c r="D75" s="64"/>
      <c r="E75" s="64"/>
      <c r="F75" s="174" t="str">
        <f>E15</f>
        <v>Město Šumperk</v>
      </c>
      <c r="G75" s="64"/>
      <c r="H75" s="64"/>
      <c r="I75" s="175" t="s">
        <v>35</v>
      </c>
      <c r="J75" s="174" t="str">
        <f>E21</f>
        <v>Cekr CZ s.r.o.</v>
      </c>
      <c r="K75" s="64"/>
      <c r="L75" s="62"/>
    </row>
    <row r="76" spans="2:12" s="1" customFormat="1" ht="14.4" customHeight="1">
      <c r="B76" s="42"/>
      <c r="C76" s="66" t="s">
        <v>33</v>
      </c>
      <c r="D76" s="64"/>
      <c r="E76" s="64"/>
      <c r="F76" s="174" t="str">
        <f>IF(E18="","",E18)</f>
        <v/>
      </c>
      <c r="G76" s="64"/>
      <c r="H76" s="64"/>
      <c r="I76" s="173"/>
      <c r="J76" s="64"/>
      <c r="K76" s="64"/>
      <c r="L76" s="62"/>
    </row>
    <row r="77" spans="2:12" s="1" customFormat="1" ht="10.3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20" s="10" customFormat="1" ht="29.25" customHeight="1">
      <c r="B78" s="176"/>
      <c r="C78" s="177" t="s">
        <v>165</v>
      </c>
      <c r="D78" s="178" t="s">
        <v>61</v>
      </c>
      <c r="E78" s="178" t="s">
        <v>57</v>
      </c>
      <c r="F78" s="178" t="s">
        <v>166</v>
      </c>
      <c r="G78" s="178" t="s">
        <v>167</v>
      </c>
      <c r="H78" s="178" t="s">
        <v>168</v>
      </c>
      <c r="I78" s="179" t="s">
        <v>169</v>
      </c>
      <c r="J78" s="178" t="s">
        <v>157</v>
      </c>
      <c r="K78" s="180" t="s">
        <v>170</v>
      </c>
      <c r="L78" s="181"/>
      <c r="M78" s="82" t="s">
        <v>171</v>
      </c>
      <c r="N78" s="83" t="s">
        <v>46</v>
      </c>
      <c r="O78" s="83" t="s">
        <v>172</v>
      </c>
      <c r="P78" s="83" t="s">
        <v>173</v>
      </c>
      <c r="Q78" s="83" t="s">
        <v>174</v>
      </c>
      <c r="R78" s="83" t="s">
        <v>175</v>
      </c>
      <c r="S78" s="83" t="s">
        <v>176</v>
      </c>
      <c r="T78" s="84" t="s">
        <v>177</v>
      </c>
    </row>
    <row r="79" spans="2:63" s="1" customFormat="1" ht="29.25" customHeight="1">
      <c r="B79" s="42"/>
      <c r="C79" s="88" t="s">
        <v>158</v>
      </c>
      <c r="D79" s="64"/>
      <c r="E79" s="64"/>
      <c r="F79" s="64"/>
      <c r="G79" s="64"/>
      <c r="H79" s="64"/>
      <c r="I79" s="173"/>
      <c r="J79" s="182">
        <f>BK79</f>
        <v>0</v>
      </c>
      <c r="K79" s="64"/>
      <c r="L79" s="62"/>
      <c r="M79" s="85"/>
      <c r="N79" s="86"/>
      <c r="O79" s="86"/>
      <c r="P79" s="183">
        <f>P80+P154+P199</f>
        <v>0</v>
      </c>
      <c r="Q79" s="86"/>
      <c r="R79" s="183">
        <f>R80+R154+R199</f>
        <v>0</v>
      </c>
      <c r="S79" s="86"/>
      <c r="T79" s="184">
        <f>T80+T154+T199</f>
        <v>0</v>
      </c>
      <c r="AT79" s="25" t="s">
        <v>75</v>
      </c>
      <c r="AU79" s="25" t="s">
        <v>159</v>
      </c>
      <c r="BK79" s="185">
        <f>BK80+BK154+BK199</f>
        <v>0</v>
      </c>
    </row>
    <row r="80" spans="2:63" s="11" customFormat="1" ht="37.35" customHeight="1">
      <c r="B80" s="186"/>
      <c r="C80" s="187"/>
      <c r="D80" s="188" t="s">
        <v>75</v>
      </c>
      <c r="E80" s="189" t="s">
        <v>1480</v>
      </c>
      <c r="F80" s="189" t="s">
        <v>1481</v>
      </c>
      <c r="G80" s="187"/>
      <c r="H80" s="187"/>
      <c r="I80" s="190"/>
      <c r="J80" s="191">
        <f>BK80</f>
        <v>0</v>
      </c>
      <c r="K80" s="187"/>
      <c r="L80" s="192"/>
      <c r="M80" s="193"/>
      <c r="N80" s="194"/>
      <c r="O80" s="194"/>
      <c r="P80" s="195">
        <f>SUM(P81:P153)</f>
        <v>0</v>
      </c>
      <c r="Q80" s="194"/>
      <c r="R80" s="195">
        <f>SUM(R81:R153)</f>
        <v>0</v>
      </c>
      <c r="S80" s="194"/>
      <c r="T80" s="196">
        <f>SUM(T81:T153)</f>
        <v>0</v>
      </c>
      <c r="AR80" s="197" t="s">
        <v>84</v>
      </c>
      <c r="AT80" s="198" t="s">
        <v>75</v>
      </c>
      <c r="AU80" s="198" t="s">
        <v>76</v>
      </c>
      <c r="AY80" s="197" t="s">
        <v>180</v>
      </c>
      <c r="BK80" s="199">
        <f>SUM(BK81:BK153)</f>
        <v>0</v>
      </c>
    </row>
    <row r="81" spans="2:65" s="1" customFormat="1" ht="16.5" customHeight="1">
      <c r="B81" s="42"/>
      <c r="C81" s="202" t="s">
        <v>84</v>
      </c>
      <c r="D81" s="202" t="s">
        <v>182</v>
      </c>
      <c r="E81" s="203" t="s">
        <v>1482</v>
      </c>
      <c r="F81" s="204" t="s">
        <v>1483</v>
      </c>
      <c r="G81" s="205" t="s">
        <v>220</v>
      </c>
      <c r="H81" s="206">
        <v>23</v>
      </c>
      <c r="I81" s="207"/>
      <c r="J81" s="208">
        <f>ROUND(I81*H81,2)</f>
        <v>0</v>
      </c>
      <c r="K81" s="204" t="s">
        <v>1484</v>
      </c>
      <c r="L81" s="62"/>
      <c r="M81" s="209" t="s">
        <v>21</v>
      </c>
      <c r="N81" s="210" t="s">
        <v>47</v>
      </c>
      <c r="O81" s="43"/>
      <c r="P81" s="211">
        <f>O81*H81</f>
        <v>0</v>
      </c>
      <c r="Q81" s="211">
        <v>0</v>
      </c>
      <c r="R81" s="211">
        <f>Q81*H81</f>
        <v>0</v>
      </c>
      <c r="S81" s="211">
        <v>0</v>
      </c>
      <c r="T81" s="212">
        <f>S81*H81</f>
        <v>0</v>
      </c>
      <c r="AR81" s="25" t="s">
        <v>187</v>
      </c>
      <c r="AT81" s="25" t="s">
        <v>182</v>
      </c>
      <c r="AU81" s="25" t="s">
        <v>84</v>
      </c>
      <c r="AY81" s="25" t="s">
        <v>180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5" t="s">
        <v>84</v>
      </c>
      <c r="BK81" s="213">
        <f>ROUND(I81*H81,2)</f>
        <v>0</v>
      </c>
      <c r="BL81" s="25" t="s">
        <v>187</v>
      </c>
      <c r="BM81" s="25" t="s">
        <v>1485</v>
      </c>
    </row>
    <row r="82" spans="2:65" s="1" customFormat="1" ht="25.5" customHeight="1">
      <c r="B82" s="42"/>
      <c r="C82" s="202" t="s">
        <v>86</v>
      </c>
      <c r="D82" s="202" t="s">
        <v>182</v>
      </c>
      <c r="E82" s="203" t="s">
        <v>1486</v>
      </c>
      <c r="F82" s="204" t="s">
        <v>1487</v>
      </c>
      <c r="G82" s="205" t="s">
        <v>220</v>
      </c>
      <c r="H82" s="206">
        <v>4.8</v>
      </c>
      <c r="I82" s="207"/>
      <c r="J82" s="208">
        <f>ROUND(I82*H82,2)</f>
        <v>0</v>
      </c>
      <c r="K82" s="204" t="s">
        <v>1484</v>
      </c>
      <c r="L82" s="62"/>
      <c r="M82" s="209" t="s">
        <v>21</v>
      </c>
      <c r="N82" s="210" t="s">
        <v>47</v>
      </c>
      <c r="O82" s="43"/>
      <c r="P82" s="211">
        <f>O82*H82</f>
        <v>0</v>
      </c>
      <c r="Q82" s="211">
        <v>0</v>
      </c>
      <c r="R82" s="211">
        <f>Q82*H82</f>
        <v>0</v>
      </c>
      <c r="S82" s="211">
        <v>0</v>
      </c>
      <c r="T82" s="212">
        <f>S82*H82</f>
        <v>0</v>
      </c>
      <c r="AR82" s="25" t="s">
        <v>187</v>
      </c>
      <c r="AT82" s="25" t="s">
        <v>182</v>
      </c>
      <c r="AU82" s="25" t="s">
        <v>84</v>
      </c>
      <c r="AY82" s="25" t="s">
        <v>180</v>
      </c>
      <c r="BE82" s="213">
        <f>IF(N82="základní",J82,0)</f>
        <v>0</v>
      </c>
      <c r="BF82" s="213">
        <f>IF(N82="snížená",J82,0)</f>
        <v>0</v>
      </c>
      <c r="BG82" s="213">
        <f>IF(N82="zákl. přenesená",J82,0)</f>
        <v>0</v>
      </c>
      <c r="BH82" s="213">
        <f>IF(N82="sníž. přenesená",J82,0)</f>
        <v>0</v>
      </c>
      <c r="BI82" s="213">
        <f>IF(N82="nulová",J82,0)</f>
        <v>0</v>
      </c>
      <c r="BJ82" s="25" t="s">
        <v>84</v>
      </c>
      <c r="BK82" s="213">
        <f>ROUND(I82*H82,2)</f>
        <v>0</v>
      </c>
      <c r="BL82" s="25" t="s">
        <v>187</v>
      </c>
      <c r="BM82" s="25" t="s">
        <v>1488</v>
      </c>
    </row>
    <row r="83" spans="2:51" s="13" customFormat="1" ht="12">
      <c r="B83" s="225"/>
      <c r="C83" s="226"/>
      <c r="D83" s="216" t="s">
        <v>189</v>
      </c>
      <c r="E83" s="227" t="s">
        <v>21</v>
      </c>
      <c r="F83" s="228" t="s">
        <v>1489</v>
      </c>
      <c r="G83" s="226"/>
      <c r="H83" s="229">
        <v>4.8</v>
      </c>
      <c r="I83" s="230"/>
      <c r="J83" s="226"/>
      <c r="K83" s="226"/>
      <c r="L83" s="231"/>
      <c r="M83" s="232"/>
      <c r="N83" s="233"/>
      <c r="O83" s="233"/>
      <c r="P83" s="233"/>
      <c r="Q83" s="233"/>
      <c r="R83" s="233"/>
      <c r="S83" s="233"/>
      <c r="T83" s="234"/>
      <c r="AT83" s="235" t="s">
        <v>189</v>
      </c>
      <c r="AU83" s="235" t="s">
        <v>84</v>
      </c>
      <c r="AV83" s="13" t="s">
        <v>86</v>
      </c>
      <c r="AW83" s="13" t="s">
        <v>39</v>
      </c>
      <c r="AX83" s="13" t="s">
        <v>76</v>
      </c>
      <c r="AY83" s="235" t="s">
        <v>180</v>
      </c>
    </row>
    <row r="84" spans="2:51" s="14" customFormat="1" ht="12">
      <c r="B84" s="236"/>
      <c r="C84" s="237"/>
      <c r="D84" s="216" t="s">
        <v>189</v>
      </c>
      <c r="E84" s="238" t="s">
        <v>21</v>
      </c>
      <c r="F84" s="239" t="s">
        <v>192</v>
      </c>
      <c r="G84" s="237"/>
      <c r="H84" s="240">
        <v>4.8</v>
      </c>
      <c r="I84" s="241"/>
      <c r="J84" s="237"/>
      <c r="K84" s="237"/>
      <c r="L84" s="242"/>
      <c r="M84" s="243"/>
      <c r="N84" s="244"/>
      <c r="O84" s="244"/>
      <c r="P84" s="244"/>
      <c r="Q84" s="244"/>
      <c r="R84" s="244"/>
      <c r="S84" s="244"/>
      <c r="T84" s="245"/>
      <c r="AT84" s="246" t="s">
        <v>189</v>
      </c>
      <c r="AU84" s="246" t="s">
        <v>84</v>
      </c>
      <c r="AV84" s="14" t="s">
        <v>187</v>
      </c>
      <c r="AW84" s="14" t="s">
        <v>39</v>
      </c>
      <c r="AX84" s="14" t="s">
        <v>84</v>
      </c>
      <c r="AY84" s="246" t="s">
        <v>180</v>
      </c>
    </row>
    <row r="85" spans="2:65" s="1" customFormat="1" ht="16.5" customHeight="1">
      <c r="B85" s="42"/>
      <c r="C85" s="202" t="s">
        <v>200</v>
      </c>
      <c r="D85" s="202" t="s">
        <v>182</v>
      </c>
      <c r="E85" s="203" t="s">
        <v>1490</v>
      </c>
      <c r="F85" s="204" t="s">
        <v>1491</v>
      </c>
      <c r="G85" s="205" t="s">
        <v>872</v>
      </c>
      <c r="H85" s="206">
        <v>6</v>
      </c>
      <c r="I85" s="207"/>
      <c r="J85" s="208">
        <f>ROUND(I85*H85,2)</f>
        <v>0</v>
      </c>
      <c r="K85" s="204" t="s">
        <v>1484</v>
      </c>
      <c r="L85" s="62"/>
      <c r="M85" s="209" t="s">
        <v>21</v>
      </c>
      <c r="N85" s="210" t="s">
        <v>47</v>
      </c>
      <c r="O85" s="43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5" t="s">
        <v>187</v>
      </c>
      <c r="AT85" s="25" t="s">
        <v>182</v>
      </c>
      <c r="AU85" s="25" t="s">
        <v>84</v>
      </c>
      <c r="AY85" s="25" t="s">
        <v>180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84</v>
      </c>
      <c r="BK85" s="213">
        <f>ROUND(I85*H85,2)</f>
        <v>0</v>
      </c>
      <c r="BL85" s="25" t="s">
        <v>187</v>
      </c>
      <c r="BM85" s="25" t="s">
        <v>1492</v>
      </c>
    </row>
    <row r="86" spans="2:65" s="1" customFormat="1" ht="16.5" customHeight="1">
      <c r="B86" s="42"/>
      <c r="C86" s="202" t="s">
        <v>187</v>
      </c>
      <c r="D86" s="202" t="s">
        <v>182</v>
      </c>
      <c r="E86" s="203" t="s">
        <v>1493</v>
      </c>
      <c r="F86" s="204" t="s">
        <v>1494</v>
      </c>
      <c r="G86" s="205" t="s">
        <v>872</v>
      </c>
      <c r="H86" s="206">
        <v>11</v>
      </c>
      <c r="I86" s="207"/>
      <c r="J86" s="208">
        <f>ROUND(I86*H86,2)</f>
        <v>0</v>
      </c>
      <c r="K86" s="204" t="s">
        <v>1484</v>
      </c>
      <c r="L86" s="62"/>
      <c r="M86" s="209" t="s">
        <v>21</v>
      </c>
      <c r="N86" s="210" t="s">
        <v>47</v>
      </c>
      <c r="O86" s="43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25" t="s">
        <v>187</v>
      </c>
      <c r="AT86" s="25" t="s">
        <v>182</v>
      </c>
      <c r="AU86" s="25" t="s">
        <v>84</v>
      </c>
      <c r="AY86" s="25" t="s">
        <v>180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25" t="s">
        <v>84</v>
      </c>
      <c r="BK86" s="213">
        <f>ROUND(I86*H86,2)</f>
        <v>0</v>
      </c>
      <c r="BL86" s="25" t="s">
        <v>187</v>
      </c>
      <c r="BM86" s="25" t="s">
        <v>1495</v>
      </c>
    </row>
    <row r="87" spans="2:51" s="13" customFormat="1" ht="12">
      <c r="B87" s="225"/>
      <c r="C87" s="226"/>
      <c r="D87" s="216" t="s">
        <v>189</v>
      </c>
      <c r="E87" s="227" t="s">
        <v>21</v>
      </c>
      <c r="F87" s="228" t="s">
        <v>1496</v>
      </c>
      <c r="G87" s="226"/>
      <c r="H87" s="229">
        <v>11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AT87" s="235" t="s">
        <v>189</v>
      </c>
      <c r="AU87" s="235" t="s">
        <v>84</v>
      </c>
      <c r="AV87" s="13" t="s">
        <v>86</v>
      </c>
      <c r="AW87" s="13" t="s">
        <v>39</v>
      </c>
      <c r="AX87" s="13" t="s">
        <v>76</v>
      </c>
      <c r="AY87" s="235" t="s">
        <v>180</v>
      </c>
    </row>
    <row r="88" spans="2:51" s="14" customFormat="1" ht="12">
      <c r="B88" s="236"/>
      <c r="C88" s="237"/>
      <c r="D88" s="216" t="s">
        <v>189</v>
      </c>
      <c r="E88" s="238" t="s">
        <v>21</v>
      </c>
      <c r="F88" s="239" t="s">
        <v>192</v>
      </c>
      <c r="G88" s="237"/>
      <c r="H88" s="240">
        <v>11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AT88" s="246" t="s">
        <v>189</v>
      </c>
      <c r="AU88" s="246" t="s">
        <v>84</v>
      </c>
      <c r="AV88" s="14" t="s">
        <v>187</v>
      </c>
      <c r="AW88" s="14" t="s">
        <v>39</v>
      </c>
      <c r="AX88" s="14" t="s">
        <v>84</v>
      </c>
      <c r="AY88" s="246" t="s">
        <v>180</v>
      </c>
    </row>
    <row r="89" spans="2:65" s="1" customFormat="1" ht="16.5" customHeight="1">
      <c r="B89" s="42"/>
      <c r="C89" s="202" t="s">
        <v>211</v>
      </c>
      <c r="D89" s="202" t="s">
        <v>182</v>
      </c>
      <c r="E89" s="203" t="s">
        <v>1497</v>
      </c>
      <c r="F89" s="204" t="s">
        <v>1498</v>
      </c>
      <c r="G89" s="205" t="s">
        <v>185</v>
      </c>
      <c r="H89" s="206">
        <v>0.37</v>
      </c>
      <c r="I89" s="207"/>
      <c r="J89" s="208">
        <f aca="true" t="shared" si="0" ref="J89:J94">ROUND(I89*H89,2)</f>
        <v>0</v>
      </c>
      <c r="K89" s="204" t="s">
        <v>1484</v>
      </c>
      <c r="L89" s="62"/>
      <c r="M89" s="209" t="s">
        <v>21</v>
      </c>
      <c r="N89" s="210" t="s">
        <v>47</v>
      </c>
      <c r="O89" s="43"/>
      <c r="P89" s="211">
        <f aca="true" t="shared" si="1" ref="P89:P94">O89*H89</f>
        <v>0</v>
      </c>
      <c r="Q89" s="211">
        <v>0</v>
      </c>
      <c r="R89" s="211">
        <f aca="true" t="shared" si="2" ref="R89:R94">Q89*H89</f>
        <v>0</v>
      </c>
      <c r="S89" s="211">
        <v>0</v>
      </c>
      <c r="T89" s="212">
        <f aca="true" t="shared" si="3" ref="T89:T94">S89*H89</f>
        <v>0</v>
      </c>
      <c r="AR89" s="25" t="s">
        <v>187</v>
      </c>
      <c r="AT89" s="25" t="s">
        <v>182</v>
      </c>
      <c r="AU89" s="25" t="s">
        <v>84</v>
      </c>
      <c r="AY89" s="25" t="s">
        <v>180</v>
      </c>
      <c r="BE89" s="213">
        <f aca="true" t="shared" si="4" ref="BE89:BE94">IF(N89="základní",J89,0)</f>
        <v>0</v>
      </c>
      <c r="BF89" s="213">
        <f aca="true" t="shared" si="5" ref="BF89:BF94">IF(N89="snížená",J89,0)</f>
        <v>0</v>
      </c>
      <c r="BG89" s="213">
        <f aca="true" t="shared" si="6" ref="BG89:BG94">IF(N89="zákl. přenesená",J89,0)</f>
        <v>0</v>
      </c>
      <c r="BH89" s="213">
        <f aca="true" t="shared" si="7" ref="BH89:BH94">IF(N89="sníž. přenesená",J89,0)</f>
        <v>0</v>
      </c>
      <c r="BI89" s="213">
        <f aca="true" t="shared" si="8" ref="BI89:BI94">IF(N89="nulová",J89,0)</f>
        <v>0</v>
      </c>
      <c r="BJ89" s="25" t="s">
        <v>84</v>
      </c>
      <c r="BK89" s="213">
        <f aca="true" t="shared" si="9" ref="BK89:BK94">ROUND(I89*H89,2)</f>
        <v>0</v>
      </c>
      <c r="BL89" s="25" t="s">
        <v>187</v>
      </c>
      <c r="BM89" s="25" t="s">
        <v>1499</v>
      </c>
    </row>
    <row r="90" spans="2:65" s="1" customFormat="1" ht="16.5" customHeight="1">
      <c r="B90" s="42"/>
      <c r="C90" s="202" t="s">
        <v>217</v>
      </c>
      <c r="D90" s="202" t="s">
        <v>182</v>
      </c>
      <c r="E90" s="203" t="s">
        <v>1500</v>
      </c>
      <c r="F90" s="204" t="s">
        <v>1501</v>
      </c>
      <c r="G90" s="205" t="s">
        <v>185</v>
      </c>
      <c r="H90" s="206">
        <v>0.37</v>
      </c>
      <c r="I90" s="207"/>
      <c r="J90" s="208">
        <f t="shared" si="0"/>
        <v>0</v>
      </c>
      <c r="K90" s="204" t="s">
        <v>1484</v>
      </c>
      <c r="L90" s="62"/>
      <c r="M90" s="209" t="s">
        <v>21</v>
      </c>
      <c r="N90" s="210" t="s">
        <v>47</v>
      </c>
      <c r="O90" s="43"/>
      <c r="P90" s="211">
        <f t="shared" si="1"/>
        <v>0</v>
      </c>
      <c r="Q90" s="211">
        <v>0</v>
      </c>
      <c r="R90" s="211">
        <f t="shared" si="2"/>
        <v>0</v>
      </c>
      <c r="S90" s="211">
        <v>0</v>
      </c>
      <c r="T90" s="212">
        <f t="shared" si="3"/>
        <v>0</v>
      </c>
      <c r="AR90" s="25" t="s">
        <v>187</v>
      </c>
      <c r="AT90" s="25" t="s">
        <v>182</v>
      </c>
      <c r="AU90" s="25" t="s">
        <v>84</v>
      </c>
      <c r="AY90" s="25" t="s">
        <v>180</v>
      </c>
      <c r="BE90" s="213">
        <f t="shared" si="4"/>
        <v>0</v>
      </c>
      <c r="BF90" s="213">
        <f t="shared" si="5"/>
        <v>0</v>
      </c>
      <c r="BG90" s="213">
        <f t="shared" si="6"/>
        <v>0</v>
      </c>
      <c r="BH90" s="213">
        <f t="shared" si="7"/>
        <v>0</v>
      </c>
      <c r="BI90" s="213">
        <f t="shared" si="8"/>
        <v>0</v>
      </c>
      <c r="BJ90" s="25" t="s">
        <v>84</v>
      </c>
      <c r="BK90" s="213">
        <f t="shared" si="9"/>
        <v>0</v>
      </c>
      <c r="BL90" s="25" t="s">
        <v>187</v>
      </c>
      <c r="BM90" s="25" t="s">
        <v>1502</v>
      </c>
    </row>
    <row r="91" spans="2:65" s="1" customFormat="1" ht="16.5" customHeight="1">
      <c r="B91" s="42"/>
      <c r="C91" s="202" t="s">
        <v>224</v>
      </c>
      <c r="D91" s="202" t="s">
        <v>182</v>
      </c>
      <c r="E91" s="203" t="s">
        <v>1503</v>
      </c>
      <c r="F91" s="204" t="s">
        <v>1504</v>
      </c>
      <c r="G91" s="205" t="s">
        <v>185</v>
      </c>
      <c r="H91" s="206">
        <v>0.37</v>
      </c>
      <c r="I91" s="207"/>
      <c r="J91" s="208">
        <f t="shared" si="0"/>
        <v>0</v>
      </c>
      <c r="K91" s="204" t="s">
        <v>1484</v>
      </c>
      <c r="L91" s="62"/>
      <c r="M91" s="209" t="s">
        <v>21</v>
      </c>
      <c r="N91" s="210" t="s">
        <v>47</v>
      </c>
      <c r="O91" s="43"/>
      <c r="P91" s="211">
        <f t="shared" si="1"/>
        <v>0</v>
      </c>
      <c r="Q91" s="211">
        <v>0</v>
      </c>
      <c r="R91" s="211">
        <f t="shared" si="2"/>
        <v>0</v>
      </c>
      <c r="S91" s="211">
        <v>0</v>
      </c>
      <c r="T91" s="212">
        <f t="shared" si="3"/>
        <v>0</v>
      </c>
      <c r="AR91" s="25" t="s">
        <v>187</v>
      </c>
      <c r="AT91" s="25" t="s">
        <v>182</v>
      </c>
      <c r="AU91" s="25" t="s">
        <v>84</v>
      </c>
      <c r="AY91" s="25" t="s">
        <v>180</v>
      </c>
      <c r="BE91" s="213">
        <f t="shared" si="4"/>
        <v>0</v>
      </c>
      <c r="BF91" s="213">
        <f t="shared" si="5"/>
        <v>0</v>
      </c>
      <c r="BG91" s="213">
        <f t="shared" si="6"/>
        <v>0</v>
      </c>
      <c r="BH91" s="213">
        <f t="shared" si="7"/>
        <v>0</v>
      </c>
      <c r="BI91" s="213">
        <f t="shared" si="8"/>
        <v>0</v>
      </c>
      <c r="BJ91" s="25" t="s">
        <v>84</v>
      </c>
      <c r="BK91" s="213">
        <f t="shared" si="9"/>
        <v>0</v>
      </c>
      <c r="BL91" s="25" t="s">
        <v>187</v>
      </c>
      <c r="BM91" s="25" t="s">
        <v>1505</v>
      </c>
    </row>
    <row r="92" spans="2:65" s="1" customFormat="1" ht="16.5" customHeight="1">
      <c r="B92" s="42"/>
      <c r="C92" s="202" t="s">
        <v>223</v>
      </c>
      <c r="D92" s="202" t="s">
        <v>182</v>
      </c>
      <c r="E92" s="203" t="s">
        <v>1506</v>
      </c>
      <c r="F92" s="204" t="s">
        <v>1507</v>
      </c>
      <c r="G92" s="205" t="s">
        <v>185</v>
      </c>
      <c r="H92" s="206">
        <v>0.37</v>
      </c>
      <c r="I92" s="207"/>
      <c r="J92" s="208">
        <f t="shared" si="0"/>
        <v>0</v>
      </c>
      <c r="K92" s="204" t="s">
        <v>1484</v>
      </c>
      <c r="L92" s="62"/>
      <c r="M92" s="209" t="s">
        <v>21</v>
      </c>
      <c r="N92" s="210" t="s">
        <v>47</v>
      </c>
      <c r="O92" s="43"/>
      <c r="P92" s="211">
        <f t="shared" si="1"/>
        <v>0</v>
      </c>
      <c r="Q92" s="211">
        <v>0</v>
      </c>
      <c r="R92" s="211">
        <f t="shared" si="2"/>
        <v>0</v>
      </c>
      <c r="S92" s="211">
        <v>0</v>
      </c>
      <c r="T92" s="212">
        <f t="shared" si="3"/>
        <v>0</v>
      </c>
      <c r="AR92" s="25" t="s">
        <v>187</v>
      </c>
      <c r="AT92" s="25" t="s">
        <v>182</v>
      </c>
      <c r="AU92" s="25" t="s">
        <v>84</v>
      </c>
      <c r="AY92" s="25" t="s">
        <v>180</v>
      </c>
      <c r="BE92" s="213">
        <f t="shared" si="4"/>
        <v>0</v>
      </c>
      <c r="BF92" s="213">
        <f t="shared" si="5"/>
        <v>0</v>
      </c>
      <c r="BG92" s="213">
        <f t="shared" si="6"/>
        <v>0</v>
      </c>
      <c r="BH92" s="213">
        <f t="shared" si="7"/>
        <v>0</v>
      </c>
      <c r="BI92" s="213">
        <f t="shared" si="8"/>
        <v>0</v>
      </c>
      <c r="BJ92" s="25" t="s">
        <v>84</v>
      </c>
      <c r="BK92" s="213">
        <f t="shared" si="9"/>
        <v>0</v>
      </c>
      <c r="BL92" s="25" t="s">
        <v>187</v>
      </c>
      <c r="BM92" s="25" t="s">
        <v>1508</v>
      </c>
    </row>
    <row r="93" spans="2:65" s="1" customFormat="1" ht="16.5" customHeight="1">
      <c r="B93" s="42"/>
      <c r="C93" s="202" t="s">
        <v>235</v>
      </c>
      <c r="D93" s="202" t="s">
        <v>182</v>
      </c>
      <c r="E93" s="203" t="s">
        <v>1509</v>
      </c>
      <c r="F93" s="204" t="s">
        <v>1510</v>
      </c>
      <c r="G93" s="205" t="s">
        <v>865</v>
      </c>
      <c r="H93" s="206">
        <v>1</v>
      </c>
      <c r="I93" s="207"/>
      <c r="J93" s="208">
        <f t="shared" si="0"/>
        <v>0</v>
      </c>
      <c r="K93" s="204" t="s">
        <v>1484</v>
      </c>
      <c r="L93" s="62"/>
      <c r="M93" s="209" t="s">
        <v>21</v>
      </c>
      <c r="N93" s="210" t="s">
        <v>47</v>
      </c>
      <c r="O93" s="43"/>
      <c r="P93" s="211">
        <f t="shared" si="1"/>
        <v>0</v>
      </c>
      <c r="Q93" s="211">
        <v>0</v>
      </c>
      <c r="R93" s="211">
        <f t="shared" si="2"/>
        <v>0</v>
      </c>
      <c r="S93" s="211">
        <v>0</v>
      </c>
      <c r="T93" s="212">
        <f t="shared" si="3"/>
        <v>0</v>
      </c>
      <c r="AR93" s="25" t="s">
        <v>187</v>
      </c>
      <c r="AT93" s="25" t="s">
        <v>182</v>
      </c>
      <c r="AU93" s="25" t="s">
        <v>84</v>
      </c>
      <c r="AY93" s="25" t="s">
        <v>180</v>
      </c>
      <c r="BE93" s="213">
        <f t="shared" si="4"/>
        <v>0</v>
      </c>
      <c r="BF93" s="213">
        <f t="shared" si="5"/>
        <v>0</v>
      </c>
      <c r="BG93" s="213">
        <f t="shared" si="6"/>
        <v>0</v>
      </c>
      <c r="BH93" s="213">
        <f t="shared" si="7"/>
        <v>0</v>
      </c>
      <c r="BI93" s="213">
        <f t="shared" si="8"/>
        <v>0</v>
      </c>
      <c r="BJ93" s="25" t="s">
        <v>84</v>
      </c>
      <c r="BK93" s="213">
        <f t="shared" si="9"/>
        <v>0</v>
      </c>
      <c r="BL93" s="25" t="s">
        <v>187</v>
      </c>
      <c r="BM93" s="25" t="s">
        <v>1511</v>
      </c>
    </row>
    <row r="94" spans="2:65" s="1" customFormat="1" ht="25.5" customHeight="1">
      <c r="B94" s="42"/>
      <c r="C94" s="202" t="s">
        <v>241</v>
      </c>
      <c r="D94" s="202" t="s">
        <v>182</v>
      </c>
      <c r="E94" s="203" t="s">
        <v>1512</v>
      </c>
      <c r="F94" s="204" t="s">
        <v>1513</v>
      </c>
      <c r="G94" s="205" t="s">
        <v>872</v>
      </c>
      <c r="H94" s="206">
        <v>18</v>
      </c>
      <c r="I94" s="207"/>
      <c r="J94" s="208">
        <f t="shared" si="0"/>
        <v>0</v>
      </c>
      <c r="K94" s="204" t="s">
        <v>1484</v>
      </c>
      <c r="L94" s="62"/>
      <c r="M94" s="209" t="s">
        <v>21</v>
      </c>
      <c r="N94" s="210" t="s">
        <v>47</v>
      </c>
      <c r="O94" s="43"/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5" t="s">
        <v>187</v>
      </c>
      <c r="AT94" s="25" t="s">
        <v>182</v>
      </c>
      <c r="AU94" s="25" t="s">
        <v>84</v>
      </c>
      <c r="AY94" s="25" t="s">
        <v>180</v>
      </c>
      <c r="BE94" s="213">
        <f t="shared" si="4"/>
        <v>0</v>
      </c>
      <c r="BF94" s="213">
        <f t="shared" si="5"/>
        <v>0</v>
      </c>
      <c r="BG94" s="213">
        <f t="shared" si="6"/>
        <v>0</v>
      </c>
      <c r="BH94" s="213">
        <f t="shared" si="7"/>
        <v>0</v>
      </c>
      <c r="BI94" s="213">
        <f t="shared" si="8"/>
        <v>0</v>
      </c>
      <c r="BJ94" s="25" t="s">
        <v>84</v>
      </c>
      <c r="BK94" s="213">
        <f t="shared" si="9"/>
        <v>0</v>
      </c>
      <c r="BL94" s="25" t="s">
        <v>187</v>
      </c>
      <c r="BM94" s="25" t="s">
        <v>1514</v>
      </c>
    </row>
    <row r="95" spans="2:51" s="13" customFormat="1" ht="12">
      <c r="B95" s="225"/>
      <c r="C95" s="226"/>
      <c r="D95" s="216" t="s">
        <v>189</v>
      </c>
      <c r="E95" s="227" t="s">
        <v>21</v>
      </c>
      <c r="F95" s="228" t="s">
        <v>1515</v>
      </c>
      <c r="G95" s="226"/>
      <c r="H95" s="229">
        <v>18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189</v>
      </c>
      <c r="AU95" s="235" t="s">
        <v>84</v>
      </c>
      <c r="AV95" s="13" t="s">
        <v>86</v>
      </c>
      <c r="AW95" s="13" t="s">
        <v>39</v>
      </c>
      <c r="AX95" s="13" t="s">
        <v>76</v>
      </c>
      <c r="AY95" s="235" t="s">
        <v>180</v>
      </c>
    </row>
    <row r="96" spans="2:51" s="14" customFormat="1" ht="12">
      <c r="B96" s="236"/>
      <c r="C96" s="237"/>
      <c r="D96" s="216" t="s">
        <v>189</v>
      </c>
      <c r="E96" s="238" t="s">
        <v>21</v>
      </c>
      <c r="F96" s="239" t="s">
        <v>192</v>
      </c>
      <c r="G96" s="237"/>
      <c r="H96" s="240">
        <v>18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189</v>
      </c>
      <c r="AU96" s="246" t="s">
        <v>84</v>
      </c>
      <c r="AV96" s="14" t="s">
        <v>187</v>
      </c>
      <c r="AW96" s="14" t="s">
        <v>39</v>
      </c>
      <c r="AX96" s="14" t="s">
        <v>84</v>
      </c>
      <c r="AY96" s="246" t="s">
        <v>180</v>
      </c>
    </row>
    <row r="97" spans="2:65" s="1" customFormat="1" ht="25.5" customHeight="1">
      <c r="B97" s="42"/>
      <c r="C97" s="202" t="s">
        <v>246</v>
      </c>
      <c r="D97" s="202" t="s">
        <v>182</v>
      </c>
      <c r="E97" s="203" t="s">
        <v>1516</v>
      </c>
      <c r="F97" s="204" t="s">
        <v>1517</v>
      </c>
      <c r="G97" s="205" t="s">
        <v>872</v>
      </c>
      <c r="H97" s="206">
        <v>52</v>
      </c>
      <c r="I97" s="207"/>
      <c r="J97" s="208">
        <f>ROUND(I97*H97,2)</f>
        <v>0</v>
      </c>
      <c r="K97" s="204" t="s">
        <v>1484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187</v>
      </c>
      <c r="AT97" s="25" t="s">
        <v>182</v>
      </c>
      <c r="AU97" s="25" t="s">
        <v>84</v>
      </c>
      <c r="AY97" s="25" t="s">
        <v>180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187</v>
      </c>
      <c r="BM97" s="25" t="s">
        <v>1518</v>
      </c>
    </row>
    <row r="98" spans="2:51" s="13" customFormat="1" ht="12">
      <c r="B98" s="225"/>
      <c r="C98" s="226"/>
      <c r="D98" s="216" t="s">
        <v>189</v>
      </c>
      <c r="E98" s="227" t="s">
        <v>21</v>
      </c>
      <c r="F98" s="228" t="s">
        <v>1519</v>
      </c>
      <c r="G98" s="226"/>
      <c r="H98" s="229">
        <v>52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189</v>
      </c>
      <c r="AU98" s="235" t="s">
        <v>84</v>
      </c>
      <c r="AV98" s="13" t="s">
        <v>86</v>
      </c>
      <c r="AW98" s="13" t="s">
        <v>39</v>
      </c>
      <c r="AX98" s="13" t="s">
        <v>76</v>
      </c>
      <c r="AY98" s="235" t="s">
        <v>180</v>
      </c>
    </row>
    <row r="99" spans="2:51" s="14" customFormat="1" ht="12">
      <c r="B99" s="236"/>
      <c r="C99" s="237"/>
      <c r="D99" s="216" t="s">
        <v>189</v>
      </c>
      <c r="E99" s="238" t="s">
        <v>21</v>
      </c>
      <c r="F99" s="239" t="s">
        <v>192</v>
      </c>
      <c r="G99" s="237"/>
      <c r="H99" s="240">
        <v>52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189</v>
      </c>
      <c r="AU99" s="246" t="s">
        <v>84</v>
      </c>
      <c r="AV99" s="14" t="s">
        <v>187</v>
      </c>
      <c r="AW99" s="14" t="s">
        <v>39</v>
      </c>
      <c r="AX99" s="14" t="s">
        <v>84</v>
      </c>
      <c r="AY99" s="246" t="s">
        <v>180</v>
      </c>
    </row>
    <row r="100" spans="2:65" s="1" customFormat="1" ht="25.5" customHeight="1">
      <c r="B100" s="42"/>
      <c r="C100" s="202" t="s">
        <v>254</v>
      </c>
      <c r="D100" s="202" t="s">
        <v>182</v>
      </c>
      <c r="E100" s="203" t="s">
        <v>1520</v>
      </c>
      <c r="F100" s="204" t="s">
        <v>1521</v>
      </c>
      <c r="G100" s="205" t="s">
        <v>872</v>
      </c>
      <c r="H100" s="206">
        <v>13</v>
      </c>
      <c r="I100" s="207"/>
      <c r="J100" s="208">
        <f>ROUND(I100*H100,2)</f>
        <v>0</v>
      </c>
      <c r="K100" s="204" t="s">
        <v>1484</v>
      </c>
      <c r="L100" s="62"/>
      <c r="M100" s="209" t="s">
        <v>21</v>
      </c>
      <c r="N100" s="210" t="s">
        <v>47</v>
      </c>
      <c r="O100" s="43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187</v>
      </c>
      <c r="AT100" s="25" t="s">
        <v>182</v>
      </c>
      <c r="AU100" s="25" t="s">
        <v>84</v>
      </c>
      <c r="AY100" s="25" t="s">
        <v>180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187</v>
      </c>
      <c r="BM100" s="25" t="s">
        <v>1522</v>
      </c>
    </row>
    <row r="101" spans="2:51" s="13" customFormat="1" ht="12">
      <c r="B101" s="225"/>
      <c r="C101" s="226"/>
      <c r="D101" s="216" t="s">
        <v>189</v>
      </c>
      <c r="E101" s="227" t="s">
        <v>21</v>
      </c>
      <c r="F101" s="228" t="s">
        <v>1523</v>
      </c>
      <c r="G101" s="226"/>
      <c r="H101" s="229">
        <v>13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AT101" s="235" t="s">
        <v>189</v>
      </c>
      <c r="AU101" s="235" t="s">
        <v>84</v>
      </c>
      <c r="AV101" s="13" t="s">
        <v>86</v>
      </c>
      <c r="AW101" s="13" t="s">
        <v>39</v>
      </c>
      <c r="AX101" s="13" t="s">
        <v>76</v>
      </c>
      <c r="AY101" s="235" t="s">
        <v>180</v>
      </c>
    </row>
    <row r="102" spans="2:51" s="14" customFormat="1" ht="12">
      <c r="B102" s="236"/>
      <c r="C102" s="237"/>
      <c r="D102" s="216" t="s">
        <v>189</v>
      </c>
      <c r="E102" s="238" t="s">
        <v>21</v>
      </c>
      <c r="F102" s="239" t="s">
        <v>192</v>
      </c>
      <c r="G102" s="237"/>
      <c r="H102" s="240">
        <v>13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189</v>
      </c>
      <c r="AU102" s="246" t="s">
        <v>84</v>
      </c>
      <c r="AV102" s="14" t="s">
        <v>187</v>
      </c>
      <c r="AW102" s="14" t="s">
        <v>39</v>
      </c>
      <c r="AX102" s="14" t="s">
        <v>84</v>
      </c>
      <c r="AY102" s="246" t="s">
        <v>180</v>
      </c>
    </row>
    <row r="103" spans="2:65" s="1" customFormat="1" ht="25.5" customHeight="1">
      <c r="B103" s="42"/>
      <c r="C103" s="202" t="s">
        <v>266</v>
      </c>
      <c r="D103" s="202" t="s">
        <v>182</v>
      </c>
      <c r="E103" s="203" t="s">
        <v>1524</v>
      </c>
      <c r="F103" s="204" t="s">
        <v>1525</v>
      </c>
      <c r="G103" s="205" t="s">
        <v>872</v>
      </c>
      <c r="H103" s="206">
        <v>1</v>
      </c>
      <c r="I103" s="207"/>
      <c r="J103" s="208">
        <f aca="true" t="shared" si="10" ref="J103:J108">ROUND(I103*H103,2)</f>
        <v>0</v>
      </c>
      <c r="K103" s="204" t="s">
        <v>1484</v>
      </c>
      <c r="L103" s="62"/>
      <c r="M103" s="209" t="s">
        <v>21</v>
      </c>
      <c r="N103" s="210" t="s">
        <v>47</v>
      </c>
      <c r="O103" s="43"/>
      <c r="P103" s="211">
        <f aca="true" t="shared" si="11" ref="P103:P108">O103*H103</f>
        <v>0</v>
      </c>
      <c r="Q103" s="211">
        <v>0</v>
      </c>
      <c r="R103" s="211">
        <f aca="true" t="shared" si="12" ref="R103:R108">Q103*H103</f>
        <v>0</v>
      </c>
      <c r="S103" s="211">
        <v>0</v>
      </c>
      <c r="T103" s="212">
        <f aca="true" t="shared" si="13" ref="T103:T108">S103*H103</f>
        <v>0</v>
      </c>
      <c r="AR103" s="25" t="s">
        <v>187</v>
      </c>
      <c r="AT103" s="25" t="s">
        <v>182</v>
      </c>
      <c r="AU103" s="25" t="s">
        <v>84</v>
      </c>
      <c r="AY103" s="25" t="s">
        <v>180</v>
      </c>
      <c r="BE103" s="213">
        <f aca="true" t="shared" si="14" ref="BE103:BE108">IF(N103="základní",J103,0)</f>
        <v>0</v>
      </c>
      <c r="BF103" s="213">
        <f aca="true" t="shared" si="15" ref="BF103:BF108">IF(N103="snížená",J103,0)</f>
        <v>0</v>
      </c>
      <c r="BG103" s="213">
        <f aca="true" t="shared" si="16" ref="BG103:BG108">IF(N103="zákl. přenesená",J103,0)</f>
        <v>0</v>
      </c>
      <c r="BH103" s="213">
        <f aca="true" t="shared" si="17" ref="BH103:BH108">IF(N103="sníž. přenesená",J103,0)</f>
        <v>0</v>
      </c>
      <c r="BI103" s="213">
        <f aca="true" t="shared" si="18" ref="BI103:BI108">IF(N103="nulová",J103,0)</f>
        <v>0</v>
      </c>
      <c r="BJ103" s="25" t="s">
        <v>84</v>
      </c>
      <c r="BK103" s="213">
        <f aca="true" t="shared" si="19" ref="BK103:BK108">ROUND(I103*H103,2)</f>
        <v>0</v>
      </c>
      <c r="BL103" s="25" t="s">
        <v>187</v>
      </c>
      <c r="BM103" s="25" t="s">
        <v>1526</v>
      </c>
    </row>
    <row r="104" spans="2:65" s="1" customFormat="1" ht="16.5" customHeight="1">
      <c r="B104" s="42"/>
      <c r="C104" s="202" t="s">
        <v>272</v>
      </c>
      <c r="D104" s="202" t="s">
        <v>182</v>
      </c>
      <c r="E104" s="203" t="s">
        <v>1527</v>
      </c>
      <c r="F104" s="204" t="s">
        <v>1528</v>
      </c>
      <c r="G104" s="205" t="s">
        <v>872</v>
      </c>
      <c r="H104" s="206">
        <v>6</v>
      </c>
      <c r="I104" s="207"/>
      <c r="J104" s="208">
        <f t="shared" si="10"/>
        <v>0</v>
      </c>
      <c r="K104" s="204" t="s">
        <v>1484</v>
      </c>
      <c r="L104" s="62"/>
      <c r="M104" s="209" t="s">
        <v>21</v>
      </c>
      <c r="N104" s="210" t="s">
        <v>47</v>
      </c>
      <c r="O104" s="43"/>
      <c r="P104" s="211">
        <f t="shared" si="11"/>
        <v>0</v>
      </c>
      <c r="Q104" s="211">
        <v>0</v>
      </c>
      <c r="R104" s="211">
        <f t="shared" si="12"/>
        <v>0</v>
      </c>
      <c r="S104" s="211">
        <v>0</v>
      </c>
      <c r="T104" s="212">
        <f t="shared" si="13"/>
        <v>0</v>
      </c>
      <c r="AR104" s="25" t="s">
        <v>187</v>
      </c>
      <c r="AT104" s="25" t="s">
        <v>182</v>
      </c>
      <c r="AU104" s="25" t="s">
        <v>84</v>
      </c>
      <c r="AY104" s="25" t="s">
        <v>180</v>
      </c>
      <c r="BE104" s="213">
        <f t="shared" si="14"/>
        <v>0</v>
      </c>
      <c r="BF104" s="213">
        <f t="shared" si="15"/>
        <v>0</v>
      </c>
      <c r="BG104" s="213">
        <f t="shared" si="16"/>
        <v>0</v>
      </c>
      <c r="BH104" s="213">
        <f t="shared" si="17"/>
        <v>0</v>
      </c>
      <c r="BI104" s="213">
        <f t="shared" si="18"/>
        <v>0</v>
      </c>
      <c r="BJ104" s="25" t="s">
        <v>84</v>
      </c>
      <c r="BK104" s="213">
        <f t="shared" si="19"/>
        <v>0</v>
      </c>
      <c r="BL104" s="25" t="s">
        <v>187</v>
      </c>
      <c r="BM104" s="25" t="s">
        <v>1529</v>
      </c>
    </row>
    <row r="105" spans="2:65" s="1" customFormat="1" ht="16.5" customHeight="1">
      <c r="B105" s="42"/>
      <c r="C105" s="202" t="s">
        <v>10</v>
      </c>
      <c r="D105" s="202" t="s">
        <v>182</v>
      </c>
      <c r="E105" s="203" t="s">
        <v>1530</v>
      </c>
      <c r="F105" s="204" t="s">
        <v>1531</v>
      </c>
      <c r="G105" s="205" t="s">
        <v>872</v>
      </c>
      <c r="H105" s="206">
        <v>6</v>
      </c>
      <c r="I105" s="207"/>
      <c r="J105" s="208">
        <f t="shared" si="10"/>
        <v>0</v>
      </c>
      <c r="K105" s="204" t="s">
        <v>1484</v>
      </c>
      <c r="L105" s="62"/>
      <c r="M105" s="209" t="s">
        <v>21</v>
      </c>
      <c r="N105" s="210" t="s">
        <v>47</v>
      </c>
      <c r="O105" s="43"/>
      <c r="P105" s="211">
        <f t="shared" si="11"/>
        <v>0</v>
      </c>
      <c r="Q105" s="211">
        <v>0</v>
      </c>
      <c r="R105" s="211">
        <f t="shared" si="12"/>
        <v>0</v>
      </c>
      <c r="S105" s="211">
        <v>0</v>
      </c>
      <c r="T105" s="212">
        <f t="shared" si="13"/>
        <v>0</v>
      </c>
      <c r="AR105" s="25" t="s">
        <v>187</v>
      </c>
      <c r="AT105" s="25" t="s">
        <v>182</v>
      </c>
      <c r="AU105" s="25" t="s">
        <v>84</v>
      </c>
      <c r="AY105" s="25" t="s">
        <v>180</v>
      </c>
      <c r="BE105" s="213">
        <f t="shared" si="14"/>
        <v>0</v>
      </c>
      <c r="BF105" s="213">
        <f t="shared" si="15"/>
        <v>0</v>
      </c>
      <c r="BG105" s="213">
        <f t="shared" si="16"/>
        <v>0</v>
      </c>
      <c r="BH105" s="213">
        <f t="shared" si="17"/>
        <v>0</v>
      </c>
      <c r="BI105" s="213">
        <f t="shared" si="18"/>
        <v>0</v>
      </c>
      <c r="BJ105" s="25" t="s">
        <v>84</v>
      </c>
      <c r="BK105" s="213">
        <f t="shared" si="19"/>
        <v>0</v>
      </c>
      <c r="BL105" s="25" t="s">
        <v>187</v>
      </c>
      <c r="BM105" s="25" t="s">
        <v>1532</v>
      </c>
    </row>
    <row r="106" spans="2:65" s="1" customFormat="1" ht="16.5" customHeight="1">
      <c r="B106" s="42"/>
      <c r="C106" s="202" t="s">
        <v>283</v>
      </c>
      <c r="D106" s="202" t="s">
        <v>182</v>
      </c>
      <c r="E106" s="203" t="s">
        <v>1533</v>
      </c>
      <c r="F106" s="204" t="s">
        <v>1534</v>
      </c>
      <c r="G106" s="205" t="s">
        <v>872</v>
      </c>
      <c r="H106" s="206">
        <v>6</v>
      </c>
      <c r="I106" s="207"/>
      <c r="J106" s="208">
        <f t="shared" si="10"/>
        <v>0</v>
      </c>
      <c r="K106" s="204" t="s">
        <v>1484</v>
      </c>
      <c r="L106" s="62"/>
      <c r="M106" s="209" t="s">
        <v>21</v>
      </c>
      <c r="N106" s="210" t="s">
        <v>47</v>
      </c>
      <c r="O106" s="43"/>
      <c r="P106" s="211">
        <f t="shared" si="11"/>
        <v>0</v>
      </c>
      <c r="Q106" s="211">
        <v>0</v>
      </c>
      <c r="R106" s="211">
        <f t="shared" si="12"/>
        <v>0</v>
      </c>
      <c r="S106" s="211">
        <v>0</v>
      </c>
      <c r="T106" s="212">
        <f t="shared" si="13"/>
        <v>0</v>
      </c>
      <c r="AR106" s="25" t="s">
        <v>187</v>
      </c>
      <c r="AT106" s="25" t="s">
        <v>182</v>
      </c>
      <c r="AU106" s="25" t="s">
        <v>84</v>
      </c>
      <c r="AY106" s="25" t="s">
        <v>180</v>
      </c>
      <c r="BE106" s="213">
        <f t="shared" si="14"/>
        <v>0</v>
      </c>
      <c r="BF106" s="213">
        <f t="shared" si="15"/>
        <v>0</v>
      </c>
      <c r="BG106" s="213">
        <f t="shared" si="16"/>
        <v>0</v>
      </c>
      <c r="BH106" s="213">
        <f t="shared" si="17"/>
        <v>0</v>
      </c>
      <c r="BI106" s="213">
        <f t="shared" si="18"/>
        <v>0</v>
      </c>
      <c r="BJ106" s="25" t="s">
        <v>84</v>
      </c>
      <c r="BK106" s="213">
        <f t="shared" si="19"/>
        <v>0</v>
      </c>
      <c r="BL106" s="25" t="s">
        <v>187</v>
      </c>
      <c r="BM106" s="25" t="s">
        <v>1535</v>
      </c>
    </row>
    <row r="107" spans="2:65" s="1" customFormat="1" ht="16.5" customHeight="1">
      <c r="B107" s="42"/>
      <c r="C107" s="202" t="s">
        <v>289</v>
      </c>
      <c r="D107" s="202" t="s">
        <v>182</v>
      </c>
      <c r="E107" s="203" t="s">
        <v>1536</v>
      </c>
      <c r="F107" s="204" t="s">
        <v>1537</v>
      </c>
      <c r="G107" s="205" t="s">
        <v>872</v>
      </c>
      <c r="H107" s="206">
        <v>6</v>
      </c>
      <c r="I107" s="207"/>
      <c r="J107" s="208">
        <f t="shared" si="10"/>
        <v>0</v>
      </c>
      <c r="K107" s="204" t="s">
        <v>1484</v>
      </c>
      <c r="L107" s="62"/>
      <c r="M107" s="209" t="s">
        <v>21</v>
      </c>
      <c r="N107" s="210" t="s">
        <v>47</v>
      </c>
      <c r="O107" s="43"/>
      <c r="P107" s="211">
        <f t="shared" si="11"/>
        <v>0</v>
      </c>
      <c r="Q107" s="211">
        <v>0</v>
      </c>
      <c r="R107" s="211">
        <f t="shared" si="12"/>
        <v>0</v>
      </c>
      <c r="S107" s="211">
        <v>0</v>
      </c>
      <c r="T107" s="212">
        <f t="shared" si="13"/>
        <v>0</v>
      </c>
      <c r="AR107" s="25" t="s">
        <v>187</v>
      </c>
      <c r="AT107" s="25" t="s">
        <v>182</v>
      </c>
      <c r="AU107" s="25" t="s">
        <v>84</v>
      </c>
      <c r="AY107" s="25" t="s">
        <v>180</v>
      </c>
      <c r="BE107" s="213">
        <f t="shared" si="14"/>
        <v>0</v>
      </c>
      <c r="BF107" s="213">
        <f t="shared" si="15"/>
        <v>0</v>
      </c>
      <c r="BG107" s="213">
        <f t="shared" si="16"/>
        <v>0</v>
      </c>
      <c r="BH107" s="213">
        <f t="shared" si="17"/>
        <v>0</v>
      </c>
      <c r="BI107" s="213">
        <f t="shared" si="18"/>
        <v>0</v>
      </c>
      <c r="BJ107" s="25" t="s">
        <v>84</v>
      </c>
      <c r="BK107" s="213">
        <f t="shared" si="19"/>
        <v>0</v>
      </c>
      <c r="BL107" s="25" t="s">
        <v>187</v>
      </c>
      <c r="BM107" s="25" t="s">
        <v>1538</v>
      </c>
    </row>
    <row r="108" spans="2:65" s="1" customFormat="1" ht="25.5" customHeight="1">
      <c r="B108" s="42"/>
      <c r="C108" s="202" t="s">
        <v>294</v>
      </c>
      <c r="D108" s="202" t="s">
        <v>182</v>
      </c>
      <c r="E108" s="203" t="s">
        <v>1539</v>
      </c>
      <c r="F108" s="204" t="s">
        <v>1540</v>
      </c>
      <c r="G108" s="205" t="s">
        <v>220</v>
      </c>
      <c r="H108" s="206">
        <v>3.6</v>
      </c>
      <c r="I108" s="207"/>
      <c r="J108" s="208">
        <f t="shared" si="10"/>
        <v>0</v>
      </c>
      <c r="K108" s="204" t="s">
        <v>1484</v>
      </c>
      <c r="L108" s="62"/>
      <c r="M108" s="209" t="s">
        <v>21</v>
      </c>
      <c r="N108" s="210" t="s">
        <v>47</v>
      </c>
      <c r="O108" s="43"/>
      <c r="P108" s="211">
        <f t="shared" si="11"/>
        <v>0</v>
      </c>
      <c r="Q108" s="211">
        <v>0</v>
      </c>
      <c r="R108" s="211">
        <f t="shared" si="12"/>
        <v>0</v>
      </c>
      <c r="S108" s="211">
        <v>0</v>
      </c>
      <c r="T108" s="212">
        <f t="shared" si="13"/>
        <v>0</v>
      </c>
      <c r="AR108" s="25" t="s">
        <v>187</v>
      </c>
      <c r="AT108" s="25" t="s">
        <v>182</v>
      </c>
      <c r="AU108" s="25" t="s">
        <v>84</v>
      </c>
      <c r="AY108" s="25" t="s">
        <v>180</v>
      </c>
      <c r="BE108" s="213">
        <f t="shared" si="14"/>
        <v>0</v>
      </c>
      <c r="BF108" s="213">
        <f t="shared" si="15"/>
        <v>0</v>
      </c>
      <c r="BG108" s="213">
        <f t="shared" si="16"/>
        <v>0</v>
      </c>
      <c r="BH108" s="213">
        <f t="shared" si="17"/>
        <v>0</v>
      </c>
      <c r="BI108" s="213">
        <f t="shared" si="18"/>
        <v>0</v>
      </c>
      <c r="BJ108" s="25" t="s">
        <v>84</v>
      </c>
      <c r="BK108" s="213">
        <f t="shared" si="19"/>
        <v>0</v>
      </c>
      <c r="BL108" s="25" t="s">
        <v>187</v>
      </c>
      <c r="BM108" s="25" t="s">
        <v>1541</v>
      </c>
    </row>
    <row r="109" spans="2:51" s="13" customFormat="1" ht="12">
      <c r="B109" s="225"/>
      <c r="C109" s="226"/>
      <c r="D109" s="216" t="s">
        <v>189</v>
      </c>
      <c r="E109" s="227" t="s">
        <v>21</v>
      </c>
      <c r="F109" s="228" t="s">
        <v>1542</v>
      </c>
      <c r="G109" s="226"/>
      <c r="H109" s="229">
        <v>3.6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189</v>
      </c>
      <c r="AU109" s="235" t="s">
        <v>84</v>
      </c>
      <c r="AV109" s="13" t="s">
        <v>86</v>
      </c>
      <c r="AW109" s="13" t="s">
        <v>39</v>
      </c>
      <c r="AX109" s="13" t="s">
        <v>76</v>
      </c>
      <c r="AY109" s="235" t="s">
        <v>180</v>
      </c>
    </row>
    <row r="110" spans="2:51" s="14" customFormat="1" ht="12">
      <c r="B110" s="236"/>
      <c r="C110" s="237"/>
      <c r="D110" s="216" t="s">
        <v>189</v>
      </c>
      <c r="E110" s="238" t="s">
        <v>21</v>
      </c>
      <c r="F110" s="239" t="s">
        <v>192</v>
      </c>
      <c r="G110" s="237"/>
      <c r="H110" s="240">
        <v>3.6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189</v>
      </c>
      <c r="AU110" s="246" t="s">
        <v>84</v>
      </c>
      <c r="AV110" s="14" t="s">
        <v>187</v>
      </c>
      <c r="AW110" s="14" t="s">
        <v>39</v>
      </c>
      <c r="AX110" s="14" t="s">
        <v>84</v>
      </c>
      <c r="AY110" s="246" t="s">
        <v>180</v>
      </c>
    </row>
    <row r="111" spans="2:65" s="1" customFormat="1" ht="25.5" customHeight="1">
      <c r="B111" s="42"/>
      <c r="C111" s="202" t="s">
        <v>300</v>
      </c>
      <c r="D111" s="202" t="s">
        <v>182</v>
      </c>
      <c r="E111" s="203" t="s">
        <v>1543</v>
      </c>
      <c r="F111" s="204" t="s">
        <v>1544</v>
      </c>
      <c r="G111" s="205" t="s">
        <v>220</v>
      </c>
      <c r="H111" s="206">
        <v>131.65</v>
      </c>
      <c r="I111" s="207"/>
      <c r="J111" s="208">
        <f>ROUND(I111*H111,2)</f>
        <v>0</v>
      </c>
      <c r="K111" s="204" t="s">
        <v>1484</v>
      </c>
      <c r="L111" s="62"/>
      <c r="M111" s="209" t="s">
        <v>21</v>
      </c>
      <c r="N111" s="210" t="s">
        <v>47</v>
      </c>
      <c r="O111" s="43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5" t="s">
        <v>187</v>
      </c>
      <c r="AT111" s="25" t="s">
        <v>182</v>
      </c>
      <c r="AU111" s="25" t="s">
        <v>84</v>
      </c>
      <c r="AY111" s="25" t="s">
        <v>180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84</v>
      </c>
      <c r="BK111" s="213">
        <f>ROUND(I111*H111,2)</f>
        <v>0</v>
      </c>
      <c r="BL111" s="25" t="s">
        <v>187</v>
      </c>
      <c r="BM111" s="25" t="s">
        <v>1545</v>
      </c>
    </row>
    <row r="112" spans="2:51" s="13" customFormat="1" ht="12">
      <c r="B112" s="225"/>
      <c r="C112" s="226"/>
      <c r="D112" s="216" t="s">
        <v>189</v>
      </c>
      <c r="E112" s="227" t="s">
        <v>21</v>
      </c>
      <c r="F112" s="228" t="s">
        <v>1546</v>
      </c>
      <c r="G112" s="226"/>
      <c r="H112" s="229">
        <v>131.65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189</v>
      </c>
      <c r="AU112" s="235" t="s">
        <v>84</v>
      </c>
      <c r="AV112" s="13" t="s">
        <v>86</v>
      </c>
      <c r="AW112" s="13" t="s">
        <v>39</v>
      </c>
      <c r="AX112" s="13" t="s">
        <v>76</v>
      </c>
      <c r="AY112" s="235" t="s">
        <v>180</v>
      </c>
    </row>
    <row r="113" spans="2:51" s="14" customFormat="1" ht="12">
      <c r="B113" s="236"/>
      <c r="C113" s="237"/>
      <c r="D113" s="216" t="s">
        <v>189</v>
      </c>
      <c r="E113" s="238" t="s">
        <v>21</v>
      </c>
      <c r="F113" s="239" t="s">
        <v>192</v>
      </c>
      <c r="G113" s="237"/>
      <c r="H113" s="240">
        <v>131.65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AT113" s="246" t="s">
        <v>189</v>
      </c>
      <c r="AU113" s="246" t="s">
        <v>84</v>
      </c>
      <c r="AV113" s="14" t="s">
        <v>187</v>
      </c>
      <c r="AW113" s="14" t="s">
        <v>39</v>
      </c>
      <c r="AX113" s="14" t="s">
        <v>84</v>
      </c>
      <c r="AY113" s="246" t="s">
        <v>180</v>
      </c>
    </row>
    <row r="114" spans="2:65" s="1" customFormat="1" ht="25.5" customHeight="1">
      <c r="B114" s="42"/>
      <c r="C114" s="202" t="s">
        <v>308</v>
      </c>
      <c r="D114" s="202" t="s">
        <v>182</v>
      </c>
      <c r="E114" s="203" t="s">
        <v>1547</v>
      </c>
      <c r="F114" s="204" t="s">
        <v>1548</v>
      </c>
      <c r="G114" s="205" t="s">
        <v>220</v>
      </c>
      <c r="H114" s="206">
        <v>8.4</v>
      </c>
      <c r="I114" s="207"/>
      <c r="J114" s="208">
        <f>ROUND(I114*H114,2)</f>
        <v>0</v>
      </c>
      <c r="K114" s="204" t="s">
        <v>1484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187</v>
      </c>
      <c r="AT114" s="25" t="s">
        <v>182</v>
      </c>
      <c r="AU114" s="25" t="s">
        <v>84</v>
      </c>
      <c r="AY114" s="25" t="s">
        <v>180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187</v>
      </c>
      <c r="BM114" s="25" t="s">
        <v>1549</v>
      </c>
    </row>
    <row r="115" spans="2:51" s="13" customFormat="1" ht="12">
      <c r="B115" s="225"/>
      <c r="C115" s="226"/>
      <c r="D115" s="216" t="s">
        <v>189</v>
      </c>
      <c r="E115" s="227" t="s">
        <v>21</v>
      </c>
      <c r="F115" s="228" t="s">
        <v>1550</v>
      </c>
      <c r="G115" s="226"/>
      <c r="H115" s="229">
        <v>8.4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AT115" s="235" t="s">
        <v>189</v>
      </c>
      <c r="AU115" s="235" t="s">
        <v>84</v>
      </c>
      <c r="AV115" s="13" t="s">
        <v>86</v>
      </c>
      <c r="AW115" s="13" t="s">
        <v>39</v>
      </c>
      <c r="AX115" s="13" t="s">
        <v>76</v>
      </c>
      <c r="AY115" s="235" t="s">
        <v>180</v>
      </c>
    </row>
    <row r="116" spans="2:51" s="14" customFormat="1" ht="12">
      <c r="B116" s="236"/>
      <c r="C116" s="237"/>
      <c r="D116" s="216" t="s">
        <v>189</v>
      </c>
      <c r="E116" s="238" t="s">
        <v>21</v>
      </c>
      <c r="F116" s="239" t="s">
        <v>192</v>
      </c>
      <c r="G116" s="237"/>
      <c r="H116" s="240">
        <v>8.4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AT116" s="246" t="s">
        <v>189</v>
      </c>
      <c r="AU116" s="246" t="s">
        <v>84</v>
      </c>
      <c r="AV116" s="14" t="s">
        <v>187</v>
      </c>
      <c r="AW116" s="14" t="s">
        <v>39</v>
      </c>
      <c r="AX116" s="14" t="s">
        <v>84</v>
      </c>
      <c r="AY116" s="246" t="s">
        <v>180</v>
      </c>
    </row>
    <row r="117" spans="2:65" s="1" customFormat="1" ht="16.5" customHeight="1">
      <c r="B117" s="42"/>
      <c r="C117" s="202" t="s">
        <v>9</v>
      </c>
      <c r="D117" s="202" t="s">
        <v>182</v>
      </c>
      <c r="E117" s="203" t="s">
        <v>1551</v>
      </c>
      <c r="F117" s="204" t="s">
        <v>1552</v>
      </c>
      <c r="G117" s="205" t="s">
        <v>872</v>
      </c>
      <c r="H117" s="206">
        <v>12</v>
      </c>
      <c r="I117" s="207"/>
      <c r="J117" s="208">
        <f>ROUND(I117*H117,2)</f>
        <v>0</v>
      </c>
      <c r="K117" s="204" t="s">
        <v>1484</v>
      </c>
      <c r="L117" s="62"/>
      <c r="M117" s="209" t="s">
        <v>21</v>
      </c>
      <c r="N117" s="210" t="s">
        <v>47</v>
      </c>
      <c r="O117" s="43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25" t="s">
        <v>187</v>
      </c>
      <c r="AT117" s="25" t="s">
        <v>182</v>
      </c>
      <c r="AU117" s="25" t="s">
        <v>84</v>
      </c>
      <c r="AY117" s="25" t="s">
        <v>180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84</v>
      </c>
      <c r="BK117" s="213">
        <f>ROUND(I117*H117,2)</f>
        <v>0</v>
      </c>
      <c r="BL117" s="25" t="s">
        <v>187</v>
      </c>
      <c r="BM117" s="25" t="s">
        <v>1553</v>
      </c>
    </row>
    <row r="118" spans="2:51" s="13" customFormat="1" ht="12">
      <c r="B118" s="225"/>
      <c r="C118" s="226"/>
      <c r="D118" s="216" t="s">
        <v>189</v>
      </c>
      <c r="E118" s="227" t="s">
        <v>21</v>
      </c>
      <c r="F118" s="228" t="s">
        <v>1554</v>
      </c>
      <c r="G118" s="226"/>
      <c r="H118" s="229">
        <v>12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189</v>
      </c>
      <c r="AU118" s="235" t="s">
        <v>84</v>
      </c>
      <c r="AV118" s="13" t="s">
        <v>86</v>
      </c>
      <c r="AW118" s="13" t="s">
        <v>39</v>
      </c>
      <c r="AX118" s="13" t="s">
        <v>76</v>
      </c>
      <c r="AY118" s="235" t="s">
        <v>180</v>
      </c>
    </row>
    <row r="119" spans="2:51" s="14" customFormat="1" ht="12">
      <c r="B119" s="236"/>
      <c r="C119" s="237"/>
      <c r="D119" s="216" t="s">
        <v>189</v>
      </c>
      <c r="E119" s="238" t="s">
        <v>21</v>
      </c>
      <c r="F119" s="239" t="s">
        <v>192</v>
      </c>
      <c r="G119" s="237"/>
      <c r="H119" s="240">
        <v>12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189</v>
      </c>
      <c r="AU119" s="246" t="s">
        <v>84</v>
      </c>
      <c r="AV119" s="14" t="s">
        <v>187</v>
      </c>
      <c r="AW119" s="14" t="s">
        <v>39</v>
      </c>
      <c r="AX119" s="14" t="s">
        <v>84</v>
      </c>
      <c r="AY119" s="246" t="s">
        <v>180</v>
      </c>
    </row>
    <row r="120" spans="2:65" s="1" customFormat="1" ht="25.5" customHeight="1">
      <c r="B120" s="42"/>
      <c r="C120" s="202" t="s">
        <v>456</v>
      </c>
      <c r="D120" s="202" t="s">
        <v>182</v>
      </c>
      <c r="E120" s="203" t="s">
        <v>1555</v>
      </c>
      <c r="F120" s="204" t="s">
        <v>1556</v>
      </c>
      <c r="G120" s="205" t="s">
        <v>872</v>
      </c>
      <c r="H120" s="206">
        <v>16</v>
      </c>
      <c r="I120" s="207"/>
      <c r="J120" s="208">
        <f>ROUND(I120*H120,2)</f>
        <v>0</v>
      </c>
      <c r="K120" s="204" t="s">
        <v>1484</v>
      </c>
      <c r="L120" s="62"/>
      <c r="M120" s="209" t="s">
        <v>21</v>
      </c>
      <c r="N120" s="210" t="s">
        <v>47</v>
      </c>
      <c r="O120" s="43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187</v>
      </c>
      <c r="AT120" s="25" t="s">
        <v>182</v>
      </c>
      <c r="AU120" s="25" t="s">
        <v>84</v>
      </c>
      <c r="AY120" s="25" t="s">
        <v>180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84</v>
      </c>
      <c r="BK120" s="213">
        <f>ROUND(I120*H120,2)</f>
        <v>0</v>
      </c>
      <c r="BL120" s="25" t="s">
        <v>187</v>
      </c>
      <c r="BM120" s="25" t="s">
        <v>1557</v>
      </c>
    </row>
    <row r="121" spans="2:51" s="13" customFormat="1" ht="12">
      <c r="B121" s="225"/>
      <c r="C121" s="226"/>
      <c r="D121" s="216" t="s">
        <v>189</v>
      </c>
      <c r="E121" s="227" t="s">
        <v>21</v>
      </c>
      <c r="F121" s="228" t="s">
        <v>1558</v>
      </c>
      <c r="G121" s="226"/>
      <c r="H121" s="229">
        <v>16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189</v>
      </c>
      <c r="AU121" s="235" t="s">
        <v>84</v>
      </c>
      <c r="AV121" s="13" t="s">
        <v>86</v>
      </c>
      <c r="AW121" s="13" t="s">
        <v>39</v>
      </c>
      <c r="AX121" s="13" t="s">
        <v>76</v>
      </c>
      <c r="AY121" s="235" t="s">
        <v>180</v>
      </c>
    </row>
    <row r="122" spans="2:51" s="14" customFormat="1" ht="12">
      <c r="B122" s="236"/>
      <c r="C122" s="237"/>
      <c r="D122" s="216" t="s">
        <v>189</v>
      </c>
      <c r="E122" s="238" t="s">
        <v>21</v>
      </c>
      <c r="F122" s="239" t="s">
        <v>192</v>
      </c>
      <c r="G122" s="237"/>
      <c r="H122" s="240">
        <v>16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189</v>
      </c>
      <c r="AU122" s="246" t="s">
        <v>84</v>
      </c>
      <c r="AV122" s="14" t="s">
        <v>187</v>
      </c>
      <c r="AW122" s="14" t="s">
        <v>39</v>
      </c>
      <c r="AX122" s="14" t="s">
        <v>84</v>
      </c>
      <c r="AY122" s="246" t="s">
        <v>180</v>
      </c>
    </row>
    <row r="123" spans="2:65" s="1" customFormat="1" ht="25.5" customHeight="1">
      <c r="B123" s="42"/>
      <c r="C123" s="202" t="s">
        <v>462</v>
      </c>
      <c r="D123" s="202" t="s">
        <v>182</v>
      </c>
      <c r="E123" s="203" t="s">
        <v>1559</v>
      </c>
      <c r="F123" s="204" t="s">
        <v>1560</v>
      </c>
      <c r="G123" s="205" t="s">
        <v>872</v>
      </c>
      <c r="H123" s="206">
        <v>1</v>
      </c>
      <c r="I123" s="207"/>
      <c r="J123" s="208">
        <f aca="true" t="shared" si="20" ref="J123:J130">ROUND(I123*H123,2)</f>
        <v>0</v>
      </c>
      <c r="K123" s="204" t="s">
        <v>1484</v>
      </c>
      <c r="L123" s="62"/>
      <c r="M123" s="209" t="s">
        <v>21</v>
      </c>
      <c r="N123" s="210" t="s">
        <v>47</v>
      </c>
      <c r="O123" s="43"/>
      <c r="P123" s="211">
        <f aca="true" t="shared" si="21" ref="P123:P130">O123*H123</f>
        <v>0</v>
      </c>
      <c r="Q123" s="211">
        <v>0</v>
      </c>
      <c r="R123" s="211">
        <f aca="true" t="shared" si="22" ref="R123:R130">Q123*H123</f>
        <v>0</v>
      </c>
      <c r="S123" s="211">
        <v>0</v>
      </c>
      <c r="T123" s="212">
        <f aca="true" t="shared" si="23" ref="T123:T130">S123*H123</f>
        <v>0</v>
      </c>
      <c r="AR123" s="25" t="s">
        <v>187</v>
      </c>
      <c r="AT123" s="25" t="s">
        <v>182</v>
      </c>
      <c r="AU123" s="25" t="s">
        <v>84</v>
      </c>
      <c r="AY123" s="25" t="s">
        <v>180</v>
      </c>
      <c r="BE123" s="213">
        <f aca="true" t="shared" si="24" ref="BE123:BE130">IF(N123="základní",J123,0)</f>
        <v>0</v>
      </c>
      <c r="BF123" s="213">
        <f aca="true" t="shared" si="25" ref="BF123:BF130">IF(N123="snížená",J123,0)</f>
        <v>0</v>
      </c>
      <c r="BG123" s="213">
        <f aca="true" t="shared" si="26" ref="BG123:BG130">IF(N123="zákl. přenesená",J123,0)</f>
        <v>0</v>
      </c>
      <c r="BH123" s="213">
        <f aca="true" t="shared" si="27" ref="BH123:BH130">IF(N123="sníž. přenesená",J123,0)</f>
        <v>0</v>
      </c>
      <c r="BI123" s="213">
        <f aca="true" t="shared" si="28" ref="BI123:BI130">IF(N123="nulová",J123,0)</f>
        <v>0</v>
      </c>
      <c r="BJ123" s="25" t="s">
        <v>84</v>
      </c>
      <c r="BK123" s="213">
        <f aca="true" t="shared" si="29" ref="BK123:BK130">ROUND(I123*H123,2)</f>
        <v>0</v>
      </c>
      <c r="BL123" s="25" t="s">
        <v>187</v>
      </c>
      <c r="BM123" s="25" t="s">
        <v>1561</v>
      </c>
    </row>
    <row r="124" spans="2:65" s="1" customFormat="1" ht="16.5" customHeight="1">
      <c r="B124" s="42"/>
      <c r="C124" s="202" t="s">
        <v>468</v>
      </c>
      <c r="D124" s="202" t="s">
        <v>182</v>
      </c>
      <c r="E124" s="203" t="s">
        <v>1562</v>
      </c>
      <c r="F124" s="204" t="s">
        <v>1563</v>
      </c>
      <c r="G124" s="205" t="s">
        <v>872</v>
      </c>
      <c r="H124" s="206">
        <v>2</v>
      </c>
      <c r="I124" s="207"/>
      <c r="J124" s="208">
        <f t="shared" si="20"/>
        <v>0</v>
      </c>
      <c r="K124" s="204" t="s">
        <v>1484</v>
      </c>
      <c r="L124" s="62"/>
      <c r="M124" s="209" t="s">
        <v>21</v>
      </c>
      <c r="N124" s="210" t="s">
        <v>47</v>
      </c>
      <c r="O124" s="43"/>
      <c r="P124" s="211">
        <f t="shared" si="21"/>
        <v>0</v>
      </c>
      <c r="Q124" s="211">
        <v>0</v>
      </c>
      <c r="R124" s="211">
        <f t="shared" si="22"/>
        <v>0</v>
      </c>
      <c r="S124" s="211">
        <v>0</v>
      </c>
      <c r="T124" s="212">
        <f t="shared" si="23"/>
        <v>0</v>
      </c>
      <c r="AR124" s="25" t="s">
        <v>187</v>
      </c>
      <c r="AT124" s="25" t="s">
        <v>182</v>
      </c>
      <c r="AU124" s="25" t="s">
        <v>84</v>
      </c>
      <c r="AY124" s="25" t="s">
        <v>180</v>
      </c>
      <c r="BE124" s="213">
        <f t="shared" si="24"/>
        <v>0</v>
      </c>
      <c r="BF124" s="213">
        <f t="shared" si="25"/>
        <v>0</v>
      </c>
      <c r="BG124" s="213">
        <f t="shared" si="26"/>
        <v>0</v>
      </c>
      <c r="BH124" s="213">
        <f t="shared" si="27"/>
        <v>0</v>
      </c>
      <c r="BI124" s="213">
        <f t="shared" si="28"/>
        <v>0</v>
      </c>
      <c r="BJ124" s="25" t="s">
        <v>84</v>
      </c>
      <c r="BK124" s="213">
        <f t="shared" si="29"/>
        <v>0</v>
      </c>
      <c r="BL124" s="25" t="s">
        <v>187</v>
      </c>
      <c r="BM124" s="25" t="s">
        <v>1564</v>
      </c>
    </row>
    <row r="125" spans="2:65" s="1" customFormat="1" ht="16.5" customHeight="1">
      <c r="B125" s="42"/>
      <c r="C125" s="202" t="s">
        <v>474</v>
      </c>
      <c r="D125" s="202" t="s">
        <v>182</v>
      </c>
      <c r="E125" s="203" t="s">
        <v>1565</v>
      </c>
      <c r="F125" s="204" t="s">
        <v>1566</v>
      </c>
      <c r="G125" s="205" t="s">
        <v>872</v>
      </c>
      <c r="H125" s="206">
        <v>6</v>
      </c>
      <c r="I125" s="207"/>
      <c r="J125" s="208">
        <f t="shared" si="20"/>
        <v>0</v>
      </c>
      <c r="K125" s="204" t="s">
        <v>1484</v>
      </c>
      <c r="L125" s="62"/>
      <c r="M125" s="209" t="s">
        <v>21</v>
      </c>
      <c r="N125" s="210" t="s">
        <v>47</v>
      </c>
      <c r="O125" s="43"/>
      <c r="P125" s="211">
        <f t="shared" si="21"/>
        <v>0</v>
      </c>
      <c r="Q125" s="211">
        <v>0</v>
      </c>
      <c r="R125" s="211">
        <f t="shared" si="22"/>
        <v>0</v>
      </c>
      <c r="S125" s="211">
        <v>0</v>
      </c>
      <c r="T125" s="212">
        <f t="shared" si="23"/>
        <v>0</v>
      </c>
      <c r="AR125" s="25" t="s">
        <v>187</v>
      </c>
      <c r="AT125" s="25" t="s">
        <v>182</v>
      </c>
      <c r="AU125" s="25" t="s">
        <v>84</v>
      </c>
      <c r="AY125" s="25" t="s">
        <v>180</v>
      </c>
      <c r="BE125" s="213">
        <f t="shared" si="24"/>
        <v>0</v>
      </c>
      <c r="BF125" s="213">
        <f t="shared" si="25"/>
        <v>0</v>
      </c>
      <c r="BG125" s="213">
        <f t="shared" si="26"/>
        <v>0</v>
      </c>
      <c r="BH125" s="213">
        <f t="shared" si="27"/>
        <v>0</v>
      </c>
      <c r="BI125" s="213">
        <f t="shared" si="28"/>
        <v>0</v>
      </c>
      <c r="BJ125" s="25" t="s">
        <v>84</v>
      </c>
      <c r="BK125" s="213">
        <f t="shared" si="29"/>
        <v>0</v>
      </c>
      <c r="BL125" s="25" t="s">
        <v>187</v>
      </c>
      <c r="BM125" s="25" t="s">
        <v>1567</v>
      </c>
    </row>
    <row r="126" spans="2:65" s="1" customFormat="1" ht="16.5" customHeight="1">
      <c r="B126" s="42"/>
      <c r="C126" s="202" t="s">
        <v>480</v>
      </c>
      <c r="D126" s="202" t="s">
        <v>182</v>
      </c>
      <c r="E126" s="203" t="s">
        <v>1568</v>
      </c>
      <c r="F126" s="204" t="s">
        <v>1569</v>
      </c>
      <c r="G126" s="205" t="s">
        <v>872</v>
      </c>
      <c r="H126" s="206">
        <v>1</v>
      </c>
      <c r="I126" s="207"/>
      <c r="J126" s="208">
        <f t="shared" si="20"/>
        <v>0</v>
      </c>
      <c r="K126" s="204" t="s">
        <v>1484</v>
      </c>
      <c r="L126" s="62"/>
      <c r="M126" s="209" t="s">
        <v>21</v>
      </c>
      <c r="N126" s="210" t="s">
        <v>47</v>
      </c>
      <c r="O126" s="43"/>
      <c r="P126" s="211">
        <f t="shared" si="21"/>
        <v>0</v>
      </c>
      <c r="Q126" s="211">
        <v>0</v>
      </c>
      <c r="R126" s="211">
        <f t="shared" si="22"/>
        <v>0</v>
      </c>
      <c r="S126" s="211">
        <v>0</v>
      </c>
      <c r="T126" s="212">
        <f t="shared" si="23"/>
        <v>0</v>
      </c>
      <c r="AR126" s="25" t="s">
        <v>187</v>
      </c>
      <c r="AT126" s="25" t="s">
        <v>182</v>
      </c>
      <c r="AU126" s="25" t="s">
        <v>84</v>
      </c>
      <c r="AY126" s="25" t="s">
        <v>180</v>
      </c>
      <c r="BE126" s="213">
        <f t="shared" si="24"/>
        <v>0</v>
      </c>
      <c r="BF126" s="213">
        <f t="shared" si="25"/>
        <v>0</v>
      </c>
      <c r="BG126" s="213">
        <f t="shared" si="26"/>
        <v>0</v>
      </c>
      <c r="BH126" s="213">
        <f t="shared" si="27"/>
        <v>0</v>
      </c>
      <c r="BI126" s="213">
        <f t="shared" si="28"/>
        <v>0</v>
      </c>
      <c r="BJ126" s="25" t="s">
        <v>84</v>
      </c>
      <c r="BK126" s="213">
        <f t="shared" si="29"/>
        <v>0</v>
      </c>
      <c r="BL126" s="25" t="s">
        <v>187</v>
      </c>
      <c r="BM126" s="25" t="s">
        <v>1570</v>
      </c>
    </row>
    <row r="127" spans="2:65" s="1" customFormat="1" ht="25.5" customHeight="1">
      <c r="B127" s="42"/>
      <c r="C127" s="202" t="s">
        <v>489</v>
      </c>
      <c r="D127" s="202" t="s">
        <v>182</v>
      </c>
      <c r="E127" s="203" t="s">
        <v>1571</v>
      </c>
      <c r="F127" s="204" t="s">
        <v>1572</v>
      </c>
      <c r="G127" s="205" t="s">
        <v>872</v>
      </c>
      <c r="H127" s="206">
        <v>1</v>
      </c>
      <c r="I127" s="207"/>
      <c r="J127" s="208">
        <f t="shared" si="20"/>
        <v>0</v>
      </c>
      <c r="K127" s="204" t="s">
        <v>1484</v>
      </c>
      <c r="L127" s="62"/>
      <c r="M127" s="209" t="s">
        <v>21</v>
      </c>
      <c r="N127" s="210" t="s">
        <v>47</v>
      </c>
      <c r="O127" s="43"/>
      <c r="P127" s="211">
        <f t="shared" si="21"/>
        <v>0</v>
      </c>
      <c r="Q127" s="211">
        <v>0</v>
      </c>
      <c r="R127" s="211">
        <f t="shared" si="22"/>
        <v>0</v>
      </c>
      <c r="S127" s="211">
        <v>0</v>
      </c>
      <c r="T127" s="212">
        <f t="shared" si="23"/>
        <v>0</v>
      </c>
      <c r="AR127" s="25" t="s">
        <v>187</v>
      </c>
      <c r="AT127" s="25" t="s">
        <v>182</v>
      </c>
      <c r="AU127" s="25" t="s">
        <v>84</v>
      </c>
      <c r="AY127" s="25" t="s">
        <v>180</v>
      </c>
      <c r="BE127" s="213">
        <f t="shared" si="24"/>
        <v>0</v>
      </c>
      <c r="BF127" s="213">
        <f t="shared" si="25"/>
        <v>0</v>
      </c>
      <c r="BG127" s="213">
        <f t="shared" si="26"/>
        <v>0</v>
      </c>
      <c r="BH127" s="213">
        <f t="shared" si="27"/>
        <v>0</v>
      </c>
      <c r="BI127" s="213">
        <f t="shared" si="28"/>
        <v>0</v>
      </c>
      <c r="BJ127" s="25" t="s">
        <v>84</v>
      </c>
      <c r="BK127" s="213">
        <f t="shared" si="29"/>
        <v>0</v>
      </c>
      <c r="BL127" s="25" t="s">
        <v>187</v>
      </c>
      <c r="BM127" s="25" t="s">
        <v>1573</v>
      </c>
    </row>
    <row r="128" spans="2:65" s="1" customFormat="1" ht="25.5" customHeight="1">
      <c r="B128" s="42"/>
      <c r="C128" s="202" t="s">
        <v>650</v>
      </c>
      <c r="D128" s="202" t="s">
        <v>182</v>
      </c>
      <c r="E128" s="203" t="s">
        <v>1574</v>
      </c>
      <c r="F128" s="204" t="s">
        <v>1575</v>
      </c>
      <c r="G128" s="205" t="s">
        <v>220</v>
      </c>
      <c r="H128" s="206">
        <v>167.9</v>
      </c>
      <c r="I128" s="207"/>
      <c r="J128" s="208">
        <f t="shared" si="20"/>
        <v>0</v>
      </c>
      <c r="K128" s="204" t="s">
        <v>1484</v>
      </c>
      <c r="L128" s="62"/>
      <c r="M128" s="209" t="s">
        <v>21</v>
      </c>
      <c r="N128" s="210" t="s">
        <v>47</v>
      </c>
      <c r="O128" s="43"/>
      <c r="P128" s="211">
        <f t="shared" si="21"/>
        <v>0</v>
      </c>
      <c r="Q128" s="211">
        <v>0</v>
      </c>
      <c r="R128" s="211">
        <f t="shared" si="22"/>
        <v>0</v>
      </c>
      <c r="S128" s="211">
        <v>0</v>
      </c>
      <c r="T128" s="212">
        <f t="shared" si="23"/>
        <v>0</v>
      </c>
      <c r="AR128" s="25" t="s">
        <v>187</v>
      </c>
      <c r="AT128" s="25" t="s">
        <v>182</v>
      </c>
      <c r="AU128" s="25" t="s">
        <v>84</v>
      </c>
      <c r="AY128" s="25" t="s">
        <v>180</v>
      </c>
      <c r="BE128" s="213">
        <f t="shared" si="24"/>
        <v>0</v>
      </c>
      <c r="BF128" s="213">
        <f t="shared" si="25"/>
        <v>0</v>
      </c>
      <c r="BG128" s="213">
        <f t="shared" si="26"/>
        <v>0</v>
      </c>
      <c r="BH128" s="213">
        <f t="shared" si="27"/>
        <v>0</v>
      </c>
      <c r="BI128" s="213">
        <f t="shared" si="28"/>
        <v>0</v>
      </c>
      <c r="BJ128" s="25" t="s">
        <v>84</v>
      </c>
      <c r="BK128" s="213">
        <f t="shared" si="29"/>
        <v>0</v>
      </c>
      <c r="BL128" s="25" t="s">
        <v>187</v>
      </c>
      <c r="BM128" s="25" t="s">
        <v>1576</v>
      </c>
    </row>
    <row r="129" spans="2:65" s="1" customFormat="1" ht="25.5" customHeight="1">
      <c r="B129" s="42"/>
      <c r="C129" s="202" t="s">
        <v>656</v>
      </c>
      <c r="D129" s="202" t="s">
        <v>182</v>
      </c>
      <c r="E129" s="203" t="s">
        <v>1577</v>
      </c>
      <c r="F129" s="204" t="s">
        <v>1578</v>
      </c>
      <c r="G129" s="205" t="s">
        <v>220</v>
      </c>
      <c r="H129" s="206">
        <v>42</v>
      </c>
      <c r="I129" s="207"/>
      <c r="J129" s="208">
        <f t="shared" si="20"/>
        <v>0</v>
      </c>
      <c r="K129" s="204" t="s">
        <v>1484</v>
      </c>
      <c r="L129" s="62"/>
      <c r="M129" s="209" t="s">
        <v>21</v>
      </c>
      <c r="N129" s="210" t="s">
        <v>47</v>
      </c>
      <c r="O129" s="43"/>
      <c r="P129" s="211">
        <f t="shared" si="21"/>
        <v>0</v>
      </c>
      <c r="Q129" s="211">
        <v>0</v>
      </c>
      <c r="R129" s="211">
        <f t="shared" si="22"/>
        <v>0</v>
      </c>
      <c r="S129" s="211">
        <v>0</v>
      </c>
      <c r="T129" s="212">
        <f t="shared" si="23"/>
        <v>0</v>
      </c>
      <c r="AR129" s="25" t="s">
        <v>187</v>
      </c>
      <c r="AT129" s="25" t="s">
        <v>182</v>
      </c>
      <c r="AU129" s="25" t="s">
        <v>84</v>
      </c>
      <c r="AY129" s="25" t="s">
        <v>180</v>
      </c>
      <c r="BE129" s="213">
        <f t="shared" si="24"/>
        <v>0</v>
      </c>
      <c r="BF129" s="213">
        <f t="shared" si="25"/>
        <v>0</v>
      </c>
      <c r="BG129" s="213">
        <f t="shared" si="26"/>
        <v>0</v>
      </c>
      <c r="BH129" s="213">
        <f t="shared" si="27"/>
        <v>0</v>
      </c>
      <c r="BI129" s="213">
        <f t="shared" si="28"/>
        <v>0</v>
      </c>
      <c r="BJ129" s="25" t="s">
        <v>84</v>
      </c>
      <c r="BK129" s="213">
        <f t="shared" si="29"/>
        <v>0</v>
      </c>
      <c r="BL129" s="25" t="s">
        <v>187</v>
      </c>
      <c r="BM129" s="25" t="s">
        <v>1579</v>
      </c>
    </row>
    <row r="130" spans="2:65" s="1" customFormat="1" ht="16.5" customHeight="1">
      <c r="B130" s="42"/>
      <c r="C130" s="202" t="s">
        <v>662</v>
      </c>
      <c r="D130" s="202" t="s">
        <v>182</v>
      </c>
      <c r="E130" s="203" t="s">
        <v>1580</v>
      </c>
      <c r="F130" s="204" t="s">
        <v>1581</v>
      </c>
      <c r="G130" s="205" t="s">
        <v>872</v>
      </c>
      <c r="H130" s="206">
        <v>11</v>
      </c>
      <c r="I130" s="207"/>
      <c r="J130" s="208">
        <f t="shared" si="20"/>
        <v>0</v>
      </c>
      <c r="K130" s="204" t="s">
        <v>1484</v>
      </c>
      <c r="L130" s="62"/>
      <c r="M130" s="209" t="s">
        <v>21</v>
      </c>
      <c r="N130" s="210" t="s">
        <v>47</v>
      </c>
      <c r="O130" s="43"/>
      <c r="P130" s="211">
        <f t="shared" si="21"/>
        <v>0</v>
      </c>
      <c r="Q130" s="211">
        <v>0</v>
      </c>
      <c r="R130" s="211">
        <f t="shared" si="22"/>
        <v>0</v>
      </c>
      <c r="S130" s="211">
        <v>0</v>
      </c>
      <c r="T130" s="212">
        <f t="shared" si="23"/>
        <v>0</v>
      </c>
      <c r="AR130" s="25" t="s">
        <v>187</v>
      </c>
      <c r="AT130" s="25" t="s">
        <v>182</v>
      </c>
      <c r="AU130" s="25" t="s">
        <v>84</v>
      </c>
      <c r="AY130" s="25" t="s">
        <v>180</v>
      </c>
      <c r="BE130" s="213">
        <f t="shared" si="24"/>
        <v>0</v>
      </c>
      <c r="BF130" s="213">
        <f t="shared" si="25"/>
        <v>0</v>
      </c>
      <c r="BG130" s="213">
        <f t="shared" si="26"/>
        <v>0</v>
      </c>
      <c r="BH130" s="213">
        <f t="shared" si="27"/>
        <v>0</v>
      </c>
      <c r="BI130" s="213">
        <f t="shared" si="28"/>
        <v>0</v>
      </c>
      <c r="BJ130" s="25" t="s">
        <v>84</v>
      </c>
      <c r="BK130" s="213">
        <f t="shared" si="29"/>
        <v>0</v>
      </c>
      <c r="BL130" s="25" t="s">
        <v>187</v>
      </c>
      <c r="BM130" s="25" t="s">
        <v>1582</v>
      </c>
    </row>
    <row r="131" spans="2:51" s="13" customFormat="1" ht="12">
      <c r="B131" s="225"/>
      <c r="C131" s="226"/>
      <c r="D131" s="216" t="s">
        <v>189</v>
      </c>
      <c r="E131" s="227" t="s">
        <v>21</v>
      </c>
      <c r="F131" s="228" t="s">
        <v>1496</v>
      </c>
      <c r="G131" s="226"/>
      <c r="H131" s="229">
        <v>11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189</v>
      </c>
      <c r="AU131" s="235" t="s">
        <v>84</v>
      </c>
      <c r="AV131" s="13" t="s">
        <v>86</v>
      </c>
      <c r="AW131" s="13" t="s">
        <v>39</v>
      </c>
      <c r="AX131" s="13" t="s">
        <v>76</v>
      </c>
      <c r="AY131" s="235" t="s">
        <v>180</v>
      </c>
    </row>
    <row r="132" spans="2:51" s="14" customFormat="1" ht="12">
      <c r="B132" s="236"/>
      <c r="C132" s="237"/>
      <c r="D132" s="216" t="s">
        <v>189</v>
      </c>
      <c r="E132" s="238" t="s">
        <v>21</v>
      </c>
      <c r="F132" s="239" t="s">
        <v>192</v>
      </c>
      <c r="G132" s="237"/>
      <c r="H132" s="240">
        <v>11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189</v>
      </c>
      <c r="AU132" s="246" t="s">
        <v>84</v>
      </c>
      <c r="AV132" s="14" t="s">
        <v>187</v>
      </c>
      <c r="AW132" s="14" t="s">
        <v>39</v>
      </c>
      <c r="AX132" s="14" t="s">
        <v>84</v>
      </c>
      <c r="AY132" s="246" t="s">
        <v>180</v>
      </c>
    </row>
    <row r="133" spans="2:65" s="1" customFormat="1" ht="25.5" customHeight="1">
      <c r="B133" s="42"/>
      <c r="C133" s="202" t="s">
        <v>666</v>
      </c>
      <c r="D133" s="202" t="s">
        <v>182</v>
      </c>
      <c r="E133" s="203" t="s">
        <v>1583</v>
      </c>
      <c r="F133" s="204" t="s">
        <v>1584</v>
      </c>
      <c r="G133" s="205" t="s">
        <v>220</v>
      </c>
      <c r="H133" s="206">
        <v>42</v>
      </c>
      <c r="I133" s="207"/>
      <c r="J133" s="208">
        <f>ROUND(I133*H133,2)</f>
        <v>0</v>
      </c>
      <c r="K133" s="204" t="s">
        <v>1484</v>
      </c>
      <c r="L133" s="62"/>
      <c r="M133" s="209" t="s">
        <v>21</v>
      </c>
      <c r="N133" s="210" t="s">
        <v>47</v>
      </c>
      <c r="O133" s="43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187</v>
      </c>
      <c r="AT133" s="25" t="s">
        <v>182</v>
      </c>
      <c r="AU133" s="25" t="s">
        <v>84</v>
      </c>
      <c r="AY133" s="25" t="s">
        <v>180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84</v>
      </c>
      <c r="BK133" s="213">
        <f>ROUND(I133*H133,2)</f>
        <v>0</v>
      </c>
      <c r="BL133" s="25" t="s">
        <v>187</v>
      </c>
      <c r="BM133" s="25" t="s">
        <v>1585</v>
      </c>
    </row>
    <row r="134" spans="2:65" s="1" customFormat="1" ht="25.5" customHeight="1">
      <c r="B134" s="42"/>
      <c r="C134" s="202" t="s">
        <v>669</v>
      </c>
      <c r="D134" s="202" t="s">
        <v>182</v>
      </c>
      <c r="E134" s="203" t="s">
        <v>1586</v>
      </c>
      <c r="F134" s="204" t="s">
        <v>1587</v>
      </c>
      <c r="G134" s="205" t="s">
        <v>220</v>
      </c>
      <c r="H134" s="206">
        <v>167.9</v>
      </c>
      <c r="I134" s="207"/>
      <c r="J134" s="208">
        <f>ROUND(I134*H134,2)</f>
        <v>0</v>
      </c>
      <c r="K134" s="204" t="s">
        <v>1484</v>
      </c>
      <c r="L134" s="62"/>
      <c r="M134" s="209" t="s">
        <v>21</v>
      </c>
      <c r="N134" s="210" t="s">
        <v>47</v>
      </c>
      <c r="O134" s="43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25" t="s">
        <v>187</v>
      </c>
      <c r="AT134" s="25" t="s">
        <v>182</v>
      </c>
      <c r="AU134" s="25" t="s">
        <v>84</v>
      </c>
      <c r="AY134" s="25" t="s">
        <v>180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84</v>
      </c>
      <c r="BK134" s="213">
        <f>ROUND(I134*H134,2)</f>
        <v>0</v>
      </c>
      <c r="BL134" s="25" t="s">
        <v>187</v>
      </c>
      <c r="BM134" s="25" t="s">
        <v>1588</v>
      </c>
    </row>
    <row r="135" spans="2:65" s="1" customFormat="1" ht="25.5" customHeight="1">
      <c r="B135" s="42"/>
      <c r="C135" s="202" t="s">
        <v>678</v>
      </c>
      <c r="D135" s="202" t="s">
        <v>182</v>
      </c>
      <c r="E135" s="203" t="s">
        <v>1589</v>
      </c>
      <c r="F135" s="204" t="s">
        <v>1590</v>
      </c>
      <c r="G135" s="205" t="s">
        <v>872</v>
      </c>
      <c r="H135" s="206">
        <v>9</v>
      </c>
      <c r="I135" s="207"/>
      <c r="J135" s="208">
        <f>ROUND(I135*H135,2)</f>
        <v>0</v>
      </c>
      <c r="K135" s="204" t="s">
        <v>1484</v>
      </c>
      <c r="L135" s="62"/>
      <c r="M135" s="209" t="s">
        <v>21</v>
      </c>
      <c r="N135" s="210" t="s">
        <v>47</v>
      </c>
      <c r="O135" s="43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5" t="s">
        <v>187</v>
      </c>
      <c r="AT135" s="25" t="s">
        <v>182</v>
      </c>
      <c r="AU135" s="25" t="s">
        <v>84</v>
      </c>
      <c r="AY135" s="25" t="s">
        <v>180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84</v>
      </c>
      <c r="BK135" s="213">
        <f>ROUND(I135*H135,2)</f>
        <v>0</v>
      </c>
      <c r="BL135" s="25" t="s">
        <v>187</v>
      </c>
      <c r="BM135" s="25" t="s">
        <v>1591</v>
      </c>
    </row>
    <row r="136" spans="2:51" s="13" customFormat="1" ht="12">
      <c r="B136" s="225"/>
      <c r="C136" s="226"/>
      <c r="D136" s="216" t="s">
        <v>189</v>
      </c>
      <c r="E136" s="227" t="s">
        <v>21</v>
      </c>
      <c r="F136" s="228" t="s">
        <v>1592</v>
      </c>
      <c r="G136" s="226"/>
      <c r="H136" s="229">
        <v>9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189</v>
      </c>
      <c r="AU136" s="235" t="s">
        <v>84</v>
      </c>
      <c r="AV136" s="13" t="s">
        <v>86</v>
      </c>
      <c r="AW136" s="13" t="s">
        <v>39</v>
      </c>
      <c r="AX136" s="13" t="s">
        <v>76</v>
      </c>
      <c r="AY136" s="235" t="s">
        <v>180</v>
      </c>
    </row>
    <row r="137" spans="2:51" s="14" customFormat="1" ht="12">
      <c r="B137" s="236"/>
      <c r="C137" s="237"/>
      <c r="D137" s="216" t="s">
        <v>189</v>
      </c>
      <c r="E137" s="238" t="s">
        <v>21</v>
      </c>
      <c r="F137" s="239" t="s">
        <v>192</v>
      </c>
      <c r="G137" s="237"/>
      <c r="H137" s="240">
        <v>9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AT137" s="246" t="s">
        <v>189</v>
      </c>
      <c r="AU137" s="246" t="s">
        <v>84</v>
      </c>
      <c r="AV137" s="14" t="s">
        <v>187</v>
      </c>
      <c r="AW137" s="14" t="s">
        <v>39</v>
      </c>
      <c r="AX137" s="14" t="s">
        <v>84</v>
      </c>
      <c r="AY137" s="246" t="s">
        <v>180</v>
      </c>
    </row>
    <row r="138" spans="2:65" s="1" customFormat="1" ht="25.5" customHeight="1">
      <c r="B138" s="42"/>
      <c r="C138" s="202" t="s">
        <v>681</v>
      </c>
      <c r="D138" s="202" t="s">
        <v>182</v>
      </c>
      <c r="E138" s="203" t="s">
        <v>1593</v>
      </c>
      <c r="F138" s="204" t="s">
        <v>1594</v>
      </c>
      <c r="G138" s="205" t="s">
        <v>872</v>
      </c>
      <c r="H138" s="206">
        <v>20</v>
      </c>
      <c r="I138" s="207"/>
      <c r="J138" s="208">
        <f>ROUND(I138*H138,2)</f>
        <v>0</v>
      </c>
      <c r="K138" s="204" t="s">
        <v>1484</v>
      </c>
      <c r="L138" s="62"/>
      <c r="M138" s="209" t="s">
        <v>21</v>
      </c>
      <c r="N138" s="210" t="s">
        <v>47</v>
      </c>
      <c r="O138" s="43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187</v>
      </c>
      <c r="AT138" s="25" t="s">
        <v>182</v>
      </c>
      <c r="AU138" s="25" t="s">
        <v>84</v>
      </c>
      <c r="AY138" s="25" t="s">
        <v>180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84</v>
      </c>
      <c r="BK138" s="213">
        <f>ROUND(I138*H138,2)</f>
        <v>0</v>
      </c>
      <c r="BL138" s="25" t="s">
        <v>187</v>
      </c>
      <c r="BM138" s="25" t="s">
        <v>1595</v>
      </c>
    </row>
    <row r="139" spans="2:51" s="13" customFormat="1" ht="12">
      <c r="B139" s="225"/>
      <c r="C139" s="226"/>
      <c r="D139" s="216" t="s">
        <v>189</v>
      </c>
      <c r="E139" s="227" t="s">
        <v>21</v>
      </c>
      <c r="F139" s="228" t="s">
        <v>1596</v>
      </c>
      <c r="G139" s="226"/>
      <c r="H139" s="229">
        <v>20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189</v>
      </c>
      <c r="AU139" s="235" t="s">
        <v>84</v>
      </c>
      <c r="AV139" s="13" t="s">
        <v>86</v>
      </c>
      <c r="AW139" s="13" t="s">
        <v>39</v>
      </c>
      <c r="AX139" s="13" t="s">
        <v>76</v>
      </c>
      <c r="AY139" s="235" t="s">
        <v>180</v>
      </c>
    </row>
    <row r="140" spans="2:51" s="14" customFormat="1" ht="12">
      <c r="B140" s="236"/>
      <c r="C140" s="237"/>
      <c r="D140" s="216" t="s">
        <v>189</v>
      </c>
      <c r="E140" s="238" t="s">
        <v>21</v>
      </c>
      <c r="F140" s="239" t="s">
        <v>192</v>
      </c>
      <c r="G140" s="237"/>
      <c r="H140" s="240">
        <v>20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189</v>
      </c>
      <c r="AU140" s="246" t="s">
        <v>84</v>
      </c>
      <c r="AV140" s="14" t="s">
        <v>187</v>
      </c>
      <c r="AW140" s="14" t="s">
        <v>39</v>
      </c>
      <c r="AX140" s="14" t="s">
        <v>84</v>
      </c>
      <c r="AY140" s="246" t="s">
        <v>180</v>
      </c>
    </row>
    <row r="141" spans="2:65" s="1" customFormat="1" ht="16.5" customHeight="1">
      <c r="B141" s="42"/>
      <c r="C141" s="202" t="s">
        <v>685</v>
      </c>
      <c r="D141" s="202" t="s">
        <v>182</v>
      </c>
      <c r="E141" s="203" t="s">
        <v>1597</v>
      </c>
      <c r="F141" s="204" t="s">
        <v>1598</v>
      </c>
      <c r="G141" s="205" t="s">
        <v>872</v>
      </c>
      <c r="H141" s="206">
        <v>3</v>
      </c>
      <c r="I141" s="207"/>
      <c r="J141" s="208">
        <f>ROUND(I141*H141,2)</f>
        <v>0</v>
      </c>
      <c r="K141" s="204" t="s">
        <v>1484</v>
      </c>
      <c r="L141" s="62"/>
      <c r="M141" s="209" t="s">
        <v>21</v>
      </c>
      <c r="N141" s="210" t="s">
        <v>47</v>
      </c>
      <c r="O141" s="43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187</v>
      </c>
      <c r="AT141" s="25" t="s">
        <v>182</v>
      </c>
      <c r="AU141" s="25" t="s">
        <v>84</v>
      </c>
      <c r="AY141" s="25" t="s">
        <v>180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84</v>
      </c>
      <c r="BK141" s="213">
        <f>ROUND(I141*H141,2)</f>
        <v>0</v>
      </c>
      <c r="BL141" s="25" t="s">
        <v>187</v>
      </c>
      <c r="BM141" s="25" t="s">
        <v>1599</v>
      </c>
    </row>
    <row r="142" spans="2:65" s="1" customFormat="1" ht="16.5" customHeight="1">
      <c r="B142" s="42"/>
      <c r="C142" s="202" t="s">
        <v>689</v>
      </c>
      <c r="D142" s="202" t="s">
        <v>182</v>
      </c>
      <c r="E142" s="203" t="s">
        <v>1600</v>
      </c>
      <c r="F142" s="204" t="s">
        <v>1601</v>
      </c>
      <c r="G142" s="205" t="s">
        <v>872</v>
      </c>
      <c r="H142" s="206">
        <v>3</v>
      </c>
      <c r="I142" s="207"/>
      <c r="J142" s="208">
        <f>ROUND(I142*H142,2)</f>
        <v>0</v>
      </c>
      <c r="K142" s="204" t="s">
        <v>1484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187</v>
      </c>
      <c r="AT142" s="25" t="s">
        <v>182</v>
      </c>
      <c r="AU142" s="25" t="s">
        <v>84</v>
      </c>
      <c r="AY142" s="25" t="s">
        <v>180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187</v>
      </c>
      <c r="BM142" s="25" t="s">
        <v>1602</v>
      </c>
    </row>
    <row r="143" spans="2:65" s="1" customFormat="1" ht="25.5" customHeight="1">
      <c r="B143" s="42"/>
      <c r="C143" s="202" t="s">
        <v>691</v>
      </c>
      <c r="D143" s="202" t="s">
        <v>182</v>
      </c>
      <c r="E143" s="203" t="s">
        <v>1603</v>
      </c>
      <c r="F143" s="204" t="s">
        <v>1604</v>
      </c>
      <c r="G143" s="205" t="s">
        <v>220</v>
      </c>
      <c r="H143" s="206">
        <v>12</v>
      </c>
      <c r="I143" s="207"/>
      <c r="J143" s="208">
        <f>ROUND(I143*H143,2)</f>
        <v>0</v>
      </c>
      <c r="K143" s="204" t="s">
        <v>1484</v>
      </c>
      <c r="L143" s="62"/>
      <c r="M143" s="209" t="s">
        <v>21</v>
      </c>
      <c r="N143" s="210" t="s">
        <v>47</v>
      </c>
      <c r="O143" s="43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25" t="s">
        <v>187</v>
      </c>
      <c r="AT143" s="25" t="s">
        <v>182</v>
      </c>
      <c r="AU143" s="25" t="s">
        <v>84</v>
      </c>
      <c r="AY143" s="25" t="s">
        <v>180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5" t="s">
        <v>84</v>
      </c>
      <c r="BK143" s="213">
        <f>ROUND(I143*H143,2)</f>
        <v>0</v>
      </c>
      <c r="BL143" s="25" t="s">
        <v>187</v>
      </c>
      <c r="BM143" s="25" t="s">
        <v>1605</v>
      </c>
    </row>
    <row r="144" spans="2:51" s="13" customFormat="1" ht="12">
      <c r="B144" s="225"/>
      <c r="C144" s="226"/>
      <c r="D144" s="216" t="s">
        <v>189</v>
      </c>
      <c r="E144" s="227" t="s">
        <v>21</v>
      </c>
      <c r="F144" s="228" t="s">
        <v>1606</v>
      </c>
      <c r="G144" s="226"/>
      <c r="H144" s="229">
        <v>12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189</v>
      </c>
      <c r="AU144" s="235" t="s">
        <v>84</v>
      </c>
      <c r="AV144" s="13" t="s">
        <v>86</v>
      </c>
      <c r="AW144" s="13" t="s">
        <v>39</v>
      </c>
      <c r="AX144" s="13" t="s">
        <v>76</v>
      </c>
      <c r="AY144" s="235" t="s">
        <v>180</v>
      </c>
    </row>
    <row r="145" spans="2:51" s="14" customFormat="1" ht="12">
      <c r="B145" s="236"/>
      <c r="C145" s="237"/>
      <c r="D145" s="216" t="s">
        <v>189</v>
      </c>
      <c r="E145" s="238" t="s">
        <v>21</v>
      </c>
      <c r="F145" s="239" t="s">
        <v>192</v>
      </c>
      <c r="G145" s="237"/>
      <c r="H145" s="240">
        <v>12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189</v>
      </c>
      <c r="AU145" s="246" t="s">
        <v>84</v>
      </c>
      <c r="AV145" s="14" t="s">
        <v>187</v>
      </c>
      <c r="AW145" s="14" t="s">
        <v>39</v>
      </c>
      <c r="AX145" s="14" t="s">
        <v>84</v>
      </c>
      <c r="AY145" s="246" t="s">
        <v>180</v>
      </c>
    </row>
    <row r="146" spans="2:65" s="1" customFormat="1" ht="25.5" customHeight="1">
      <c r="B146" s="42"/>
      <c r="C146" s="202" t="s">
        <v>1119</v>
      </c>
      <c r="D146" s="202" t="s">
        <v>182</v>
      </c>
      <c r="E146" s="203" t="s">
        <v>1607</v>
      </c>
      <c r="F146" s="204" t="s">
        <v>1608</v>
      </c>
      <c r="G146" s="205" t="s">
        <v>220</v>
      </c>
      <c r="H146" s="206">
        <v>18</v>
      </c>
      <c r="I146" s="207"/>
      <c r="J146" s="208">
        <f>ROUND(I146*H146,2)</f>
        <v>0</v>
      </c>
      <c r="K146" s="204" t="s">
        <v>1484</v>
      </c>
      <c r="L146" s="62"/>
      <c r="M146" s="209" t="s">
        <v>21</v>
      </c>
      <c r="N146" s="210" t="s">
        <v>47</v>
      </c>
      <c r="O146" s="43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AR146" s="25" t="s">
        <v>187</v>
      </c>
      <c r="AT146" s="25" t="s">
        <v>182</v>
      </c>
      <c r="AU146" s="25" t="s">
        <v>84</v>
      </c>
      <c r="AY146" s="25" t="s">
        <v>180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84</v>
      </c>
      <c r="BK146" s="213">
        <f>ROUND(I146*H146,2)</f>
        <v>0</v>
      </c>
      <c r="BL146" s="25" t="s">
        <v>187</v>
      </c>
      <c r="BM146" s="25" t="s">
        <v>1609</v>
      </c>
    </row>
    <row r="147" spans="2:51" s="13" customFormat="1" ht="12">
      <c r="B147" s="225"/>
      <c r="C147" s="226"/>
      <c r="D147" s="216" t="s">
        <v>189</v>
      </c>
      <c r="E147" s="227" t="s">
        <v>21</v>
      </c>
      <c r="F147" s="228" t="s">
        <v>1610</v>
      </c>
      <c r="G147" s="226"/>
      <c r="H147" s="229">
        <v>18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189</v>
      </c>
      <c r="AU147" s="235" t="s">
        <v>84</v>
      </c>
      <c r="AV147" s="13" t="s">
        <v>86</v>
      </c>
      <c r="AW147" s="13" t="s">
        <v>39</v>
      </c>
      <c r="AX147" s="13" t="s">
        <v>76</v>
      </c>
      <c r="AY147" s="235" t="s">
        <v>180</v>
      </c>
    </row>
    <row r="148" spans="2:51" s="14" customFormat="1" ht="12">
      <c r="B148" s="236"/>
      <c r="C148" s="237"/>
      <c r="D148" s="216" t="s">
        <v>189</v>
      </c>
      <c r="E148" s="238" t="s">
        <v>21</v>
      </c>
      <c r="F148" s="239" t="s">
        <v>192</v>
      </c>
      <c r="G148" s="237"/>
      <c r="H148" s="240">
        <v>18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189</v>
      </c>
      <c r="AU148" s="246" t="s">
        <v>84</v>
      </c>
      <c r="AV148" s="14" t="s">
        <v>187</v>
      </c>
      <c r="AW148" s="14" t="s">
        <v>39</v>
      </c>
      <c r="AX148" s="14" t="s">
        <v>84</v>
      </c>
      <c r="AY148" s="246" t="s">
        <v>180</v>
      </c>
    </row>
    <row r="149" spans="2:65" s="1" customFormat="1" ht="16.5" customHeight="1">
      <c r="B149" s="42"/>
      <c r="C149" s="202" t="s">
        <v>675</v>
      </c>
      <c r="D149" s="202" t="s">
        <v>182</v>
      </c>
      <c r="E149" s="203" t="s">
        <v>1611</v>
      </c>
      <c r="F149" s="204" t="s">
        <v>1612</v>
      </c>
      <c r="G149" s="205" t="s">
        <v>872</v>
      </c>
      <c r="H149" s="206">
        <v>36</v>
      </c>
      <c r="I149" s="207"/>
      <c r="J149" s="208">
        <f>ROUND(I149*H149,2)</f>
        <v>0</v>
      </c>
      <c r="K149" s="204" t="s">
        <v>1484</v>
      </c>
      <c r="L149" s="62"/>
      <c r="M149" s="209" t="s">
        <v>21</v>
      </c>
      <c r="N149" s="210" t="s">
        <v>47</v>
      </c>
      <c r="O149" s="43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187</v>
      </c>
      <c r="AT149" s="25" t="s">
        <v>182</v>
      </c>
      <c r="AU149" s="25" t="s">
        <v>84</v>
      </c>
      <c r="AY149" s="25" t="s">
        <v>180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84</v>
      </c>
      <c r="BK149" s="213">
        <f>ROUND(I149*H149,2)</f>
        <v>0</v>
      </c>
      <c r="BL149" s="25" t="s">
        <v>187</v>
      </c>
      <c r="BM149" s="25" t="s">
        <v>1613</v>
      </c>
    </row>
    <row r="150" spans="2:51" s="13" customFormat="1" ht="12">
      <c r="B150" s="225"/>
      <c r="C150" s="226"/>
      <c r="D150" s="216" t="s">
        <v>189</v>
      </c>
      <c r="E150" s="227" t="s">
        <v>21</v>
      </c>
      <c r="F150" s="228" t="s">
        <v>1614</v>
      </c>
      <c r="G150" s="226"/>
      <c r="H150" s="229">
        <v>36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189</v>
      </c>
      <c r="AU150" s="235" t="s">
        <v>84</v>
      </c>
      <c r="AV150" s="13" t="s">
        <v>86</v>
      </c>
      <c r="AW150" s="13" t="s">
        <v>39</v>
      </c>
      <c r="AX150" s="13" t="s">
        <v>76</v>
      </c>
      <c r="AY150" s="235" t="s">
        <v>180</v>
      </c>
    </row>
    <row r="151" spans="2:51" s="14" customFormat="1" ht="12">
      <c r="B151" s="236"/>
      <c r="C151" s="237"/>
      <c r="D151" s="216" t="s">
        <v>189</v>
      </c>
      <c r="E151" s="238" t="s">
        <v>21</v>
      </c>
      <c r="F151" s="239" t="s">
        <v>192</v>
      </c>
      <c r="G151" s="237"/>
      <c r="H151" s="240">
        <v>36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189</v>
      </c>
      <c r="AU151" s="246" t="s">
        <v>84</v>
      </c>
      <c r="AV151" s="14" t="s">
        <v>187</v>
      </c>
      <c r="AW151" s="14" t="s">
        <v>39</v>
      </c>
      <c r="AX151" s="14" t="s">
        <v>84</v>
      </c>
      <c r="AY151" s="246" t="s">
        <v>180</v>
      </c>
    </row>
    <row r="152" spans="2:65" s="1" customFormat="1" ht="16.5" customHeight="1">
      <c r="B152" s="42"/>
      <c r="C152" s="202" t="s">
        <v>1125</v>
      </c>
      <c r="D152" s="202" t="s">
        <v>182</v>
      </c>
      <c r="E152" s="203" t="s">
        <v>1615</v>
      </c>
      <c r="F152" s="204" t="s">
        <v>1616</v>
      </c>
      <c r="G152" s="205" t="s">
        <v>1617</v>
      </c>
      <c r="H152" s="278"/>
      <c r="I152" s="207"/>
      <c r="J152" s="208">
        <f>ROUND(I152*H152,2)</f>
        <v>0</v>
      </c>
      <c r="K152" s="204" t="s">
        <v>1484</v>
      </c>
      <c r="L152" s="62"/>
      <c r="M152" s="209" t="s">
        <v>21</v>
      </c>
      <c r="N152" s="210" t="s">
        <v>47</v>
      </c>
      <c r="O152" s="43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AR152" s="25" t="s">
        <v>187</v>
      </c>
      <c r="AT152" s="25" t="s">
        <v>182</v>
      </c>
      <c r="AU152" s="25" t="s">
        <v>84</v>
      </c>
      <c r="AY152" s="25" t="s">
        <v>180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5" t="s">
        <v>84</v>
      </c>
      <c r="BK152" s="213">
        <f>ROUND(I152*H152,2)</f>
        <v>0</v>
      </c>
      <c r="BL152" s="25" t="s">
        <v>187</v>
      </c>
      <c r="BM152" s="25" t="s">
        <v>1618</v>
      </c>
    </row>
    <row r="153" spans="2:65" s="1" customFormat="1" ht="16.5" customHeight="1">
      <c r="B153" s="42"/>
      <c r="C153" s="202" t="s">
        <v>1130</v>
      </c>
      <c r="D153" s="202" t="s">
        <v>182</v>
      </c>
      <c r="E153" s="203" t="s">
        <v>1619</v>
      </c>
      <c r="F153" s="204" t="s">
        <v>1620</v>
      </c>
      <c r="G153" s="205" t="s">
        <v>1617</v>
      </c>
      <c r="H153" s="278"/>
      <c r="I153" s="207"/>
      <c r="J153" s="208">
        <f>ROUND(I153*H153,2)</f>
        <v>0</v>
      </c>
      <c r="K153" s="204" t="s">
        <v>1484</v>
      </c>
      <c r="L153" s="62"/>
      <c r="M153" s="209" t="s">
        <v>21</v>
      </c>
      <c r="N153" s="210" t="s">
        <v>47</v>
      </c>
      <c r="O153" s="43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AR153" s="25" t="s">
        <v>187</v>
      </c>
      <c r="AT153" s="25" t="s">
        <v>182</v>
      </c>
      <c r="AU153" s="25" t="s">
        <v>84</v>
      </c>
      <c r="AY153" s="25" t="s">
        <v>180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84</v>
      </c>
      <c r="BK153" s="213">
        <f>ROUND(I153*H153,2)</f>
        <v>0</v>
      </c>
      <c r="BL153" s="25" t="s">
        <v>187</v>
      </c>
      <c r="BM153" s="25" t="s">
        <v>1621</v>
      </c>
    </row>
    <row r="154" spans="2:63" s="11" customFormat="1" ht="37.35" customHeight="1">
      <c r="B154" s="186"/>
      <c r="C154" s="187"/>
      <c r="D154" s="188" t="s">
        <v>75</v>
      </c>
      <c r="E154" s="189" t="s">
        <v>1622</v>
      </c>
      <c r="F154" s="189" t="s">
        <v>1623</v>
      </c>
      <c r="G154" s="187"/>
      <c r="H154" s="187"/>
      <c r="I154" s="190"/>
      <c r="J154" s="191">
        <f>BK154</f>
        <v>0</v>
      </c>
      <c r="K154" s="187"/>
      <c r="L154" s="192"/>
      <c r="M154" s="193"/>
      <c r="N154" s="194"/>
      <c r="O154" s="194"/>
      <c r="P154" s="195">
        <f>SUM(P155:P198)</f>
        <v>0</v>
      </c>
      <c r="Q154" s="194"/>
      <c r="R154" s="195">
        <f>SUM(R155:R198)</f>
        <v>0</v>
      </c>
      <c r="S154" s="194"/>
      <c r="T154" s="196">
        <f>SUM(T155:T198)</f>
        <v>0</v>
      </c>
      <c r="AR154" s="197" t="s">
        <v>84</v>
      </c>
      <c r="AT154" s="198" t="s">
        <v>75</v>
      </c>
      <c r="AU154" s="198" t="s">
        <v>76</v>
      </c>
      <c r="AY154" s="197" t="s">
        <v>180</v>
      </c>
      <c r="BK154" s="199">
        <f>SUM(BK155:BK198)</f>
        <v>0</v>
      </c>
    </row>
    <row r="155" spans="2:65" s="1" customFormat="1" ht="16.5" customHeight="1">
      <c r="B155" s="42"/>
      <c r="C155" s="202" t="s">
        <v>1135</v>
      </c>
      <c r="D155" s="202" t="s">
        <v>182</v>
      </c>
      <c r="E155" s="203" t="s">
        <v>1624</v>
      </c>
      <c r="F155" s="204" t="s">
        <v>1625</v>
      </c>
      <c r="G155" s="205" t="s">
        <v>1626</v>
      </c>
      <c r="H155" s="206">
        <v>7.44</v>
      </c>
      <c r="I155" s="207"/>
      <c r="J155" s="208">
        <f>ROUND(I155*H155,2)</f>
        <v>0</v>
      </c>
      <c r="K155" s="204" t="s">
        <v>1484</v>
      </c>
      <c r="L155" s="62"/>
      <c r="M155" s="209" t="s">
        <v>21</v>
      </c>
      <c r="N155" s="210" t="s">
        <v>47</v>
      </c>
      <c r="O155" s="43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25" t="s">
        <v>187</v>
      </c>
      <c r="AT155" s="25" t="s">
        <v>182</v>
      </c>
      <c r="AU155" s="25" t="s">
        <v>84</v>
      </c>
      <c r="AY155" s="25" t="s">
        <v>180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84</v>
      </c>
      <c r="BK155" s="213">
        <f>ROUND(I155*H155,2)</f>
        <v>0</v>
      </c>
      <c r="BL155" s="25" t="s">
        <v>187</v>
      </c>
      <c r="BM155" s="25" t="s">
        <v>1627</v>
      </c>
    </row>
    <row r="156" spans="2:51" s="13" customFormat="1" ht="12">
      <c r="B156" s="225"/>
      <c r="C156" s="226"/>
      <c r="D156" s="216" t="s">
        <v>189</v>
      </c>
      <c r="E156" s="227" t="s">
        <v>21</v>
      </c>
      <c r="F156" s="228" t="s">
        <v>1628</v>
      </c>
      <c r="G156" s="226"/>
      <c r="H156" s="229">
        <v>7.44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189</v>
      </c>
      <c r="AU156" s="235" t="s">
        <v>84</v>
      </c>
      <c r="AV156" s="13" t="s">
        <v>86</v>
      </c>
      <c r="AW156" s="13" t="s">
        <v>39</v>
      </c>
      <c r="AX156" s="13" t="s">
        <v>76</v>
      </c>
      <c r="AY156" s="235" t="s">
        <v>180</v>
      </c>
    </row>
    <row r="157" spans="2:51" s="14" customFormat="1" ht="12">
      <c r="B157" s="236"/>
      <c r="C157" s="237"/>
      <c r="D157" s="216" t="s">
        <v>189</v>
      </c>
      <c r="E157" s="238" t="s">
        <v>21</v>
      </c>
      <c r="F157" s="239" t="s">
        <v>192</v>
      </c>
      <c r="G157" s="237"/>
      <c r="H157" s="240">
        <v>7.44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AT157" s="246" t="s">
        <v>189</v>
      </c>
      <c r="AU157" s="246" t="s">
        <v>84</v>
      </c>
      <c r="AV157" s="14" t="s">
        <v>187</v>
      </c>
      <c r="AW157" s="14" t="s">
        <v>39</v>
      </c>
      <c r="AX157" s="14" t="s">
        <v>84</v>
      </c>
      <c r="AY157" s="246" t="s">
        <v>180</v>
      </c>
    </row>
    <row r="158" spans="2:65" s="1" customFormat="1" ht="16.5" customHeight="1">
      <c r="B158" s="42"/>
      <c r="C158" s="202" t="s">
        <v>1140</v>
      </c>
      <c r="D158" s="202" t="s">
        <v>182</v>
      </c>
      <c r="E158" s="203" t="s">
        <v>1629</v>
      </c>
      <c r="F158" s="204" t="s">
        <v>1630</v>
      </c>
      <c r="G158" s="205" t="s">
        <v>1626</v>
      </c>
      <c r="H158" s="206">
        <v>1</v>
      </c>
      <c r="I158" s="207"/>
      <c r="J158" s="208">
        <f>ROUND(I158*H158,2)</f>
        <v>0</v>
      </c>
      <c r="K158" s="204" t="s">
        <v>1484</v>
      </c>
      <c r="L158" s="62"/>
      <c r="M158" s="209" t="s">
        <v>21</v>
      </c>
      <c r="N158" s="210" t="s">
        <v>47</v>
      </c>
      <c r="O158" s="43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AR158" s="25" t="s">
        <v>187</v>
      </c>
      <c r="AT158" s="25" t="s">
        <v>182</v>
      </c>
      <c r="AU158" s="25" t="s">
        <v>84</v>
      </c>
      <c r="AY158" s="25" t="s">
        <v>180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5" t="s">
        <v>84</v>
      </c>
      <c r="BK158" s="213">
        <f>ROUND(I158*H158,2)</f>
        <v>0</v>
      </c>
      <c r="BL158" s="25" t="s">
        <v>187</v>
      </c>
      <c r="BM158" s="25" t="s">
        <v>1631</v>
      </c>
    </row>
    <row r="159" spans="2:65" s="1" customFormat="1" ht="16.5" customHeight="1">
      <c r="B159" s="42"/>
      <c r="C159" s="202" t="s">
        <v>1145</v>
      </c>
      <c r="D159" s="202" t="s">
        <v>182</v>
      </c>
      <c r="E159" s="203" t="s">
        <v>1632</v>
      </c>
      <c r="F159" s="204" t="s">
        <v>1633</v>
      </c>
      <c r="G159" s="205" t="s">
        <v>1626</v>
      </c>
      <c r="H159" s="206">
        <v>1</v>
      </c>
      <c r="I159" s="207"/>
      <c r="J159" s="208">
        <f>ROUND(I159*H159,2)</f>
        <v>0</v>
      </c>
      <c r="K159" s="204" t="s">
        <v>1484</v>
      </c>
      <c r="L159" s="62"/>
      <c r="M159" s="209" t="s">
        <v>21</v>
      </c>
      <c r="N159" s="210" t="s">
        <v>47</v>
      </c>
      <c r="O159" s="43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187</v>
      </c>
      <c r="AT159" s="25" t="s">
        <v>182</v>
      </c>
      <c r="AU159" s="25" t="s">
        <v>84</v>
      </c>
      <c r="AY159" s="25" t="s">
        <v>180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84</v>
      </c>
      <c r="BK159" s="213">
        <f>ROUND(I159*H159,2)</f>
        <v>0</v>
      </c>
      <c r="BL159" s="25" t="s">
        <v>187</v>
      </c>
      <c r="BM159" s="25" t="s">
        <v>1634</v>
      </c>
    </row>
    <row r="160" spans="2:65" s="1" customFormat="1" ht="16.5" customHeight="1">
      <c r="B160" s="42"/>
      <c r="C160" s="202" t="s">
        <v>1151</v>
      </c>
      <c r="D160" s="202" t="s">
        <v>182</v>
      </c>
      <c r="E160" s="203" t="s">
        <v>1635</v>
      </c>
      <c r="F160" s="204" t="s">
        <v>1636</v>
      </c>
      <c r="G160" s="205" t="s">
        <v>1626</v>
      </c>
      <c r="H160" s="206">
        <v>1</v>
      </c>
      <c r="I160" s="207"/>
      <c r="J160" s="208">
        <f>ROUND(I160*H160,2)</f>
        <v>0</v>
      </c>
      <c r="K160" s="204" t="s">
        <v>1484</v>
      </c>
      <c r="L160" s="62"/>
      <c r="M160" s="209" t="s">
        <v>21</v>
      </c>
      <c r="N160" s="210" t="s">
        <v>47</v>
      </c>
      <c r="O160" s="43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5" t="s">
        <v>187</v>
      </c>
      <c r="AT160" s="25" t="s">
        <v>182</v>
      </c>
      <c r="AU160" s="25" t="s">
        <v>84</v>
      </c>
      <c r="AY160" s="25" t="s">
        <v>180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84</v>
      </c>
      <c r="BK160" s="213">
        <f>ROUND(I160*H160,2)</f>
        <v>0</v>
      </c>
      <c r="BL160" s="25" t="s">
        <v>187</v>
      </c>
      <c r="BM160" s="25" t="s">
        <v>1637</v>
      </c>
    </row>
    <row r="161" spans="2:65" s="1" customFormat="1" ht="16.5" customHeight="1">
      <c r="B161" s="42"/>
      <c r="C161" s="202" t="s">
        <v>1157</v>
      </c>
      <c r="D161" s="202" t="s">
        <v>182</v>
      </c>
      <c r="E161" s="203" t="s">
        <v>1638</v>
      </c>
      <c r="F161" s="204" t="s">
        <v>1639</v>
      </c>
      <c r="G161" s="205" t="s">
        <v>872</v>
      </c>
      <c r="H161" s="206">
        <v>0.96</v>
      </c>
      <c r="I161" s="207"/>
      <c r="J161" s="208">
        <f>ROUND(I161*H161,2)</f>
        <v>0</v>
      </c>
      <c r="K161" s="204" t="s">
        <v>1484</v>
      </c>
      <c r="L161" s="62"/>
      <c r="M161" s="209" t="s">
        <v>21</v>
      </c>
      <c r="N161" s="210" t="s">
        <v>47</v>
      </c>
      <c r="O161" s="43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AR161" s="25" t="s">
        <v>187</v>
      </c>
      <c r="AT161" s="25" t="s">
        <v>182</v>
      </c>
      <c r="AU161" s="25" t="s">
        <v>84</v>
      </c>
      <c r="AY161" s="25" t="s">
        <v>180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25" t="s">
        <v>84</v>
      </c>
      <c r="BK161" s="213">
        <f>ROUND(I161*H161,2)</f>
        <v>0</v>
      </c>
      <c r="BL161" s="25" t="s">
        <v>187</v>
      </c>
      <c r="BM161" s="25" t="s">
        <v>1640</v>
      </c>
    </row>
    <row r="162" spans="2:51" s="13" customFormat="1" ht="12">
      <c r="B162" s="225"/>
      <c r="C162" s="226"/>
      <c r="D162" s="216" t="s">
        <v>189</v>
      </c>
      <c r="E162" s="227" t="s">
        <v>21</v>
      </c>
      <c r="F162" s="228" t="s">
        <v>1641</v>
      </c>
      <c r="G162" s="226"/>
      <c r="H162" s="229">
        <v>0.96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189</v>
      </c>
      <c r="AU162" s="235" t="s">
        <v>84</v>
      </c>
      <c r="AV162" s="13" t="s">
        <v>86</v>
      </c>
      <c r="AW162" s="13" t="s">
        <v>39</v>
      </c>
      <c r="AX162" s="13" t="s">
        <v>76</v>
      </c>
      <c r="AY162" s="235" t="s">
        <v>180</v>
      </c>
    </row>
    <row r="163" spans="2:51" s="14" customFormat="1" ht="12">
      <c r="B163" s="236"/>
      <c r="C163" s="237"/>
      <c r="D163" s="216" t="s">
        <v>189</v>
      </c>
      <c r="E163" s="238" t="s">
        <v>21</v>
      </c>
      <c r="F163" s="239" t="s">
        <v>192</v>
      </c>
      <c r="G163" s="237"/>
      <c r="H163" s="240">
        <v>0.96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189</v>
      </c>
      <c r="AU163" s="246" t="s">
        <v>84</v>
      </c>
      <c r="AV163" s="14" t="s">
        <v>187</v>
      </c>
      <c r="AW163" s="14" t="s">
        <v>39</v>
      </c>
      <c r="AX163" s="14" t="s">
        <v>84</v>
      </c>
      <c r="AY163" s="246" t="s">
        <v>180</v>
      </c>
    </row>
    <row r="164" spans="2:65" s="1" customFormat="1" ht="16.5" customHeight="1">
      <c r="B164" s="42"/>
      <c r="C164" s="202" t="s">
        <v>585</v>
      </c>
      <c r="D164" s="202" t="s">
        <v>182</v>
      </c>
      <c r="E164" s="203" t="s">
        <v>1642</v>
      </c>
      <c r="F164" s="204" t="s">
        <v>1643</v>
      </c>
      <c r="G164" s="205" t="s">
        <v>220</v>
      </c>
      <c r="H164" s="206">
        <v>42</v>
      </c>
      <c r="I164" s="207"/>
      <c r="J164" s="208">
        <f>ROUND(I164*H164,2)</f>
        <v>0</v>
      </c>
      <c r="K164" s="204" t="s">
        <v>1484</v>
      </c>
      <c r="L164" s="62"/>
      <c r="M164" s="209" t="s">
        <v>21</v>
      </c>
      <c r="N164" s="210" t="s">
        <v>47</v>
      </c>
      <c r="O164" s="43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AR164" s="25" t="s">
        <v>187</v>
      </c>
      <c r="AT164" s="25" t="s">
        <v>182</v>
      </c>
      <c r="AU164" s="25" t="s">
        <v>84</v>
      </c>
      <c r="AY164" s="25" t="s">
        <v>180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84</v>
      </c>
      <c r="BK164" s="213">
        <f>ROUND(I164*H164,2)</f>
        <v>0</v>
      </c>
      <c r="BL164" s="25" t="s">
        <v>187</v>
      </c>
      <c r="BM164" s="25" t="s">
        <v>1644</v>
      </c>
    </row>
    <row r="165" spans="2:65" s="1" customFormat="1" ht="16.5" customHeight="1">
      <c r="B165" s="42"/>
      <c r="C165" s="202" t="s">
        <v>1169</v>
      </c>
      <c r="D165" s="202" t="s">
        <v>182</v>
      </c>
      <c r="E165" s="203" t="s">
        <v>1645</v>
      </c>
      <c r="F165" s="204" t="s">
        <v>1646</v>
      </c>
      <c r="G165" s="205" t="s">
        <v>220</v>
      </c>
      <c r="H165" s="206">
        <v>167.9</v>
      </c>
      <c r="I165" s="207"/>
      <c r="J165" s="208">
        <f>ROUND(I165*H165,2)</f>
        <v>0</v>
      </c>
      <c r="K165" s="204" t="s">
        <v>1484</v>
      </c>
      <c r="L165" s="62"/>
      <c r="M165" s="209" t="s">
        <v>21</v>
      </c>
      <c r="N165" s="210" t="s">
        <v>47</v>
      </c>
      <c r="O165" s="43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5" t="s">
        <v>187</v>
      </c>
      <c r="AT165" s="25" t="s">
        <v>182</v>
      </c>
      <c r="AU165" s="25" t="s">
        <v>84</v>
      </c>
      <c r="AY165" s="25" t="s">
        <v>180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84</v>
      </c>
      <c r="BK165" s="213">
        <f>ROUND(I165*H165,2)</f>
        <v>0</v>
      </c>
      <c r="BL165" s="25" t="s">
        <v>187</v>
      </c>
      <c r="BM165" s="25" t="s">
        <v>1647</v>
      </c>
    </row>
    <row r="166" spans="2:65" s="1" customFormat="1" ht="16.5" customHeight="1">
      <c r="B166" s="42"/>
      <c r="C166" s="202" t="s">
        <v>1210</v>
      </c>
      <c r="D166" s="202" t="s">
        <v>182</v>
      </c>
      <c r="E166" s="203" t="s">
        <v>1648</v>
      </c>
      <c r="F166" s="204" t="s">
        <v>1649</v>
      </c>
      <c r="G166" s="205" t="s">
        <v>220</v>
      </c>
      <c r="H166" s="206">
        <v>129.15</v>
      </c>
      <c r="I166" s="207"/>
      <c r="J166" s="208">
        <f>ROUND(I166*H166,2)</f>
        <v>0</v>
      </c>
      <c r="K166" s="204" t="s">
        <v>1484</v>
      </c>
      <c r="L166" s="62"/>
      <c r="M166" s="209" t="s">
        <v>21</v>
      </c>
      <c r="N166" s="210" t="s">
        <v>47</v>
      </c>
      <c r="O166" s="43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AR166" s="25" t="s">
        <v>187</v>
      </c>
      <c r="AT166" s="25" t="s">
        <v>182</v>
      </c>
      <c r="AU166" s="25" t="s">
        <v>84</v>
      </c>
      <c r="AY166" s="25" t="s">
        <v>180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84</v>
      </c>
      <c r="BK166" s="213">
        <f>ROUND(I166*H166,2)</f>
        <v>0</v>
      </c>
      <c r="BL166" s="25" t="s">
        <v>187</v>
      </c>
      <c r="BM166" s="25" t="s">
        <v>1650</v>
      </c>
    </row>
    <row r="167" spans="2:51" s="13" customFormat="1" ht="12">
      <c r="B167" s="225"/>
      <c r="C167" s="226"/>
      <c r="D167" s="216" t="s">
        <v>189</v>
      </c>
      <c r="E167" s="227" t="s">
        <v>21</v>
      </c>
      <c r="F167" s="228" t="s">
        <v>1651</v>
      </c>
      <c r="G167" s="226"/>
      <c r="H167" s="229">
        <v>129.15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189</v>
      </c>
      <c r="AU167" s="235" t="s">
        <v>84</v>
      </c>
      <c r="AV167" s="13" t="s">
        <v>86</v>
      </c>
      <c r="AW167" s="13" t="s">
        <v>39</v>
      </c>
      <c r="AX167" s="13" t="s">
        <v>76</v>
      </c>
      <c r="AY167" s="235" t="s">
        <v>180</v>
      </c>
    </row>
    <row r="168" spans="2:51" s="14" customFormat="1" ht="12">
      <c r="B168" s="236"/>
      <c r="C168" s="237"/>
      <c r="D168" s="216" t="s">
        <v>189</v>
      </c>
      <c r="E168" s="238" t="s">
        <v>21</v>
      </c>
      <c r="F168" s="239" t="s">
        <v>192</v>
      </c>
      <c r="G168" s="237"/>
      <c r="H168" s="240">
        <v>129.15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189</v>
      </c>
      <c r="AU168" s="246" t="s">
        <v>84</v>
      </c>
      <c r="AV168" s="14" t="s">
        <v>187</v>
      </c>
      <c r="AW168" s="14" t="s">
        <v>39</v>
      </c>
      <c r="AX168" s="14" t="s">
        <v>84</v>
      </c>
      <c r="AY168" s="246" t="s">
        <v>180</v>
      </c>
    </row>
    <row r="169" spans="2:65" s="1" customFormat="1" ht="16.5" customHeight="1">
      <c r="B169" s="42"/>
      <c r="C169" s="202" t="s">
        <v>1174</v>
      </c>
      <c r="D169" s="202" t="s">
        <v>182</v>
      </c>
      <c r="E169" s="203" t="s">
        <v>1652</v>
      </c>
      <c r="F169" s="204" t="s">
        <v>1653</v>
      </c>
      <c r="G169" s="205" t="s">
        <v>872</v>
      </c>
      <c r="H169" s="206">
        <v>6</v>
      </c>
      <c r="I169" s="207"/>
      <c r="J169" s="208">
        <f>ROUND(I169*H169,2)</f>
        <v>0</v>
      </c>
      <c r="K169" s="204" t="s">
        <v>1484</v>
      </c>
      <c r="L169" s="62"/>
      <c r="M169" s="209" t="s">
        <v>21</v>
      </c>
      <c r="N169" s="210" t="s">
        <v>47</v>
      </c>
      <c r="O169" s="43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5" t="s">
        <v>187</v>
      </c>
      <c r="AT169" s="25" t="s">
        <v>182</v>
      </c>
      <c r="AU169" s="25" t="s">
        <v>84</v>
      </c>
      <c r="AY169" s="25" t="s">
        <v>180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84</v>
      </c>
      <c r="BK169" s="213">
        <f>ROUND(I169*H169,2)</f>
        <v>0</v>
      </c>
      <c r="BL169" s="25" t="s">
        <v>187</v>
      </c>
      <c r="BM169" s="25" t="s">
        <v>1654</v>
      </c>
    </row>
    <row r="170" spans="2:65" s="1" customFormat="1" ht="16.5" customHeight="1">
      <c r="B170" s="42"/>
      <c r="C170" s="202" t="s">
        <v>1179</v>
      </c>
      <c r="D170" s="202" t="s">
        <v>182</v>
      </c>
      <c r="E170" s="203" t="s">
        <v>1655</v>
      </c>
      <c r="F170" s="204" t="s">
        <v>1656</v>
      </c>
      <c r="G170" s="205" t="s">
        <v>872</v>
      </c>
      <c r="H170" s="206">
        <v>11</v>
      </c>
      <c r="I170" s="207"/>
      <c r="J170" s="208">
        <f>ROUND(I170*H170,2)</f>
        <v>0</v>
      </c>
      <c r="K170" s="204" t="s">
        <v>1484</v>
      </c>
      <c r="L170" s="62"/>
      <c r="M170" s="209" t="s">
        <v>21</v>
      </c>
      <c r="N170" s="210" t="s">
        <v>47</v>
      </c>
      <c r="O170" s="43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AR170" s="25" t="s">
        <v>187</v>
      </c>
      <c r="AT170" s="25" t="s">
        <v>182</v>
      </c>
      <c r="AU170" s="25" t="s">
        <v>84</v>
      </c>
      <c r="AY170" s="25" t="s">
        <v>180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5" t="s">
        <v>84</v>
      </c>
      <c r="BK170" s="213">
        <f>ROUND(I170*H170,2)</f>
        <v>0</v>
      </c>
      <c r="BL170" s="25" t="s">
        <v>187</v>
      </c>
      <c r="BM170" s="25" t="s">
        <v>1657</v>
      </c>
    </row>
    <row r="171" spans="2:51" s="13" customFormat="1" ht="12">
      <c r="B171" s="225"/>
      <c r="C171" s="226"/>
      <c r="D171" s="216" t="s">
        <v>189</v>
      </c>
      <c r="E171" s="227" t="s">
        <v>21</v>
      </c>
      <c r="F171" s="228" t="s">
        <v>1496</v>
      </c>
      <c r="G171" s="226"/>
      <c r="H171" s="229">
        <v>11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189</v>
      </c>
      <c r="AU171" s="235" t="s">
        <v>84</v>
      </c>
      <c r="AV171" s="13" t="s">
        <v>86</v>
      </c>
      <c r="AW171" s="13" t="s">
        <v>39</v>
      </c>
      <c r="AX171" s="13" t="s">
        <v>76</v>
      </c>
      <c r="AY171" s="235" t="s">
        <v>180</v>
      </c>
    </row>
    <row r="172" spans="2:51" s="14" customFormat="1" ht="12">
      <c r="B172" s="236"/>
      <c r="C172" s="237"/>
      <c r="D172" s="216" t="s">
        <v>189</v>
      </c>
      <c r="E172" s="238" t="s">
        <v>21</v>
      </c>
      <c r="F172" s="239" t="s">
        <v>192</v>
      </c>
      <c r="G172" s="237"/>
      <c r="H172" s="240">
        <v>11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189</v>
      </c>
      <c r="AU172" s="246" t="s">
        <v>84</v>
      </c>
      <c r="AV172" s="14" t="s">
        <v>187</v>
      </c>
      <c r="AW172" s="14" t="s">
        <v>39</v>
      </c>
      <c r="AX172" s="14" t="s">
        <v>84</v>
      </c>
      <c r="AY172" s="246" t="s">
        <v>180</v>
      </c>
    </row>
    <row r="173" spans="2:65" s="1" customFormat="1" ht="16.5" customHeight="1">
      <c r="B173" s="42"/>
      <c r="C173" s="202" t="s">
        <v>1184</v>
      </c>
      <c r="D173" s="202" t="s">
        <v>182</v>
      </c>
      <c r="E173" s="203" t="s">
        <v>1658</v>
      </c>
      <c r="F173" s="204" t="s">
        <v>1659</v>
      </c>
      <c r="G173" s="205" t="s">
        <v>1626</v>
      </c>
      <c r="H173" s="206">
        <v>125.07</v>
      </c>
      <c r="I173" s="207"/>
      <c r="J173" s="208">
        <f>ROUND(I173*H173,2)</f>
        <v>0</v>
      </c>
      <c r="K173" s="204" t="s">
        <v>1484</v>
      </c>
      <c r="L173" s="62"/>
      <c r="M173" s="209" t="s">
        <v>21</v>
      </c>
      <c r="N173" s="210" t="s">
        <v>47</v>
      </c>
      <c r="O173" s="43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AR173" s="25" t="s">
        <v>187</v>
      </c>
      <c r="AT173" s="25" t="s">
        <v>182</v>
      </c>
      <c r="AU173" s="25" t="s">
        <v>84</v>
      </c>
      <c r="AY173" s="25" t="s">
        <v>180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84</v>
      </c>
      <c r="BK173" s="213">
        <f>ROUND(I173*H173,2)</f>
        <v>0</v>
      </c>
      <c r="BL173" s="25" t="s">
        <v>187</v>
      </c>
      <c r="BM173" s="25" t="s">
        <v>1660</v>
      </c>
    </row>
    <row r="174" spans="2:65" s="1" customFormat="1" ht="16.5" customHeight="1">
      <c r="B174" s="42"/>
      <c r="C174" s="202" t="s">
        <v>1190</v>
      </c>
      <c r="D174" s="202" t="s">
        <v>182</v>
      </c>
      <c r="E174" s="203" t="s">
        <v>1661</v>
      </c>
      <c r="F174" s="204" t="s">
        <v>1662</v>
      </c>
      <c r="G174" s="205" t="s">
        <v>872</v>
      </c>
      <c r="H174" s="206">
        <v>6</v>
      </c>
      <c r="I174" s="207"/>
      <c r="J174" s="208">
        <f>ROUND(I174*H174,2)</f>
        <v>0</v>
      </c>
      <c r="K174" s="204" t="s">
        <v>1484</v>
      </c>
      <c r="L174" s="62"/>
      <c r="M174" s="209" t="s">
        <v>21</v>
      </c>
      <c r="N174" s="210" t="s">
        <v>47</v>
      </c>
      <c r="O174" s="43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AR174" s="25" t="s">
        <v>187</v>
      </c>
      <c r="AT174" s="25" t="s">
        <v>182</v>
      </c>
      <c r="AU174" s="25" t="s">
        <v>84</v>
      </c>
      <c r="AY174" s="25" t="s">
        <v>180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5" t="s">
        <v>84</v>
      </c>
      <c r="BK174" s="213">
        <f>ROUND(I174*H174,2)</f>
        <v>0</v>
      </c>
      <c r="BL174" s="25" t="s">
        <v>187</v>
      </c>
      <c r="BM174" s="25" t="s">
        <v>1663</v>
      </c>
    </row>
    <row r="175" spans="2:65" s="1" customFormat="1" ht="16.5" customHeight="1">
      <c r="B175" s="42"/>
      <c r="C175" s="202" t="s">
        <v>1195</v>
      </c>
      <c r="D175" s="202" t="s">
        <v>182</v>
      </c>
      <c r="E175" s="203" t="s">
        <v>1664</v>
      </c>
      <c r="F175" s="204" t="s">
        <v>1665</v>
      </c>
      <c r="G175" s="205" t="s">
        <v>872</v>
      </c>
      <c r="H175" s="206">
        <v>10</v>
      </c>
      <c r="I175" s="207"/>
      <c r="J175" s="208">
        <f>ROUND(I175*H175,2)</f>
        <v>0</v>
      </c>
      <c r="K175" s="204" t="s">
        <v>1484</v>
      </c>
      <c r="L175" s="62"/>
      <c r="M175" s="209" t="s">
        <v>21</v>
      </c>
      <c r="N175" s="210" t="s">
        <v>47</v>
      </c>
      <c r="O175" s="43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5" t="s">
        <v>187</v>
      </c>
      <c r="AT175" s="25" t="s">
        <v>182</v>
      </c>
      <c r="AU175" s="25" t="s">
        <v>84</v>
      </c>
      <c r="AY175" s="25" t="s">
        <v>180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84</v>
      </c>
      <c r="BK175" s="213">
        <f>ROUND(I175*H175,2)</f>
        <v>0</v>
      </c>
      <c r="BL175" s="25" t="s">
        <v>187</v>
      </c>
      <c r="BM175" s="25" t="s">
        <v>1666</v>
      </c>
    </row>
    <row r="176" spans="2:51" s="13" customFormat="1" ht="12">
      <c r="B176" s="225"/>
      <c r="C176" s="226"/>
      <c r="D176" s="216" t="s">
        <v>189</v>
      </c>
      <c r="E176" s="227" t="s">
        <v>21</v>
      </c>
      <c r="F176" s="228" t="s">
        <v>1667</v>
      </c>
      <c r="G176" s="226"/>
      <c r="H176" s="229">
        <v>10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189</v>
      </c>
      <c r="AU176" s="235" t="s">
        <v>84</v>
      </c>
      <c r="AV176" s="13" t="s">
        <v>86</v>
      </c>
      <c r="AW176" s="13" t="s">
        <v>39</v>
      </c>
      <c r="AX176" s="13" t="s">
        <v>76</v>
      </c>
      <c r="AY176" s="235" t="s">
        <v>180</v>
      </c>
    </row>
    <row r="177" spans="2:51" s="14" customFormat="1" ht="12">
      <c r="B177" s="236"/>
      <c r="C177" s="237"/>
      <c r="D177" s="216" t="s">
        <v>189</v>
      </c>
      <c r="E177" s="238" t="s">
        <v>21</v>
      </c>
      <c r="F177" s="239" t="s">
        <v>192</v>
      </c>
      <c r="G177" s="237"/>
      <c r="H177" s="240">
        <v>10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189</v>
      </c>
      <c r="AU177" s="246" t="s">
        <v>84</v>
      </c>
      <c r="AV177" s="14" t="s">
        <v>187</v>
      </c>
      <c r="AW177" s="14" t="s">
        <v>39</v>
      </c>
      <c r="AX177" s="14" t="s">
        <v>84</v>
      </c>
      <c r="AY177" s="246" t="s">
        <v>180</v>
      </c>
    </row>
    <row r="178" spans="2:65" s="1" customFormat="1" ht="16.5" customHeight="1">
      <c r="B178" s="42"/>
      <c r="C178" s="202" t="s">
        <v>1199</v>
      </c>
      <c r="D178" s="202" t="s">
        <v>182</v>
      </c>
      <c r="E178" s="203" t="s">
        <v>1668</v>
      </c>
      <c r="F178" s="204" t="s">
        <v>1669</v>
      </c>
      <c r="G178" s="205" t="s">
        <v>872</v>
      </c>
      <c r="H178" s="206">
        <v>12</v>
      </c>
      <c r="I178" s="207"/>
      <c r="J178" s="208">
        <f>ROUND(I178*H178,2)</f>
        <v>0</v>
      </c>
      <c r="K178" s="204" t="s">
        <v>1484</v>
      </c>
      <c r="L178" s="62"/>
      <c r="M178" s="209" t="s">
        <v>21</v>
      </c>
      <c r="N178" s="210" t="s">
        <v>47</v>
      </c>
      <c r="O178" s="43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AR178" s="25" t="s">
        <v>187</v>
      </c>
      <c r="AT178" s="25" t="s">
        <v>182</v>
      </c>
      <c r="AU178" s="25" t="s">
        <v>84</v>
      </c>
      <c r="AY178" s="25" t="s">
        <v>180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25" t="s">
        <v>84</v>
      </c>
      <c r="BK178" s="213">
        <f>ROUND(I178*H178,2)</f>
        <v>0</v>
      </c>
      <c r="BL178" s="25" t="s">
        <v>187</v>
      </c>
      <c r="BM178" s="25" t="s">
        <v>1670</v>
      </c>
    </row>
    <row r="179" spans="2:51" s="13" customFormat="1" ht="12">
      <c r="B179" s="225"/>
      <c r="C179" s="226"/>
      <c r="D179" s="216" t="s">
        <v>189</v>
      </c>
      <c r="E179" s="227" t="s">
        <v>21</v>
      </c>
      <c r="F179" s="228" t="s">
        <v>1671</v>
      </c>
      <c r="G179" s="226"/>
      <c r="H179" s="229">
        <v>12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189</v>
      </c>
      <c r="AU179" s="235" t="s">
        <v>84</v>
      </c>
      <c r="AV179" s="13" t="s">
        <v>86</v>
      </c>
      <c r="AW179" s="13" t="s">
        <v>39</v>
      </c>
      <c r="AX179" s="13" t="s">
        <v>76</v>
      </c>
      <c r="AY179" s="235" t="s">
        <v>180</v>
      </c>
    </row>
    <row r="180" spans="2:51" s="14" customFormat="1" ht="12">
      <c r="B180" s="236"/>
      <c r="C180" s="237"/>
      <c r="D180" s="216" t="s">
        <v>189</v>
      </c>
      <c r="E180" s="238" t="s">
        <v>21</v>
      </c>
      <c r="F180" s="239" t="s">
        <v>192</v>
      </c>
      <c r="G180" s="237"/>
      <c r="H180" s="240">
        <v>12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AT180" s="246" t="s">
        <v>189</v>
      </c>
      <c r="AU180" s="246" t="s">
        <v>84</v>
      </c>
      <c r="AV180" s="14" t="s">
        <v>187</v>
      </c>
      <c r="AW180" s="14" t="s">
        <v>39</v>
      </c>
      <c r="AX180" s="14" t="s">
        <v>84</v>
      </c>
      <c r="AY180" s="246" t="s">
        <v>180</v>
      </c>
    </row>
    <row r="181" spans="2:65" s="1" customFormat="1" ht="16.5" customHeight="1">
      <c r="B181" s="42"/>
      <c r="C181" s="202" t="s">
        <v>1215</v>
      </c>
      <c r="D181" s="202" t="s">
        <v>182</v>
      </c>
      <c r="E181" s="203" t="s">
        <v>1672</v>
      </c>
      <c r="F181" s="204" t="s">
        <v>1673</v>
      </c>
      <c r="G181" s="205" t="s">
        <v>1626</v>
      </c>
      <c r="H181" s="206">
        <v>2.2</v>
      </c>
      <c r="I181" s="207"/>
      <c r="J181" s="208">
        <f>ROUND(I181*H181,2)</f>
        <v>0</v>
      </c>
      <c r="K181" s="204" t="s">
        <v>1484</v>
      </c>
      <c r="L181" s="62"/>
      <c r="M181" s="209" t="s">
        <v>21</v>
      </c>
      <c r="N181" s="210" t="s">
        <v>47</v>
      </c>
      <c r="O181" s="43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AR181" s="25" t="s">
        <v>187</v>
      </c>
      <c r="AT181" s="25" t="s">
        <v>182</v>
      </c>
      <c r="AU181" s="25" t="s">
        <v>84</v>
      </c>
      <c r="AY181" s="25" t="s">
        <v>180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5" t="s">
        <v>84</v>
      </c>
      <c r="BK181" s="213">
        <f>ROUND(I181*H181,2)</f>
        <v>0</v>
      </c>
      <c r="BL181" s="25" t="s">
        <v>187</v>
      </c>
      <c r="BM181" s="25" t="s">
        <v>1674</v>
      </c>
    </row>
    <row r="182" spans="2:51" s="13" customFormat="1" ht="12">
      <c r="B182" s="225"/>
      <c r="C182" s="226"/>
      <c r="D182" s="216" t="s">
        <v>189</v>
      </c>
      <c r="E182" s="227" t="s">
        <v>21</v>
      </c>
      <c r="F182" s="228" t="s">
        <v>1675</v>
      </c>
      <c r="G182" s="226"/>
      <c r="H182" s="229">
        <v>2.2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189</v>
      </c>
      <c r="AU182" s="235" t="s">
        <v>84</v>
      </c>
      <c r="AV182" s="13" t="s">
        <v>86</v>
      </c>
      <c r="AW182" s="13" t="s">
        <v>39</v>
      </c>
      <c r="AX182" s="13" t="s">
        <v>76</v>
      </c>
      <c r="AY182" s="235" t="s">
        <v>180</v>
      </c>
    </row>
    <row r="183" spans="2:51" s="14" customFormat="1" ht="12">
      <c r="B183" s="236"/>
      <c r="C183" s="237"/>
      <c r="D183" s="216" t="s">
        <v>189</v>
      </c>
      <c r="E183" s="238" t="s">
        <v>21</v>
      </c>
      <c r="F183" s="239" t="s">
        <v>192</v>
      </c>
      <c r="G183" s="237"/>
      <c r="H183" s="240">
        <v>2.2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AT183" s="246" t="s">
        <v>189</v>
      </c>
      <c r="AU183" s="246" t="s">
        <v>84</v>
      </c>
      <c r="AV183" s="14" t="s">
        <v>187</v>
      </c>
      <c r="AW183" s="14" t="s">
        <v>39</v>
      </c>
      <c r="AX183" s="14" t="s">
        <v>84</v>
      </c>
      <c r="AY183" s="246" t="s">
        <v>180</v>
      </c>
    </row>
    <row r="184" spans="2:65" s="1" customFormat="1" ht="16.5" customHeight="1">
      <c r="B184" s="42"/>
      <c r="C184" s="202" t="s">
        <v>1222</v>
      </c>
      <c r="D184" s="202" t="s">
        <v>182</v>
      </c>
      <c r="E184" s="203" t="s">
        <v>1676</v>
      </c>
      <c r="F184" s="204" t="s">
        <v>1677</v>
      </c>
      <c r="G184" s="205" t="s">
        <v>220</v>
      </c>
      <c r="H184" s="206">
        <v>167.9</v>
      </c>
      <c r="I184" s="207"/>
      <c r="J184" s="208">
        <f aca="true" t="shared" si="30" ref="J184:J189">ROUND(I184*H184,2)</f>
        <v>0</v>
      </c>
      <c r="K184" s="204" t="s">
        <v>1484</v>
      </c>
      <c r="L184" s="62"/>
      <c r="M184" s="209" t="s">
        <v>21</v>
      </c>
      <c r="N184" s="210" t="s">
        <v>47</v>
      </c>
      <c r="O184" s="43"/>
      <c r="P184" s="211">
        <f aca="true" t="shared" si="31" ref="P184:P189">O184*H184</f>
        <v>0</v>
      </c>
      <c r="Q184" s="211">
        <v>0</v>
      </c>
      <c r="R184" s="211">
        <f aca="true" t="shared" si="32" ref="R184:R189">Q184*H184</f>
        <v>0</v>
      </c>
      <c r="S184" s="211">
        <v>0</v>
      </c>
      <c r="T184" s="212">
        <f aca="true" t="shared" si="33" ref="T184:T189">S184*H184</f>
        <v>0</v>
      </c>
      <c r="AR184" s="25" t="s">
        <v>187</v>
      </c>
      <c r="AT184" s="25" t="s">
        <v>182</v>
      </c>
      <c r="AU184" s="25" t="s">
        <v>84</v>
      </c>
      <c r="AY184" s="25" t="s">
        <v>180</v>
      </c>
      <c r="BE184" s="213">
        <f aca="true" t="shared" si="34" ref="BE184:BE189">IF(N184="základní",J184,0)</f>
        <v>0</v>
      </c>
      <c r="BF184" s="213">
        <f aca="true" t="shared" si="35" ref="BF184:BF189">IF(N184="snížená",J184,0)</f>
        <v>0</v>
      </c>
      <c r="BG184" s="213">
        <f aca="true" t="shared" si="36" ref="BG184:BG189">IF(N184="zákl. přenesená",J184,0)</f>
        <v>0</v>
      </c>
      <c r="BH184" s="213">
        <f aca="true" t="shared" si="37" ref="BH184:BH189">IF(N184="sníž. přenesená",J184,0)</f>
        <v>0</v>
      </c>
      <c r="BI184" s="213">
        <f aca="true" t="shared" si="38" ref="BI184:BI189">IF(N184="nulová",J184,0)</f>
        <v>0</v>
      </c>
      <c r="BJ184" s="25" t="s">
        <v>84</v>
      </c>
      <c r="BK184" s="213">
        <f aca="true" t="shared" si="39" ref="BK184:BK189">ROUND(I184*H184,2)</f>
        <v>0</v>
      </c>
      <c r="BL184" s="25" t="s">
        <v>187</v>
      </c>
      <c r="BM184" s="25" t="s">
        <v>1678</v>
      </c>
    </row>
    <row r="185" spans="2:65" s="1" customFormat="1" ht="16.5" customHeight="1">
      <c r="B185" s="42"/>
      <c r="C185" s="202" t="s">
        <v>1228</v>
      </c>
      <c r="D185" s="202" t="s">
        <v>182</v>
      </c>
      <c r="E185" s="203" t="s">
        <v>1679</v>
      </c>
      <c r="F185" s="204" t="s">
        <v>1680</v>
      </c>
      <c r="G185" s="205" t="s">
        <v>872</v>
      </c>
      <c r="H185" s="206">
        <v>3</v>
      </c>
      <c r="I185" s="207"/>
      <c r="J185" s="208">
        <f t="shared" si="30"/>
        <v>0</v>
      </c>
      <c r="K185" s="204" t="s">
        <v>1484</v>
      </c>
      <c r="L185" s="62"/>
      <c r="M185" s="209" t="s">
        <v>21</v>
      </c>
      <c r="N185" s="210" t="s">
        <v>47</v>
      </c>
      <c r="O185" s="43"/>
      <c r="P185" s="211">
        <f t="shared" si="31"/>
        <v>0</v>
      </c>
      <c r="Q185" s="211">
        <v>0</v>
      </c>
      <c r="R185" s="211">
        <f t="shared" si="32"/>
        <v>0</v>
      </c>
      <c r="S185" s="211">
        <v>0</v>
      </c>
      <c r="T185" s="212">
        <f t="shared" si="33"/>
        <v>0</v>
      </c>
      <c r="AR185" s="25" t="s">
        <v>187</v>
      </c>
      <c r="AT185" s="25" t="s">
        <v>182</v>
      </c>
      <c r="AU185" s="25" t="s">
        <v>84</v>
      </c>
      <c r="AY185" s="25" t="s">
        <v>180</v>
      </c>
      <c r="BE185" s="213">
        <f t="shared" si="34"/>
        <v>0</v>
      </c>
      <c r="BF185" s="213">
        <f t="shared" si="35"/>
        <v>0</v>
      </c>
      <c r="BG185" s="213">
        <f t="shared" si="36"/>
        <v>0</v>
      </c>
      <c r="BH185" s="213">
        <f t="shared" si="37"/>
        <v>0</v>
      </c>
      <c r="BI185" s="213">
        <f t="shared" si="38"/>
        <v>0</v>
      </c>
      <c r="BJ185" s="25" t="s">
        <v>84</v>
      </c>
      <c r="BK185" s="213">
        <f t="shared" si="39"/>
        <v>0</v>
      </c>
      <c r="BL185" s="25" t="s">
        <v>187</v>
      </c>
      <c r="BM185" s="25" t="s">
        <v>1681</v>
      </c>
    </row>
    <row r="186" spans="2:65" s="1" customFormat="1" ht="16.5" customHeight="1">
      <c r="B186" s="42"/>
      <c r="C186" s="202" t="s">
        <v>1234</v>
      </c>
      <c r="D186" s="202" t="s">
        <v>182</v>
      </c>
      <c r="E186" s="203" t="s">
        <v>1682</v>
      </c>
      <c r="F186" s="204" t="s">
        <v>1683</v>
      </c>
      <c r="G186" s="205" t="s">
        <v>872</v>
      </c>
      <c r="H186" s="206">
        <v>6</v>
      </c>
      <c r="I186" s="207"/>
      <c r="J186" s="208">
        <f t="shared" si="30"/>
        <v>0</v>
      </c>
      <c r="K186" s="204" t="s">
        <v>1484</v>
      </c>
      <c r="L186" s="62"/>
      <c r="M186" s="209" t="s">
        <v>21</v>
      </c>
      <c r="N186" s="210" t="s">
        <v>47</v>
      </c>
      <c r="O186" s="43"/>
      <c r="P186" s="211">
        <f t="shared" si="31"/>
        <v>0</v>
      </c>
      <c r="Q186" s="211">
        <v>0</v>
      </c>
      <c r="R186" s="211">
        <f t="shared" si="32"/>
        <v>0</v>
      </c>
      <c r="S186" s="211">
        <v>0</v>
      </c>
      <c r="T186" s="212">
        <f t="shared" si="33"/>
        <v>0</v>
      </c>
      <c r="AR186" s="25" t="s">
        <v>187</v>
      </c>
      <c r="AT186" s="25" t="s">
        <v>182</v>
      </c>
      <c r="AU186" s="25" t="s">
        <v>84</v>
      </c>
      <c r="AY186" s="25" t="s">
        <v>180</v>
      </c>
      <c r="BE186" s="213">
        <f t="shared" si="34"/>
        <v>0</v>
      </c>
      <c r="BF186" s="213">
        <f t="shared" si="35"/>
        <v>0</v>
      </c>
      <c r="BG186" s="213">
        <f t="shared" si="36"/>
        <v>0</v>
      </c>
      <c r="BH186" s="213">
        <f t="shared" si="37"/>
        <v>0</v>
      </c>
      <c r="BI186" s="213">
        <f t="shared" si="38"/>
        <v>0</v>
      </c>
      <c r="BJ186" s="25" t="s">
        <v>84</v>
      </c>
      <c r="BK186" s="213">
        <f t="shared" si="39"/>
        <v>0</v>
      </c>
      <c r="BL186" s="25" t="s">
        <v>187</v>
      </c>
      <c r="BM186" s="25" t="s">
        <v>1684</v>
      </c>
    </row>
    <row r="187" spans="2:65" s="1" customFormat="1" ht="16.5" customHeight="1">
      <c r="B187" s="42"/>
      <c r="C187" s="202" t="s">
        <v>1239</v>
      </c>
      <c r="D187" s="202" t="s">
        <v>182</v>
      </c>
      <c r="E187" s="203" t="s">
        <v>1685</v>
      </c>
      <c r="F187" s="204" t="s">
        <v>1686</v>
      </c>
      <c r="G187" s="205" t="s">
        <v>872</v>
      </c>
      <c r="H187" s="206">
        <v>6</v>
      </c>
      <c r="I187" s="207"/>
      <c r="J187" s="208">
        <f t="shared" si="30"/>
        <v>0</v>
      </c>
      <c r="K187" s="204" t="s">
        <v>1484</v>
      </c>
      <c r="L187" s="62"/>
      <c r="M187" s="209" t="s">
        <v>21</v>
      </c>
      <c r="N187" s="210" t="s">
        <v>47</v>
      </c>
      <c r="O187" s="43"/>
      <c r="P187" s="211">
        <f t="shared" si="31"/>
        <v>0</v>
      </c>
      <c r="Q187" s="211">
        <v>0</v>
      </c>
      <c r="R187" s="211">
        <f t="shared" si="32"/>
        <v>0</v>
      </c>
      <c r="S187" s="211">
        <v>0</v>
      </c>
      <c r="T187" s="212">
        <f t="shared" si="33"/>
        <v>0</v>
      </c>
      <c r="AR187" s="25" t="s">
        <v>187</v>
      </c>
      <c r="AT187" s="25" t="s">
        <v>182</v>
      </c>
      <c r="AU187" s="25" t="s">
        <v>84</v>
      </c>
      <c r="AY187" s="25" t="s">
        <v>180</v>
      </c>
      <c r="BE187" s="213">
        <f t="shared" si="34"/>
        <v>0</v>
      </c>
      <c r="BF187" s="213">
        <f t="shared" si="35"/>
        <v>0</v>
      </c>
      <c r="BG187" s="213">
        <f t="shared" si="36"/>
        <v>0</v>
      </c>
      <c r="BH187" s="213">
        <f t="shared" si="37"/>
        <v>0</v>
      </c>
      <c r="BI187" s="213">
        <f t="shared" si="38"/>
        <v>0</v>
      </c>
      <c r="BJ187" s="25" t="s">
        <v>84</v>
      </c>
      <c r="BK187" s="213">
        <f t="shared" si="39"/>
        <v>0</v>
      </c>
      <c r="BL187" s="25" t="s">
        <v>187</v>
      </c>
      <c r="BM187" s="25" t="s">
        <v>1687</v>
      </c>
    </row>
    <row r="188" spans="2:65" s="1" customFormat="1" ht="16.5" customHeight="1">
      <c r="B188" s="42"/>
      <c r="C188" s="202" t="s">
        <v>1244</v>
      </c>
      <c r="D188" s="202" t="s">
        <v>182</v>
      </c>
      <c r="E188" s="203" t="s">
        <v>1688</v>
      </c>
      <c r="F188" s="204" t="s">
        <v>1689</v>
      </c>
      <c r="G188" s="205" t="s">
        <v>872</v>
      </c>
      <c r="H188" s="206">
        <v>6</v>
      </c>
      <c r="I188" s="207"/>
      <c r="J188" s="208">
        <f t="shared" si="30"/>
        <v>0</v>
      </c>
      <c r="K188" s="204" t="s">
        <v>1484</v>
      </c>
      <c r="L188" s="62"/>
      <c r="M188" s="209" t="s">
        <v>21</v>
      </c>
      <c r="N188" s="210" t="s">
        <v>47</v>
      </c>
      <c r="O188" s="43"/>
      <c r="P188" s="211">
        <f t="shared" si="31"/>
        <v>0</v>
      </c>
      <c r="Q188" s="211">
        <v>0</v>
      </c>
      <c r="R188" s="211">
        <f t="shared" si="32"/>
        <v>0</v>
      </c>
      <c r="S188" s="211">
        <v>0</v>
      </c>
      <c r="T188" s="212">
        <f t="shared" si="33"/>
        <v>0</v>
      </c>
      <c r="AR188" s="25" t="s">
        <v>187</v>
      </c>
      <c r="AT188" s="25" t="s">
        <v>182</v>
      </c>
      <c r="AU188" s="25" t="s">
        <v>84</v>
      </c>
      <c r="AY188" s="25" t="s">
        <v>180</v>
      </c>
      <c r="BE188" s="213">
        <f t="shared" si="34"/>
        <v>0</v>
      </c>
      <c r="BF188" s="213">
        <f t="shared" si="35"/>
        <v>0</v>
      </c>
      <c r="BG188" s="213">
        <f t="shared" si="36"/>
        <v>0</v>
      </c>
      <c r="BH188" s="213">
        <f t="shared" si="37"/>
        <v>0</v>
      </c>
      <c r="BI188" s="213">
        <f t="shared" si="38"/>
        <v>0</v>
      </c>
      <c r="BJ188" s="25" t="s">
        <v>84</v>
      </c>
      <c r="BK188" s="213">
        <f t="shared" si="39"/>
        <v>0</v>
      </c>
      <c r="BL188" s="25" t="s">
        <v>187</v>
      </c>
      <c r="BM188" s="25" t="s">
        <v>1690</v>
      </c>
    </row>
    <row r="189" spans="2:65" s="1" customFormat="1" ht="16.5" customHeight="1">
      <c r="B189" s="42"/>
      <c r="C189" s="202" t="s">
        <v>1248</v>
      </c>
      <c r="D189" s="202" t="s">
        <v>182</v>
      </c>
      <c r="E189" s="203" t="s">
        <v>1691</v>
      </c>
      <c r="F189" s="204" t="s">
        <v>1692</v>
      </c>
      <c r="G189" s="205" t="s">
        <v>872</v>
      </c>
      <c r="H189" s="206">
        <v>12</v>
      </c>
      <c r="I189" s="207"/>
      <c r="J189" s="208">
        <f t="shared" si="30"/>
        <v>0</v>
      </c>
      <c r="K189" s="204" t="s">
        <v>1484</v>
      </c>
      <c r="L189" s="62"/>
      <c r="M189" s="209" t="s">
        <v>21</v>
      </c>
      <c r="N189" s="210" t="s">
        <v>47</v>
      </c>
      <c r="O189" s="43"/>
      <c r="P189" s="211">
        <f t="shared" si="31"/>
        <v>0</v>
      </c>
      <c r="Q189" s="211">
        <v>0</v>
      </c>
      <c r="R189" s="211">
        <f t="shared" si="32"/>
        <v>0</v>
      </c>
      <c r="S189" s="211">
        <v>0</v>
      </c>
      <c r="T189" s="212">
        <f t="shared" si="33"/>
        <v>0</v>
      </c>
      <c r="AR189" s="25" t="s">
        <v>187</v>
      </c>
      <c r="AT189" s="25" t="s">
        <v>182</v>
      </c>
      <c r="AU189" s="25" t="s">
        <v>84</v>
      </c>
      <c r="AY189" s="25" t="s">
        <v>180</v>
      </c>
      <c r="BE189" s="213">
        <f t="shared" si="34"/>
        <v>0</v>
      </c>
      <c r="BF189" s="213">
        <f t="shared" si="35"/>
        <v>0</v>
      </c>
      <c r="BG189" s="213">
        <f t="shared" si="36"/>
        <v>0</v>
      </c>
      <c r="BH189" s="213">
        <f t="shared" si="37"/>
        <v>0</v>
      </c>
      <c r="BI189" s="213">
        <f t="shared" si="38"/>
        <v>0</v>
      </c>
      <c r="BJ189" s="25" t="s">
        <v>84</v>
      </c>
      <c r="BK189" s="213">
        <f t="shared" si="39"/>
        <v>0</v>
      </c>
      <c r="BL189" s="25" t="s">
        <v>187</v>
      </c>
      <c r="BM189" s="25" t="s">
        <v>1693</v>
      </c>
    </row>
    <row r="190" spans="2:51" s="13" customFormat="1" ht="12">
      <c r="B190" s="225"/>
      <c r="C190" s="226"/>
      <c r="D190" s="216" t="s">
        <v>189</v>
      </c>
      <c r="E190" s="227" t="s">
        <v>21</v>
      </c>
      <c r="F190" s="228" t="s">
        <v>1554</v>
      </c>
      <c r="G190" s="226"/>
      <c r="H190" s="229">
        <v>12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189</v>
      </c>
      <c r="AU190" s="235" t="s">
        <v>84</v>
      </c>
      <c r="AV190" s="13" t="s">
        <v>86</v>
      </c>
      <c r="AW190" s="13" t="s">
        <v>39</v>
      </c>
      <c r="AX190" s="13" t="s">
        <v>76</v>
      </c>
      <c r="AY190" s="235" t="s">
        <v>180</v>
      </c>
    </row>
    <row r="191" spans="2:51" s="14" customFormat="1" ht="12">
      <c r="B191" s="236"/>
      <c r="C191" s="237"/>
      <c r="D191" s="216" t="s">
        <v>189</v>
      </c>
      <c r="E191" s="238" t="s">
        <v>21</v>
      </c>
      <c r="F191" s="239" t="s">
        <v>192</v>
      </c>
      <c r="G191" s="237"/>
      <c r="H191" s="240">
        <v>12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189</v>
      </c>
      <c r="AU191" s="246" t="s">
        <v>84</v>
      </c>
      <c r="AV191" s="14" t="s">
        <v>187</v>
      </c>
      <c r="AW191" s="14" t="s">
        <v>39</v>
      </c>
      <c r="AX191" s="14" t="s">
        <v>84</v>
      </c>
      <c r="AY191" s="246" t="s">
        <v>180</v>
      </c>
    </row>
    <row r="192" spans="2:65" s="1" customFormat="1" ht="16.5" customHeight="1">
      <c r="B192" s="42"/>
      <c r="C192" s="202" t="s">
        <v>1253</v>
      </c>
      <c r="D192" s="202" t="s">
        <v>182</v>
      </c>
      <c r="E192" s="203" t="s">
        <v>1694</v>
      </c>
      <c r="F192" s="204" t="s">
        <v>1695</v>
      </c>
      <c r="G192" s="205" t="s">
        <v>872</v>
      </c>
      <c r="H192" s="206">
        <v>1</v>
      </c>
      <c r="I192" s="207"/>
      <c r="J192" s="208">
        <f aca="true" t="shared" si="40" ref="J192:J198">ROUND(I192*H192,2)</f>
        <v>0</v>
      </c>
      <c r="K192" s="204" t="s">
        <v>1484</v>
      </c>
      <c r="L192" s="62"/>
      <c r="M192" s="209" t="s">
        <v>21</v>
      </c>
      <c r="N192" s="210" t="s">
        <v>47</v>
      </c>
      <c r="O192" s="43"/>
      <c r="P192" s="211">
        <f aca="true" t="shared" si="41" ref="P192:P198">O192*H192</f>
        <v>0</v>
      </c>
      <c r="Q192" s="211">
        <v>0</v>
      </c>
      <c r="R192" s="211">
        <f aca="true" t="shared" si="42" ref="R192:R198">Q192*H192</f>
        <v>0</v>
      </c>
      <c r="S192" s="211">
        <v>0</v>
      </c>
      <c r="T192" s="212">
        <f aca="true" t="shared" si="43" ref="T192:T198">S192*H192</f>
        <v>0</v>
      </c>
      <c r="AR192" s="25" t="s">
        <v>187</v>
      </c>
      <c r="AT192" s="25" t="s">
        <v>182</v>
      </c>
      <c r="AU192" s="25" t="s">
        <v>84</v>
      </c>
      <c r="AY192" s="25" t="s">
        <v>180</v>
      </c>
      <c r="BE192" s="213">
        <f aca="true" t="shared" si="44" ref="BE192:BE198">IF(N192="základní",J192,0)</f>
        <v>0</v>
      </c>
      <c r="BF192" s="213">
        <f aca="true" t="shared" si="45" ref="BF192:BF198">IF(N192="snížená",J192,0)</f>
        <v>0</v>
      </c>
      <c r="BG192" s="213">
        <f aca="true" t="shared" si="46" ref="BG192:BG198">IF(N192="zákl. přenesená",J192,0)</f>
        <v>0</v>
      </c>
      <c r="BH192" s="213">
        <f aca="true" t="shared" si="47" ref="BH192:BH198">IF(N192="sníž. přenesená",J192,0)</f>
        <v>0</v>
      </c>
      <c r="BI192" s="213">
        <f aca="true" t="shared" si="48" ref="BI192:BI198">IF(N192="nulová",J192,0)</f>
        <v>0</v>
      </c>
      <c r="BJ192" s="25" t="s">
        <v>84</v>
      </c>
      <c r="BK192" s="213">
        <f aca="true" t="shared" si="49" ref="BK192:BK198">ROUND(I192*H192,2)</f>
        <v>0</v>
      </c>
      <c r="BL192" s="25" t="s">
        <v>187</v>
      </c>
      <c r="BM192" s="25" t="s">
        <v>1696</v>
      </c>
    </row>
    <row r="193" spans="2:65" s="1" customFormat="1" ht="16.5" customHeight="1">
      <c r="B193" s="42"/>
      <c r="C193" s="202" t="s">
        <v>1258</v>
      </c>
      <c r="D193" s="202" t="s">
        <v>182</v>
      </c>
      <c r="E193" s="203" t="s">
        <v>1697</v>
      </c>
      <c r="F193" s="204" t="s">
        <v>1698</v>
      </c>
      <c r="G193" s="205" t="s">
        <v>872</v>
      </c>
      <c r="H193" s="206">
        <v>4</v>
      </c>
      <c r="I193" s="207"/>
      <c r="J193" s="208">
        <f t="shared" si="40"/>
        <v>0</v>
      </c>
      <c r="K193" s="204" t="s">
        <v>1484</v>
      </c>
      <c r="L193" s="62"/>
      <c r="M193" s="209" t="s">
        <v>21</v>
      </c>
      <c r="N193" s="210" t="s">
        <v>47</v>
      </c>
      <c r="O193" s="43"/>
      <c r="P193" s="211">
        <f t="shared" si="41"/>
        <v>0</v>
      </c>
      <c r="Q193" s="211">
        <v>0</v>
      </c>
      <c r="R193" s="211">
        <f t="shared" si="42"/>
        <v>0</v>
      </c>
      <c r="S193" s="211">
        <v>0</v>
      </c>
      <c r="T193" s="212">
        <f t="shared" si="43"/>
        <v>0</v>
      </c>
      <c r="AR193" s="25" t="s">
        <v>187</v>
      </c>
      <c r="AT193" s="25" t="s">
        <v>182</v>
      </c>
      <c r="AU193" s="25" t="s">
        <v>84</v>
      </c>
      <c r="AY193" s="25" t="s">
        <v>180</v>
      </c>
      <c r="BE193" s="213">
        <f t="shared" si="44"/>
        <v>0</v>
      </c>
      <c r="BF193" s="213">
        <f t="shared" si="45"/>
        <v>0</v>
      </c>
      <c r="BG193" s="213">
        <f t="shared" si="46"/>
        <v>0</v>
      </c>
      <c r="BH193" s="213">
        <f t="shared" si="47"/>
        <v>0</v>
      </c>
      <c r="BI193" s="213">
        <f t="shared" si="48"/>
        <v>0</v>
      </c>
      <c r="BJ193" s="25" t="s">
        <v>84</v>
      </c>
      <c r="BK193" s="213">
        <f t="shared" si="49"/>
        <v>0</v>
      </c>
      <c r="BL193" s="25" t="s">
        <v>187</v>
      </c>
      <c r="BM193" s="25" t="s">
        <v>1699</v>
      </c>
    </row>
    <row r="194" spans="2:65" s="1" customFormat="1" ht="16.5" customHeight="1">
      <c r="B194" s="42"/>
      <c r="C194" s="202" t="s">
        <v>1203</v>
      </c>
      <c r="D194" s="202" t="s">
        <v>182</v>
      </c>
      <c r="E194" s="203" t="s">
        <v>1700</v>
      </c>
      <c r="F194" s="204" t="s">
        <v>1701</v>
      </c>
      <c r="G194" s="205" t="s">
        <v>872</v>
      </c>
      <c r="H194" s="206">
        <v>6</v>
      </c>
      <c r="I194" s="207"/>
      <c r="J194" s="208">
        <f t="shared" si="40"/>
        <v>0</v>
      </c>
      <c r="K194" s="204" t="s">
        <v>1484</v>
      </c>
      <c r="L194" s="62"/>
      <c r="M194" s="209" t="s">
        <v>21</v>
      </c>
      <c r="N194" s="210" t="s">
        <v>47</v>
      </c>
      <c r="O194" s="43"/>
      <c r="P194" s="211">
        <f t="shared" si="41"/>
        <v>0</v>
      </c>
      <c r="Q194" s="211">
        <v>0</v>
      </c>
      <c r="R194" s="211">
        <f t="shared" si="42"/>
        <v>0</v>
      </c>
      <c r="S194" s="211">
        <v>0</v>
      </c>
      <c r="T194" s="212">
        <f t="shared" si="43"/>
        <v>0</v>
      </c>
      <c r="AR194" s="25" t="s">
        <v>187</v>
      </c>
      <c r="AT194" s="25" t="s">
        <v>182</v>
      </c>
      <c r="AU194" s="25" t="s">
        <v>84</v>
      </c>
      <c r="AY194" s="25" t="s">
        <v>180</v>
      </c>
      <c r="BE194" s="213">
        <f t="shared" si="44"/>
        <v>0</v>
      </c>
      <c r="BF194" s="213">
        <f t="shared" si="45"/>
        <v>0</v>
      </c>
      <c r="BG194" s="213">
        <f t="shared" si="46"/>
        <v>0</v>
      </c>
      <c r="BH194" s="213">
        <f t="shared" si="47"/>
        <v>0</v>
      </c>
      <c r="BI194" s="213">
        <f t="shared" si="48"/>
        <v>0</v>
      </c>
      <c r="BJ194" s="25" t="s">
        <v>84</v>
      </c>
      <c r="BK194" s="213">
        <f t="shared" si="49"/>
        <v>0</v>
      </c>
      <c r="BL194" s="25" t="s">
        <v>187</v>
      </c>
      <c r="BM194" s="25" t="s">
        <v>1702</v>
      </c>
    </row>
    <row r="195" spans="2:65" s="1" customFormat="1" ht="16.5" customHeight="1">
      <c r="B195" s="42"/>
      <c r="C195" s="202" t="s">
        <v>1264</v>
      </c>
      <c r="D195" s="202" t="s">
        <v>182</v>
      </c>
      <c r="E195" s="203" t="s">
        <v>1703</v>
      </c>
      <c r="F195" s="204" t="s">
        <v>1704</v>
      </c>
      <c r="G195" s="205" t="s">
        <v>1617</v>
      </c>
      <c r="H195" s="278"/>
      <c r="I195" s="207"/>
      <c r="J195" s="208">
        <f t="shared" si="40"/>
        <v>0</v>
      </c>
      <c r="K195" s="204" t="s">
        <v>1484</v>
      </c>
      <c r="L195" s="62"/>
      <c r="M195" s="209" t="s">
        <v>21</v>
      </c>
      <c r="N195" s="210" t="s">
        <v>47</v>
      </c>
      <c r="O195" s="43"/>
      <c r="P195" s="211">
        <f t="shared" si="41"/>
        <v>0</v>
      </c>
      <c r="Q195" s="211">
        <v>0</v>
      </c>
      <c r="R195" s="211">
        <f t="shared" si="42"/>
        <v>0</v>
      </c>
      <c r="S195" s="211">
        <v>0</v>
      </c>
      <c r="T195" s="212">
        <f t="shared" si="43"/>
        <v>0</v>
      </c>
      <c r="AR195" s="25" t="s">
        <v>187</v>
      </c>
      <c r="AT195" s="25" t="s">
        <v>182</v>
      </c>
      <c r="AU195" s="25" t="s">
        <v>84</v>
      </c>
      <c r="AY195" s="25" t="s">
        <v>180</v>
      </c>
      <c r="BE195" s="213">
        <f t="shared" si="44"/>
        <v>0</v>
      </c>
      <c r="BF195" s="213">
        <f t="shared" si="45"/>
        <v>0</v>
      </c>
      <c r="BG195" s="213">
        <f t="shared" si="46"/>
        <v>0</v>
      </c>
      <c r="BH195" s="213">
        <f t="shared" si="47"/>
        <v>0</v>
      </c>
      <c r="BI195" s="213">
        <f t="shared" si="48"/>
        <v>0</v>
      </c>
      <c r="BJ195" s="25" t="s">
        <v>84</v>
      </c>
      <c r="BK195" s="213">
        <f t="shared" si="49"/>
        <v>0</v>
      </c>
      <c r="BL195" s="25" t="s">
        <v>187</v>
      </c>
      <c r="BM195" s="25" t="s">
        <v>1705</v>
      </c>
    </row>
    <row r="196" spans="2:65" s="1" customFormat="1" ht="16.5" customHeight="1">
      <c r="B196" s="42"/>
      <c r="C196" s="202" t="s">
        <v>1269</v>
      </c>
      <c r="D196" s="202" t="s">
        <v>182</v>
      </c>
      <c r="E196" s="203" t="s">
        <v>1706</v>
      </c>
      <c r="F196" s="204" t="s">
        <v>1707</v>
      </c>
      <c r="G196" s="205" t="s">
        <v>1617</v>
      </c>
      <c r="H196" s="278"/>
      <c r="I196" s="207"/>
      <c r="J196" s="208">
        <f t="shared" si="40"/>
        <v>0</v>
      </c>
      <c r="K196" s="204" t="s">
        <v>1484</v>
      </c>
      <c r="L196" s="62"/>
      <c r="M196" s="209" t="s">
        <v>21</v>
      </c>
      <c r="N196" s="210" t="s">
        <v>47</v>
      </c>
      <c r="O196" s="43"/>
      <c r="P196" s="211">
        <f t="shared" si="41"/>
        <v>0</v>
      </c>
      <c r="Q196" s="211">
        <v>0</v>
      </c>
      <c r="R196" s="211">
        <f t="shared" si="42"/>
        <v>0</v>
      </c>
      <c r="S196" s="211">
        <v>0</v>
      </c>
      <c r="T196" s="212">
        <f t="shared" si="43"/>
        <v>0</v>
      </c>
      <c r="AR196" s="25" t="s">
        <v>187</v>
      </c>
      <c r="AT196" s="25" t="s">
        <v>182</v>
      </c>
      <c r="AU196" s="25" t="s">
        <v>84</v>
      </c>
      <c r="AY196" s="25" t="s">
        <v>180</v>
      </c>
      <c r="BE196" s="213">
        <f t="shared" si="44"/>
        <v>0</v>
      </c>
      <c r="BF196" s="213">
        <f t="shared" si="45"/>
        <v>0</v>
      </c>
      <c r="BG196" s="213">
        <f t="shared" si="46"/>
        <v>0</v>
      </c>
      <c r="BH196" s="213">
        <f t="shared" si="47"/>
        <v>0</v>
      </c>
      <c r="BI196" s="213">
        <f t="shared" si="48"/>
        <v>0</v>
      </c>
      <c r="BJ196" s="25" t="s">
        <v>84</v>
      </c>
      <c r="BK196" s="213">
        <f t="shared" si="49"/>
        <v>0</v>
      </c>
      <c r="BL196" s="25" t="s">
        <v>187</v>
      </c>
      <c r="BM196" s="25" t="s">
        <v>1708</v>
      </c>
    </row>
    <row r="197" spans="2:65" s="1" customFormat="1" ht="16.5" customHeight="1">
      <c r="B197" s="42"/>
      <c r="C197" s="202" t="s">
        <v>1274</v>
      </c>
      <c r="D197" s="202" t="s">
        <v>182</v>
      </c>
      <c r="E197" s="203" t="s">
        <v>1709</v>
      </c>
      <c r="F197" s="204" t="s">
        <v>1710</v>
      </c>
      <c r="G197" s="205" t="s">
        <v>1617</v>
      </c>
      <c r="H197" s="278"/>
      <c r="I197" s="207"/>
      <c r="J197" s="208">
        <f t="shared" si="40"/>
        <v>0</v>
      </c>
      <c r="K197" s="204" t="s">
        <v>1484</v>
      </c>
      <c r="L197" s="62"/>
      <c r="M197" s="209" t="s">
        <v>21</v>
      </c>
      <c r="N197" s="210" t="s">
        <v>47</v>
      </c>
      <c r="O197" s="43"/>
      <c r="P197" s="211">
        <f t="shared" si="41"/>
        <v>0</v>
      </c>
      <c r="Q197" s="211">
        <v>0</v>
      </c>
      <c r="R197" s="211">
        <f t="shared" si="42"/>
        <v>0</v>
      </c>
      <c r="S197" s="211">
        <v>0</v>
      </c>
      <c r="T197" s="212">
        <f t="shared" si="43"/>
        <v>0</v>
      </c>
      <c r="AR197" s="25" t="s">
        <v>187</v>
      </c>
      <c r="AT197" s="25" t="s">
        <v>182</v>
      </c>
      <c r="AU197" s="25" t="s">
        <v>84</v>
      </c>
      <c r="AY197" s="25" t="s">
        <v>180</v>
      </c>
      <c r="BE197" s="213">
        <f t="shared" si="44"/>
        <v>0</v>
      </c>
      <c r="BF197" s="213">
        <f t="shared" si="45"/>
        <v>0</v>
      </c>
      <c r="BG197" s="213">
        <f t="shared" si="46"/>
        <v>0</v>
      </c>
      <c r="BH197" s="213">
        <f t="shared" si="47"/>
        <v>0</v>
      </c>
      <c r="BI197" s="213">
        <f t="shared" si="48"/>
        <v>0</v>
      </c>
      <c r="BJ197" s="25" t="s">
        <v>84</v>
      </c>
      <c r="BK197" s="213">
        <f t="shared" si="49"/>
        <v>0</v>
      </c>
      <c r="BL197" s="25" t="s">
        <v>187</v>
      </c>
      <c r="BM197" s="25" t="s">
        <v>1711</v>
      </c>
    </row>
    <row r="198" spans="2:65" s="1" customFormat="1" ht="16.5" customHeight="1">
      <c r="B198" s="42"/>
      <c r="C198" s="202" t="s">
        <v>1279</v>
      </c>
      <c r="D198" s="202" t="s">
        <v>182</v>
      </c>
      <c r="E198" s="203" t="s">
        <v>1712</v>
      </c>
      <c r="F198" s="204" t="s">
        <v>1713</v>
      </c>
      <c r="G198" s="205" t="s">
        <v>1617</v>
      </c>
      <c r="H198" s="278"/>
      <c r="I198" s="207"/>
      <c r="J198" s="208">
        <f t="shared" si="40"/>
        <v>0</v>
      </c>
      <c r="K198" s="204" t="s">
        <v>1484</v>
      </c>
      <c r="L198" s="62"/>
      <c r="M198" s="209" t="s">
        <v>21</v>
      </c>
      <c r="N198" s="210" t="s">
        <v>47</v>
      </c>
      <c r="O198" s="43"/>
      <c r="P198" s="211">
        <f t="shared" si="41"/>
        <v>0</v>
      </c>
      <c r="Q198" s="211">
        <v>0</v>
      </c>
      <c r="R198" s="211">
        <f t="shared" si="42"/>
        <v>0</v>
      </c>
      <c r="S198" s="211">
        <v>0</v>
      </c>
      <c r="T198" s="212">
        <f t="shared" si="43"/>
        <v>0</v>
      </c>
      <c r="AR198" s="25" t="s">
        <v>187</v>
      </c>
      <c r="AT198" s="25" t="s">
        <v>182</v>
      </c>
      <c r="AU198" s="25" t="s">
        <v>84</v>
      </c>
      <c r="AY198" s="25" t="s">
        <v>180</v>
      </c>
      <c r="BE198" s="213">
        <f t="shared" si="44"/>
        <v>0</v>
      </c>
      <c r="BF198" s="213">
        <f t="shared" si="45"/>
        <v>0</v>
      </c>
      <c r="BG198" s="213">
        <f t="shared" si="46"/>
        <v>0</v>
      </c>
      <c r="BH198" s="213">
        <f t="shared" si="47"/>
        <v>0</v>
      </c>
      <c r="BI198" s="213">
        <f t="shared" si="48"/>
        <v>0</v>
      </c>
      <c r="BJ198" s="25" t="s">
        <v>84</v>
      </c>
      <c r="BK198" s="213">
        <f t="shared" si="49"/>
        <v>0</v>
      </c>
      <c r="BL198" s="25" t="s">
        <v>187</v>
      </c>
      <c r="BM198" s="25" t="s">
        <v>1714</v>
      </c>
    </row>
    <row r="199" spans="2:63" s="11" customFormat="1" ht="37.35" customHeight="1">
      <c r="B199" s="186"/>
      <c r="C199" s="187"/>
      <c r="D199" s="188" t="s">
        <v>75</v>
      </c>
      <c r="E199" s="189" t="s">
        <v>1715</v>
      </c>
      <c r="F199" s="189" t="s">
        <v>1716</v>
      </c>
      <c r="G199" s="187"/>
      <c r="H199" s="187"/>
      <c r="I199" s="190"/>
      <c r="J199" s="191">
        <f>BK199</f>
        <v>0</v>
      </c>
      <c r="K199" s="187"/>
      <c r="L199" s="192"/>
      <c r="M199" s="193"/>
      <c r="N199" s="194"/>
      <c r="O199" s="194"/>
      <c r="P199" s="195">
        <f>SUM(P200:P250)</f>
        <v>0</v>
      </c>
      <c r="Q199" s="194"/>
      <c r="R199" s="195">
        <f>SUM(R200:R250)</f>
        <v>0</v>
      </c>
      <c r="S199" s="194"/>
      <c r="T199" s="196">
        <f>SUM(T200:T250)</f>
        <v>0</v>
      </c>
      <c r="AR199" s="197" t="s">
        <v>84</v>
      </c>
      <c r="AT199" s="198" t="s">
        <v>75</v>
      </c>
      <c r="AU199" s="198" t="s">
        <v>76</v>
      </c>
      <c r="AY199" s="197" t="s">
        <v>180</v>
      </c>
      <c r="BK199" s="199">
        <f>SUM(BK200:BK250)</f>
        <v>0</v>
      </c>
    </row>
    <row r="200" spans="2:65" s="1" customFormat="1" ht="16.5" customHeight="1">
      <c r="B200" s="42"/>
      <c r="C200" s="202" t="s">
        <v>1284</v>
      </c>
      <c r="D200" s="202" t="s">
        <v>182</v>
      </c>
      <c r="E200" s="203" t="s">
        <v>1717</v>
      </c>
      <c r="F200" s="204" t="s">
        <v>1718</v>
      </c>
      <c r="G200" s="205" t="s">
        <v>1719</v>
      </c>
      <c r="H200" s="206">
        <v>0.12</v>
      </c>
      <c r="I200" s="207"/>
      <c r="J200" s="208">
        <f aca="true" t="shared" si="50" ref="J200:J205">ROUND(I200*H200,2)</f>
        <v>0</v>
      </c>
      <c r="K200" s="204" t="s">
        <v>1484</v>
      </c>
      <c r="L200" s="62"/>
      <c r="M200" s="209" t="s">
        <v>21</v>
      </c>
      <c r="N200" s="210" t="s">
        <v>47</v>
      </c>
      <c r="O200" s="43"/>
      <c r="P200" s="211">
        <f aca="true" t="shared" si="51" ref="P200:P205">O200*H200</f>
        <v>0</v>
      </c>
      <c r="Q200" s="211">
        <v>0</v>
      </c>
      <c r="R200" s="211">
        <f aca="true" t="shared" si="52" ref="R200:R205">Q200*H200</f>
        <v>0</v>
      </c>
      <c r="S200" s="211">
        <v>0</v>
      </c>
      <c r="T200" s="212">
        <f aca="true" t="shared" si="53" ref="T200:T205">S200*H200</f>
        <v>0</v>
      </c>
      <c r="AR200" s="25" t="s">
        <v>187</v>
      </c>
      <c r="AT200" s="25" t="s">
        <v>182</v>
      </c>
      <c r="AU200" s="25" t="s">
        <v>84</v>
      </c>
      <c r="AY200" s="25" t="s">
        <v>180</v>
      </c>
      <c r="BE200" s="213">
        <f aca="true" t="shared" si="54" ref="BE200:BE205">IF(N200="základní",J200,0)</f>
        <v>0</v>
      </c>
      <c r="BF200" s="213">
        <f aca="true" t="shared" si="55" ref="BF200:BF205">IF(N200="snížená",J200,0)</f>
        <v>0</v>
      </c>
      <c r="BG200" s="213">
        <f aca="true" t="shared" si="56" ref="BG200:BG205">IF(N200="zákl. přenesená",J200,0)</f>
        <v>0</v>
      </c>
      <c r="BH200" s="213">
        <f aca="true" t="shared" si="57" ref="BH200:BH205">IF(N200="sníž. přenesená",J200,0)</f>
        <v>0</v>
      </c>
      <c r="BI200" s="213">
        <f aca="true" t="shared" si="58" ref="BI200:BI205">IF(N200="nulová",J200,0)</f>
        <v>0</v>
      </c>
      <c r="BJ200" s="25" t="s">
        <v>84</v>
      </c>
      <c r="BK200" s="213">
        <f aca="true" t="shared" si="59" ref="BK200:BK205">ROUND(I200*H200,2)</f>
        <v>0</v>
      </c>
      <c r="BL200" s="25" t="s">
        <v>187</v>
      </c>
      <c r="BM200" s="25" t="s">
        <v>1720</v>
      </c>
    </row>
    <row r="201" spans="2:65" s="1" customFormat="1" ht="16.5" customHeight="1">
      <c r="B201" s="42"/>
      <c r="C201" s="202" t="s">
        <v>1289</v>
      </c>
      <c r="D201" s="202" t="s">
        <v>182</v>
      </c>
      <c r="E201" s="203" t="s">
        <v>1721</v>
      </c>
      <c r="F201" s="204" t="s">
        <v>1722</v>
      </c>
      <c r="G201" s="205" t="s">
        <v>319</v>
      </c>
      <c r="H201" s="206">
        <v>7.73</v>
      </c>
      <c r="I201" s="207"/>
      <c r="J201" s="208">
        <f t="shared" si="50"/>
        <v>0</v>
      </c>
      <c r="K201" s="204" t="s">
        <v>1484</v>
      </c>
      <c r="L201" s="62"/>
      <c r="M201" s="209" t="s">
        <v>21</v>
      </c>
      <c r="N201" s="210" t="s">
        <v>47</v>
      </c>
      <c r="O201" s="43"/>
      <c r="P201" s="211">
        <f t="shared" si="51"/>
        <v>0</v>
      </c>
      <c r="Q201" s="211">
        <v>0</v>
      </c>
      <c r="R201" s="211">
        <f t="shared" si="52"/>
        <v>0</v>
      </c>
      <c r="S201" s="211">
        <v>0</v>
      </c>
      <c r="T201" s="212">
        <f t="shared" si="53"/>
        <v>0</v>
      </c>
      <c r="AR201" s="25" t="s">
        <v>187</v>
      </c>
      <c r="AT201" s="25" t="s">
        <v>182</v>
      </c>
      <c r="AU201" s="25" t="s">
        <v>84</v>
      </c>
      <c r="AY201" s="25" t="s">
        <v>180</v>
      </c>
      <c r="BE201" s="213">
        <f t="shared" si="54"/>
        <v>0</v>
      </c>
      <c r="BF201" s="213">
        <f t="shared" si="55"/>
        <v>0</v>
      </c>
      <c r="BG201" s="213">
        <f t="shared" si="56"/>
        <v>0</v>
      </c>
      <c r="BH201" s="213">
        <f t="shared" si="57"/>
        <v>0</v>
      </c>
      <c r="BI201" s="213">
        <f t="shared" si="58"/>
        <v>0</v>
      </c>
      <c r="BJ201" s="25" t="s">
        <v>84</v>
      </c>
      <c r="BK201" s="213">
        <f t="shared" si="59"/>
        <v>0</v>
      </c>
      <c r="BL201" s="25" t="s">
        <v>187</v>
      </c>
      <c r="BM201" s="25" t="s">
        <v>1723</v>
      </c>
    </row>
    <row r="202" spans="2:65" s="1" customFormat="1" ht="16.5" customHeight="1">
      <c r="B202" s="42"/>
      <c r="C202" s="202" t="s">
        <v>1294</v>
      </c>
      <c r="D202" s="202" t="s">
        <v>182</v>
      </c>
      <c r="E202" s="203" t="s">
        <v>1724</v>
      </c>
      <c r="F202" s="204" t="s">
        <v>1725</v>
      </c>
      <c r="G202" s="205" t="s">
        <v>185</v>
      </c>
      <c r="H202" s="206">
        <v>38.66</v>
      </c>
      <c r="I202" s="207"/>
      <c r="J202" s="208">
        <f t="shared" si="50"/>
        <v>0</v>
      </c>
      <c r="K202" s="204" t="s">
        <v>1484</v>
      </c>
      <c r="L202" s="62"/>
      <c r="M202" s="209" t="s">
        <v>21</v>
      </c>
      <c r="N202" s="210" t="s">
        <v>47</v>
      </c>
      <c r="O202" s="43"/>
      <c r="P202" s="211">
        <f t="shared" si="51"/>
        <v>0</v>
      </c>
      <c r="Q202" s="211">
        <v>0</v>
      </c>
      <c r="R202" s="211">
        <f t="shared" si="52"/>
        <v>0</v>
      </c>
      <c r="S202" s="211">
        <v>0</v>
      </c>
      <c r="T202" s="212">
        <f t="shared" si="53"/>
        <v>0</v>
      </c>
      <c r="AR202" s="25" t="s">
        <v>187</v>
      </c>
      <c r="AT202" s="25" t="s">
        <v>182</v>
      </c>
      <c r="AU202" s="25" t="s">
        <v>84</v>
      </c>
      <c r="AY202" s="25" t="s">
        <v>180</v>
      </c>
      <c r="BE202" s="213">
        <f t="shared" si="54"/>
        <v>0</v>
      </c>
      <c r="BF202" s="213">
        <f t="shared" si="55"/>
        <v>0</v>
      </c>
      <c r="BG202" s="213">
        <f t="shared" si="56"/>
        <v>0</v>
      </c>
      <c r="BH202" s="213">
        <f t="shared" si="57"/>
        <v>0</v>
      </c>
      <c r="BI202" s="213">
        <f t="shared" si="58"/>
        <v>0</v>
      </c>
      <c r="BJ202" s="25" t="s">
        <v>84</v>
      </c>
      <c r="BK202" s="213">
        <f t="shared" si="59"/>
        <v>0</v>
      </c>
      <c r="BL202" s="25" t="s">
        <v>187</v>
      </c>
      <c r="BM202" s="25" t="s">
        <v>1726</v>
      </c>
    </row>
    <row r="203" spans="2:65" s="1" customFormat="1" ht="25.5" customHeight="1">
      <c r="B203" s="42"/>
      <c r="C203" s="202" t="s">
        <v>1301</v>
      </c>
      <c r="D203" s="202" t="s">
        <v>182</v>
      </c>
      <c r="E203" s="203" t="s">
        <v>1727</v>
      </c>
      <c r="F203" s="204" t="s">
        <v>1728</v>
      </c>
      <c r="G203" s="205" t="s">
        <v>185</v>
      </c>
      <c r="H203" s="206">
        <v>24.85</v>
      </c>
      <c r="I203" s="207"/>
      <c r="J203" s="208">
        <f t="shared" si="50"/>
        <v>0</v>
      </c>
      <c r="K203" s="204" t="s">
        <v>1484</v>
      </c>
      <c r="L203" s="62"/>
      <c r="M203" s="209" t="s">
        <v>21</v>
      </c>
      <c r="N203" s="210" t="s">
        <v>47</v>
      </c>
      <c r="O203" s="43"/>
      <c r="P203" s="211">
        <f t="shared" si="51"/>
        <v>0</v>
      </c>
      <c r="Q203" s="211">
        <v>0</v>
      </c>
      <c r="R203" s="211">
        <f t="shared" si="52"/>
        <v>0</v>
      </c>
      <c r="S203" s="211">
        <v>0</v>
      </c>
      <c r="T203" s="212">
        <f t="shared" si="53"/>
        <v>0</v>
      </c>
      <c r="AR203" s="25" t="s">
        <v>187</v>
      </c>
      <c r="AT203" s="25" t="s">
        <v>182</v>
      </c>
      <c r="AU203" s="25" t="s">
        <v>84</v>
      </c>
      <c r="AY203" s="25" t="s">
        <v>180</v>
      </c>
      <c r="BE203" s="213">
        <f t="shared" si="54"/>
        <v>0</v>
      </c>
      <c r="BF203" s="213">
        <f t="shared" si="55"/>
        <v>0</v>
      </c>
      <c r="BG203" s="213">
        <f t="shared" si="56"/>
        <v>0</v>
      </c>
      <c r="BH203" s="213">
        <f t="shared" si="57"/>
        <v>0</v>
      </c>
      <c r="BI203" s="213">
        <f t="shared" si="58"/>
        <v>0</v>
      </c>
      <c r="BJ203" s="25" t="s">
        <v>84</v>
      </c>
      <c r="BK203" s="213">
        <f t="shared" si="59"/>
        <v>0</v>
      </c>
      <c r="BL203" s="25" t="s">
        <v>187</v>
      </c>
      <c r="BM203" s="25" t="s">
        <v>1729</v>
      </c>
    </row>
    <row r="204" spans="2:65" s="1" customFormat="1" ht="25.5" customHeight="1">
      <c r="B204" s="42"/>
      <c r="C204" s="202" t="s">
        <v>1306</v>
      </c>
      <c r="D204" s="202" t="s">
        <v>182</v>
      </c>
      <c r="E204" s="203" t="s">
        <v>1730</v>
      </c>
      <c r="F204" s="204" t="s">
        <v>1731</v>
      </c>
      <c r="G204" s="205" t="s">
        <v>185</v>
      </c>
      <c r="H204" s="206">
        <v>19.9</v>
      </c>
      <c r="I204" s="207"/>
      <c r="J204" s="208">
        <f t="shared" si="50"/>
        <v>0</v>
      </c>
      <c r="K204" s="204" t="s">
        <v>1484</v>
      </c>
      <c r="L204" s="62"/>
      <c r="M204" s="209" t="s">
        <v>21</v>
      </c>
      <c r="N204" s="210" t="s">
        <v>47</v>
      </c>
      <c r="O204" s="43"/>
      <c r="P204" s="211">
        <f t="shared" si="51"/>
        <v>0</v>
      </c>
      <c r="Q204" s="211">
        <v>0</v>
      </c>
      <c r="R204" s="211">
        <f t="shared" si="52"/>
        <v>0</v>
      </c>
      <c r="S204" s="211">
        <v>0</v>
      </c>
      <c r="T204" s="212">
        <f t="shared" si="53"/>
        <v>0</v>
      </c>
      <c r="AR204" s="25" t="s">
        <v>187</v>
      </c>
      <c r="AT204" s="25" t="s">
        <v>182</v>
      </c>
      <c r="AU204" s="25" t="s">
        <v>84</v>
      </c>
      <c r="AY204" s="25" t="s">
        <v>180</v>
      </c>
      <c r="BE204" s="213">
        <f t="shared" si="54"/>
        <v>0</v>
      </c>
      <c r="BF204" s="213">
        <f t="shared" si="55"/>
        <v>0</v>
      </c>
      <c r="BG204" s="213">
        <f t="shared" si="56"/>
        <v>0</v>
      </c>
      <c r="BH204" s="213">
        <f t="shared" si="57"/>
        <v>0</v>
      </c>
      <c r="BI204" s="213">
        <f t="shared" si="58"/>
        <v>0</v>
      </c>
      <c r="BJ204" s="25" t="s">
        <v>84</v>
      </c>
      <c r="BK204" s="213">
        <f t="shared" si="59"/>
        <v>0</v>
      </c>
      <c r="BL204" s="25" t="s">
        <v>187</v>
      </c>
      <c r="BM204" s="25" t="s">
        <v>1732</v>
      </c>
    </row>
    <row r="205" spans="2:65" s="1" customFormat="1" ht="16.5" customHeight="1">
      <c r="B205" s="42"/>
      <c r="C205" s="202" t="s">
        <v>1312</v>
      </c>
      <c r="D205" s="202" t="s">
        <v>182</v>
      </c>
      <c r="E205" s="203" t="s">
        <v>1733</v>
      </c>
      <c r="F205" s="204" t="s">
        <v>1734</v>
      </c>
      <c r="G205" s="205" t="s">
        <v>220</v>
      </c>
      <c r="H205" s="206">
        <v>83.9</v>
      </c>
      <c r="I205" s="207"/>
      <c r="J205" s="208">
        <f t="shared" si="50"/>
        <v>0</v>
      </c>
      <c r="K205" s="204" t="s">
        <v>1484</v>
      </c>
      <c r="L205" s="62"/>
      <c r="M205" s="209" t="s">
        <v>21</v>
      </c>
      <c r="N205" s="210" t="s">
        <v>47</v>
      </c>
      <c r="O205" s="43"/>
      <c r="P205" s="211">
        <f t="shared" si="51"/>
        <v>0</v>
      </c>
      <c r="Q205" s="211">
        <v>0</v>
      </c>
      <c r="R205" s="211">
        <f t="shared" si="52"/>
        <v>0</v>
      </c>
      <c r="S205" s="211">
        <v>0</v>
      </c>
      <c r="T205" s="212">
        <f t="shared" si="53"/>
        <v>0</v>
      </c>
      <c r="AR205" s="25" t="s">
        <v>187</v>
      </c>
      <c r="AT205" s="25" t="s">
        <v>182</v>
      </c>
      <c r="AU205" s="25" t="s">
        <v>84</v>
      </c>
      <c r="AY205" s="25" t="s">
        <v>180</v>
      </c>
      <c r="BE205" s="213">
        <f t="shared" si="54"/>
        <v>0</v>
      </c>
      <c r="BF205" s="213">
        <f t="shared" si="55"/>
        <v>0</v>
      </c>
      <c r="BG205" s="213">
        <f t="shared" si="56"/>
        <v>0</v>
      </c>
      <c r="BH205" s="213">
        <f t="shared" si="57"/>
        <v>0</v>
      </c>
      <c r="BI205" s="213">
        <f t="shared" si="58"/>
        <v>0</v>
      </c>
      <c r="BJ205" s="25" t="s">
        <v>84</v>
      </c>
      <c r="BK205" s="213">
        <f t="shared" si="59"/>
        <v>0</v>
      </c>
      <c r="BL205" s="25" t="s">
        <v>187</v>
      </c>
      <c r="BM205" s="25" t="s">
        <v>1735</v>
      </c>
    </row>
    <row r="206" spans="2:51" s="13" customFormat="1" ht="12">
      <c r="B206" s="225"/>
      <c r="C206" s="226"/>
      <c r="D206" s="216" t="s">
        <v>189</v>
      </c>
      <c r="E206" s="227" t="s">
        <v>21</v>
      </c>
      <c r="F206" s="228" t="s">
        <v>1736</v>
      </c>
      <c r="G206" s="226"/>
      <c r="H206" s="229">
        <v>83.9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189</v>
      </c>
      <c r="AU206" s="235" t="s">
        <v>84</v>
      </c>
      <c r="AV206" s="13" t="s">
        <v>86</v>
      </c>
      <c r="AW206" s="13" t="s">
        <v>39</v>
      </c>
      <c r="AX206" s="13" t="s">
        <v>76</v>
      </c>
      <c r="AY206" s="235" t="s">
        <v>180</v>
      </c>
    </row>
    <row r="207" spans="2:51" s="14" customFormat="1" ht="12">
      <c r="B207" s="236"/>
      <c r="C207" s="237"/>
      <c r="D207" s="216" t="s">
        <v>189</v>
      </c>
      <c r="E207" s="238" t="s">
        <v>21</v>
      </c>
      <c r="F207" s="239" t="s">
        <v>192</v>
      </c>
      <c r="G207" s="237"/>
      <c r="H207" s="240">
        <v>83.9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189</v>
      </c>
      <c r="AU207" s="246" t="s">
        <v>84</v>
      </c>
      <c r="AV207" s="14" t="s">
        <v>187</v>
      </c>
      <c r="AW207" s="14" t="s">
        <v>39</v>
      </c>
      <c r="AX207" s="14" t="s">
        <v>84</v>
      </c>
      <c r="AY207" s="246" t="s">
        <v>180</v>
      </c>
    </row>
    <row r="208" spans="2:65" s="1" customFormat="1" ht="16.5" customHeight="1">
      <c r="B208" s="42"/>
      <c r="C208" s="202" t="s">
        <v>1315</v>
      </c>
      <c r="D208" s="202" t="s">
        <v>182</v>
      </c>
      <c r="E208" s="203" t="s">
        <v>1737</v>
      </c>
      <c r="F208" s="204" t="s">
        <v>1738</v>
      </c>
      <c r="G208" s="205" t="s">
        <v>319</v>
      </c>
      <c r="H208" s="206">
        <v>8.71</v>
      </c>
      <c r="I208" s="207"/>
      <c r="J208" s="208">
        <f aca="true" t="shared" si="60" ref="J208:J223">ROUND(I208*H208,2)</f>
        <v>0</v>
      </c>
      <c r="K208" s="204" t="s">
        <v>1484</v>
      </c>
      <c r="L208" s="62"/>
      <c r="M208" s="209" t="s">
        <v>21</v>
      </c>
      <c r="N208" s="210" t="s">
        <v>47</v>
      </c>
      <c r="O208" s="43"/>
      <c r="P208" s="211">
        <f aca="true" t="shared" si="61" ref="P208:P223">O208*H208</f>
        <v>0</v>
      </c>
      <c r="Q208" s="211">
        <v>0</v>
      </c>
      <c r="R208" s="211">
        <f aca="true" t="shared" si="62" ref="R208:R223">Q208*H208</f>
        <v>0</v>
      </c>
      <c r="S208" s="211">
        <v>0</v>
      </c>
      <c r="T208" s="212">
        <f aca="true" t="shared" si="63" ref="T208:T223">S208*H208</f>
        <v>0</v>
      </c>
      <c r="AR208" s="25" t="s">
        <v>187</v>
      </c>
      <c r="AT208" s="25" t="s">
        <v>182</v>
      </c>
      <c r="AU208" s="25" t="s">
        <v>84</v>
      </c>
      <c r="AY208" s="25" t="s">
        <v>180</v>
      </c>
      <c r="BE208" s="213">
        <f aca="true" t="shared" si="64" ref="BE208:BE223">IF(N208="základní",J208,0)</f>
        <v>0</v>
      </c>
      <c r="BF208" s="213">
        <f aca="true" t="shared" si="65" ref="BF208:BF223">IF(N208="snížená",J208,0)</f>
        <v>0</v>
      </c>
      <c r="BG208" s="213">
        <f aca="true" t="shared" si="66" ref="BG208:BG223">IF(N208="zákl. přenesená",J208,0)</f>
        <v>0</v>
      </c>
      <c r="BH208" s="213">
        <f aca="true" t="shared" si="67" ref="BH208:BH223">IF(N208="sníž. přenesená",J208,0)</f>
        <v>0</v>
      </c>
      <c r="BI208" s="213">
        <f aca="true" t="shared" si="68" ref="BI208:BI223">IF(N208="nulová",J208,0)</f>
        <v>0</v>
      </c>
      <c r="BJ208" s="25" t="s">
        <v>84</v>
      </c>
      <c r="BK208" s="213">
        <f aca="true" t="shared" si="69" ref="BK208:BK223">ROUND(I208*H208,2)</f>
        <v>0</v>
      </c>
      <c r="BL208" s="25" t="s">
        <v>187</v>
      </c>
      <c r="BM208" s="25" t="s">
        <v>1739</v>
      </c>
    </row>
    <row r="209" spans="2:65" s="1" customFormat="1" ht="16.5" customHeight="1">
      <c r="B209" s="42"/>
      <c r="C209" s="202" t="s">
        <v>1318</v>
      </c>
      <c r="D209" s="202" t="s">
        <v>182</v>
      </c>
      <c r="E209" s="203" t="s">
        <v>1740</v>
      </c>
      <c r="F209" s="204" t="s">
        <v>1741</v>
      </c>
      <c r="G209" s="205" t="s">
        <v>319</v>
      </c>
      <c r="H209" s="206">
        <v>3.2</v>
      </c>
      <c r="I209" s="207"/>
      <c r="J209" s="208">
        <f t="shared" si="60"/>
        <v>0</v>
      </c>
      <c r="K209" s="204" t="s">
        <v>1484</v>
      </c>
      <c r="L209" s="62"/>
      <c r="M209" s="209" t="s">
        <v>21</v>
      </c>
      <c r="N209" s="210" t="s">
        <v>47</v>
      </c>
      <c r="O209" s="43"/>
      <c r="P209" s="211">
        <f t="shared" si="61"/>
        <v>0</v>
      </c>
      <c r="Q209" s="211">
        <v>0</v>
      </c>
      <c r="R209" s="211">
        <f t="shared" si="62"/>
        <v>0</v>
      </c>
      <c r="S209" s="211">
        <v>0</v>
      </c>
      <c r="T209" s="212">
        <f t="shared" si="63"/>
        <v>0</v>
      </c>
      <c r="AR209" s="25" t="s">
        <v>187</v>
      </c>
      <c r="AT209" s="25" t="s">
        <v>182</v>
      </c>
      <c r="AU209" s="25" t="s">
        <v>84</v>
      </c>
      <c r="AY209" s="25" t="s">
        <v>180</v>
      </c>
      <c r="BE209" s="213">
        <f t="shared" si="64"/>
        <v>0</v>
      </c>
      <c r="BF209" s="213">
        <f t="shared" si="65"/>
        <v>0</v>
      </c>
      <c r="BG209" s="213">
        <f t="shared" si="66"/>
        <v>0</v>
      </c>
      <c r="BH209" s="213">
        <f t="shared" si="67"/>
        <v>0</v>
      </c>
      <c r="BI209" s="213">
        <f t="shared" si="68"/>
        <v>0</v>
      </c>
      <c r="BJ209" s="25" t="s">
        <v>84</v>
      </c>
      <c r="BK209" s="213">
        <f t="shared" si="69"/>
        <v>0</v>
      </c>
      <c r="BL209" s="25" t="s">
        <v>187</v>
      </c>
      <c r="BM209" s="25" t="s">
        <v>1742</v>
      </c>
    </row>
    <row r="210" spans="2:65" s="1" customFormat="1" ht="16.5" customHeight="1">
      <c r="B210" s="42"/>
      <c r="C210" s="202" t="s">
        <v>1327</v>
      </c>
      <c r="D210" s="202" t="s">
        <v>182</v>
      </c>
      <c r="E210" s="203" t="s">
        <v>1743</v>
      </c>
      <c r="F210" s="204" t="s">
        <v>1744</v>
      </c>
      <c r="G210" s="205" t="s">
        <v>319</v>
      </c>
      <c r="H210" s="206">
        <v>1.68</v>
      </c>
      <c r="I210" s="207"/>
      <c r="J210" s="208">
        <f t="shared" si="60"/>
        <v>0</v>
      </c>
      <c r="K210" s="204" t="s">
        <v>1484</v>
      </c>
      <c r="L210" s="62"/>
      <c r="M210" s="209" t="s">
        <v>21</v>
      </c>
      <c r="N210" s="210" t="s">
        <v>47</v>
      </c>
      <c r="O210" s="43"/>
      <c r="P210" s="211">
        <f t="shared" si="61"/>
        <v>0</v>
      </c>
      <c r="Q210" s="211">
        <v>0</v>
      </c>
      <c r="R210" s="211">
        <f t="shared" si="62"/>
        <v>0</v>
      </c>
      <c r="S210" s="211">
        <v>0</v>
      </c>
      <c r="T210" s="212">
        <f t="shared" si="63"/>
        <v>0</v>
      </c>
      <c r="AR210" s="25" t="s">
        <v>187</v>
      </c>
      <c r="AT210" s="25" t="s">
        <v>182</v>
      </c>
      <c r="AU210" s="25" t="s">
        <v>84</v>
      </c>
      <c r="AY210" s="25" t="s">
        <v>180</v>
      </c>
      <c r="BE210" s="213">
        <f t="shared" si="64"/>
        <v>0</v>
      </c>
      <c r="BF210" s="213">
        <f t="shared" si="65"/>
        <v>0</v>
      </c>
      <c r="BG210" s="213">
        <f t="shared" si="66"/>
        <v>0</v>
      </c>
      <c r="BH210" s="213">
        <f t="shared" si="67"/>
        <v>0</v>
      </c>
      <c r="BI210" s="213">
        <f t="shared" si="68"/>
        <v>0</v>
      </c>
      <c r="BJ210" s="25" t="s">
        <v>84</v>
      </c>
      <c r="BK210" s="213">
        <f t="shared" si="69"/>
        <v>0</v>
      </c>
      <c r="BL210" s="25" t="s">
        <v>187</v>
      </c>
      <c r="BM210" s="25" t="s">
        <v>1745</v>
      </c>
    </row>
    <row r="211" spans="2:65" s="1" customFormat="1" ht="16.5" customHeight="1">
      <c r="B211" s="42"/>
      <c r="C211" s="202" t="s">
        <v>1333</v>
      </c>
      <c r="D211" s="202" t="s">
        <v>182</v>
      </c>
      <c r="E211" s="203" t="s">
        <v>1746</v>
      </c>
      <c r="F211" s="204" t="s">
        <v>1747</v>
      </c>
      <c r="G211" s="205" t="s">
        <v>319</v>
      </c>
      <c r="H211" s="206">
        <v>0.9</v>
      </c>
      <c r="I211" s="207"/>
      <c r="J211" s="208">
        <f t="shared" si="60"/>
        <v>0</v>
      </c>
      <c r="K211" s="204" t="s">
        <v>1484</v>
      </c>
      <c r="L211" s="62"/>
      <c r="M211" s="209" t="s">
        <v>21</v>
      </c>
      <c r="N211" s="210" t="s">
        <v>47</v>
      </c>
      <c r="O211" s="43"/>
      <c r="P211" s="211">
        <f t="shared" si="61"/>
        <v>0</v>
      </c>
      <c r="Q211" s="211">
        <v>0</v>
      </c>
      <c r="R211" s="211">
        <f t="shared" si="62"/>
        <v>0</v>
      </c>
      <c r="S211" s="211">
        <v>0</v>
      </c>
      <c r="T211" s="212">
        <f t="shared" si="63"/>
        <v>0</v>
      </c>
      <c r="AR211" s="25" t="s">
        <v>187</v>
      </c>
      <c r="AT211" s="25" t="s">
        <v>182</v>
      </c>
      <c r="AU211" s="25" t="s">
        <v>84</v>
      </c>
      <c r="AY211" s="25" t="s">
        <v>180</v>
      </c>
      <c r="BE211" s="213">
        <f t="shared" si="64"/>
        <v>0</v>
      </c>
      <c r="BF211" s="213">
        <f t="shared" si="65"/>
        <v>0</v>
      </c>
      <c r="BG211" s="213">
        <f t="shared" si="66"/>
        <v>0</v>
      </c>
      <c r="BH211" s="213">
        <f t="shared" si="67"/>
        <v>0</v>
      </c>
      <c r="BI211" s="213">
        <f t="shared" si="68"/>
        <v>0</v>
      </c>
      <c r="BJ211" s="25" t="s">
        <v>84</v>
      </c>
      <c r="BK211" s="213">
        <f t="shared" si="69"/>
        <v>0</v>
      </c>
      <c r="BL211" s="25" t="s">
        <v>187</v>
      </c>
      <c r="BM211" s="25" t="s">
        <v>1748</v>
      </c>
    </row>
    <row r="212" spans="2:65" s="1" customFormat="1" ht="16.5" customHeight="1">
      <c r="B212" s="42"/>
      <c r="C212" s="202" t="s">
        <v>1337</v>
      </c>
      <c r="D212" s="202" t="s">
        <v>182</v>
      </c>
      <c r="E212" s="203" t="s">
        <v>1749</v>
      </c>
      <c r="F212" s="204" t="s">
        <v>1750</v>
      </c>
      <c r="G212" s="205" t="s">
        <v>185</v>
      </c>
      <c r="H212" s="206">
        <v>14.4</v>
      </c>
      <c r="I212" s="207"/>
      <c r="J212" s="208">
        <f t="shared" si="60"/>
        <v>0</v>
      </c>
      <c r="K212" s="204" t="s">
        <v>1484</v>
      </c>
      <c r="L212" s="62"/>
      <c r="M212" s="209" t="s">
        <v>21</v>
      </c>
      <c r="N212" s="210" t="s">
        <v>47</v>
      </c>
      <c r="O212" s="43"/>
      <c r="P212" s="211">
        <f t="shared" si="61"/>
        <v>0</v>
      </c>
      <c r="Q212" s="211">
        <v>0</v>
      </c>
      <c r="R212" s="211">
        <f t="shared" si="62"/>
        <v>0</v>
      </c>
      <c r="S212" s="211">
        <v>0</v>
      </c>
      <c r="T212" s="212">
        <f t="shared" si="63"/>
        <v>0</v>
      </c>
      <c r="AR212" s="25" t="s">
        <v>187</v>
      </c>
      <c r="AT212" s="25" t="s">
        <v>182</v>
      </c>
      <c r="AU212" s="25" t="s">
        <v>84</v>
      </c>
      <c r="AY212" s="25" t="s">
        <v>180</v>
      </c>
      <c r="BE212" s="213">
        <f t="shared" si="64"/>
        <v>0</v>
      </c>
      <c r="BF212" s="213">
        <f t="shared" si="65"/>
        <v>0</v>
      </c>
      <c r="BG212" s="213">
        <f t="shared" si="66"/>
        <v>0</v>
      </c>
      <c r="BH212" s="213">
        <f t="shared" si="67"/>
        <v>0</v>
      </c>
      <c r="BI212" s="213">
        <f t="shared" si="68"/>
        <v>0</v>
      </c>
      <c r="BJ212" s="25" t="s">
        <v>84</v>
      </c>
      <c r="BK212" s="213">
        <f t="shared" si="69"/>
        <v>0</v>
      </c>
      <c r="BL212" s="25" t="s">
        <v>187</v>
      </c>
      <c r="BM212" s="25" t="s">
        <v>1751</v>
      </c>
    </row>
    <row r="213" spans="2:65" s="1" customFormat="1" ht="16.5" customHeight="1">
      <c r="B213" s="42"/>
      <c r="C213" s="202" t="s">
        <v>1752</v>
      </c>
      <c r="D213" s="202" t="s">
        <v>182</v>
      </c>
      <c r="E213" s="203" t="s">
        <v>1753</v>
      </c>
      <c r="F213" s="204" t="s">
        <v>1754</v>
      </c>
      <c r="G213" s="205" t="s">
        <v>185</v>
      </c>
      <c r="H213" s="206">
        <v>3.62</v>
      </c>
      <c r="I213" s="207"/>
      <c r="J213" s="208">
        <f t="shared" si="60"/>
        <v>0</v>
      </c>
      <c r="K213" s="204" t="s">
        <v>1484</v>
      </c>
      <c r="L213" s="62"/>
      <c r="M213" s="209" t="s">
        <v>21</v>
      </c>
      <c r="N213" s="210" t="s">
        <v>47</v>
      </c>
      <c r="O213" s="43"/>
      <c r="P213" s="211">
        <f t="shared" si="61"/>
        <v>0</v>
      </c>
      <c r="Q213" s="211">
        <v>0</v>
      </c>
      <c r="R213" s="211">
        <f t="shared" si="62"/>
        <v>0</v>
      </c>
      <c r="S213" s="211">
        <v>0</v>
      </c>
      <c r="T213" s="212">
        <f t="shared" si="63"/>
        <v>0</v>
      </c>
      <c r="AR213" s="25" t="s">
        <v>187</v>
      </c>
      <c r="AT213" s="25" t="s">
        <v>182</v>
      </c>
      <c r="AU213" s="25" t="s">
        <v>84</v>
      </c>
      <c r="AY213" s="25" t="s">
        <v>180</v>
      </c>
      <c r="BE213" s="213">
        <f t="shared" si="64"/>
        <v>0</v>
      </c>
      <c r="BF213" s="213">
        <f t="shared" si="65"/>
        <v>0</v>
      </c>
      <c r="BG213" s="213">
        <f t="shared" si="66"/>
        <v>0</v>
      </c>
      <c r="BH213" s="213">
        <f t="shared" si="67"/>
        <v>0</v>
      </c>
      <c r="BI213" s="213">
        <f t="shared" si="68"/>
        <v>0</v>
      </c>
      <c r="BJ213" s="25" t="s">
        <v>84</v>
      </c>
      <c r="BK213" s="213">
        <f t="shared" si="69"/>
        <v>0</v>
      </c>
      <c r="BL213" s="25" t="s">
        <v>187</v>
      </c>
      <c r="BM213" s="25" t="s">
        <v>1755</v>
      </c>
    </row>
    <row r="214" spans="2:65" s="1" customFormat="1" ht="16.5" customHeight="1">
      <c r="B214" s="42"/>
      <c r="C214" s="202" t="s">
        <v>1756</v>
      </c>
      <c r="D214" s="202" t="s">
        <v>182</v>
      </c>
      <c r="E214" s="203" t="s">
        <v>1757</v>
      </c>
      <c r="F214" s="204" t="s">
        <v>1758</v>
      </c>
      <c r="G214" s="205" t="s">
        <v>185</v>
      </c>
      <c r="H214" s="206">
        <v>14.4</v>
      </c>
      <c r="I214" s="207"/>
      <c r="J214" s="208">
        <f t="shared" si="60"/>
        <v>0</v>
      </c>
      <c r="K214" s="204" t="s">
        <v>1484</v>
      </c>
      <c r="L214" s="62"/>
      <c r="M214" s="209" t="s">
        <v>21</v>
      </c>
      <c r="N214" s="210" t="s">
        <v>47</v>
      </c>
      <c r="O214" s="43"/>
      <c r="P214" s="211">
        <f t="shared" si="61"/>
        <v>0</v>
      </c>
      <c r="Q214" s="211">
        <v>0</v>
      </c>
      <c r="R214" s="211">
        <f t="shared" si="62"/>
        <v>0</v>
      </c>
      <c r="S214" s="211">
        <v>0</v>
      </c>
      <c r="T214" s="212">
        <f t="shared" si="63"/>
        <v>0</v>
      </c>
      <c r="AR214" s="25" t="s">
        <v>187</v>
      </c>
      <c r="AT214" s="25" t="s">
        <v>182</v>
      </c>
      <c r="AU214" s="25" t="s">
        <v>84</v>
      </c>
      <c r="AY214" s="25" t="s">
        <v>180</v>
      </c>
      <c r="BE214" s="213">
        <f t="shared" si="64"/>
        <v>0</v>
      </c>
      <c r="BF214" s="213">
        <f t="shared" si="65"/>
        <v>0</v>
      </c>
      <c r="BG214" s="213">
        <f t="shared" si="66"/>
        <v>0</v>
      </c>
      <c r="BH214" s="213">
        <f t="shared" si="67"/>
        <v>0</v>
      </c>
      <c r="BI214" s="213">
        <f t="shared" si="68"/>
        <v>0</v>
      </c>
      <c r="BJ214" s="25" t="s">
        <v>84</v>
      </c>
      <c r="BK214" s="213">
        <f t="shared" si="69"/>
        <v>0</v>
      </c>
      <c r="BL214" s="25" t="s">
        <v>187</v>
      </c>
      <c r="BM214" s="25" t="s">
        <v>1759</v>
      </c>
    </row>
    <row r="215" spans="2:65" s="1" customFormat="1" ht="16.5" customHeight="1">
      <c r="B215" s="42"/>
      <c r="C215" s="202" t="s">
        <v>1760</v>
      </c>
      <c r="D215" s="202" t="s">
        <v>182</v>
      </c>
      <c r="E215" s="203" t="s">
        <v>1761</v>
      </c>
      <c r="F215" s="204" t="s">
        <v>1762</v>
      </c>
      <c r="G215" s="205" t="s">
        <v>319</v>
      </c>
      <c r="H215" s="206">
        <v>34.68</v>
      </c>
      <c r="I215" s="207"/>
      <c r="J215" s="208">
        <f t="shared" si="60"/>
        <v>0</v>
      </c>
      <c r="K215" s="204" t="s">
        <v>1484</v>
      </c>
      <c r="L215" s="62"/>
      <c r="M215" s="209" t="s">
        <v>21</v>
      </c>
      <c r="N215" s="210" t="s">
        <v>47</v>
      </c>
      <c r="O215" s="43"/>
      <c r="P215" s="211">
        <f t="shared" si="61"/>
        <v>0</v>
      </c>
      <c r="Q215" s="211">
        <v>0</v>
      </c>
      <c r="R215" s="211">
        <f t="shared" si="62"/>
        <v>0</v>
      </c>
      <c r="S215" s="211">
        <v>0</v>
      </c>
      <c r="T215" s="212">
        <f t="shared" si="63"/>
        <v>0</v>
      </c>
      <c r="AR215" s="25" t="s">
        <v>187</v>
      </c>
      <c r="AT215" s="25" t="s">
        <v>182</v>
      </c>
      <c r="AU215" s="25" t="s">
        <v>84</v>
      </c>
      <c r="AY215" s="25" t="s">
        <v>180</v>
      </c>
      <c r="BE215" s="213">
        <f t="shared" si="64"/>
        <v>0</v>
      </c>
      <c r="BF215" s="213">
        <f t="shared" si="65"/>
        <v>0</v>
      </c>
      <c r="BG215" s="213">
        <f t="shared" si="66"/>
        <v>0</v>
      </c>
      <c r="BH215" s="213">
        <f t="shared" si="67"/>
        <v>0</v>
      </c>
      <c r="BI215" s="213">
        <f t="shared" si="68"/>
        <v>0</v>
      </c>
      <c r="BJ215" s="25" t="s">
        <v>84</v>
      </c>
      <c r="BK215" s="213">
        <f t="shared" si="69"/>
        <v>0</v>
      </c>
      <c r="BL215" s="25" t="s">
        <v>187</v>
      </c>
      <c r="BM215" s="25" t="s">
        <v>1763</v>
      </c>
    </row>
    <row r="216" spans="2:65" s="1" customFormat="1" ht="16.5" customHeight="1">
      <c r="B216" s="42"/>
      <c r="C216" s="202" t="s">
        <v>1764</v>
      </c>
      <c r="D216" s="202" t="s">
        <v>182</v>
      </c>
      <c r="E216" s="203" t="s">
        <v>1765</v>
      </c>
      <c r="F216" s="204" t="s">
        <v>1766</v>
      </c>
      <c r="G216" s="205" t="s">
        <v>319</v>
      </c>
      <c r="H216" s="206">
        <v>34.68</v>
      </c>
      <c r="I216" s="207"/>
      <c r="J216" s="208">
        <f t="shared" si="60"/>
        <v>0</v>
      </c>
      <c r="K216" s="204" t="s">
        <v>1484</v>
      </c>
      <c r="L216" s="62"/>
      <c r="M216" s="209" t="s">
        <v>21</v>
      </c>
      <c r="N216" s="210" t="s">
        <v>47</v>
      </c>
      <c r="O216" s="43"/>
      <c r="P216" s="211">
        <f t="shared" si="61"/>
        <v>0</v>
      </c>
      <c r="Q216" s="211">
        <v>0</v>
      </c>
      <c r="R216" s="211">
        <f t="shared" si="62"/>
        <v>0</v>
      </c>
      <c r="S216" s="211">
        <v>0</v>
      </c>
      <c r="T216" s="212">
        <f t="shared" si="63"/>
        <v>0</v>
      </c>
      <c r="AR216" s="25" t="s">
        <v>187</v>
      </c>
      <c r="AT216" s="25" t="s">
        <v>182</v>
      </c>
      <c r="AU216" s="25" t="s">
        <v>84</v>
      </c>
      <c r="AY216" s="25" t="s">
        <v>180</v>
      </c>
      <c r="BE216" s="213">
        <f t="shared" si="64"/>
        <v>0</v>
      </c>
      <c r="BF216" s="213">
        <f t="shared" si="65"/>
        <v>0</v>
      </c>
      <c r="BG216" s="213">
        <f t="shared" si="66"/>
        <v>0</v>
      </c>
      <c r="BH216" s="213">
        <f t="shared" si="67"/>
        <v>0</v>
      </c>
      <c r="BI216" s="213">
        <f t="shared" si="68"/>
        <v>0</v>
      </c>
      <c r="BJ216" s="25" t="s">
        <v>84</v>
      </c>
      <c r="BK216" s="213">
        <f t="shared" si="69"/>
        <v>0</v>
      </c>
      <c r="BL216" s="25" t="s">
        <v>187</v>
      </c>
      <c r="BM216" s="25" t="s">
        <v>1767</v>
      </c>
    </row>
    <row r="217" spans="2:65" s="1" customFormat="1" ht="25.5" customHeight="1">
      <c r="B217" s="42"/>
      <c r="C217" s="202" t="s">
        <v>1768</v>
      </c>
      <c r="D217" s="202" t="s">
        <v>182</v>
      </c>
      <c r="E217" s="203" t="s">
        <v>1769</v>
      </c>
      <c r="F217" s="204" t="s">
        <v>1770</v>
      </c>
      <c r="G217" s="205" t="s">
        <v>220</v>
      </c>
      <c r="H217" s="206">
        <v>10</v>
      </c>
      <c r="I217" s="207"/>
      <c r="J217" s="208">
        <f t="shared" si="60"/>
        <v>0</v>
      </c>
      <c r="K217" s="204" t="s">
        <v>1484</v>
      </c>
      <c r="L217" s="62"/>
      <c r="M217" s="209" t="s">
        <v>21</v>
      </c>
      <c r="N217" s="210" t="s">
        <v>47</v>
      </c>
      <c r="O217" s="43"/>
      <c r="P217" s="211">
        <f t="shared" si="61"/>
        <v>0</v>
      </c>
      <c r="Q217" s="211">
        <v>0</v>
      </c>
      <c r="R217" s="211">
        <f t="shared" si="62"/>
        <v>0</v>
      </c>
      <c r="S217" s="211">
        <v>0</v>
      </c>
      <c r="T217" s="212">
        <f t="shared" si="63"/>
        <v>0</v>
      </c>
      <c r="AR217" s="25" t="s">
        <v>187</v>
      </c>
      <c r="AT217" s="25" t="s">
        <v>182</v>
      </c>
      <c r="AU217" s="25" t="s">
        <v>84</v>
      </c>
      <c r="AY217" s="25" t="s">
        <v>180</v>
      </c>
      <c r="BE217" s="213">
        <f t="shared" si="64"/>
        <v>0</v>
      </c>
      <c r="BF217" s="213">
        <f t="shared" si="65"/>
        <v>0</v>
      </c>
      <c r="BG217" s="213">
        <f t="shared" si="66"/>
        <v>0</v>
      </c>
      <c r="BH217" s="213">
        <f t="shared" si="67"/>
        <v>0</v>
      </c>
      <c r="BI217" s="213">
        <f t="shared" si="68"/>
        <v>0</v>
      </c>
      <c r="BJ217" s="25" t="s">
        <v>84</v>
      </c>
      <c r="BK217" s="213">
        <f t="shared" si="69"/>
        <v>0</v>
      </c>
      <c r="BL217" s="25" t="s">
        <v>187</v>
      </c>
      <c r="BM217" s="25" t="s">
        <v>1771</v>
      </c>
    </row>
    <row r="218" spans="2:65" s="1" customFormat="1" ht="25.5" customHeight="1">
      <c r="B218" s="42"/>
      <c r="C218" s="202" t="s">
        <v>1772</v>
      </c>
      <c r="D218" s="202" t="s">
        <v>182</v>
      </c>
      <c r="E218" s="203" t="s">
        <v>1773</v>
      </c>
      <c r="F218" s="204" t="s">
        <v>1774</v>
      </c>
      <c r="G218" s="205" t="s">
        <v>220</v>
      </c>
      <c r="H218" s="206">
        <v>13</v>
      </c>
      <c r="I218" s="207"/>
      <c r="J218" s="208">
        <f t="shared" si="60"/>
        <v>0</v>
      </c>
      <c r="K218" s="204" t="s">
        <v>1484</v>
      </c>
      <c r="L218" s="62"/>
      <c r="M218" s="209" t="s">
        <v>21</v>
      </c>
      <c r="N218" s="210" t="s">
        <v>47</v>
      </c>
      <c r="O218" s="43"/>
      <c r="P218" s="211">
        <f t="shared" si="61"/>
        <v>0</v>
      </c>
      <c r="Q218" s="211">
        <v>0</v>
      </c>
      <c r="R218" s="211">
        <f t="shared" si="62"/>
        <v>0</v>
      </c>
      <c r="S218" s="211">
        <v>0</v>
      </c>
      <c r="T218" s="212">
        <f t="shared" si="63"/>
        <v>0</v>
      </c>
      <c r="AR218" s="25" t="s">
        <v>187</v>
      </c>
      <c r="AT218" s="25" t="s">
        <v>182</v>
      </c>
      <c r="AU218" s="25" t="s">
        <v>84</v>
      </c>
      <c r="AY218" s="25" t="s">
        <v>180</v>
      </c>
      <c r="BE218" s="213">
        <f t="shared" si="64"/>
        <v>0</v>
      </c>
      <c r="BF218" s="213">
        <f t="shared" si="65"/>
        <v>0</v>
      </c>
      <c r="BG218" s="213">
        <f t="shared" si="66"/>
        <v>0</v>
      </c>
      <c r="BH218" s="213">
        <f t="shared" si="67"/>
        <v>0</v>
      </c>
      <c r="BI218" s="213">
        <f t="shared" si="68"/>
        <v>0</v>
      </c>
      <c r="BJ218" s="25" t="s">
        <v>84</v>
      </c>
      <c r="BK218" s="213">
        <f t="shared" si="69"/>
        <v>0</v>
      </c>
      <c r="BL218" s="25" t="s">
        <v>187</v>
      </c>
      <c r="BM218" s="25" t="s">
        <v>1775</v>
      </c>
    </row>
    <row r="219" spans="2:65" s="1" customFormat="1" ht="25.5" customHeight="1">
      <c r="B219" s="42"/>
      <c r="C219" s="202" t="s">
        <v>1776</v>
      </c>
      <c r="D219" s="202" t="s">
        <v>182</v>
      </c>
      <c r="E219" s="203" t="s">
        <v>1777</v>
      </c>
      <c r="F219" s="204" t="s">
        <v>1778</v>
      </c>
      <c r="G219" s="205" t="s">
        <v>220</v>
      </c>
      <c r="H219" s="206">
        <v>81</v>
      </c>
      <c r="I219" s="207"/>
      <c r="J219" s="208">
        <f t="shared" si="60"/>
        <v>0</v>
      </c>
      <c r="K219" s="204" t="s">
        <v>1484</v>
      </c>
      <c r="L219" s="62"/>
      <c r="M219" s="209" t="s">
        <v>21</v>
      </c>
      <c r="N219" s="210" t="s">
        <v>47</v>
      </c>
      <c r="O219" s="43"/>
      <c r="P219" s="211">
        <f t="shared" si="61"/>
        <v>0</v>
      </c>
      <c r="Q219" s="211">
        <v>0</v>
      </c>
      <c r="R219" s="211">
        <f t="shared" si="62"/>
        <v>0</v>
      </c>
      <c r="S219" s="211">
        <v>0</v>
      </c>
      <c r="T219" s="212">
        <f t="shared" si="63"/>
        <v>0</v>
      </c>
      <c r="AR219" s="25" t="s">
        <v>187</v>
      </c>
      <c r="AT219" s="25" t="s">
        <v>182</v>
      </c>
      <c r="AU219" s="25" t="s">
        <v>84</v>
      </c>
      <c r="AY219" s="25" t="s">
        <v>180</v>
      </c>
      <c r="BE219" s="213">
        <f t="shared" si="64"/>
        <v>0</v>
      </c>
      <c r="BF219" s="213">
        <f t="shared" si="65"/>
        <v>0</v>
      </c>
      <c r="BG219" s="213">
        <f t="shared" si="66"/>
        <v>0</v>
      </c>
      <c r="BH219" s="213">
        <f t="shared" si="67"/>
        <v>0</v>
      </c>
      <c r="BI219" s="213">
        <f t="shared" si="68"/>
        <v>0</v>
      </c>
      <c r="BJ219" s="25" t="s">
        <v>84</v>
      </c>
      <c r="BK219" s="213">
        <f t="shared" si="69"/>
        <v>0</v>
      </c>
      <c r="BL219" s="25" t="s">
        <v>187</v>
      </c>
      <c r="BM219" s="25" t="s">
        <v>1779</v>
      </c>
    </row>
    <row r="220" spans="2:65" s="1" customFormat="1" ht="25.5" customHeight="1">
      <c r="B220" s="42"/>
      <c r="C220" s="202" t="s">
        <v>1780</v>
      </c>
      <c r="D220" s="202" t="s">
        <v>182</v>
      </c>
      <c r="E220" s="203" t="s">
        <v>1781</v>
      </c>
      <c r="F220" s="204" t="s">
        <v>1782</v>
      </c>
      <c r="G220" s="205" t="s">
        <v>872</v>
      </c>
      <c r="H220" s="206">
        <v>1</v>
      </c>
      <c r="I220" s="207"/>
      <c r="J220" s="208">
        <f t="shared" si="60"/>
        <v>0</v>
      </c>
      <c r="K220" s="204" t="s">
        <v>1484</v>
      </c>
      <c r="L220" s="62"/>
      <c r="M220" s="209" t="s">
        <v>21</v>
      </c>
      <c r="N220" s="210" t="s">
        <v>47</v>
      </c>
      <c r="O220" s="43"/>
      <c r="P220" s="211">
        <f t="shared" si="61"/>
        <v>0</v>
      </c>
      <c r="Q220" s="211">
        <v>0</v>
      </c>
      <c r="R220" s="211">
        <f t="shared" si="62"/>
        <v>0</v>
      </c>
      <c r="S220" s="211">
        <v>0</v>
      </c>
      <c r="T220" s="212">
        <f t="shared" si="63"/>
        <v>0</v>
      </c>
      <c r="AR220" s="25" t="s">
        <v>187</v>
      </c>
      <c r="AT220" s="25" t="s">
        <v>182</v>
      </c>
      <c r="AU220" s="25" t="s">
        <v>84</v>
      </c>
      <c r="AY220" s="25" t="s">
        <v>180</v>
      </c>
      <c r="BE220" s="213">
        <f t="shared" si="64"/>
        <v>0</v>
      </c>
      <c r="BF220" s="213">
        <f t="shared" si="65"/>
        <v>0</v>
      </c>
      <c r="BG220" s="213">
        <f t="shared" si="66"/>
        <v>0</v>
      </c>
      <c r="BH220" s="213">
        <f t="shared" si="67"/>
        <v>0</v>
      </c>
      <c r="BI220" s="213">
        <f t="shared" si="68"/>
        <v>0</v>
      </c>
      <c r="BJ220" s="25" t="s">
        <v>84</v>
      </c>
      <c r="BK220" s="213">
        <f t="shared" si="69"/>
        <v>0</v>
      </c>
      <c r="BL220" s="25" t="s">
        <v>187</v>
      </c>
      <c r="BM220" s="25" t="s">
        <v>1783</v>
      </c>
    </row>
    <row r="221" spans="2:65" s="1" customFormat="1" ht="25.5" customHeight="1">
      <c r="B221" s="42"/>
      <c r="C221" s="202" t="s">
        <v>1784</v>
      </c>
      <c r="D221" s="202" t="s">
        <v>182</v>
      </c>
      <c r="E221" s="203" t="s">
        <v>1785</v>
      </c>
      <c r="F221" s="204" t="s">
        <v>1786</v>
      </c>
      <c r="G221" s="205" t="s">
        <v>319</v>
      </c>
      <c r="H221" s="206">
        <v>1.54</v>
      </c>
      <c r="I221" s="207"/>
      <c r="J221" s="208">
        <f t="shared" si="60"/>
        <v>0</v>
      </c>
      <c r="K221" s="204" t="s">
        <v>1484</v>
      </c>
      <c r="L221" s="62"/>
      <c r="M221" s="209" t="s">
        <v>21</v>
      </c>
      <c r="N221" s="210" t="s">
        <v>47</v>
      </c>
      <c r="O221" s="43"/>
      <c r="P221" s="211">
        <f t="shared" si="61"/>
        <v>0</v>
      </c>
      <c r="Q221" s="211">
        <v>0</v>
      </c>
      <c r="R221" s="211">
        <f t="shared" si="62"/>
        <v>0</v>
      </c>
      <c r="S221" s="211">
        <v>0</v>
      </c>
      <c r="T221" s="212">
        <f t="shared" si="63"/>
        <v>0</v>
      </c>
      <c r="AR221" s="25" t="s">
        <v>187</v>
      </c>
      <c r="AT221" s="25" t="s">
        <v>182</v>
      </c>
      <c r="AU221" s="25" t="s">
        <v>84</v>
      </c>
      <c r="AY221" s="25" t="s">
        <v>180</v>
      </c>
      <c r="BE221" s="213">
        <f t="shared" si="64"/>
        <v>0</v>
      </c>
      <c r="BF221" s="213">
        <f t="shared" si="65"/>
        <v>0</v>
      </c>
      <c r="BG221" s="213">
        <f t="shared" si="66"/>
        <v>0</v>
      </c>
      <c r="BH221" s="213">
        <f t="shared" si="67"/>
        <v>0</v>
      </c>
      <c r="BI221" s="213">
        <f t="shared" si="68"/>
        <v>0</v>
      </c>
      <c r="BJ221" s="25" t="s">
        <v>84</v>
      </c>
      <c r="BK221" s="213">
        <f t="shared" si="69"/>
        <v>0</v>
      </c>
      <c r="BL221" s="25" t="s">
        <v>187</v>
      </c>
      <c r="BM221" s="25" t="s">
        <v>1787</v>
      </c>
    </row>
    <row r="222" spans="2:65" s="1" customFormat="1" ht="16.5" customHeight="1">
      <c r="B222" s="42"/>
      <c r="C222" s="202" t="s">
        <v>1788</v>
      </c>
      <c r="D222" s="202" t="s">
        <v>182</v>
      </c>
      <c r="E222" s="203" t="s">
        <v>1789</v>
      </c>
      <c r="F222" s="204" t="s">
        <v>1790</v>
      </c>
      <c r="G222" s="205" t="s">
        <v>319</v>
      </c>
      <c r="H222" s="206">
        <v>61.96</v>
      </c>
      <c r="I222" s="207"/>
      <c r="J222" s="208">
        <f t="shared" si="60"/>
        <v>0</v>
      </c>
      <c r="K222" s="204" t="s">
        <v>1484</v>
      </c>
      <c r="L222" s="62"/>
      <c r="M222" s="209" t="s">
        <v>21</v>
      </c>
      <c r="N222" s="210" t="s">
        <v>47</v>
      </c>
      <c r="O222" s="43"/>
      <c r="P222" s="211">
        <f t="shared" si="61"/>
        <v>0</v>
      </c>
      <c r="Q222" s="211">
        <v>0</v>
      </c>
      <c r="R222" s="211">
        <f t="shared" si="62"/>
        <v>0</v>
      </c>
      <c r="S222" s="211">
        <v>0</v>
      </c>
      <c r="T222" s="212">
        <f t="shared" si="63"/>
        <v>0</v>
      </c>
      <c r="AR222" s="25" t="s">
        <v>187</v>
      </c>
      <c r="AT222" s="25" t="s">
        <v>182</v>
      </c>
      <c r="AU222" s="25" t="s">
        <v>84</v>
      </c>
      <c r="AY222" s="25" t="s">
        <v>180</v>
      </c>
      <c r="BE222" s="213">
        <f t="shared" si="64"/>
        <v>0</v>
      </c>
      <c r="BF222" s="213">
        <f t="shared" si="65"/>
        <v>0</v>
      </c>
      <c r="BG222" s="213">
        <f t="shared" si="66"/>
        <v>0</v>
      </c>
      <c r="BH222" s="213">
        <f t="shared" si="67"/>
        <v>0</v>
      </c>
      <c r="BI222" s="213">
        <f t="shared" si="68"/>
        <v>0</v>
      </c>
      <c r="BJ222" s="25" t="s">
        <v>84</v>
      </c>
      <c r="BK222" s="213">
        <f t="shared" si="69"/>
        <v>0</v>
      </c>
      <c r="BL222" s="25" t="s">
        <v>187</v>
      </c>
      <c r="BM222" s="25" t="s">
        <v>1791</v>
      </c>
    </row>
    <row r="223" spans="2:65" s="1" customFormat="1" ht="25.5" customHeight="1">
      <c r="B223" s="42"/>
      <c r="C223" s="202" t="s">
        <v>1792</v>
      </c>
      <c r="D223" s="202" t="s">
        <v>182</v>
      </c>
      <c r="E223" s="203" t="s">
        <v>1793</v>
      </c>
      <c r="F223" s="204" t="s">
        <v>1794</v>
      </c>
      <c r="G223" s="205" t="s">
        <v>220</v>
      </c>
      <c r="H223" s="206">
        <v>123</v>
      </c>
      <c r="I223" s="207"/>
      <c r="J223" s="208">
        <f t="shared" si="60"/>
        <v>0</v>
      </c>
      <c r="K223" s="204" t="s">
        <v>1484</v>
      </c>
      <c r="L223" s="62"/>
      <c r="M223" s="209" t="s">
        <v>21</v>
      </c>
      <c r="N223" s="210" t="s">
        <v>47</v>
      </c>
      <c r="O223" s="43"/>
      <c r="P223" s="211">
        <f t="shared" si="61"/>
        <v>0</v>
      </c>
      <c r="Q223" s="211">
        <v>0</v>
      </c>
      <c r="R223" s="211">
        <f t="shared" si="62"/>
        <v>0</v>
      </c>
      <c r="S223" s="211">
        <v>0</v>
      </c>
      <c r="T223" s="212">
        <f t="shared" si="63"/>
        <v>0</v>
      </c>
      <c r="AR223" s="25" t="s">
        <v>187</v>
      </c>
      <c r="AT223" s="25" t="s">
        <v>182</v>
      </c>
      <c r="AU223" s="25" t="s">
        <v>84</v>
      </c>
      <c r="AY223" s="25" t="s">
        <v>180</v>
      </c>
      <c r="BE223" s="213">
        <f t="shared" si="64"/>
        <v>0</v>
      </c>
      <c r="BF223" s="213">
        <f t="shared" si="65"/>
        <v>0</v>
      </c>
      <c r="BG223" s="213">
        <f t="shared" si="66"/>
        <v>0</v>
      </c>
      <c r="BH223" s="213">
        <f t="shared" si="67"/>
        <v>0</v>
      </c>
      <c r="BI223" s="213">
        <f t="shared" si="68"/>
        <v>0</v>
      </c>
      <c r="BJ223" s="25" t="s">
        <v>84</v>
      </c>
      <c r="BK223" s="213">
        <f t="shared" si="69"/>
        <v>0</v>
      </c>
      <c r="BL223" s="25" t="s">
        <v>187</v>
      </c>
      <c r="BM223" s="25" t="s">
        <v>1795</v>
      </c>
    </row>
    <row r="224" spans="2:51" s="13" customFormat="1" ht="12">
      <c r="B224" s="225"/>
      <c r="C224" s="226"/>
      <c r="D224" s="216" t="s">
        <v>189</v>
      </c>
      <c r="E224" s="227" t="s">
        <v>21</v>
      </c>
      <c r="F224" s="228" t="s">
        <v>1796</v>
      </c>
      <c r="G224" s="226"/>
      <c r="H224" s="229">
        <v>123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189</v>
      </c>
      <c r="AU224" s="235" t="s">
        <v>84</v>
      </c>
      <c r="AV224" s="13" t="s">
        <v>86</v>
      </c>
      <c r="AW224" s="13" t="s">
        <v>39</v>
      </c>
      <c r="AX224" s="13" t="s">
        <v>76</v>
      </c>
      <c r="AY224" s="235" t="s">
        <v>180</v>
      </c>
    </row>
    <row r="225" spans="2:51" s="14" customFormat="1" ht="12">
      <c r="B225" s="236"/>
      <c r="C225" s="237"/>
      <c r="D225" s="216" t="s">
        <v>189</v>
      </c>
      <c r="E225" s="238" t="s">
        <v>21</v>
      </c>
      <c r="F225" s="239" t="s">
        <v>192</v>
      </c>
      <c r="G225" s="237"/>
      <c r="H225" s="240">
        <v>123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AT225" s="246" t="s">
        <v>189</v>
      </c>
      <c r="AU225" s="246" t="s">
        <v>84</v>
      </c>
      <c r="AV225" s="14" t="s">
        <v>187</v>
      </c>
      <c r="AW225" s="14" t="s">
        <v>39</v>
      </c>
      <c r="AX225" s="14" t="s">
        <v>84</v>
      </c>
      <c r="AY225" s="246" t="s">
        <v>180</v>
      </c>
    </row>
    <row r="226" spans="2:65" s="1" customFormat="1" ht="16.5" customHeight="1">
      <c r="B226" s="42"/>
      <c r="C226" s="202" t="s">
        <v>1797</v>
      </c>
      <c r="D226" s="202" t="s">
        <v>182</v>
      </c>
      <c r="E226" s="203" t="s">
        <v>1798</v>
      </c>
      <c r="F226" s="204" t="s">
        <v>1799</v>
      </c>
      <c r="G226" s="205" t="s">
        <v>220</v>
      </c>
      <c r="H226" s="206">
        <v>2</v>
      </c>
      <c r="I226" s="207"/>
      <c r="J226" s="208">
        <f>ROUND(I226*H226,2)</f>
        <v>0</v>
      </c>
      <c r="K226" s="204" t="s">
        <v>1484</v>
      </c>
      <c r="L226" s="62"/>
      <c r="M226" s="209" t="s">
        <v>21</v>
      </c>
      <c r="N226" s="210" t="s">
        <v>47</v>
      </c>
      <c r="O226" s="43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AR226" s="25" t="s">
        <v>187</v>
      </c>
      <c r="AT226" s="25" t="s">
        <v>182</v>
      </c>
      <c r="AU226" s="25" t="s">
        <v>84</v>
      </c>
      <c r="AY226" s="25" t="s">
        <v>180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25" t="s">
        <v>84</v>
      </c>
      <c r="BK226" s="213">
        <f>ROUND(I226*H226,2)</f>
        <v>0</v>
      </c>
      <c r="BL226" s="25" t="s">
        <v>187</v>
      </c>
      <c r="BM226" s="25" t="s">
        <v>1800</v>
      </c>
    </row>
    <row r="227" spans="2:65" s="1" customFormat="1" ht="16.5" customHeight="1">
      <c r="B227" s="42"/>
      <c r="C227" s="202" t="s">
        <v>1801</v>
      </c>
      <c r="D227" s="202" t="s">
        <v>182</v>
      </c>
      <c r="E227" s="203" t="s">
        <v>1802</v>
      </c>
      <c r="F227" s="204" t="s">
        <v>1803</v>
      </c>
      <c r="G227" s="205" t="s">
        <v>220</v>
      </c>
      <c r="H227" s="206">
        <v>1</v>
      </c>
      <c r="I227" s="207"/>
      <c r="J227" s="208">
        <f>ROUND(I227*H227,2)</f>
        <v>0</v>
      </c>
      <c r="K227" s="204" t="s">
        <v>1484</v>
      </c>
      <c r="L227" s="62"/>
      <c r="M227" s="209" t="s">
        <v>21</v>
      </c>
      <c r="N227" s="210" t="s">
        <v>47</v>
      </c>
      <c r="O227" s="43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AR227" s="25" t="s">
        <v>187</v>
      </c>
      <c r="AT227" s="25" t="s">
        <v>182</v>
      </c>
      <c r="AU227" s="25" t="s">
        <v>84</v>
      </c>
      <c r="AY227" s="25" t="s">
        <v>180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25" t="s">
        <v>84</v>
      </c>
      <c r="BK227" s="213">
        <f>ROUND(I227*H227,2)</f>
        <v>0</v>
      </c>
      <c r="BL227" s="25" t="s">
        <v>187</v>
      </c>
      <c r="BM227" s="25" t="s">
        <v>1804</v>
      </c>
    </row>
    <row r="228" spans="2:65" s="1" customFormat="1" ht="16.5" customHeight="1">
      <c r="B228" s="42"/>
      <c r="C228" s="202" t="s">
        <v>1805</v>
      </c>
      <c r="D228" s="202" t="s">
        <v>182</v>
      </c>
      <c r="E228" s="203" t="s">
        <v>1806</v>
      </c>
      <c r="F228" s="204" t="s">
        <v>1807</v>
      </c>
      <c r="G228" s="205" t="s">
        <v>220</v>
      </c>
      <c r="H228" s="206">
        <v>129.15</v>
      </c>
      <c r="I228" s="207"/>
      <c r="J228" s="208">
        <f>ROUND(I228*H228,2)</f>
        <v>0</v>
      </c>
      <c r="K228" s="204" t="s">
        <v>1484</v>
      </c>
      <c r="L228" s="62"/>
      <c r="M228" s="209" t="s">
        <v>21</v>
      </c>
      <c r="N228" s="210" t="s">
        <v>47</v>
      </c>
      <c r="O228" s="43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AR228" s="25" t="s">
        <v>187</v>
      </c>
      <c r="AT228" s="25" t="s">
        <v>182</v>
      </c>
      <c r="AU228" s="25" t="s">
        <v>84</v>
      </c>
      <c r="AY228" s="25" t="s">
        <v>180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25" t="s">
        <v>84</v>
      </c>
      <c r="BK228" s="213">
        <f>ROUND(I228*H228,2)</f>
        <v>0</v>
      </c>
      <c r="BL228" s="25" t="s">
        <v>187</v>
      </c>
      <c r="BM228" s="25" t="s">
        <v>1808</v>
      </c>
    </row>
    <row r="229" spans="2:51" s="13" customFormat="1" ht="12">
      <c r="B229" s="225"/>
      <c r="C229" s="226"/>
      <c r="D229" s="216" t="s">
        <v>189</v>
      </c>
      <c r="E229" s="227" t="s">
        <v>21</v>
      </c>
      <c r="F229" s="228" t="s">
        <v>1651</v>
      </c>
      <c r="G229" s="226"/>
      <c r="H229" s="229">
        <v>129.15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189</v>
      </c>
      <c r="AU229" s="235" t="s">
        <v>84</v>
      </c>
      <c r="AV229" s="13" t="s">
        <v>86</v>
      </c>
      <c r="AW229" s="13" t="s">
        <v>39</v>
      </c>
      <c r="AX229" s="13" t="s">
        <v>76</v>
      </c>
      <c r="AY229" s="235" t="s">
        <v>180</v>
      </c>
    </row>
    <row r="230" spans="2:51" s="14" customFormat="1" ht="12">
      <c r="B230" s="236"/>
      <c r="C230" s="237"/>
      <c r="D230" s="216" t="s">
        <v>189</v>
      </c>
      <c r="E230" s="238" t="s">
        <v>21</v>
      </c>
      <c r="F230" s="239" t="s">
        <v>192</v>
      </c>
      <c r="G230" s="237"/>
      <c r="H230" s="240">
        <v>129.15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AT230" s="246" t="s">
        <v>189</v>
      </c>
      <c r="AU230" s="246" t="s">
        <v>84</v>
      </c>
      <c r="AV230" s="14" t="s">
        <v>187</v>
      </c>
      <c r="AW230" s="14" t="s">
        <v>39</v>
      </c>
      <c r="AX230" s="14" t="s">
        <v>84</v>
      </c>
      <c r="AY230" s="246" t="s">
        <v>180</v>
      </c>
    </row>
    <row r="231" spans="2:65" s="1" customFormat="1" ht="25.5" customHeight="1">
      <c r="B231" s="42"/>
      <c r="C231" s="202" t="s">
        <v>1809</v>
      </c>
      <c r="D231" s="202" t="s">
        <v>182</v>
      </c>
      <c r="E231" s="203" t="s">
        <v>1810</v>
      </c>
      <c r="F231" s="204" t="s">
        <v>1811</v>
      </c>
      <c r="G231" s="205" t="s">
        <v>872</v>
      </c>
      <c r="H231" s="206">
        <v>1</v>
      </c>
      <c r="I231" s="207"/>
      <c r="J231" s="208">
        <f>ROUND(I231*H231,2)</f>
        <v>0</v>
      </c>
      <c r="K231" s="204" t="s">
        <v>1484</v>
      </c>
      <c r="L231" s="62"/>
      <c r="M231" s="209" t="s">
        <v>21</v>
      </c>
      <c r="N231" s="210" t="s">
        <v>47</v>
      </c>
      <c r="O231" s="43"/>
      <c r="P231" s="211">
        <f>O231*H231</f>
        <v>0</v>
      </c>
      <c r="Q231" s="211">
        <v>0</v>
      </c>
      <c r="R231" s="211">
        <f>Q231*H231</f>
        <v>0</v>
      </c>
      <c r="S231" s="211">
        <v>0</v>
      </c>
      <c r="T231" s="212">
        <f>S231*H231</f>
        <v>0</v>
      </c>
      <c r="AR231" s="25" t="s">
        <v>187</v>
      </c>
      <c r="AT231" s="25" t="s">
        <v>182</v>
      </c>
      <c r="AU231" s="25" t="s">
        <v>84</v>
      </c>
      <c r="AY231" s="25" t="s">
        <v>180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25" t="s">
        <v>84</v>
      </c>
      <c r="BK231" s="213">
        <f>ROUND(I231*H231,2)</f>
        <v>0</v>
      </c>
      <c r="BL231" s="25" t="s">
        <v>187</v>
      </c>
      <c r="BM231" s="25" t="s">
        <v>1812</v>
      </c>
    </row>
    <row r="232" spans="2:65" s="1" customFormat="1" ht="25.5" customHeight="1">
      <c r="B232" s="42"/>
      <c r="C232" s="202" t="s">
        <v>1813</v>
      </c>
      <c r="D232" s="202" t="s">
        <v>182</v>
      </c>
      <c r="E232" s="203" t="s">
        <v>1814</v>
      </c>
      <c r="F232" s="204" t="s">
        <v>1815</v>
      </c>
      <c r="G232" s="205" t="s">
        <v>220</v>
      </c>
      <c r="H232" s="206">
        <v>111.3</v>
      </c>
      <c r="I232" s="207"/>
      <c r="J232" s="208">
        <f>ROUND(I232*H232,2)</f>
        <v>0</v>
      </c>
      <c r="K232" s="204" t="s">
        <v>1484</v>
      </c>
      <c r="L232" s="62"/>
      <c r="M232" s="209" t="s">
        <v>21</v>
      </c>
      <c r="N232" s="210" t="s">
        <v>47</v>
      </c>
      <c r="O232" s="43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AR232" s="25" t="s">
        <v>187</v>
      </c>
      <c r="AT232" s="25" t="s">
        <v>182</v>
      </c>
      <c r="AU232" s="25" t="s">
        <v>84</v>
      </c>
      <c r="AY232" s="25" t="s">
        <v>180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25" t="s">
        <v>84</v>
      </c>
      <c r="BK232" s="213">
        <f>ROUND(I232*H232,2)</f>
        <v>0</v>
      </c>
      <c r="BL232" s="25" t="s">
        <v>187</v>
      </c>
      <c r="BM232" s="25" t="s">
        <v>1816</v>
      </c>
    </row>
    <row r="233" spans="2:65" s="1" customFormat="1" ht="25.5" customHeight="1">
      <c r="B233" s="42"/>
      <c r="C233" s="202" t="s">
        <v>1817</v>
      </c>
      <c r="D233" s="202" t="s">
        <v>182</v>
      </c>
      <c r="E233" s="203" t="s">
        <v>1818</v>
      </c>
      <c r="F233" s="204" t="s">
        <v>1819</v>
      </c>
      <c r="G233" s="205" t="s">
        <v>220</v>
      </c>
      <c r="H233" s="206">
        <v>33.6</v>
      </c>
      <c r="I233" s="207"/>
      <c r="J233" s="208">
        <f>ROUND(I233*H233,2)</f>
        <v>0</v>
      </c>
      <c r="K233" s="204" t="s">
        <v>1484</v>
      </c>
      <c r="L233" s="62"/>
      <c r="M233" s="209" t="s">
        <v>21</v>
      </c>
      <c r="N233" s="210" t="s">
        <v>47</v>
      </c>
      <c r="O233" s="43"/>
      <c r="P233" s="211">
        <f>O233*H233</f>
        <v>0</v>
      </c>
      <c r="Q233" s="211">
        <v>0</v>
      </c>
      <c r="R233" s="211">
        <f>Q233*H233</f>
        <v>0</v>
      </c>
      <c r="S233" s="211">
        <v>0</v>
      </c>
      <c r="T233" s="212">
        <f>S233*H233</f>
        <v>0</v>
      </c>
      <c r="AR233" s="25" t="s">
        <v>187</v>
      </c>
      <c r="AT233" s="25" t="s">
        <v>182</v>
      </c>
      <c r="AU233" s="25" t="s">
        <v>84</v>
      </c>
      <c r="AY233" s="25" t="s">
        <v>180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25" t="s">
        <v>84</v>
      </c>
      <c r="BK233" s="213">
        <f>ROUND(I233*H233,2)</f>
        <v>0</v>
      </c>
      <c r="BL233" s="25" t="s">
        <v>187</v>
      </c>
      <c r="BM233" s="25" t="s">
        <v>1820</v>
      </c>
    </row>
    <row r="234" spans="2:65" s="1" customFormat="1" ht="16.5" customHeight="1">
      <c r="B234" s="42"/>
      <c r="C234" s="202" t="s">
        <v>1821</v>
      </c>
      <c r="D234" s="202" t="s">
        <v>182</v>
      </c>
      <c r="E234" s="203" t="s">
        <v>1822</v>
      </c>
      <c r="F234" s="204" t="s">
        <v>1823</v>
      </c>
      <c r="G234" s="205" t="s">
        <v>319</v>
      </c>
      <c r="H234" s="206">
        <v>34.68</v>
      </c>
      <c r="I234" s="207"/>
      <c r="J234" s="208">
        <f>ROUND(I234*H234,2)</f>
        <v>0</v>
      </c>
      <c r="K234" s="204" t="s">
        <v>1484</v>
      </c>
      <c r="L234" s="62"/>
      <c r="M234" s="209" t="s">
        <v>21</v>
      </c>
      <c r="N234" s="210" t="s">
        <v>47</v>
      </c>
      <c r="O234" s="43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AR234" s="25" t="s">
        <v>187</v>
      </c>
      <c r="AT234" s="25" t="s">
        <v>182</v>
      </c>
      <c r="AU234" s="25" t="s">
        <v>84</v>
      </c>
      <c r="AY234" s="25" t="s">
        <v>180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25" t="s">
        <v>84</v>
      </c>
      <c r="BK234" s="213">
        <f>ROUND(I234*H234,2)</f>
        <v>0</v>
      </c>
      <c r="BL234" s="25" t="s">
        <v>187</v>
      </c>
      <c r="BM234" s="25" t="s">
        <v>1824</v>
      </c>
    </row>
    <row r="235" spans="2:65" s="1" customFormat="1" ht="16.5" customHeight="1">
      <c r="B235" s="42"/>
      <c r="C235" s="202" t="s">
        <v>1825</v>
      </c>
      <c r="D235" s="202" t="s">
        <v>182</v>
      </c>
      <c r="E235" s="203" t="s">
        <v>1826</v>
      </c>
      <c r="F235" s="204" t="s">
        <v>1827</v>
      </c>
      <c r="G235" s="205" t="s">
        <v>319</v>
      </c>
      <c r="H235" s="206">
        <v>173.4</v>
      </c>
      <c r="I235" s="207"/>
      <c r="J235" s="208">
        <f>ROUND(I235*H235,2)</f>
        <v>0</v>
      </c>
      <c r="K235" s="204" t="s">
        <v>1484</v>
      </c>
      <c r="L235" s="62"/>
      <c r="M235" s="209" t="s">
        <v>21</v>
      </c>
      <c r="N235" s="210" t="s">
        <v>47</v>
      </c>
      <c r="O235" s="43"/>
      <c r="P235" s="211">
        <f>O235*H235</f>
        <v>0</v>
      </c>
      <c r="Q235" s="211">
        <v>0</v>
      </c>
      <c r="R235" s="211">
        <f>Q235*H235</f>
        <v>0</v>
      </c>
      <c r="S235" s="211">
        <v>0</v>
      </c>
      <c r="T235" s="212">
        <f>S235*H235</f>
        <v>0</v>
      </c>
      <c r="AR235" s="25" t="s">
        <v>187</v>
      </c>
      <c r="AT235" s="25" t="s">
        <v>182</v>
      </c>
      <c r="AU235" s="25" t="s">
        <v>84</v>
      </c>
      <c r="AY235" s="25" t="s">
        <v>180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25" t="s">
        <v>84</v>
      </c>
      <c r="BK235" s="213">
        <f>ROUND(I235*H235,2)</f>
        <v>0</v>
      </c>
      <c r="BL235" s="25" t="s">
        <v>187</v>
      </c>
      <c r="BM235" s="25" t="s">
        <v>1828</v>
      </c>
    </row>
    <row r="236" spans="2:51" s="13" customFormat="1" ht="12">
      <c r="B236" s="225"/>
      <c r="C236" s="226"/>
      <c r="D236" s="216" t="s">
        <v>189</v>
      </c>
      <c r="E236" s="227" t="s">
        <v>21</v>
      </c>
      <c r="F236" s="228" t="s">
        <v>1829</v>
      </c>
      <c r="G236" s="226"/>
      <c r="H236" s="229">
        <v>173.4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189</v>
      </c>
      <c r="AU236" s="235" t="s">
        <v>84</v>
      </c>
      <c r="AV236" s="13" t="s">
        <v>86</v>
      </c>
      <c r="AW236" s="13" t="s">
        <v>39</v>
      </c>
      <c r="AX236" s="13" t="s">
        <v>76</v>
      </c>
      <c r="AY236" s="235" t="s">
        <v>180</v>
      </c>
    </row>
    <row r="237" spans="2:51" s="14" customFormat="1" ht="12">
      <c r="B237" s="236"/>
      <c r="C237" s="237"/>
      <c r="D237" s="216" t="s">
        <v>189</v>
      </c>
      <c r="E237" s="238" t="s">
        <v>21</v>
      </c>
      <c r="F237" s="239" t="s">
        <v>192</v>
      </c>
      <c r="G237" s="237"/>
      <c r="H237" s="240">
        <v>173.4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AT237" s="246" t="s">
        <v>189</v>
      </c>
      <c r="AU237" s="246" t="s">
        <v>84</v>
      </c>
      <c r="AV237" s="14" t="s">
        <v>187</v>
      </c>
      <c r="AW237" s="14" t="s">
        <v>39</v>
      </c>
      <c r="AX237" s="14" t="s">
        <v>84</v>
      </c>
      <c r="AY237" s="246" t="s">
        <v>180</v>
      </c>
    </row>
    <row r="238" spans="2:65" s="1" customFormat="1" ht="16.5" customHeight="1">
      <c r="B238" s="42"/>
      <c r="C238" s="202" t="s">
        <v>87</v>
      </c>
      <c r="D238" s="202" t="s">
        <v>182</v>
      </c>
      <c r="E238" s="203" t="s">
        <v>1830</v>
      </c>
      <c r="F238" s="204" t="s">
        <v>1831</v>
      </c>
      <c r="G238" s="205" t="s">
        <v>185</v>
      </c>
      <c r="H238" s="206">
        <v>38.66</v>
      </c>
      <c r="I238" s="207"/>
      <c r="J238" s="208">
        <f aca="true" t="shared" si="70" ref="J238:J250">ROUND(I238*H238,2)</f>
        <v>0</v>
      </c>
      <c r="K238" s="204" t="s">
        <v>1484</v>
      </c>
      <c r="L238" s="62"/>
      <c r="M238" s="209" t="s">
        <v>21</v>
      </c>
      <c r="N238" s="210" t="s">
        <v>47</v>
      </c>
      <c r="O238" s="43"/>
      <c r="P238" s="211">
        <f aca="true" t="shared" si="71" ref="P238:P250">O238*H238</f>
        <v>0</v>
      </c>
      <c r="Q238" s="211">
        <v>0</v>
      </c>
      <c r="R238" s="211">
        <f aca="true" t="shared" si="72" ref="R238:R250">Q238*H238</f>
        <v>0</v>
      </c>
      <c r="S238" s="211">
        <v>0</v>
      </c>
      <c r="T238" s="212">
        <f aca="true" t="shared" si="73" ref="T238:T250">S238*H238</f>
        <v>0</v>
      </c>
      <c r="AR238" s="25" t="s">
        <v>187</v>
      </c>
      <c r="AT238" s="25" t="s">
        <v>182</v>
      </c>
      <c r="AU238" s="25" t="s">
        <v>84</v>
      </c>
      <c r="AY238" s="25" t="s">
        <v>180</v>
      </c>
      <c r="BE238" s="213">
        <f aca="true" t="shared" si="74" ref="BE238:BE250">IF(N238="základní",J238,0)</f>
        <v>0</v>
      </c>
      <c r="BF238" s="213">
        <f aca="true" t="shared" si="75" ref="BF238:BF250">IF(N238="snížená",J238,0)</f>
        <v>0</v>
      </c>
      <c r="BG238" s="213">
        <f aca="true" t="shared" si="76" ref="BG238:BG250">IF(N238="zákl. přenesená",J238,0)</f>
        <v>0</v>
      </c>
      <c r="BH238" s="213">
        <f aca="true" t="shared" si="77" ref="BH238:BH250">IF(N238="sníž. přenesená",J238,0)</f>
        <v>0</v>
      </c>
      <c r="BI238" s="213">
        <f aca="true" t="shared" si="78" ref="BI238:BI250">IF(N238="nulová",J238,0)</f>
        <v>0</v>
      </c>
      <c r="BJ238" s="25" t="s">
        <v>84</v>
      </c>
      <c r="BK238" s="213">
        <f aca="true" t="shared" si="79" ref="BK238:BK250">ROUND(I238*H238,2)</f>
        <v>0</v>
      </c>
      <c r="BL238" s="25" t="s">
        <v>187</v>
      </c>
      <c r="BM238" s="25" t="s">
        <v>1832</v>
      </c>
    </row>
    <row r="239" spans="2:65" s="1" customFormat="1" ht="16.5" customHeight="1">
      <c r="B239" s="42"/>
      <c r="C239" s="202" t="s">
        <v>1833</v>
      </c>
      <c r="D239" s="202" t="s">
        <v>182</v>
      </c>
      <c r="E239" s="203" t="s">
        <v>1834</v>
      </c>
      <c r="F239" s="204" t="s">
        <v>1835</v>
      </c>
      <c r="G239" s="205" t="s">
        <v>185</v>
      </c>
      <c r="H239" s="206">
        <v>38.66</v>
      </c>
      <c r="I239" s="207"/>
      <c r="J239" s="208">
        <f t="shared" si="70"/>
        <v>0</v>
      </c>
      <c r="K239" s="204" t="s">
        <v>1484</v>
      </c>
      <c r="L239" s="62"/>
      <c r="M239" s="209" t="s">
        <v>21</v>
      </c>
      <c r="N239" s="210" t="s">
        <v>47</v>
      </c>
      <c r="O239" s="43"/>
      <c r="P239" s="211">
        <f t="shared" si="71"/>
        <v>0</v>
      </c>
      <c r="Q239" s="211">
        <v>0</v>
      </c>
      <c r="R239" s="211">
        <f t="shared" si="72"/>
        <v>0</v>
      </c>
      <c r="S239" s="211">
        <v>0</v>
      </c>
      <c r="T239" s="212">
        <f t="shared" si="73"/>
        <v>0</v>
      </c>
      <c r="AR239" s="25" t="s">
        <v>187</v>
      </c>
      <c r="AT239" s="25" t="s">
        <v>182</v>
      </c>
      <c r="AU239" s="25" t="s">
        <v>84</v>
      </c>
      <c r="AY239" s="25" t="s">
        <v>180</v>
      </c>
      <c r="BE239" s="213">
        <f t="shared" si="74"/>
        <v>0</v>
      </c>
      <c r="BF239" s="213">
        <f t="shared" si="75"/>
        <v>0</v>
      </c>
      <c r="BG239" s="213">
        <f t="shared" si="76"/>
        <v>0</v>
      </c>
      <c r="BH239" s="213">
        <f t="shared" si="77"/>
        <v>0</v>
      </c>
      <c r="BI239" s="213">
        <f t="shared" si="78"/>
        <v>0</v>
      </c>
      <c r="BJ239" s="25" t="s">
        <v>84</v>
      </c>
      <c r="BK239" s="213">
        <f t="shared" si="79"/>
        <v>0</v>
      </c>
      <c r="BL239" s="25" t="s">
        <v>187</v>
      </c>
      <c r="BM239" s="25" t="s">
        <v>1836</v>
      </c>
    </row>
    <row r="240" spans="2:65" s="1" customFormat="1" ht="16.5" customHeight="1">
      <c r="B240" s="42"/>
      <c r="C240" s="202" t="s">
        <v>1837</v>
      </c>
      <c r="D240" s="202" t="s">
        <v>182</v>
      </c>
      <c r="E240" s="203" t="s">
        <v>1838</v>
      </c>
      <c r="F240" s="204" t="s">
        <v>1839</v>
      </c>
      <c r="G240" s="205" t="s">
        <v>185</v>
      </c>
      <c r="H240" s="206">
        <v>38.66</v>
      </c>
      <c r="I240" s="207"/>
      <c r="J240" s="208">
        <f t="shared" si="70"/>
        <v>0</v>
      </c>
      <c r="K240" s="204" t="s">
        <v>1484</v>
      </c>
      <c r="L240" s="62"/>
      <c r="M240" s="209" t="s">
        <v>21</v>
      </c>
      <c r="N240" s="210" t="s">
        <v>47</v>
      </c>
      <c r="O240" s="43"/>
      <c r="P240" s="211">
        <f t="shared" si="71"/>
        <v>0</v>
      </c>
      <c r="Q240" s="211">
        <v>0</v>
      </c>
      <c r="R240" s="211">
        <f t="shared" si="72"/>
        <v>0</v>
      </c>
      <c r="S240" s="211">
        <v>0</v>
      </c>
      <c r="T240" s="212">
        <f t="shared" si="73"/>
        <v>0</v>
      </c>
      <c r="AR240" s="25" t="s">
        <v>187</v>
      </c>
      <c r="AT240" s="25" t="s">
        <v>182</v>
      </c>
      <c r="AU240" s="25" t="s">
        <v>84</v>
      </c>
      <c r="AY240" s="25" t="s">
        <v>180</v>
      </c>
      <c r="BE240" s="213">
        <f t="shared" si="74"/>
        <v>0</v>
      </c>
      <c r="BF240" s="213">
        <f t="shared" si="75"/>
        <v>0</v>
      </c>
      <c r="BG240" s="213">
        <f t="shared" si="76"/>
        <v>0</v>
      </c>
      <c r="BH240" s="213">
        <f t="shared" si="77"/>
        <v>0</v>
      </c>
      <c r="BI240" s="213">
        <f t="shared" si="78"/>
        <v>0</v>
      </c>
      <c r="BJ240" s="25" t="s">
        <v>84</v>
      </c>
      <c r="BK240" s="213">
        <f t="shared" si="79"/>
        <v>0</v>
      </c>
      <c r="BL240" s="25" t="s">
        <v>187</v>
      </c>
      <c r="BM240" s="25" t="s">
        <v>1840</v>
      </c>
    </row>
    <row r="241" spans="2:65" s="1" customFormat="1" ht="16.5" customHeight="1">
      <c r="B241" s="42"/>
      <c r="C241" s="202" t="s">
        <v>1841</v>
      </c>
      <c r="D241" s="202" t="s">
        <v>182</v>
      </c>
      <c r="E241" s="203" t="s">
        <v>1842</v>
      </c>
      <c r="F241" s="204" t="s">
        <v>1843</v>
      </c>
      <c r="G241" s="205" t="s">
        <v>319</v>
      </c>
      <c r="H241" s="206">
        <v>4.97</v>
      </c>
      <c r="I241" s="207"/>
      <c r="J241" s="208">
        <f t="shared" si="70"/>
        <v>0</v>
      </c>
      <c r="K241" s="204" t="s">
        <v>1484</v>
      </c>
      <c r="L241" s="62"/>
      <c r="M241" s="209" t="s">
        <v>21</v>
      </c>
      <c r="N241" s="210" t="s">
        <v>47</v>
      </c>
      <c r="O241" s="43"/>
      <c r="P241" s="211">
        <f t="shared" si="71"/>
        <v>0</v>
      </c>
      <c r="Q241" s="211">
        <v>0</v>
      </c>
      <c r="R241" s="211">
        <f t="shared" si="72"/>
        <v>0</v>
      </c>
      <c r="S241" s="211">
        <v>0</v>
      </c>
      <c r="T241" s="212">
        <f t="shared" si="73"/>
        <v>0</v>
      </c>
      <c r="AR241" s="25" t="s">
        <v>187</v>
      </c>
      <c r="AT241" s="25" t="s">
        <v>182</v>
      </c>
      <c r="AU241" s="25" t="s">
        <v>84</v>
      </c>
      <c r="AY241" s="25" t="s">
        <v>180</v>
      </c>
      <c r="BE241" s="213">
        <f t="shared" si="74"/>
        <v>0</v>
      </c>
      <c r="BF241" s="213">
        <f t="shared" si="75"/>
        <v>0</v>
      </c>
      <c r="BG241" s="213">
        <f t="shared" si="76"/>
        <v>0</v>
      </c>
      <c r="BH241" s="213">
        <f t="shared" si="77"/>
        <v>0</v>
      </c>
      <c r="BI241" s="213">
        <f t="shared" si="78"/>
        <v>0</v>
      </c>
      <c r="BJ241" s="25" t="s">
        <v>84</v>
      </c>
      <c r="BK241" s="213">
        <f t="shared" si="79"/>
        <v>0</v>
      </c>
      <c r="BL241" s="25" t="s">
        <v>187</v>
      </c>
      <c r="BM241" s="25" t="s">
        <v>1844</v>
      </c>
    </row>
    <row r="242" spans="2:65" s="1" customFormat="1" ht="25.5" customHeight="1">
      <c r="B242" s="42"/>
      <c r="C242" s="202" t="s">
        <v>1845</v>
      </c>
      <c r="D242" s="202" t="s">
        <v>182</v>
      </c>
      <c r="E242" s="203" t="s">
        <v>1846</v>
      </c>
      <c r="F242" s="204" t="s">
        <v>1847</v>
      </c>
      <c r="G242" s="205" t="s">
        <v>185</v>
      </c>
      <c r="H242" s="206">
        <v>24.85</v>
      </c>
      <c r="I242" s="207"/>
      <c r="J242" s="208">
        <f t="shared" si="70"/>
        <v>0</v>
      </c>
      <c r="K242" s="204" t="s">
        <v>1484</v>
      </c>
      <c r="L242" s="62"/>
      <c r="M242" s="209" t="s">
        <v>21</v>
      </c>
      <c r="N242" s="210" t="s">
        <v>47</v>
      </c>
      <c r="O242" s="43"/>
      <c r="P242" s="211">
        <f t="shared" si="71"/>
        <v>0</v>
      </c>
      <c r="Q242" s="211">
        <v>0</v>
      </c>
      <c r="R242" s="211">
        <f t="shared" si="72"/>
        <v>0</v>
      </c>
      <c r="S242" s="211">
        <v>0</v>
      </c>
      <c r="T242" s="212">
        <f t="shared" si="73"/>
        <v>0</v>
      </c>
      <c r="AR242" s="25" t="s">
        <v>187</v>
      </c>
      <c r="AT242" s="25" t="s">
        <v>182</v>
      </c>
      <c r="AU242" s="25" t="s">
        <v>84</v>
      </c>
      <c r="AY242" s="25" t="s">
        <v>180</v>
      </c>
      <c r="BE242" s="213">
        <f t="shared" si="74"/>
        <v>0</v>
      </c>
      <c r="BF242" s="213">
        <f t="shared" si="75"/>
        <v>0</v>
      </c>
      <c r="BG242" s="213">
        <f t="shared" si="76"/>
        <v>0</v>
      </c>
      <c r="BH242" s="213">
        <f t="shared" si="77"/>
        <v>0</v>
      </c>
      <c r="BI242" s="213">
        <f t="shared" si="78"/>
        <v>0</v>
      </c>
      <c r="BJ242" s="25" t="s">
        <v>84</v>
      </c>
      <c r="BK242" s="213">
        <f t="shared" si="79"/>
        <v>0</v>
      </c>
      <c r="BL242" s="25" t="s">
        <v>187</v>
      </c>
      <c r="BM242" s="25" t="s">
        <v>1848</v>
      </c>
    </row>
    <row r="243" spans="2:65" s="1" customFormat="1" ht="25.5" customHeight="1">
      <c r="B243" s="42"/>
      <c r="C243" s="202" t="s">
        <v>1849</v>
      </c>
      <c r="D243" s="202" t="s">
        <v>182</v>
      </c>
      <c r="E243" s="203" t="s">
        <v>1850</v>
      </c>
      <c r="F243" s="204" t="s">
        <v>1851</v>
      </c>
      <c r="G243" s="205" t="s">
        <v>185</v>
      </c>
      <c r="H243" s="206">
        <v>19.9</v>
      </c>
      <c r="I243" s="207"/>
      <c r="J243" s="208">
        <f t="shared" si="70"/>
        <v>0</v>
      </c>
      <c r="K243" s="204" t="s">
        <v>1484</v>
      </c>
      <c r="L243" s="62"/>
      <c r="M243" s="209" t="s">
        <v>21</v>
      </c>
      <c r="N243" s="210" t="s">
        <v>47</v>
      </c>
      <c r="O243" s="43"/>
      <c r="P243" s="211">
        <f t="shared" si="71"/>
        <v>0</v>
      </c>
      <c r="Q243" s="211">
        <v>0</v>
      </c>
      <c r="R243" s="211">
        <f t="shared" si="72"/>
        <v>0</v>
      </c>
      <c r="S243" s="211">
        <v>0</v>
      </c>
      <c r="T243" s="212">
        <f t="shared" si="73"/>
        <v>0</v>
      </c>
      <c r="AR243" s="25" t="s">
        <v>187</v>
      </c>
      <c r="AT243" s="25" t="s">
        <v>182</v>
      </c>
      <c r="AU243" s="25" t="s">
        <v>84</v>
      </c>
      <c r="AY243" s="25" t="s">
        <v>180</v>
      </c>
      <c r="BE243" s="213">
        <f t="shared" si="74"/>
        <v>0</v>
      </c>
      <c r="BF243" s="213">
        <f t="shared" si="75"/>
        <v>0</v>
      </c>
      <c r="BG243" s="213">
        <f t="shared" si="76"/>
        <v>0</v>
      </c>
      <c r="BH243" s="213">
        <f t="shared" si="77"/>
        <v>0</v>
      </c>
      <c r="BI243" s="213">
        <f t="shared" si="78"/>
        <v>0</v>
      </c>
      <c r="BJ243" s="25" t="s">
        <v>84</v>
      </c>
      <c r="BK243" s="213">
        <f t="shared" si="79"/>
        <v>0</v>
      </c>
      <c r="BL243" s="25" t="s">
        <v>187</v>
      </c>
      <c r="BM243" s="25" t="s">
        <v>1852</v>
      </c>
    </row>
    <row r="244" spans="2:65" s="1" customFormat="1" ht="25.5" customHeight="1">
      <c r="B244" s="42"/>
      <c r="C244" s="202" t="s">
        <v>1853</v>
      </c>
      <c r="D244" s="202" t="s">
        <v>182</v>
      </c>
      <c r="E244" s="203" t="s">
        <v>1854</v>
      </c>
      <c r="F244" s="204" t="s">
        <v>1855</v>
      </c>
      <c r="G244" s="205" t="s">
        <v>185</v>
      </c>
      <c r="H244" s="206">
        <v>19.9</v>
      </c>
      <c r="I244" s="207"/>
      <c r="J244" s="208">
        <f t="shared" si="70"/>
        <v>0</v>
      </c>
      <c r="K244" s="204" t="s">
        <v>1484</v>
      </c>
      <c r="L244" s="62"/>
      <c r="M244" s="209" t="s">
        <v>21</v>
      </c>
      <c r="N244" s="210" t="s">
        <v>47</v>
      </c>
      <c r="O244" s="43"/>
      <c r="P244" s="211">
        <f t="shared" si="71"/>
        <v>0</v>
      </c>
      <c r="Q244" s="211">
        <v>0</v>
      </c>
      <c r="R244" s="211">
        <f t="shared" si="72"/>
        <v>0</v>
      </c>
      <c r="S244" s="211">
        <v>0</v>
      </c>
      <c r="T244" s="212">
        <f t="shared" si="73"/>
        <v>0</v>
      </c>
      <c r="AR244" s="25" t="s">
        <v>187</v>
      </c>
      <c r="AT244" s="25" t="s">
        <v>182</v>
      </c>
      <c r="AU244" s="25" t="s">
        <v>84</v>
      </c>
      <c r="AY244" s="25" t="s">
        <v>180</v>
      </c>
      <c r="BE244" s="213">
        <f t="shared" si="74"/>
        <v>0</v>
      </c>
      <c r="BF244" s="213">
        <f t="shared" si="75"/>
        <v>0</v>
      </c>
      <c r="BG244" s="213">
        <f t="shared" si="76"/>
        <v>0</v>
      </c>
      <c r="BH244" s="213">
        <f t="shared" si="77"/>
        <v>0</v>
      </c>
      <c r="BI244" s="213">
        <f t="shared" si="78"/>
        <v>0</v>
      </c>
      <c r="BJ244" s="25" t="s">
        <v>84</v>
      </c>
      <c r="BK244" s="213">
        <f t="shared" si="79"/>
        <v>0</v>
      </c>
      <c r="BL244" s="25" t="s">
        <v>187</v>
      </c>
      <c r="BM244" s="25" t="s">
        <v>1856</v>
      </c>
    </row>
    <row r="245" spans="2:65" s="1" customFormat="1" ht="25.5" customHeight="1">
      <c r="B245" s="42"/>
      <c r="C245" s="202" t="s">
        <v>1857</v>
      </c>
      <c r="D245" s="202" t="s">
        <v>182</v>
      </c>
      <c r="E245" s="203" t="s">
        <v>1858</v>
      </c>
      <c r="F245" s="204" t="s">
        <v>1859</v>
      </c>
      <c r="G245" s="205" t="s">
        <v>185</v>
      </c>
      <c r="H245" s="206">
        <v>19.9</v>
      </c>
      <c r="I245" s="207"/>
      <c r="J245" s="208">
        <f t="shared" si="70"/>
        <v>0</v>
      </c>
      <c r="K245" s="204" t="s">
        <v>1484</v>
      </c>
      <c r="L245" s="62"/>
      <c r="M245" s="209" t="s">
        <v>21</v>
      </c>
      <c r="N245" s="210" t="s">
        <v>47</v>
      </c>
      <c r="O245" s="43"/>
      <c r="P245" s="211">
        <f t="shared" si="71"/>
        <v>0</v>
      </c>
      <c r="Q245" s="211">
        <v>0</v>
      </c>
      <c r="R245" s="211">
        <f t="shared" si="72"/>
        <v>0</v>
      </c>
      <c r="S245" s="211">
        <v>0</v>
      </c>
      <c r="T245" s="212">
        <f t="shared" si="73"/>
        <v>0</v>
      </c>
      <c r="AR245" s="25" t="s">
        <v>187</v>
      </c>
      <c r="AT245" s="25" t="s">
        <v>182</v>
      </c>
      <c r="AU245" s="25" t="s">
        <v>84</v>
      </c>
      <c r="AY245" s="25" t="s">
        <v>180</v>
      </c>
      <c r="BE245" s="213">
        <f t="shared" si="74"/>
        <v>0</v>
      </c>
      <c r="BF245" s="213">
        <f t="shared" si="75"/>
        <v>0</v>
      </c>
      <c r="BG245" s="213">
        <f t="shared" si="76"/>
        <v>0</v>
      </c>
      <c r="BH245" s="213">
        <f t="shared" si="77"/>
        <v>0</v>
      </c>
      <c r="BI245" s="213">
        <f t="shared" si="78"/>
        <v>0</v>
      </c>
      <c r="BJ245" s="25" t="s">
        <v>84</v>
      </c>
      <c r="BK245" s="213">
        <f t="shared" si="79"/>
        <v>0</v>
      </c>
      <c r="BL245" s="25" t="s">
        <v>187</v>
      </c>
      <c r="BM245" s="25" t="s">
        <v>1860</v>
      </c>
    </row>
    <row r="246" spans="2:65" s="1" customFormat="1" ht="16.5" customHeight="1">
      <c r="B246" s="42"/>
      <c r="C246" s="202" t="s">
        <v>1861</v>
      </c>
      <c r="D246" s="202" t="s">
        <v>182</v>
      </c>
      <c r="E246" s="203" t="s">
        <v>1862</v>
      </c>
      <c r="F246" s="204" t="s">
        <v>1863</v>
      </c>
      <c r="G246" s="205" t="s">
        <v>872</v>
      </c>
      <c r="H246" s="206">
        <v>4</v>
      </c>
      <c r="I246" s="207"/>
      <c r="J246" s="208">
        <f t="shared" si="70"/>
        <v>0</v>
      </c>
      <c r="K246" s="204" t="s">
        <v>1484</v>
      </c>
      <c r="L246" s="62"/>
      <c r="M246" s="209" t="s">
        <v>21</v>
      </c>
      <c r="N246" s="210" t="s">
        <v>47</v>
      </c>
      <c r="O246" s="43"/>
      <c r="P246" s="211">
        <f t="shared" si="71"/>
        <v>0</v>
      </c>
      <c r="Q246" s="211">
        <v>0</v>
      </c>
      <c r="R246" s="211">
        <f t="shared" si="72"/>
        <v>0</v>
      </c>
      <c r="S246" s="211">
        <v>0</v>
      </c>
      <c r="T246" s="212">
        <f t="shared" si="73"/>
        <v>0</v>
      </c>
      <c r="AR246" s="25" t="s">
        <v>187</v>
      </c>
      <c r="AT246" s="25" t="s">
        <v>182</v>
      </c>
      <c r="AU246" s="25" t="s">
        <v>84</v>
      </c>
      <c r="AY246" s="25" t="s">
        <v>180</v>
      </c>
      <c r="BE246" s="213">
        <f t="shared" si="74"/>
        <v>0</v>
      </c>
      <c r="BF246" s="213">
        <f t="shared" si="75"/>
        <v>0</v>
      </c>
      <c r="BG246" s="213">
        <f t="shared" si="76"/>
        <v>0</v>
      </c>
      <c r="BH246" s="213">
        <f t="shared" si="77"/>
        <v>0</v>
      </c>
      <c r="BI246" s="213">
        <f t="shared" si="78"/>
        <v>0</v>
      </c>
      <c r="BJ246" s="25" t="s">
        <v>84</v>
      </c>
      <c r="BK246" s="213">
        <f t="shared" si="79"/>
        <v>0</v>
      </c>
      <c r="BL246" s="25" t="s">
        <v>187</v>
      </c>
      <c r="BM246" s="25" t="s">
        <v>1864</v>
      </c>
    </row>
    <row r="247" spans="2:65" s="1" customFormat="1" ht="16.5" customHeight="1">
      <c r="B247" s="42"/>
      <c r="C247" s="202" t="s">
        <v>1865</v>
      </c>
      <c r="D247" s="202" t="s">
        <v>182</v>
      </c>
      <c r="E247" s="203" t="s">
        <v>1866</v>
      </c>
      <c r="F247" s="204" t="s">
        <v>1867</v>
      </c>
      <c r="G247" s="205" t="s">
        <v>1868</v>
      </c>
      <c r="H247" s="206">
        <v>62.42</v>
      </c>
      <c r="I247" s="207"/>
      <c r="J247" s="208">
        <f t="shared" si="70"/>
        <v>0</v>
      </c>
      <c r="K247" s="204" t="s">
        <v>1484</v>
      </c>
      <c r="L247" s="62"/>
      <c r="M247" s="209" t="s">
        <v>21</v>
      </c>
      <c r="N247" s="210" t="s">
        <v>47</v>
      </c>
      <c r="O247" s="43"/>
      <c r="P247" s="211">
        <f t="shared" si="71"/>
        <v>0</v>
      </c>
      <c r="Q247" s="211">
        <v>0</v>
      </c>
      <c r="R247" s="211">
        <f t="shared" si="72"/>
        <v>0</v>
      </c>
      <c r="S247" s="211">
        <v>0</v>
      </c>
      <c r="T247" s="212">
        <f t="shared" si="73"/>
        <v>0</v>
      </c>
      <c r="AR247" s="25" t="s">
        <v>187</v>
      </c>
      <c r="AT247" s="25" t="s">
        <v>182</v>
      </c>
      <c r="AU247" s="25" t="s">
        <v>84</v>
      </c>
      <c r="AY247" s="25" t="s">
        <v>180</v>
      </c>
      <c r="BE247" s="213">
        <f t="shared" si="74"/>
        <v>0</v>
      </c>
      <c r="BF247" s="213">
        <f t="shared" si="75"/>
        <v>0</v>
      </c>
      <c r="BG247" s="213">
        <f t="shared" si="76"/>
        <v>0</v>
      </c>
      <c r="BH247" s="213">
        <f t="shared" si="77"/>
        <v>0</v>
      </c>
      <c r="BI247" s="213">
        <f t="shared" si="78"/>
        <v>0</v>
      </c>
      <c r="BJ247" s="25" t="s">
        <v>84</v>
      </c>
      <c r="BK247" s="213">
        <f t="shared" si="79"/>
        <v>0</v>
      </c>
      <c r="BL247" s="25" t="s">
        <v>187</v>
      </c>
      <c r="BM247" s="25" t="s">
        <v>1869</v>
      </c>
    </row>
    <row r="248" spans="2:65" s="1" customFormat="1" ht="16.5" customHeight="1">
      <c r="B248" s="42"/>
      <c r="C248" s="202" t="s">
        <v>1870</v>
      </c>
      <c r="D248" s="202" t="s">
        <v>182</v>
      </c>
      <c r="E248" s="203" t="s">
        <v>1871</v>
      </c>
      <c r="F248" s="204" t="s">
        <v>1872</v>
      </c>
      <c r="G248" s="205" t="s">
        <v>872</v>
      </c>
      <c r="H248" s="206">
        <v>4</v>
      </c>
      <c r="I248" s="207"/>
      <c r="J248" s="208">
        <f t="shared" si="70"/>
        <v>0</v>
      </c>
      <c r="K248" s="204" t="s">
        <v>1484</v>
      </c>
      <c r="L248" s="62"/>
      <c r="M248" s="209" t="s">
        <v>21</v>
      </c>
      <c r="N248" s="210" t="s">
        <v>47</v>
      </c>
      <c r="O248" s="43"/>
      <c r="P248" s="211">
        <f t="shared" si="71"/>
        <v>0</v>
      </c>
      <c r="Q248" s="211">
        <v>0</v>
      </c>
      <c r="R248" s="211">
        <f t="shared" si="72"/>
        <v>0</v>
      </c>
      <c r="S248" s="211">
        <v>0</v>
      </c>
      <c r="T248" s="212">
        <f t="shared" si="73"/>
        <v>0</v>
      </c>
      <c r="AR248" s="25" t="s">
        <v>187</v>
      </c>
      <c r="AT248" s="25" t="s">
        <v>182</v>
      </c>
      <c r="AU248" s="25" t="s">
        <v>84</v>
      </c>
      <c r="AY248" s="25" t="s">
        <v>180</v>
      </c>
      <c r="BE248" s="213">
        <f t="shared" si="74"/>
        <v>0</v>
      </c>
      <c r="BF248" s="213">
        <f t="shared" si="75"/>
        <v>0</v>
      </c>
      <c r="BG248" s="213">
        <f t="shared" si="76"/>
        <v>0</v>
      </c>
      <c r="BH248" s="213">
        <f t="shared" si="77"/>
        <v>0</v>
      </c>
      <c r="BI248" s="213">
        <f t="shared" si="78"/>
        <v>0</v>
      </c>
      <c r="BJ248" s="25" t="s">
        <v>84</v>
      </c>
      <c r="BK248" s="213">
        <f t="shared" si="79"/>
        <v>0</v>
      </c>
      <c r="BL248" s="25" t="s">
        <v>187</v>
      </c>
      <c r="BM248" s="25" t="s">
        <v>1873</v>
      </c>
    </row>
    <row r="249" spans="2:65" s="1" customFormat="1" ht="16.5" customHeight="1">
      <c r="B249" s="42"/>
      <c r="C249" s="202" t="s">
        <v>1874</v>
      </c>
      <c r="D249" s="202" t="s">
        <v>182</v>
      </c>
      <c r="E249" s="203" t="s">
        <v>1615</v>
      </c>
      <c r="F249" s="204" t="s">
        <v>1616</v>
      </c>
      <c r="G249" s="205" t="s">
        <v>1617</v>
      </c>
      <c r="H249" s="278"/>
      <c r="I249" s="207"/>
      <c r="J249" s="208">
        <f t="shared" si="70"/>
        <v>0</v>
      </c>
      <c r="K249" s="204" t="s">
        <v>1484</v>
      </c>
      <c r="L249" s="62"/>
      <c r="M249" s="209" t="s">
        <v>21</v>
      </c>
      <c r="N249" s="210" t="s">
        <v>47</v>
      </c>
      <c r="O249" s="43"/>
      <c r="P249" s="211">
        <f t="shared" si="71"/>
        <v>0</v>
      </c>
      <c r="Q249" s="211">
        <v>0</v>
      </c>
      <c r="R249" s="211">
        <f t="shared" si="72"/>
        <v>0</v>
      </c>
      <c r="S249" s="211">
        <v>0</v>
      </c>
      <c r="T249" s="212">
        <f t="shared" si="73"/>
        <v>0</v>
      </c>
      <c r="AR249" s="25" t="s">
        <v>187</v>
      </c>
      <c r="AT249" s="25" t="s">
        <v>182</v>
      </c>
      <c r="AU249" s="25" t="s">
        <v>84</v>
      </c>
      <c r="AY249" s="25" t="s">
        <v>180</v>
      </c>
      <c r="BE249" s="213">
        <f t="shared" si="74"/>
        <v>0</v>
      </c>
      <c r="BF249" s="213">
        <f t="shared" si="75"/>
        <v>0</v>
      </c>
      <c r="BG249" s="213">
        <f t="shared" si="76"/>
        <v>0</v>
      </c>
      <c r="BH249" s="213">
        <f t="shared" si="77"/>
        <v>0</v>
      </c>
      <c r="BI249" s="213">
        <f t="shared" si="78"/>
        <v>0</v>
      </c>
      <c r="BJ249" s="25" t="s">
        <v>84</v>
      </c>
      <c r="BK249" s="213">
        <f t="shared" si="79"/>
        <v>0</v>
      </c>
      <c r="BL249" s="25" t="s">
        <v>187</v>
      </c>
      <c r="BM249" s="25" t="s">
        <v>1875</v>
      </c>
    </row>
    <row r="250" spans="2:65" s="1" customFormat="1" ht="16.5" customHeight="1">
      <c r="B250" s="42"/>
      <c r="C250" s="202" t="s">
        <v>1876</v>
      </c>
      <c r="D250" s="202" t="s">
        <v>182</v>
      </c>
      <c r="E250" s="203" t="s">
        <v>1619</v>
      </c>
      <c r="F250" s="204" t="s">
        <v>1620</v>
      </c>
      <c r="G250" s="205" t="s">
        <v>1617</v>
      </c>
      <c r="H250" s="278"/>
      <c r="I250" s="207"/>
      <c r="J250" s="208">
        <f t="shared" si="70"/>
        <v>0</v>
      </c>
      <c r="K250" s="204" t="s">
        <v>1484</v>
      </c>
      <c r="L250" s="62"/>
      <c r="M250" s="209" t="s">
        <v>21</v>
      </c>
      <c r="N250" s="247" t="s">
        <v>47</v>
      </c>
      <c r="O250" s="248"/>
      <c r="P250" s="249">
        <f t="shared" si="71"/>
        <v>0</v>
      </c>
      <c r="Q250" s="249">
        <v>0</v>
      </c>
      <c r="R250" s="249">
        <f t="shared" si="72"/>
        <v>0</v>
      </c>
      <c r="S250" s="249">
        <v>0</v>
      </c>
      <c r="T250" s="250">
        <f t="shared" si="73"/>
        <v>0</v>
      </c>
      <c r="AR250" s="25" t="s">
        <v>187</v>
      </c>
      <c r="AT250" s="25" t="s">
        <v>182</v>
      </c>
      <c r="AU250" s="25" t="s">
        <v>84</v>
      </c>
      <c r="AY250" s="25" t="s">
        <v>180</v>
      </c>
      <c r="BE250" s="213">
        <f t="shared" si="74"/>
        <v>0</v>
      </c>
      <c r="BF250" s="213">
        <f t="shared" si="75"/>
        <v>0</v>
      </c>
      <c r="BG250" s="213">
        <f t="shared" si="76"/>
        <v>0</v>
      </c>
      <c r="BH250" s="213">
        <f t="shared" si="77"/>
        <v>0</v>
      </c>
      <c r="BI250" s="213">
        <f t="shared" si="78"/>
        <v>0</v>
      </c>
      <c r="BJ250" s="25" t="s">
        <v>84</v>
      </c>
      <c r="BK250" s="213">
        <f t="shared" si="79"/>
        <v>0</v>
      </c>
      <c r="BL250" s="25" t="s">
        <v>187</v>
      </c>
      <c r="BM250" s="25" t="s">
        <v>1877</v>
      </c>
    </row>
    <row r="251" spans="2:12" s="1" customFormat="1" ht="6.9" customHeight="1">
      <c r="B251" s="57"/>
      <c r="C251" s="58"/>
      <c r="D251" s="58"/>
      <c r="E251" s="58"/>
      <c r="F251" s="58"/>
      <c r="G251" s="58"/>
      <c r="H251" s="58"/>
      <c r="I251" s="149"/>
      <c r="J251" s="58"/>
      <c r="K251" s="58"/>
      <c r="L251" s="62"/>
    </row>
  </sheetData>
  <sheetProtection algorithmName="SHA-512" hashValue="klwLNROJMiigQMboyQ74TC7SHYyRCgcCKFkEC+TxusgXG3YGWj3gKp4jWE3aetHGSPKvSPcglsPOLgQzozHS4A==" saltValue="95T1BPDiZCbk7C7y+c+qBc1GoLcmnXEU9qnFH8Hr1C3uv+52aLOdEym6TpAQuEHotch8CzDZOC0G7As+luab0Q==" spinCount="100000" sheet="1" objects="1" scenarios="1" formatColumns="0" formatRows="0" autoFilter="0"/>
  <autoFilter ref="C78:K250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129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1878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1879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ROUND(J89,2)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ROUND(SUM(BE89:BE153),2)</f>
        <v>0</v>
      </c>
      <c r="G32" s="43"/>
      <c r="H32" s="43"/>
      <c r="I32" s="141">
        <v>0.21</v>
      </c>
      <c r="J32" s="140">
        <f>ROUND(ROUND((SUM(BE89:BE153)),2)*I32,2)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ROUND(SUM(BF89:BF153),2)</f>
        <v>0</v>
      </c>
      <c r="G33" s="43"/>
      <c r="H33" s="43"/>
      <c r="I33" s="141">
        <v>0.15</v>
      </c>
      <c r="J33" s="140">
        <f>ROUND(ROUND((SUM(BF89:BF153)),2)*I33,2)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ROUND(SUM(BG89:BG153),2)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ROUND(SUM(BH89:BH153),2)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ROUND(SUM(BI89:BI153),2)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1878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701 - Relaxační zóna - herní prvky vč. dopadových ploch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J89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J90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J91</f>
        <v>0</v>
      </c>
      <c r="K62" s="172"/>
    </row>
    <row r="63" spans="2:11" s="9" customFormat="1" ht="19.95" customHeight="1">
      <c r="B63" s="166"/>
      <c r="C63" s="167"/>
      <c r="D63" s="168" t="s">
        <v>880</v>
      </c>
      <c r="E63" s="169"/>
      <c r="F63" s="169"/>
      <c r="G63" s="169"/>
      <c r="H63" s="169"/>
      <c r="I63" s="170"/>
      <c r="J63" s="171">
        <f>J118</f>
        <v>0</v>
      </c>
      <c r="K63" s="172"/>
    </row>
    <row r="64" spans="2:11" s="9" customFormat="1" ht="19.95" customHeight="1">
      <c r="B64" s="166"/>
      <c r="C64" s="167"/>
      <c r="D64" s="168" t="s">
        <v>315</v>
      </c>
      <c r="E64" s="169"/>
      <c r="F64" s="169"/>
      <c r="G64" s="169"/>
      <c r="H64" s="169"/>
      <c r="I64" s="170"/>
      <c r="J64" s="171">
        <f>J127</f>
        <v>0</v>
      </c>
      <c r="K64" s="172"/>
    </row>
    <row r="65" spans="2:11" s="9" customFormat="1" ht="19.95" customHeight="1">
      <c r="B65" s="166"/>
      <c r="C65" s="167"/>
      <c r="D65" s="168" t="s">
        <v>316</v>
      </c>
      <c r="E65" s="169"/>
      <c r="F65" s="169"/>
      <c r="G65" s="169"/>
      <c r="H65" s="169"/>
      <c r="I65" s="170"/>
      <c r="J65" s="171">
        <f>J132</f>
        <v>0</v>
      </c>
      <c r="K65" s="172"/>
    </row>
    <row r="66" spans="2:11" s="9" customFormat="1" ht="19.95" customHeight="1">
      <c r="B66" s="166"/>
      <c r="C66" s="167"/>
      <c r="D66" s="168" t="s">
        <v>1880</v>
      </c>
      <c r="E66" s="169"/>
      <c r="F66" s="169"/>
      <c r="G66" s="169"/>
      <c r="H66" s="169"/>
      <c r="I66" s="170"/>
      <c r="J66" s="171">
        <f>J145</f>
        <v>0</v>
      </c>
      <c r="K66" s="172"/>
    </row>
    <row r="67" spans="2:11" s="9" customFormat="1" ht="19.95" customHeight="1">
      <c r="B67" s="166"/>
      <c r="C67" s="167"/>
      <c r="D67" s="168" t="s">
        <v>163</v>
      </c>
      <c r="E67" s="169"/>
      <c r="F67" s="169"/>
      <c r="G67" s="169"/>
      <c r="H67" s="169"/>
      <c r="I67" s="170"/>
      <c r="J67" s="171">
        <f>J152</f>
        <v>0</v>
      </c>
      <c r="K67" s="172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1" s="1" customFormat="1" ht="6.9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" customHeight="1">
      <c r="B74" s="42"/>
      <c r="C74" s="63" t="s">
        <v>164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7" t="str">
        <f>E7</f>
        <v>Revitalizace dvorního traktu Jesenická - Palackého</v>
      </c>
      <c r="F77" s="408"/>
      <c r="G77" s="408"/>
      <c r="H77" s="408"/>
      <c r="I77" s="173"/>
      <c r="J77" s="64"/>
      <c r="K77" s="64"/>
      <c r="L77" s="62"/>
    </row>
    <row r="78" spans="2:12" ht="13.2">
      <c r="B78" s="29"/>
      <c r="C78" s="66" t="s">
        <v>153</v>
      </c>
      <c r="D78" s="251"/>
      <c r="E78" s="251"/>
      <c r="F78" s="251"/>
      <c r="G78" s="251"/>
      <c r="H78" s="251"/>
      <c r="J78" s="251"/>
      <c r="K78" s="251"/>
      <c r="L78" s="252"/>
    </row>
    <row r="79" spans="2:12" s="1" customFormat="1" ht="16.5" customHeight="1">
      <c r="B79" s="42"/>
      <c r="C79" s="64"/>
      <c r="D79" s="64"/>
      <c r="E79" s="407" t="s">
        <v>1878</v>
      </c>
      <c r="F79" s="409"/>
      <c r="G79" s="409"/>
      <c r="H79" s="409"/>
      <c r="I79" s="173"/>
      <c r="J79" s="64"/>
      <c r="K79" s="64"/>
      <c r="L79" s="62"/>
    </row>
    <row r="80" spans="2:12" s="1" customFormat="1" ht="14.4" customHeight="1">
      <c r="B80" s="42"/>
      <c r="C80" s="66" t="s">
        <v>313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7.25" customHeight="1">
      <c r="B81" s="42"/>
      <c r="C81" s="64"/>
      <c r="D81" s="64"/>
      <c r="E81" s="395" t="str">
        <f>E11</f>
        <v>SO 701 - Relaxační zóna - herní prvky vč. dopadových ploch</v>
      </c>
      <c r="F81" s="409"/>
      <c r="G81" s="409"/>
      <c r="H81" s="409"/>
      <c r="I81" s="173"/>
      <c r="J81" s="64"/>
      <c r="K81" s="64"/>
      <c r="L81" s="62"/>
    </row>
    <row r="82" spans="2:12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8" customHeight="1">
      <c r="B83" s="42"/>
      <c r="C83" s="66" t="s">
        <v>23</v>
      </c>
      <c r="D83" s="64"/>
      <c r="E83" s="64"/>
      <c r="F83" s="174" t="str">
        <f>F14</f>
        <v>Šumperk</v>
      </c>
      <c r="G83" s="64"/>
      <c r="H83" s="64"/>
      <c r="I83" s="175" t="s">
        <v>25</v>
      </c>
      <c r="J83" s="74" t="str">
        <f>IF(J14="","",J14)</f>
        <v>19. 6. 2018</v>
      </c>
      <c r="K83" s="64"/>
      <c r="L83" s="62"/>
    </row>
    <row r="84" spans="2:12" s="1" customFormat="1" ht="6.9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3.2">
      <c r="B85" s="42"/>
      <c r="C85" s="66" t="s">
        <v>27</v>
      </c>
      <c r="D85" s="64"/>
      <c r="E85" s="64"/>
      <c r="F85" s="174" t="str">
        <f>E17</f>
        <v>Město Šumperk</v>
      </c>
      <c r="G85" s="64"/>
      <c r="H85" s="64"/>
      <c r="I85" s="175" t="s">
        <v>35</v>
      </c>
      <c r="J85" s="174" t="str">
        <f>E23</f>
        <v>Cekr CZ s.r.o.</v>
      </c>
      <c r="K85" s="64"/>
      <c r="L85" s="62"/>
    </row>
    <row r="86" spans="2:12" s="1" customFormat="1" ht="14.4" customHeight="1">
      <c r="B86" s="42"/>
      <c r="C86" s="66" t="s">
        <v>33</v>
      </c>
      <c r="D86" s="64"/>
      <c r="E86" s="64"/>
      <c r="F86" s="174" t="str">
        <f>IF(E20="","",E20)</f>
        <v/>
      </c>
      <c r="G86" s="64"/>
      <c r="H86" s="64"/>
      <c r="I86" s="173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20" s="10" customFormat="1" ht="29.25" customHeight="1">
      <c r="B88" s="176"/>
      <c r="C88" s="177" t="s">
        <v>165</v>
      </c>
      <c r="D88" s="178" t="s">
        <v>61</v>
      </c>
      <c r="E88" s="178" t="s">
        <v>57</v>
      </c>
      <c r="F88" s="178" t="s">
        <v>166</v>
      </c>
      <c r="G88" s="178" t="s">
        <v>167</v>
      </c>
      <c r="H88" s="178" t="s">
        <v>168</v>
      </c>
      <c r="I88" s="179" t="s">
        <v>169</v>
      </c>
      <c r="J88" s="178" t="s">
        <v>157</v>
      </c>
      <c r="K88" s="180" t="s">
        <v>170</v>
      </c>
      <c r="L88" s="181"/>
      <c r="M88" s="82" t="s">
        <v>171</v>
      </c>
      <c r="N88" s="83" t="s">
        <v>46</v>
      </c>
      <c r="O88" s="83" t="s">
        <v>172</v>
      </c>
      <c r="P88" s="83" t="s">
        <v>173</v>
      </c>
      <c r="Q88" s="83" t="s">
        <v>174</v>
      </c>
      <c r="R88" s="83" t="s">
        <v>175</v>
      </c>
      <c r="S88" s="83" t="s">
        <v>176</v>
      </c>
      <c r="T88" s="84" t="s">
        <v>177</v>
      </c>
    </row>
    <row r="89" spans="2:63" s="1" customFormat="1" ht="29.25" customHeight="1">
      <c r="B89" s="42"/>
      <c r="C89" s="88" t="s">
        <v>158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</f>
        <v>0</v>
      </c>
      <c r="Q89" s="86"/>
      <c r="R89" s="183">
        <f>R90</f>
        <v>45.256614</v>
      </c>
      <c r="S89" s="86"/>
      <c r="T89" s="184">
        <f>T90</f>
        <v>0</v>
      </c>
      <c r="AT89" s="25" t="s">
        <v>75</v>
      </c>
      <c r="AU89" s="25" t="s">
        <v>159</v>
      </c>
      <c r="BK89" s="185">
        <f>BK90</f>
        <v>0</v>
      </c>
    </row>
    <row r="90" spans="2:63" s="11" customFormat="1" ht="37.35" customHeight="1">
      <c r="B90" s="186"/>
      <c r="C90" s="187"/>
      <c r="D90" s="188" t="s">
        <v>75</v>
      </c>
      <c r="E90" s="189" t="s">
        <v>178</v>
      </c>
      <c r="F90" s="189" t="s">
        <v>179</v>
      </c>
      <c r="G90" s="187"/>
      <c r="H90" s="187"/>
      <c r="I90" s="190"/>
      <c r="J90" s="191">
        <f>BK90</f>
        <v>0</v>
      </c>
      <c r="K90" s="187"/>
      <c r="L90" s="192"/>
      <c r="M90" s="193"/>
      <c r="N90" s="194"/>
      <c r="O90" s="194"/>
      <c r="P90" s="195">
        <f>P91+P118+P127+P132+P145+P152</f>
        <v>0</v>
      </c>
      <c r="Q90" s="194"/>
      <c r="R90" s="195">
        <f>R91+R118+R127+R132+R145+R152</f>
        <v>45.256614</v>
      </c>
      <c r="S90" s="194"/>
      <c r="T90" s="196">
        <f>T91+T118+T127+T132+T145+T152</f>
        <v>0</v>
      </c>
      <c r="AR90" s="197" t="s">
        <v>84</v>
      </c>
      <c r="AT90" s="198" t="s">
        <v>75</v>
      </c>
      <c r="AU90" s="198" t="s">
        <v>76</v>
      </c>
      <c r="AY90" s="197" t="s">
        <v>180</v>
      </c>
      <c r="BK90" s="199">
        <f>BK91+BK118+BK127+BK132+BK145+BK152</f>
        <v>0</v>
      </c>
    </row>
    <row r="91" spans="2:63" s="11" customFormat="1" ht="19.95" customHeight="1">
      <c r="B91" s="186"/>
      <c r="C91" s="187"/>
      <c r="D91" s="188" t="s">
        <v>75</v>
      </c>
      <c r="E91" s="200" t="s">
        <v>84</v>
      </c>
      <c r="F91" s="200" t="s">
        <v>181</v>
      </c>
      <c r="G91" s="187"/>
      <c r="H91" s="187"/>
      <c r="I91" s="190"/>
      <c r="J91" s="201">
        <f>BK91</f>
        <v>0</v>
      </c>
      <c r="K91" s="187"/>
      <c r="L91" s="192"/>
      <c r="M91" s="193"/>
      <c r="N91" s="194"/>
      <c r="O91" s="194"/>
      <c r="P91" s="195">
        <f>SUM(P92:P117)</f>
        <v>0</v>
      </c>
      <c r="Q91" s="194"/>
      <c r="R91" s="195">
        <f>SUM(R92:R117)</f>
        <v>0</v>
      </c>
      <c r="S91" s="194"/>
      <c r="T91" s="196">
        <f>SUM(T92:T117)</f>
        <v>0</v>
      </c>
      <c r="AR91" s="197" t="s">
        <v>84</v>
      </c>
      <c r="AT91" s="198" t="s">
        <v>75</v>
      </c>
      <c r="AU91" s="198" t="s">
        <v>84</v>
      </c>
      <c r="AY91" s="197" t="s">
        <v>180</v>
      </c>
      <c r="BK91" s="199">
        <f>SUM(BK92:BK117)</f>
        <v>0</v>
      </c>
    </row>
    <row r="92" spans="2:65" s="1" customFormat="1" ht="38.25" customHeight="1">
      <c r="B92" s="42"/>
      <c r="C92" s="202" t="s">
        <v>84</v>
      </c>
      <c r="D92" s="202" t="s">
        <v>182</v>
      </c>
      <c r="E92" s="203" t="s">
        <v>494</v>
      </c>
      <c r="F92" s="204" t="s">
        <v>495</v>
      </c>
      <c r="G92" s="205" t="s">
        <v>319</v>
      </c>
      <c r="H92" s="206">
        <v>17.775</v>
      </c>
      <c r="I92" s="207"/>
      <c r="J92" s="208">
        <f>ROUND(I92*H92,2)</f>
        <v>0</v>
      </c>
      <c r="K92" s="204" t="s">
        <v>186</v>
      </c>
      <c r="L92" s="62"/>
      <c r="M92" s="209" t="s">
        <v>21</v>
      </c>
      <c r="N92" s="210" t="s">
        <v>47</v>
      </c>
      <c r="O92" s="43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25" t="s">
        <v>187</v>
      </c>
      <c r="AT92" s="25" t="s">
        <v>182</v>
      </c>
      <c r="AU92" s="25" t="s">
        <v>86</v>
      </c>
      <c r="AY92" s="25" t="s">
        <v>180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84</v>
      </c>
      <c r="BK92" s="213">
        <f>ROUND(I92*H92,2)</f>
        <v>0</v>
      </c>
      <c r="BL92" s="25" t="s">
        <v>187</v>
      </c>
      <c r="BM92" s="25" t="s">
        <v>1881</v>
      </c>
    </row>
    <row r="93" spans="2:51" s="12" customFormat="1" ht="12">
      <c r="B93" s="214"/>
      <c r="C93" s="215"/>
      <c r="D93" s="216" t="s">
        <v>189</v>
      </c>
      <c r="E93" s="217" t="s">
        <v>21</v>
      </c>
      <c r="F93" s="218" t="s">
        <v>1882</v>
      </c>
      <c r="G93" s="215"/>
      <c r="H93" s="217" t="s">
        <v>21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189</v>
      </c>
      <c r="AU93" s="224" t="s">
        <v>86</v>
      </c>
      <c r="AV93" s="12" t="s">
        <v>84</v>
      </c>
      <c r="AW93" s="12" t="s">
        <v>39</v>
      </c>
      <c r="AX93" s="12" t="s">
        <v>76</v>
      </c>
      <c r="AY93" s="224" t="s">
        <v>180</v>
      </c>
    </row>
    <row r="94" spans="2:51" s="12" customFormat="1" ht="12">
      <c r="B94" s="214"/>
      <c r="C94" s="215"/>
      <c r="D94" s="216" t="s">
        <v>189</v>
      </c>
      <c r="E94" s="217" t="s">
        <v>21</v>
      </c>
      <c r="F94" s="218" t="s">
        <v>1883</v>
      </c>
      <c r="G94" s="215"/>
      <c r="H94" s="217" t="s">
        <v>21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189</v>
      </c>
      <c r="AU94" s="224" t="s">
        <v>86</v>
      </c>
      <c r="AV94" s="12" t="s">
        <v>84</v>
      </c>
      <c r="AW94" s="12" t="s">
        <v>39</v>
      </c>
      <c r="AX94" s="12" t="s">
        <v>76</v>
      </c>
      <c r="AY94" s="224" t="s">
        <v>180</v>
      </c>
    </row>
    <row r="95" spans="2:51" s="13" customFormat="1" ht="12">
      <c r="B95" s="225"/>
      <c r="C95" s="226"/>
      <c r="D95" s="216" t="s">
        <v>189</v>
      </c>
      <c r="E95" s="227" t="s">
        <v>21</v>
      </c>
      <c r="F95" s="228" t="s">
        <v>1884</v>
      </c>
      <c r="G95" s="226"/>
      <c r="H95" s="229">
        <v>12.375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189</v>
      </c>
      <c r="AU95" s="235" t="s">
        <v>86</v>
      </c>
      <c r="AV95" s="13" t="s">
        <v>86</v>
      </c>
      <c r="AW95" s="13" t="s">
        <v>39</v>
      </c>
      <c r="AX95" s="13" t="s">
        <v>76</v>
      </c>
      <c r="AY95" s="235" t="s">
        <v>180</v>
      </c>
    </row>
    <row r="96" spans="2:51" s="12" customFormat="1" ht="12">
      <c r="B96" s="214"/>
      <c r="C96" s="215"/>
      <c r="D96" s="216" t="s">
        <v>189</v>
      </c>
      <c r="E96" s="217" t="s">
        <v>21</v>
      </c>
      <c r="F96" s="218" t="s">
        <v>1885</v>
      </c>
      <c r="G96" s="215"/>
      <c r="H96" s="217" t="s">
        <v>21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189</v>
      </c>
      <c r="AU96" s="224" t="s">
        <v>86</v>
      </c>
      <c r="AV96" s="12" t="s">
        <v>84</v>
      </c>
      <c r="AW96" s="12" t="s">
        <v>39</v>
      </c>
      <c r="AX96" s="12" t="s">
        <v>76</v>
      </c>
      <c r="AY96" s="224" t="s">
        <v>180</v>
      </c>
    </row>
    <row r="97" spans="2:51" s="13" customFormat="1" ht="12">
      <c r="B97" s="225"/>
      <c r="C97" s="226"/>
      <c r="D97" s="216" t="s">
        <v>189</v>
      </c>
      <c r="E97" s="227" t="s">
        <v>21</v>
      </c>
      <c r="F97" s="228" t="s">
        <v>1886</v>
      </c>
      <c r="G97" s="226"/>
      <c r="H97" s="229">
        <v>5.4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AT97" s="235" t="s">
        <v>189</v>
      </c>
      <c r="AU97" s="235" t="s">
        <v>86</v>
      </c>
      <c r="AV97" s="13" t="s">
        <v>86</v>
      </c>
      <c r="AW97" s="13" t="s">
        <v>39</v>
      </c>
      <c r="AX97" s="13" t="s">
        <v>76</v>
      </c>
      <c r="AY97" s="235" t="s">
        <v>180</v>
      </c>
    </row>
    <row r="98" spans="2:51" s="14" customFormat="1" ht="12">
      <c r="B98" s="236"/>
      <c r="C98" s="237"/>
      <c r="D98" s="216" t="s">
        <v>189</v>
      </c>
      <c r="E98" s="238" t="s">
        <v>21</v>
      </c>
      <c r="F98" s="239" t="s">
        <v>192</v>
      </c>
      <c r="G98" s="237"/>
      <c r="H98" s="240">
        <v>17.775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189</v>
      </c>
      <c r="AU98" s="246" t="s">
        <v>86</v>
      </c>
      <c r="AV98" s="14" t="s">
        <v>187</v>
      </c>
      <c r="AW98" s="14" t="s">
        <v>39</v>
      </c>
      <c r="AX98" s="14" t="s">
        <v>84</v>
      </c>
      <c r="AY98" s="246" t="s">
        <v>180</v>
      </c>
    </row>
    <row r="99" spans="2:65" s="1" customFormat="1" ht="38.25" customHeight="1">
      <c r="B99" s="42"/>
      <c r="C99" s="202" t="s">
        <v>86</v>
      </c>
      <c r="D99" s="202" t="s">
        <v>182</v>
      </c>
      <c r="E99" s="203" t="s">
        <v>342</v>
      </c>
      <c r="F99" s="204" t="s">
        <v>343</v>
      </c>
      <c r="G99" s="205" t="s">
        <v>319</v>
      </c>
      <c r="H99" s="206">
        <v>8.888</v>
      </c>
      <c r="I99" s="207"/>
      <c r="J99" s="208">
        <f>ROUND(I99*H99,2)</f>
        <v>0</v>
      </c>
      <c r="K99" s="204" t="s">
        <v>186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187</v>
      </c>
      <c r="AT99" s="25" t="s">
        <v>182</v>
      </c>
      <c r="AU99" s="25" t="s">
        <v>86</v>
      </c>
      <c r="AY99" s="25" t="s">
        <v>180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187</v>
      </c>
      <c r="BM99" s="25" t="s">
        <v>1887</v>
      </c>
    </row>
    <row r="100" spans="2:51" s="12" customFormat="1" ht="12">
      <c r="B100" s="214"/>
      <c r="C100" s="215"/>
      <c r="D100" s="216" t="s">
        <v>189</v>
      </c>
      <c r="E100" s="217" t="s">
        <v>21</v>
      </c>
      <c r="F100" s="218" t="s">
        <v>345</v>
      </c>
      <c r="G100" s="215"/>
      <c r="H100" s="217" t="s">
        <v>21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189</v>
      </c>
      <c r="AU100" s="224" t="s">
        <v>86</v>
      </c>
      <c r="AV100" s="12" t="s">
        <v>84</v>
      </c>
      <c r="AW100" s="12" t="s">
        <v>39</v>
      </c>
      <c r="AX100" s="12" t="s">
        <v>76</v>
      </c>
      <c r="AY100" s="224" t="s">
        <v>180</v>
      </c>
    </row>
    <row r="101" spans="2:51" s="12" customFormat="1" ht="12">
      <c r="B101" s="214"/>
      <c r="C101" s="215"/>
      <c r="D101" s="216" t="s">
        <v>189</v>
      </c>
      <c r="E101" s="217" t="s">
        <v>21</v>
      </c>
      <c r="F101" s="218" t="s">
        <v>1888</v>
      </c>
      <c r="G101" s="215"/>
      <c r="H101" s="217" t="s">
        <v>21</v>
      </c>
      <c r="I101" s="219"/>
      <c r="J101" s="215"/>
      <c r="K101" s="215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189</v>
      </c>
      <c r="AU101" s="224" t="s">
        <v>86</v>
      </c>
      <c r="AV101" s="12" t="s">
        <v>84</v>
      </c>
      <c r="AW101" s="12" t="s">
        <v>39</v>
      </c>
      <c r="AX101" s="12" t="s">
        <v>76</v>
      </c>
      <c r="AY101" s="224" t="s">
        <v>180</v>
      </c>
    </row>
    <row r="102" spans="2:51" s="13" customFormat="1" ht="12">
      <c r="B102" s="225"/>
      <c r="C102" s="226"/>
      <c r="D102" s="216" t="s">
        <v>189</v>
      </c>
      <c r="E102" s="227" t="s">
        <v>21</v>
      </c>
      <c r="F102" s="228" t="s">
        <v>1889</v>
      </c>
      <c r="G102" s="226"/>
      <c r="H102" s="229">
        <v>8.888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AT102" s="235" t="s">
        <v>189</v>
      </c>
      <c r="AU102" s="235" t="s">
        <v>86</v>
      </c>
      <c r="AV102" s="13" t="s">
        <v>86</v>
      </c>
      <c r="AW102" s="13" t="s">
        <v>39</v>
      </c>
      <c r="AX102" s="13" t="s">
        <v>76</v>
      </c>
      <c r="AY102" s="235" t="s">
        <v>180</v>
      </c>
    </row>
    <row r="103" spans="2:51" s="14" customFormat="1" ht="12">
      <c r="B103" s="236"/>
      <c r="C103" s="237"/>
      <c r="D103" s="216" t="s">
        <v>189</v>
      </c>
      <c r="E103" s="238" t="s">
        <v>21</v>
      </c>
      <c r="F103" s="239" t="s">
        <v>192</v>
      </c>
      <c r="G103" s="237"/>
      <c r="H103" s="240">
        <v>8.888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AT103" s="246" t="s">
        <v>189</v>
      </c>
      <c r="AU103" s="246" t="s">
        <v>86</v>
      </c>
      <c r="AV103" s="14" t="s">
        <v>187</v>
      </c>
      <c r="AW103" s="14" t="s">
        <v>39</v>
      </c>
      <c r="AX103" s="14" t="s">
        <v>84</v>
      </c>
      <c r="AY103" s="246" t="s">
        <v>180</v>
      </c>
    </row>
    <row r="104" spans="2:65" s="1" customFormat="1" ht="38.25" customHeight="1">
      <c r="B104" s="42"/>
      <c r="C104" s="202" t="s">
        <v>200</v>
      </c>
      <c r="D104" s="202" t="s">
        <v>182</v>
      </c>
      <c r="E104" s="203" t="s">
        <v>347</v>
      </c>
      <c r="F104" s="204" t="s">
        <v>348</v>
      </c>
      <c r="G104" s="205" t="s">
        <v>319</v>
      </c>
      <c r="H104" s="206">
        <v>17.775</v>
      </c>
      <c r="I104" s="207"/>
      <c r="J104" s="208">
        <f>ROUND(I104*H104,2)</f>
        <v>0</v>
      </c>
      <c r="K104" s="204" t="s">
        <v>186</v>
      </c>
      <c r="L104" s="62"/>
      <c r="M104" s="209" t="s">
        <v>21</v>
      </c>
      <c r="N104" s="210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187</v>
      </c>
      <c r="AT104" s="25" t="s">
        <v>182</v>
      </c>
      <c r="AU104" s="25" t="s">
        <v>86</v>
      </c>
      <c r="AY104" s="25" t="s">
        <v>180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187</v>
      </c>
      <c r="BM104" s="25" t="s">
        <v>1890</v>
      </c>
    </row>
    <row r="105" spans="2:51" s="12" customFormat="1" ht="12">
      <c r="B105" s="214"/>
      <c r="C105" s="215"/>
      <c r="D105" s="216" t="s">
        <v>189</v>
      </c>
      <c r="E105" s="217" t="s">
        <v>21</v>
      </c>
      <c r="F105" s="218" t="s">
        <v>350</v>
      </c>
      <c r="G105" s="215"/>
      <c r="H105" s="217" t="s">
        <v>21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189</v>
      </c>
      <c r="AU105" s="224" t="s">
        <v>86</v>
      </c>
      <c r="AV105" s="12" t="s">
        <v>84</v>
      </c>
      <c r="AW105" s="12" t="s">
        <v>39</v>
      </c>
      <c r="AX105" s="12" t="s">
        <v>76</v>
      </c>
      <c r="AY105" s="224" t="s">
        <v>180</v>
      </c>
    </row>
    <row r="106" spans="2:51" s="12" customFormat="1" ht="12">
      <c r="B106" s="214"/>
      <c r="C106" s="215"/>
      <c r="D106" s="216" t="s">
        <v>189</v>
      </c>
      <c r="E106" s="217" t="s">
        <v>21</v>
      </c>
      <c r="F106" s="218" t="s">
        <v>1882</v>
      </c>
      <c r="G106" s="215"/>
      <c r="H106" s="217" t="s">
        <v>21</v>
      </c>
      <c r="I106" s="219"/>
      <c r="J106" s="215"/>
      <c r="K106" s="215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189</v>
      </c>
      <c r="AU106" s="224" t="s">
        <v>86</v>
      </c>
      <c r="AV106" s="12" t="s">
        <v>84</v>
      </c>
      <c r="AW106" s="12" t="s">
        <v>39</v>
      </c>
      <c r="AX106" s="12" t="s">
        <v>76</v>
      </c>
      <c r="AY106" s="224" t="s">
        <v>180</v>
      </c>
    </row>
    <row r="107" spans="2:51" s="13" customFormat="1" ht="12">
      <c r="B107" s="225"/>
      <c r="C107" s="226"/>
      <c r="D107" s="216" t="s">
        <v>189</v>
      </c>
      <c r="E107" s="227" t="s">
        <v>21</v>
      </c>
      <c r="F107" s="228" t="s">
        <v>1891</v>
      </c>
      <c r="G107" s="226"/>
      <c r="H107" s="229">
        <v>17.775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189</v>
      </c>
      <c r="AU107" s="235" t="s">
        <v>86</v>
      </c>
      <c r="AV107" s="13" t="s">
        <v>86</v>
      </c>
      <c r="AW107" s="13" t="s">
        <v>39</v>
      </c>
      <c r="AX107" s="13" t="s">
        <v>76</v>
      </c>
      <c r="AY107" s="235" t="s">
        <v>180</v>
      </c>
    </row>
    <row r="108" spans="2:51" s="14" customFormat="1" ht="12">
      <c r="B108" s="236"/>
      <c r="C108" s="237"/>
      <c r="D108" s="216" t="s">
        <v>189</v>
      </c>
      <c r="E108" s="238" t="s">
        <v>21</v>
      </c>
      <c r="F108" s="239" t="s">
        <v>192</v>
      </c>
      <c r="G108" s="237"/>
      <c r="H108" s="240">
        <v>17.775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AT108" s="246" t="s">
        <v>189</v>
      </c>
      <c r="AU108" s="246" t="s">
        <v>86</v>
      </c>
      <c r="AV108" s="14" t="s">
        <v>187</v>
      </c>
      <c r="AW108" s="14" t="s">
        <v>39</v>
      </c>
      <c r="AX108" s="14" t="s">
        <v>84</v>
      </c>
      <c r="AY108" s="246" t="s">
        <v>180</v>
      </c>
    </row>
    <row r="109" spans="2:65" s="1" customFormat="1" ht="25.5" customHeight="1">
      <c r="B109" s="42"/>
      <c r="C109" s="202" t="s">
        <v>187</v>
      </c>
      <c r="D109" s="202" t="s">
        <v>182</v>
      </c>
      <c r="E109" s="203" t="s">
        <v>371</v>
      </c>
      <c r="F109" s="204" t="s">
        <v>372</v>
      </c>
      <c r="G109" s="205" t="s">
        <v>257</v>
      </c>
      <c r="H109" s="206">
        <v>31.995</v>
      </c>
      <c r="I109" s="207"/>
      <c r="J109" s="208">
        <f>ROUND(I109*H109,2)</f>
        <v>0</v>
      </c>
      <c r="K109" s="204" t="s">
        <v>186</v>
      </c>
      <c r="L109" s="62"/>
      <c r="M109" s="209" t="s">
        <v>21</v>
      </c>
      <c r="N109" s="210" t="s">
        <v>47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5" t="s">
        <v>187</v>
      </c>
      <c r="AT109" s="25" t="s">
        <v>182</v>
      </c>
      <c r="AU109" s="25" t="s">
        <v>86</v>
      </c>
      <c r="AY109" s="25" t="s">
        <v>180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84</v>
      </c>
      <c r="BK109" s="213">
        <f>ROUND(I109*H109,2)</f>
        <v>0</v>
      </c>
      <c r="BL109" s="25" t="s">
        <v>187</v>
      </c>
      <c r="BM109" s="25" t="s">
        <v>1892</v>
      </c>
    </row>
    <row r="110" spans="2:51" s="12" customFormat="1" ht="12">
      <c r="B110" s="214"/>
      <c r="C110" s="215"/>
      <c r="D110" s="216" t="s">
        <v>189</v>
      </c>
      <c r="E110" s="217" t="s">
        <v>21</v>
      </c>
      <c r="F110" s="218" t="s">
        <v>374</v>
      </c>
      <c r="G110" s="215"/>
      <c r="H110" s="217" t="s">
        <v>21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189</v>
      </c>
      <c r="AU110" s="224" t="s">
        <v>86</v>
      </c>
      <c r="AV110" s="12" t="s">
        <v>84</v>
      </c>
      <c r="AW110" s="12" t="s">
        <v>39</v>
      </c>
      <c r="AX110" s="12" t="s">
        <v>76</v>
      </c>
      <c r="AY110" s="224" t="s">
        <v>180</v>
      </c>
    </row>
    <row r="111" spans="2:51" s="12" customFormat="1" ht="12">
      <c r="B111" s="214"/>
      <c r="C111" s="215"/>
      <c r="D111" s="216" t="s">
        <v>189</v>
      </c>
      <c r="E111" s="217" t="s">
        <v>21</v>
      </c>
      <c r="F111" s="218" t="s">
        <v>1882</v>
      </c>
      <c r="G111" s="215"/>
      <c r="H111" s="217" t="s">
        <v>21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189</v>
      </c>
      <c r="AU111" s="224" t="s">
        <v>86</v>
      </c>
      <c r="AV111" s="12" t="s">
        <v>84</v>
      </c>
      <c r="AW111" s="12" t="s">
        <v>39</v>
      </c>
      <c r="AX111" s="12" t="s">
        <v>76</v>
      </c>
      <c r="AY111" s="224" t="s">
        <v>180</v>
      </c>
    </row>
    <row r="112" spans="2:51" s="13" customFormat="1" ht="12">
      <c r="B112" s="225"/>
      <c r="C112" s="226"/>
      <c r="D112" s="216" t="s">
        <v>189</v>
      </c>
      <c r="E112" s="227" t="s">
        <v>21</v>
      </c>
      <c r="F112" s="228" t="s">
        <v>1893</v>
      </c>
      <c r="G112" s="226"/>
      <c r="H112" s="229">
        <v>31.995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189</v>
      </c>
      <c r="AU112" s="235" t="s">
        <v>86</v>
      </c>
      <c r="AV112" s="13" t="s">
        <v>86</v>
      </c>
      <c r="AW112" s="13" t="s">
        <v>39</v>
      </c>
      <c r="AX112" s="13" t="s">
        <v>76</v>
      </c>
      <c r="AY112" s="235" t="s">
        <v>180</v>
      </c>
    </row>
    <row r="113" spans="2:51" s="14" customFormat="1" ht="12">
      <c r="B113" s="236"/>
      <c r="C113" s="237"/>
      <c r="D113" s="216" t="s">
        <v>189</v>
      </c>
      <c r="E113" s="238" t="s">
        <v>21</v>
      </c>
      <c r="F113" s="239" t="s">
        <v>192</v>
      </c>
      <c r="G113" s="237"/>
      <c r="H113" s="240">
        <v>31.995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AT113" s="246" t="s">
        <v>189</v>
      </c>
      <c r="AU113" s="246" t="s">
        <v>86</v>
      </c>
      <c r="AV113" s="14" t="s">
        <v>187</v>
      </c>
      <c r="AW113" s="14" t="s">
        <v>39</v>
      </c>
      <c r="AX113" s="14" t="s">
        <v>84</v>
      </c>
      <c r="AY113" s="246" t="s">
        <v>180</v>
      </c>
    </row>
    <row r="114" spans="2:65" s="1" customFormat="1" ht="25.5" customHeight="1">
      <c r="B114" s="42"/>
      <c r="C114" s="202" t="s">
        <v>211</v>
      </c>
      <c r="D114" s="202" t="s">
        <v>182</v>
      </c>
      <c r="E114" s="203" t="s">
        <v>376</v>
      </c>
      <c r="F114" s="204" t="s">
        <v>377</v>
      </c>
      <c r="G114" s="205" t="s">
        <v>185</v>
      </c>
      <c r="H114" s="206">
        <v>82.5</v>
      </c>
      <c r="I114" s="207"/>
      <c r="J114" s="208">
        <f>ROUND(I114*H114,2)</f>
        <v>0</v>
      </c>
      <c r="K114" s="204" t="s">
        <v>186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187</v>
      </c>
      <c r="AT114" s="25" t="s">
        <v>182</v>
      </c>
      <c r="AU114" s="25" t="s">
        <v>86</v>
      </c>
      <c r="AY114" s="25" t="s">
        <v>180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187</v>
      </c>
      <c r="BM114" s="25" t="s">
        <v>1894</v>
      </c>
    </row>
    <row r="115" spans="2:51" s="12" customFormat="1" ht="12">
      <c r="B115" s="214"/>
      <c r="C115" s="215"/>
      <c r="D115" s="216" t="s">
        <v>189</v>
      </c>
      <c r="E115" s="217" t="s">
        <v>21</v>
      </c>
      <c r="F115" s="218" t="s">
        <v>1895</v>
      </c>
      <c r="G115" s="215"/>
      <c r="H115" s="217" t="s">
        <v>21</v>
      </c>
      <c r="I115" s="219"/>
      <c r="J115" s="215"/>
      <c r="K115" s="215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189</v>
      </c>
      <c r="AU115" s="224" t="s">
        <v>86</v>
      </c>
      <c r="AV115" s="12" t="s">
        <v>84</v>
      </c>
      <c r="AW115" s="12" t="s">
        <v>39</v>
      </c>
      <c r="AX115" s="12" t="s">
        <v>76</v>
      </c>
      <c r="AY115" s="224" t="s">
        <v>180</v>
      </c>
    </row>
    <row r="116" spans="2:51" s="13" customFormat="1" ht="12">
      <c r="B116" s="225"/>
      <c r="C116" s="226"/>
      <c r="D116" s="216" t="s">
        <v>189</v>
      </c>
      <c r="E116" s="227" t="s">
        <v>21</v>
      </c>
      <c r="F116" s="228" t="s">
        <v>1896</v>
      </c>
      <c r="G116" s="226"/>
      <c r="H116" s="229">
        <v>82.5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189</v>
      </c>
      <c r="AU116" s="235" t="s">
        <v>86</v>
      </c>
      <c r="AV116" s="13" t="s">
        <v>86</v>
      </c>
      <c r="AW116" s="13" t="s">
        <v>39</v>
      </c>
      <c r="AX116" s="13" t="s">
        <v>76</v>
      </c>
      <c r="AY116" s="235" t="s">
        <v>180</v>
      </c>
    </row>
    <row r="117" spans="2:51" s="14" customFormat="1" ht="12">
      <c r="B117" s="236"/>
      <c r="C117" s="237"/>
      <c r="D117" s="216" t="s">
        <v>189</v>
      </c>
      <c r="E117" s="238" t="s">
        <v>21</v>
      </c>
      <c r="F117" s="239" t="s">
        <v>192</v>
      </c>
      <c r="G117" s="237"/>
      <c r="H117" s="240">
        <v>82.5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189</v>
      </c>
      <c r="AU117" s="246" t="s">
        <v>86</v>
      </c>
      <c r="AV117" s="14" t="s">
        <v>187</v>
      </c>
      <c r="AW117" s="14" t="s">
        <v>39</v>
      </c>
      <c r="AX117" s="14" t="s">
        <v>84</v>
      </c>
      <c r="AY117" s="246" t="s">
        <v>180</v>
      </c>
    </row>
    <row r="118" spans="2:63" s="11" customFormat="1" ht="29.85" customHeight="1">
      <c r="B118" s="186"/>
      <c r="C118" s="187"/>
      <c r="D118" s="188" t="s">
        <v>75</v>
      </c>
      <c r="E118" s="200" t="s">
        <v>187</v>
      </c>
      <c r="F118" s="200" t="s">
        <v>1054</v>
      </c>
      <c r="G118" s="187"/>
      <c r="H118" s="187"/>
      <c r="I118" s="190"/>
      <c r="J118" s="201">
        <f>BK118</f>
        <v>0</v>
      </c>
      <c r="K118" s="187"/>
      <c r="L118" s="192"/>
      <c r="M118" s="193"/>
      <c r="N118" s="194"/>
      <c r="O118" s="194"/>
      <c r="P118" s="195">
        <f>SUM(P119:P126)</f>
        <v>0</v>
      </c>
      <c r="Q118" s="194"/>
      <c r="R118" s="195">
        <f>SUM(R119:R126)</f>
        <v>0.042504</v>
      </c>
      <c r="S118" s="194"/>
      <c r="T118" s="196">
        <f>SUM(T119:T126)</f>
        <v>0</v>
      </c>
      <c r="AR118" s="197" t="s">
        <v>84</v>
      </c>
      <c r="AT118" s="198" t="s">
        <v>75</v>
      </c>
      <c r="AU118" s="198" t="s">
        <v>84</v>
      </c>
      <c r="AY118" s="197" t="s">
        <v>180</v>
      </c>
      <c r="BK118" s="199">
        <f>SUM(BK119:BK126)</f>
        <v>0</v>
      </c>
    </row>
    <row r="119" spans="2:65" s="1" customFormat="1" ht="38.25" customHeight="1">
      <c r="B119" s="42"/>
      <c r="C119" s="202" t="s">
        <v>217</v>
      </c>
      <c r="D119" s="202" t="s">
        <v>182</v>
      </c>
      <c r="E119" s="203" t="s">
        <v>1897</v>
      </c>
      <c r="F119" s="204" t="s">
        <v>1898</v>
      </c>
      <c r="G119" s="205" t="s">
        <v>185</v>
      </c>
      <c r="H119" s="206">
        <v>82.5</v>
      </c>
      <c r="I119" s="207"/>
      <c r="J119" s="208">
        <f>ROUND(I119*H119,2)</f>
        <v>0</v>
      </c>
      <c r="K119" s="204" t="s">
        <v>186</v>
      </c>
      <c r="L119" s="62"/>
      <c r="M119" s="209" t="s">
        <v>21</v>
      </c>
      <c r="N119" s="210" t="s">
        <v>47</v>
      </c>
      <c r="O119" s="43"/>
      <c r="P119" s="211">
        <f>O119*H119</f>
        <v>0</v>
      </c>
      <c r="Q119" s="211">
        <v>0.00028</v>
      </c>
      <c r="R119" s="211">
        <f>Q119*H119</f>
        <v>0.0231</v>
      </c>
      <c r="S119" s="211">
        <v>0</v>
      </c>
      <c r="T119" s="212">
        <f>S119*H119</f>
        <v>0</v>
      </c>
      <c r="AR119" s="25" t="s">
        <v>187</v>
      </c>
      <c r="AT119" s="25" t="s">
        <v>182</v>
      </c>
      <c r="AU119" s="25" t="s">
        <v>86</v>
      </c>
      <c r="AY119" s="25" t="s">
        <v>180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84</v>
      </c>
      <c r="BK119" s="213">
        <f>ROUND(I119*H119,2)</f>
        <v>0</v>
      </c>
      <c r="BL119" s="25" t="s">
        <v>187</v>
      </c>
      <c r="BM119" s="25" t="s">
        <v>1899</v>
      </c>
    </row>
    <row r="120" spans="2:51" s="12" customFormat="1" ht="12">
      <c r="B120" s="214"/>
      <c r="C120" s="215"/>
      <c r="D120" s="216" t="s">
        <v>189</v>
      </c>
      <c r="E120" s="217" t="s">
        <v>21</v>
      </c>
      <c r="F120" s="218" t="s">
        <v>1900</v>
      </c>
      <c r="G120" s="215"/>
      <c r="H120" s="217" t="s">
        <v>21</v>
      </c>
      <c r="I120" s="219"/>
      <c r="J120" s="215"/>
      <c r="K120" s="215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189</v>
      </c>
      <c r="AU120" s="224" t="s">
        <v>86</v>
      </c>
      <c r="AV120" s="12" t="s">
        <v>84</v>
      </c>
      <c r="AW120" s="12" t="s">
        <v>39</v>
      </c>
      <c r="AX120" s="12" t="s">
        <v>76</v>
      </c>
      <c r="AY120" s="224" t="s">
        <v>180</v>
      </c>
    </row>
    <row r="121" spans="2:51" s="13" customFormat="1" ht="12">
      <c r="B121" s="225"/>
      <c r="C121" s="226"/>
      <c r="D121" s="216" t="s">
        <v>189</v>
      </c>
      <c r="E121" s="227" t="s">
        <v>21</v>
      </c>
      <c r="F121" s="228" t="s">
        <v>1896</v>
      </c>
      <c r="G121" s="226"/>
      <c r="H121" s="229">
        <v>82.5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189</v>
      </c>
      <c r="AU121" s="235" t="s">
        <v>86</v>
      </c>
      <c r="AV121" s="13" t="s">
        <v>86</v>
      </c>
      <c r="AW121" s="13" t="s">
        <v>39</v>
      </c>
      <c r="AX121" s="13" t="s">
        <v>76</v>
      </c>
      <c r="AY121" s="235" t="s">
        <v>180</v>
      </c>
    </row>
    <row r="122" spans="2:51" s="14" customFormat="1" ht="12">
      <c r="B122" s="236"/>
      <c r="C122" s="237"/>
      <c r="D122" s="216" t="s">
        <v>189</v>
      </c>
      <c r="E122" s="238" t="s">
        <v>21</v>
      </c>
      <c r="F122" s="239" t="s">
        <v>192</v>
      </c>
      <c r="G122" s="237"/>
      <c r="H122" s="240">
        <v>82.5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189</v>
      </c>
      <c r="AU122" s="246" t="s">
        <v>86</v>
      </c>
      <c r="AV122" s="14" t="s">
        <v>187</v>
      </c>
      <c r="AW122" s="14" t="s">
        <v>39</v>
      </c>
      <c r="AX122" s="14" t="s">
        <v>84</v>
      </c>
      <c r="AY122" s="246" t="s">
        <v>180</v>
      </c>
    </row>
    <row r="123" spans="2:65" s="1" customFormat="1" ht="16.5" customHeight="1">
      <c r="B123" s="42"/>
      <c r="C123" s="264" t="s">
        <v>224</v>
      </c>
      <c r="D123" s="264" t="s">
        <v>360</v>
      </c>
      <c r="E123" s="265" t="s">
        <v>1901</v>
      </c>
      <c r="F123" s="266" t="s">
        <v>1902</v>
      </c>
      <c r="G123" s="267" t="s">
        <v>185</v>
      </c>
      <c r="H123" s="268">
        <v>92.4</v>
      </c>
      <c r="I123" s="269"/>
      <c r="J123" s="270">
        <f>ROUND(I123*H123,2)</f>
        <v>0</v>
      </c>
      <c r="K123" s="266" t="s">
        <v>186</v>
      </c>
      <c r="L123" s="271"/>
      <c r="M123" s="272" t="s">
        <v>21</v>
      </c>
      <c r="N123" s="273" t="s">
        <v>47</v>
      </c>
      <c r="O123" s="43"/>
      <c r="P123" s="211">
        <f>O123*H123</f>
        <v>0</v>
      </c>
      <c r="Q123" s="211">
        <v>0.00021</v>
      </c>
      <c r="R123" s="211">
        <f>Q123*H123</f>
        <v>0.019404</v>
      </c>
      <c r="S123" s="211">
        <v>0</v>
      </c>
      <c r="T123" s="212">
        <f>S123*H123</f>
        <v>0</v>
      </c>
      <c r="AR123" s="25" t="s">
        <v>223</v>
      </c>
      <c r="AT123" s="25" t="s">
        <v>360</v>
      </c>
      <c r="AU123" s="25" t="s">
        <v>86</v>
      </c>
      <c r="AY123" s="25" t="s">
        <v>180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84</v>
      </c>
      <c r="BK123" s="213">
        <f>ROUND(I123*H123,2)</f>
        <v>0</v>
      </c>
      <c r="BL123" s="25" t="s">
        <v>187</v>
      </c>
      <c r="BM123" s="25" t="s">
        <v>1903</v>
      </c>
    </row>
    <row r="124" spans="2:51" s="12" customFormat="1" ht="12">
      <c r="B124" s="214"/>
      <c r="C124" s="215"/>
      <c r="D124" s="216" t="s">
        <v>189</v>
      </c>
      <c r="E124" s="217" t="s">
        <v>21</v>
      </c>
      <c r="F124" s="218" t="s">
        <v>1904</v>
      </c>
      <c r="G124" s="215"/>
      <c r="H124" s="217" t="s">
        <v>21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189</v>
      </c>
      <c r="AU124" s="224" t="s">
        <v>86</v>
      </c>
      <c r="AV124" s="12" t="s">
        <v>84</v>
      </c>
      <c r="AW124" s="12" t="s">
        <v>39</v>
      </c>
      <c r="AX124" s="12" t="s">
        <v>76</v>
      </c>
      <c r="AY124" s="224" t="s">
        <v>180</v>
      </c>
    </row>
    <row r="125" spans="2:51" s="13" customFormat="1" ht="12">
      <c r="B125" s="225"/>
      <c r="C125" s="226"/>
      <c r="D125" s="216" t="s">
        <v>189</v>
      </c>
      <c r="E125" s="227" t="s">
        <v>21</v>
      </c>
      <c r="F125" s="228" t="s">
        <v>1905</v>
      </c>
      <c r="G125" s="226"/>
      <c r="H125" s="229">
        <v>92.4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AT125" s="235" t="s">
        <v>189</v>
      </c>
      <c r="AU125" s="235" t="s">
        <v>86</v>
      </c>
      <c r="AV125" s="13" t="s">
        <v>86</v>
      </c>
      <c r="AW125" s="13" t="s">
        <v>39</v>
      </c>
      <c r="AX125" s="13" t="s">
        <v>76</v>
      </c>
      <c r="AY125" s="235" t="s">
        <v>180</v>
      </c>
    </row>
    <row r="126" spans="2:51" s="14" customFormat="1" ht="12">
      <c r="B126" s="236"/>
      <c r="C126" s="237"/>
      <c r="D126" s="216" t="s">
        <v>189</v>
      </c>
      <c r="E126" s="238" t="s">
        <v>21</v>
      </c>
      <c r="F126" s="239" t="s">
        <v>192</v>
      </c>
      <c r="G126" s="237"/>
      <c r="H126" s="240">
        <v>92.4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189</v>
      </c>
      <c r="AU126" s="246" t="s">
        <v>86</v>
      </c>
      <c r="AV126" s="14" t="s">
        <v>187</v>
      </c>
      <c r="AW126" s="14" t="s">
        <v>39</v>
      </c>
      <c r="AX126" s="14" t="s">
        <v>84</v>
      </c>
      <c r="AY126" s="246" t="s">
        <v>180</v>
      </c>
    </row>
    <row r="127" spans="2:63" s="11" customFormat="1" ht="29.85" customHeight="1">
      <c r="B127" s="186"/>
      <c r="C127" s="187"/>
      <c r="D127" s="188" t="s">
        <v>75</v>
      </c>
      <c r="E127" s="200" t="s">
        <v>211</v>
      </c>
      <c r="F127" s="200" t="s">
        <v>385</v>
      </c>
      <c r="G127" s="187"/>
      <c r="H127" s="187"/>
      <c r="I127" s="190"/>
      <c r="J127" s="201">
        <f>BK127</f>
        <v>0</v>
      </c>
      <c r="K127" s="187"/>
      <c r="L127" s="192"/>
      <c r="M127" s="193"/>
      <c r="N127" s="194"/>
      <c r="O127" s="194"/>
      <c r="P127" s="195">
        <f>SUM(P128:P131)</f>
        <v>0</v>
      </c>
      <c r="Q127" s="194"/>
      <c r="R127" s="195">
        <f>SUM(R128:R131)</f>
        <v>18.971999999999998</v>
      </c>
      <c r="S127" s="194"/>
      <c r="T127" s="196">
        <f>SUM(T128:T131)</f>
        <v>0</v>
      </c>
      <c r="AR127" s="197" t="s">
        <v>84</v>
      </c>
      <c r="AT127" s="198" t="s">
        <v>75</v>
      </c>
      <c r="AU127" s="198" t="s">
        <v>84</v>
      </c>
      <c r="AY127" s="197" t="s">
        <v>180</v>
      </c>
      <c r="BK127" s="199">
        <f>SUM(BK128:BK131)</f>
        <v>0</v>
      </c>
    </row>
    <row r="128" spans="2:65" s="1" customFormat="1" ht="16.5" customHeight="1">
      <c r="B128" s="42"/>
      <c r="C128" s="202" t="s">
        <v>223</v>
      </c>
      <c r="D128" s="202" t="s">
        <v>182</v>
      </c>
      <c r="E128" s="203" t="s">
        <v>1906</v>
      </c>
      <c r="F128" s="204" t="s">
        <v>1907</v>
      </c>
      <c r="G128" s="205" t="s">
        <v>185</v>
      </c>
      <c r="H128" s="206">
        <v>46.5</v>
      </c>
      <c r="I128" s="207"/>
      <c r="J128" s="208">
        <f>ROUND(I128*H128,2)</f>
        <v>0</v>
      </c>
      <c r="K128" s="204" t="s">
        <v>186</v>
      </c>
      <c r="L128" s="62"/>
      <c r="M128" s="209" t="s">
        <v>21</v>
      </c>
      <c r="N128" s="210" t="s">
        <v>47</v>
      </c>
      <c r="O128" s="43"/>
      <c r="P128" s="211">
        <f>O128*H128</f>
        <v>0</v>
      </c>
      <c r="Q128" s="211">
        <v>0.408</v>
      </c>
      <c r="R128" s="211">
        <f>Q128*H128</f>
        <v>18.971999999999998</v>
      </c>
      <c r="S128" s="211">
        <v>0</v>
      </c>
      <c r="T128" s="212">
        <f>S128*H128</f>
        <v>0</v>
      </c>
      <c r="AR128" s="25" t="s">
        <v>187</v>
      </c>
      <c r="AT128" s="25" t="s">
        <v>182</v>
      </c>
      <c r="AU128" s="25" t="s">
        <v>86</v>
      </c>
      <c r="AY128" s="25" t="s">
        <v>180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84</v>
      </c>
      <c r="BK128" s="213">
        <f>ROUND(I128*H128,2)</f>
        <v>0</v>
      </c>
      <c r="BL128" s="25" t="s">
        <v>187</v>
      </c>
      <c r="BM128" s="25" t="s">
        <v>1908</v>
      </c>
    </row>
    <row r="129" spans="2:51" s="12" customFormat="1" ht="12">
      <c r="B129" s="214"/>
      <c r="C129" s="215"/>
      <c r="D129" s="216" t="s">
        <v>189</v>
      </c>
      <c r="E129" s="217" t="s">
        <v>21</v>
      </c>
      <c r="F129" s="218" t="s">
        <v>1909</v>
      </c>
      <c r="G129" s="215"/>
      <c r="H129" s="217" t="s">
        <v>21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189</v>
      </c>
      <c r="AU129" s="224" t="s">
        <v>86</v>
      </c>
      <c r="AV129" s="12" t="s">
        <v>84</v>
      </c>
      <c r="AW129" s="12" t="s">
        <v>39</v>
      </c>
      <c r="AX129" s="12" t="s">
        <v>76</v>
      </c>
      <c r="AY129" s="224" t="s">
        <v>180</v>
      </c>
    </row>
    <row r="130" spans="2:51" s="13" customFormat="1" ht="12">
      <c r="B130" s="225"/>
      <c r="C130" s="226"/>
      <c r="D130" s="216" t="s">
        <v>189</v>
      </c>
      <c r="E130" s="227" t="s">
        <v>21</v>
      </c>
      <c r="F130" s="228" t="s">
        <v>1910</v>
      </c>
      <c r="G130" s="226"/>
      <c r="H130" s="229">
        <v>46.5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AT130" s="235" t="s">
        <v>189</v>
      </c>
      <c r="AU130" s="235" t="s">
        <v>86</v>
      </c>
      <c r="AV130" s="13" t="s">
        <v>86</v>
      </c>
      <c r="AW130" s="13" t="s">
        <v>39</v>
      </c>
      <c r="AX130" s="13" t="s">
        <v>76</v>
      </c>
      <c r="AY130" s="235" t="s">
        <v>180</v>
      </c>
    </row>
    <row r="131" spans="2:51" s="14" customFormat="1" ht="12">
      <c r="B131" s="236"/>
      <c r="C131" s="237"/>
      <c r="D131" s="216" t="s">
        <v>189</v>
      </c>
      <c r="E131" s="238" t="s">
        <v>21</v>
      </c>
      <c r="F131" s="239" t="s">
        <v>192</v>
      </c>
      <c r="G131" s="237"/>
      <c r="H131" s="240">
        <v>46.5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189</v>
      </c>
      <c r="AU131" s="246" t="s">
        <v>86</v>
      </c>
      <c r="AV131" s="14" t="s">
        <v>187</v>
      </c>
      <c r="AW131" s="14" t="s">
        <v>39</v>
      </c>
      <c r="AX131" s="14" t="s">
        <v>84</v>
      </c>
      <c r="AY131" s="246" t="s">
        <v>180</v>
      </c>
    </row>
    <row r="132" spans="2:63" s="11" customFormat="1" ht="29.85" customHeight="1">
      <c r="B132" s="186"/>
      <c r="C132" s="187"/>
      <c r="D132" s="188" t="s">
        <v>75</v>
      </c>
      <c r="E132" s="200" t="s">
        <v>235</v>
      </c>
      <c r="F132" s="200" t="s">
        <v>433</v>
      </c>
      <c r="G132" s="187"/>
      <c r="H132" s="187"/>
      <c r="I132" s="190"/>
      <c r="J132" s="201">
        <f>BK132</f>
        <v>0</v>
      </c>
      <c r="K132" s="187"/>
      <c r="L132" s="192"/>
      <c r="M132" s="193"/>
      <c r="N132" s="194"/>
      <c r="O132" s="194"/>
      <c r="P132" s="195">
        <f>SUM(P133:P144)</f>
        <v>0</v>
      </c>
      <c r="Q132" s="194"/>
      <c r="R132" s="195">
        <f>SUM(R133:R144)</f>
        <v>26.24211</v>
      </c>
      <c r="S132" s="194"/>
      <c r="T132" s="196">
        <f>SUM(T133:T144)</f>
        <v>0</v>
      </c>
      <c r="AR132" s="197" t="s">
        <v>84</v>
      </c>
      <c r="AT132" s="198" t="s">
        <v>75</v>
      </c>
      <c r="AU132" s="198" t="s">
        <v>84</v>
      </c>
      <c r="AY132" s="197" t="s">
        <v>180</v>
      </c>
      <c r="BK132" s="199">
        <f>SUM(BK133:BK144)</f>
        <v>0</v>
      </c>
    </row>
    <row r="133" spans="2:65" s="1" customFormat="1" ht="38.25" customHeight="1">
      <c r="B133" s="42"/>
      <c r="C133" s="202" t="s">
        <v>235</v>
      </c>
      <c r="D133" s="202" t="s">
        <v>182</v>
      </c>
      <c r="E133" s="203" t="s">
        <v>632</v>
      </c>
      <c r="F133" s="204" t="s">
        <v>633</v>
      </c>
      <c r="G133" s="205" t="s">
        <v>220</v>
      </c>
      <c r="H133" s="206">
        <v>37</v>
      </c>
      <c r="I133" s="207"/>
      <c r="J133" s="208">
        <f>ROUND(I133*H133,2)</f>
        <v>0</v>
      </c>
      <c r="K133" s="204" t="s">
        <v>186</v>
      </c>
      <c r="L133" s="62"/>
      <c r="M133" s="209" t="s">
        <v>21</v>
      </c>
      <c r="N133" s="210" t="s">
        <v>47</v>
      </c>
      <c r="O133" s="43"/>
      <c r="P133" s="211">
        <f>O133*H133</f>
        <v>0</v>
      </c>
      <c r="Q133" s="211">
        <v>0.10095</v>
      </c>
      <c r="R133" s="211">
        <f>Q133*H133</f>
        <v>3.73515</v>
      </c>
      <c r="S133" s="211">
        <v>0</v>
      </c>
      <c r="T133" s="212">
        <f>S133*H133</f>
        <v>0</v>
      </c>
      <c r="AR133" s="25" t="s">
        <v>187</v>
      </c>
      <c r="AT133" s="25" t="s">
        <v>182</v>
      </c>
      <c r="AU133" s="25" t="s">
        <v>86</v>
      </c>
      <c r="AY133" s="25" t="s">
        <v>180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84</v>
      </c>
      <c r="BK133" s="213">
        <f>ROUND(I133*H133,2)</f>
        <v>0</v>
      </c>
      <c r="BL133" s="25" t="s">
        <v>187</v>
      </c>
      <c r="BM133" s="25" t="s">
        <v>1911</v>
      </c>
    </row>
    <row r="134" spans="2:51" s="12" customFormat="1" ht="12">
      <c r="B134" s="214"/>
      <c r="C134" s="215"/>
      <c r="D134" s="216" t="s">
        <v>189</v>
      </c>
      <c r="E134" s="217" t="s">
        <v>21</v>
      </c>
      <c r="F134" s="218" t="s">
        <v>1912</v>
      </c>
      <c r="G134" s="215"/>
      <c r="H134" s="217" t="s">
        <v>21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189</v>
      </c>
      <c r="AU134" s="224" t="s">
        <v>86</v>
      </c>
      <c r="AV134" s="12" t="s">
        <v>84</v>
      </c>
      <c r="AW134" s="12" t="s">
        <v>39</v>
      </c>
      <c r="AX134" s="12" t="s">
        <v>76</v>
      </c>
      <c r="AY134" s="224" t="s">
        <v>180</v>
      </c>
    </row>
    <row r="135" spans="2:51" s="13" customFormat="1" ht="12">
      <c r="B135" s="225"/>
      <c r="C135" s="226"/>
      <c r="D135" s="216" t="s">
        <v>189</v>
      </c>
      <c r="E135" s="227" t="s">
        <v>21</v>
      </c>
      <c r="F135" s="228" t="s">
        <v>1913</v>
      </c>
      <c r="G135" s="226"/>
      <c r="H135" s="229">
        <v>37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189</v>
      </c>
      <c r="AU135" s="235" t="s">
        <v>86</v>
      </c>
      <c r="AV135" s="13" t="s">
        <v>86</v>
      </c>
      <c r="AW135" s="13" t="s">
        <v>39</v>
      </c>
      <c r="AX135" s="13" t="s">
        <v>76</v>
      </c>
      <c r="AY135" s="235" t="s">
        <v>180</v>
      </c>
    </row>
    <row r="136" spans="2:51" s="14" customFormat="1" ht="12">
      <c r="B136" s="236"/>
      <c r="C136" s="237"/>
      <c r="D136" s="216" t="s">
        <v>189</v>
      </c>
      <c r="E136" s="238" t="s">
        <v>21</v>
      </c>
      <c r="F136" s="239" t="s">
        <v>192</v>
      </c>
      <c r="G136" s="237"/>
      <c r="H136" s="240">
        <v>37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189</v>
      </c>
      <c r="AU136" s="246" t="s">
        <v>86</v>
      </c>
      <c r="AV136" s="14" t="s">
        <v>187</v>
      </c>
      <c r="AW136" s="14" t="s">
        <v>39</v>
      </c>
      <c r="AX136" s="14" t="s">
        <v>84</v>
      </c>
      <c r="AY136" s="246" t="s">
        <v>180</v>
      </c>
    </row>
    <row r="137" spans="2:65" s="1" customFormat="1" ht="16.5" customHeight="1">
      <c r="B137" s="42"/>
      <c r="C137" s="264" t="s">
        <v>241</v>
      </c>
      <c r="D137" s="264" t="s">
        <v>360</v>
      </c>
      <c r="E137" s="265" t="s">
        <v>1914</v>
      </c>
      <c r="F137" s="266" t="s">
        <v>1915</v>
      </c>
      <c r="G137" s="267" t="s">
        <v>220</v>
      </c>
      <c r="H137" s="268">
        <v>37.37</v>
      </c>
      <c r="I137" s="269"/>
      <c r="J137" s="270">
        <f>ROUND(I137*H137,2)</f>
        <v>0</v>
      </c>
      <c r="K137" s="266" t="s">
        <v>186</v>
      </c>
      <c r="L137" s="271"/>
      <c r="M137" s="272" t="s">
        <v>21</v>
      </c>
      <c r="N137" s="273" t="s">
        <v>47</v>
      </c>
      <c r="O137" s="43"/>
      <c r="P137" s="211">
        <f>O137*H137</f>
        <v>0</v>
      </c>
      <c r="Q137" s="211">
        <v>0.024</v>
      </c>
      <c r="R137" s="211">
        <f>Q137*H137</f>
        <v>0.89688</v>
      </c>
      <c r="S137" s="211">
        <v>0</v>
      </c>
      <c r="T137" s="212">
        <f>S137*H137</f>
        <v>0</v>
      </c>
      <c r="AR137" s="25" t="s">
        <v>223</v>
      </c>
      <c r="AT137" s="25" t="s">
        <v>360</v>
      </c>
      <c r="AU137" s="25" t="s">
        <v>86</v>
      </c>
      <c r="AY137" s="25" t="s">
        <v>180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84</v>
      </c>
      <c r="BK137" s="213">
        <f>ROUND(I137*H137,2)</f>
        <v>0</v>
      </c>
      <c r="BL137" s="25" t="s">
        <v>187</v>
      </c>
      <c r="BM137" s="25" t="s">
        <v>1916</v>
      </c>
    </row>
    <row r="138" spans="2:51" s="12" customFormat="1" ht="12">
      <c r="B138" s="214"/>
      <c r="C138" s="215"/>
      <c r="D138" s="216" t="s">
        <v>189</v>
      </c>
      <c r="E138" s="217" t="s">
        <v>21</v>
      </c>
      <c r="F138" s="218" t="s">
        <v>478</v>
      </c>
      <c r="G138" s="215"/>
      <c r="H138" s="217" t="s">
        <v>21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189</v>
      </c>
      <c r="AU138" s="224" t="s">
        <v>86</v>
      </c>
      <c r="AV138" s="12" t="s">
        <v>84</v>
      </c>
      <c r="AW138" s="12" t="s">
        <v>39</v>
      </c>
      <c r="AX138" s="12" t="s">
        <v>76</v>
      </c>
      <c r="AY138" s="224" t="s">
        <v>180</v>
      </c>
    </row>
    <row r="139" spans="2:51" s="13" customFormat="1" ht="12">
      <c r="B139" s="225"/>
      <c r="C139" s="226"/>
      <c r="D139" s="216" t="s">
        <v>189</v>
      </c>
      <c r="E139" s="227" t="s">
        <v>21</v>
      </c>
      <c r="F139" s="228" t="s">
        <v>1917</v>
      </c>
      <c r="G139" s="226"/>
      <c r="H139" s="229">
        <v>37.37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189</v>
      </c>
      <c r="AU139" s="235" t="s">
        <v>86</v>
      </c>
      <c r="AV139" s="13" t="s">
        <v>86</v>
      </c>
      <c r="AW139" s="13" t="s">
        <v>39</v>
      </c>
      <c r="AX139" s="13" t="s">
        <v>76</v>
      </c>
      <c r="AY139" s="235" t="s">
        <v>180</v>
      </c>
    </row>
    <row r="140" spans="2:51" s="14" customFormat="1" ht="12">
      <c r="B140" s="236"/>
      <c r="C140" s="237"/>
      <c r="D140" s="216" t="s">
        <v>189</v>
      </c>
      <c r="E140" s="238" t="s">
        <v>21</v>
      </c>
      <c r="F140" s="239" t="s">
        <v>192</v>
      </c>
      <c r="G140" s="237"/>
      <c r="H140" s="240">
        <v>37.37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189</v>
      </c>
      <c r="AU140" s="246" t="s">
        <v>86</v>
      </c>
      <c r="AV140" s="14" t="s">
        <v>187</v>
      </c>
      <c r="AW140" s="14" t="s">
        <v>39</v>
      </c>
      <c r="AX140" s="14" t="s">
        <v>84</v>
      </c>
      <c r="AY140" s="246" t="s">
        <v>180</v>
      </c>
    </row>
    <row r="141" spans="2:65" s="1" customFormat="1" ht="16.5" customHeight="1">
      <c r="B141" s="42"/>
      <c r="C141" s="202" t="s">
        <v>246</v>
      </c>
      <c r="D141" s="202" t="s">
        <v>182</v>
      </c>
      <c r="E141" s="203" t="s">
        <v>1918</v>
      </c>
      <c r="F141" s="204" t="s">
        <v>1919</v>
      </c>
      <c r="G141" s="205" t="s">
        <v>185</v>
      </c>
      <c r="H141" s="206">
        <v>36</v>
      </c>
      <c r="I141" s="207"/>
      <c r="J141" s="208">
        <f>ROUND(I141*H141,2)</f>
        <v>0</v>
      </c>
      <c r="K141" s="204" t="s">
        <v>186</v>
      </c>
      <c r="L141" s="62"/>
      <c r="M141" s="209" t="s">
        <v>21</v>
      </c>
      <c r="N141" s="210" t="s">
        <v>47</v>
      </c>
      <c r="O141" s="43"/>
      <c r="P141" s="211">
        <f>O141*H141</f>
        <v>0</v>
      </c>
      <c r="Q141" s="211">
        <v>0.60028</v>
      </c>
      <c r="R141" s="211">
        <f>Q141*H141</f>
        <v>21.61008</v>
      </c>
      <c r="S141" s="211">
        <v>0</v>
      </c>
      <c r="T141" s="212">
        <f>S141*H141</f>
        <v>0</v>
      </c>
      <c r="AR141" s="25" t="s">
        <v>187</v>
      </c>
      <c r="AT141" s="25" t="s">
        <v>182</v>
      </c>
      <c r="AU141" s="25" t="s">
        <v>86</v>
      </c>
      <c r="AY141" s="25" t="s">
        <v>180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84</v>
      </c>
      <c r="BK141" s="213">
        <f>ROUND(I141*H141,2)</f>
        <v>0</v>
      </c>
      <c r="BL141" s="25" t="s">
        <v>187</v>
      </c>
      <c r="BM141" s="25" t="s">
        <v>1920</v>
      </c>
    </row>
    <row r="142" spans="2:51" s="12" customFormat="1" ht="12">
      <c r="B142" s="214"/>
      <c r="C142" s="215"/>
      <c r="D142" s="216" t="s">
        <v>189</v>
      </c>
      <c r="E142" s="217" t="s">
        <v>21</v>
      </c>
      <c r="F142" s="218" t="s">
        <v>1921</v>
      </c>
      <c r="G142" s="215"/>
      <c r="H142" s="217" t="s">
        <v>21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189</v>
      </c>
      <c r="AU142" s="224" t="s">
        <v>86</v>
      </c>
      <c r="AV142" s="12" t="s">
        <v>84</v>
      </c>
      <c r="AW142" s="12" t="s">
        <v>39</v>
      </c>
      <c r="AX142" s="12" t="s">
        <v>76</v>
      </c>
      <c r="AY142" s="224" t="s">
        <v>180</v>
      </c>
    </row>
    <row r="143" spans="2:51" s="13" customFormat="1" ht="12">
      <c r="B143" s="225"/>
      <c r="C143" s="226"/>
      <c r="D143" s="216" t="s">
        <v>189</v>
      </c>
      <c r="E143" s="227" t="s">
        <v>21</v>
      </c>
      <c r="F143" s="228" t="s">
        <v>1922</v>
      </c>
      <c r="G143" s="226"/>
      <c r="H143" s="229">
        <v>36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189</v>
      </c>
      <c r="AU143" s="235" t="s">
        <v>86</v>
      </c>
      <c r="AV143" s="13" t="s">
        <v>86</v>
      </c>
      <c r="AW143" s="13" t="s">
        <v>39</v>
      </c>
      <c r="AX143" s="13" t="s">
        <v>76</v>
      </c>
      <c r="AY143" s="235" t="s">
        <v>180</v>
      </c>
    </row>
    <row r="144" spans="2:51" s="14" customFormat="1" ht="12">
      <c r="B144" s="236"/>
      <c r="C144" s="237"/>
      <c r="D144" s="216" t="s">
        <v>189</v>
      </c>
      <c r="E144" s="238" t="s">
        <v>21</v>
      </c>
      <c r="F144" s="239" t="s">
        <v>192</v>
      </c>
      <c r="G144" s="237"/>
      <c r="H144" s="240">
        <v>36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189</v>
      </c>
      <c r="AU144" s="246" t="s">
        <v>86</v>
      </c>
      <c r="AV144" s="14" t="s">
        <v>187</v>
      </c>
      <c r="AW144" s="14" t="s">
        <v>39</v>
      </c>
      <c r="AX144" s="14" t="s">
        <v>84</v>
      </c>
      <c r="AY144" s="246" t="s">
        <v>180</v>
      </c>
    </row>
    <row r="145" spans="2:63" s="11" customFormat="1" ht="29.85" customHeight="1">
      <c r="B145" s="186"/>
      <c r="C145" s="187"/>
      <c r="D145" s="188" t="s">
        <v>75</v>
      </c>
      <c r="E145" s="200" t="s">
        <v>1923</v>
      </c>
      <c r="F145" s="200" t="s">
        <v>1924</v>
      </c>
      <c r="G145" s="187"/>
      <c r="H145" s="187"/>
      <c r="I145" s="190"/>
      <c r="J145" s="201">
        <f>BK145</f>
        <v>0</v>
      </c>
      <c r="K145" s="187"/>
      <c r="L145" s="192"/>
      <c r="M145" s="193"/>
      <c r="N145" s="194"/>
      <c r="O145" s="194"/>
      <c r="P145" s="195">
        <f>SUM(P146:P151)</f>
        <v>0</v>
      </c>
      <c r="Q145" s="194"/>
      <c r="R145" s="195">
        <f>SUM(R146:R151)</f>
        <v>0</v>
      </c>
      <c r="S145" s="194"/>
      <c r="T145" s="196">
        <f>SUM(T146:T151)</f>
        <v>0</v>
      </c>
      <c r="AR145" s="197" t="s">
        <v>84</v>
      </c>
      <c r="AT145" s="198" t="s">
        <v>75</v>
      </c>
      <c r="AU145" s="198" t="s">
        <v>84</v>
      </c>
      <c r="AY145" s="197" t="s">
        <v>180</v>
      </c>
      <c r="BK145" s="199">
        <f>SUM(BK146:BK151)</f>
        <v>0</v>
      </c>
    </row>
    <row r="146" spans="2:65" s="1" customFormat="1" ht="16.5" customHeight="1">
      <c r="B146" s="42"/>
      <c r="C146" s="202" t="s">
        <v>254</v>
      </c>
      <c r="D146" s="202" t="s">
        <v>182</v>
      </c>
      <c r="E146" s="203" t="s">
        <v>1925</v>
      </c>
      <c r="F146" s="204" t="s">
        <v>1926</v>
      </c>
      <c r="G146" s="205" t="s">
        <v>872</v>
      </c>
      <c r="H146" s="206">
        <v>1</v>
      </c>
      <c r="I146" s="207"/>
      <c r="J146" s="208">
        <f>ROUND(I146*H146,2)</f>
        <v>0</v>
      </c>
      <c r="K146" s="204" t="s">
        <v>422</v>
      </c>
      <c r="L146" s="62"/>
      <c r="M146" s="209" t="s">
        <v>21</v>
      </c>
      <c r="N146" s="210" t="s">
        <v>47</v>
      </c>
      <c r="O146" s="43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AR146" s="25" t="s">
        <v>187</v>
      </c>
      <c r="AT146" s="25" t="s">
        <v>182</v>
      </c>
      <c r="AU146" s="25" t="s">
        <v>86</v>
      </c>
      <c r="AY146" s="25" t="s">
        <v>180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84</v>
      </c>
      <c r="BK146" s="213">
        <f>ROUND(I146*H146,2)</f>
        <v>0</v>
      </c>
      <c r="BL146" s="25" t="s">
        <v>187</v>
      </c>
      <c r="BM146" s="25" t="s">
        <v>1927</v>
      </c>
    </row>
    <row r="147" spans="2:47" s="1" customFormat="1" ht="24">
      <c r="B147" s="42"/>
      <c r="C147" s="64"/>
      <c r="D147" s="216" t="s">
        <v>424</v>
      </c>
      <c r="E147" s="64"/>
      <c r="F147" s="274" t="s">
        <v>425</v>
      </c>
      <c r="G147" s="64"/>
      <c r="H147" s="64"/>
      <c r="I147" s="173"/>
      <c r="J147" s="64"/>
      <c r="K147" s="64"/>
      <c r="L147" s="62"/>
      <c r="M147" s="275"/>
      <c r="N147" s="43"/>
      <c r="O147" s="43"/>
      <c r="P147" s="43"/>
      <c r="Q147" s="43"/>
      <c r="R147" s="43"/>
      <c r="S147" s="43"/>
      <c r="T147" s="79"/>
      <c r="AT147" s="25" t="s">
        <v>424</v>
      </c>
      <c r="AU147" s="25" t="s">
        <v>86</v>
      </c>
    </row>
    <row r="148" spans="2:65" s="1" customFormat="1" ht="16.5" customHeight="1">
      <c r="B148" s="42"/>
      <c r="C148" s="202" t="s">
        <v>266</v>
      </c>
      <c r="D148" s="202" t="s">
        <v>182</v>
      </c>
      <c r="E148" s="203" t="s">
        <v>1928</v>
      </c>
      <c r="F148" s="204" t="s">
        <v>1929</v>
      </c>
      <c r="G148" s="205" t="s">
        <v>872</v>
      </c>
      <c r="H148" s="206">
        <v>1</v>
      </c>
      <c r="I148" s="207"/>
      <c r="J148" s="208">
        <f>ROUND(I148*H148,2)</f>
        <v>0</v>
      </c>
      <c r="K148" s="204" t="s">
        <v>422</v>
      </c>
      <c r="L148" s="62"/>
      <c r="M148" s="209" t="s">
        <v>21</v>
      </c>
      <c r="N148" s="210" t="s">
        <v>47</v>
      </c>
      <c r="O148" s="43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5" t="s">
        <v>187</v>
      </c>
      <c r="AT148" s="25" t="s">
        <v>182</v>
      </c>
      <c r="AU148" s="25" t="s">
        <v>86</v>
      </c>
      <c r="AY148" s="25" t="s">
        <v>180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84</v>
      </c>
      <c r="BK148" s="213">
        <f>ROUND(I148*H148,2)</f>
        <v>0</v>
      </c>
      <c r="BL148" s="25" t="s">
        <v>187</v>
      </c>
      <c r="BM148" s="25" t="s">
        <v>1930</v>
      </c>
    </row>
    <row r="149" spans="2:47" s="1" customFormat="1" ht="24">
      <c r="B149" s="42"/>
      <c r="C149" s="64"/>
      <c r="D149" s="216" t="s">
        <v>424</v>
      </c>
      <c r="E149" s="64"/>
      <c r="F149" s="274" t="s">
        <v>425</v>
      </c>
      <c r="G149" s="64"/>
      <c r="H149" s="64"/>
      <c r="I149" s="173"/>
      <c r="J149" s="64"/>
      <c r="K149" s="64"/>
      <c r="L149" s="62"/>
      <c r="M149" s="275"/>
      <c r="N149" s="43"/>
      <c r="O149" s="43"/>
      <c r="P149" s="43"/>
      <c r="Q149" s="43"/>
      <c r="R149" s="43"/>
      <c r="S149" s="43"/>
      <c r="T149" s="79"/>
      <c r="AT149" s="25" t="s">
        <v>424</v>
      </c>
      <c r="AU149" s="25" t="s">
        <v>86</v>
      </c>
    </row>
    <row r="150" spans="2:65" s="1" customFormat="1" ht="16.5" customHeight="1">
      <c r="B150" s="42"/>
      <c r="C150" s="202" t="s">
        <v>272</v>
      </c>
      <c r="D150" s="202" t="s">
        <v>182</v>
      </c>
      <c r="E150" s="203" t="s">
        <v>1931</v>
      </c>
      <c r="F150" s="204" t="s">
        <v>1932</v>
      </c>
      <c r="G150" s="205" t="s">
        <v>872</v>
      </c>
      <c r="H150" s="206">
        <v>1</v>
      </c>
      <c r="I150" s="207"/>
      <c r="J150" s="208">
        <f>ROUND(I150*H150,2)</f>
        <v>0</v>
      </c>
      <c r="K150" s="204" t="s">
        <v>422</v>
      </c>
      <c r="L150" s="62"/>
      <c r="M150" s="209" t="s">
        <v>21</v>
      </c>
      <c r="N150" s="210" t="s">
        <v>47</v>
      </c>
      <c r="O150" s="43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AR150" s="25" t="s">
        <v>187</v>
      </c>
      <c r="AT150" s="25" t="s">
        <v>182</v>
      </c>
      <c r="AU150" s="25" t="s">
        <v>86</v>
      </c>
      <c r="AY150" s="25" t="s">
        <v>180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84</v>
      </c>
      <c r="BK150" s="213">
        <f>ROUND(I150*H150,2)</f>
        <v>0</v>
      </c>
      <c r="BL150" s="25" t="s">
        <v>187</v>
      </c>
      <c r="BM150" s="25" t="s">
        <v>1933</v>
      </c>
    </row>
    <row r="151" spans="2:47" s="1" customFormat="1" ht="24">
      <c r="B151" s="42"/>
      <c r="C151" s="64"/>
      <c r="D151" s="216" t="s">
        <v>424</v>
      </c>
      <c r="E151" s="64"/>
      <c r="F151" s="274" t="s">
        <v>425</v>
      </c>
      <c r="G151" s="64"/>
      <c r="H151" s="64"/>
      <c r="I151" s="173"/>
      <c r="J151" s="64"/>
      <c r="K151" s="64"/>
      <c r="L151" s="62"/>
      <c r="M151" s="275"/>
      <c r="N151" s="43"/>
      <c r="O151" s="43"/>
      <c r="P151" s="43"/>
      <c r="Q151" s="43"/>
      <c r="R151" s="43"/>
      <c r="S151" s="43"/>
      <c r="T151" s="79"/>
      <c r="AT151" s="25" t="s">
        <v>424</v>
      </c>
      <c r="AU151" s="25" t="s">
        <v>86</v>
      </c>
    </row>
    <row r="152" spans="2:63" s="11" customFormat="1" ht="29.85" customHeight="1">
      <c r="B152" s="186"/>
      <c r="C152" s="187"/>
      <c r="D152" s="188" t="s">
        <v>75</v>
      </c>
      <c r="E152" s="200" t="s">
        <v>306</v>
      </c>
      <c r="F152" s="200" t="s">
        <v>307</v>
      </c>
      <c r="G152" s="187"/>
      <c r="H152" s="187"/>
      <c r="I152" s="190"/>
      <c r="J152" s="201">
        <f>BK152</f>
        <v>0</v>
      </c>
      <c r="K152" s="187"/>
      <c r="L152" s="192"/>
      <c r="M152" s="193"/>
      <c r="N152" s="194"/>
      <c r="O152" s="194"/>
      <c r="P152" s="195">
        <f>P153</f>
        <v>0</v>
      </c>
      <c r="Q152" s="194"/>
      <c r="R152" s="195">
        <f>R153</f>
        <v>0</v>
      </c>
      <c r="S152" s="194"/>
      <c r="T152" s="196">
        <f>T153</f>
        <v>0</v>
      </c>
      <c r="AR152" s="197" t="s">
        <v>84</v>
      </c>
      <c r="AT152" s="198" t="s">
        <v>75</v>
      </c>
      <c r="AU152" s="198" t="s">
        <v>84</v>
      </c>
      <c r="AY152" s="197" t="s">
        <v>180</v>
      </c>
      <c r="BK152" s="199">
        <f>BK153</f>
        <v>0</v>
      </c>
    </row>
    <row r="153" spans="2:65" s="1" customFormat="1" ht="16.5" customHeight="1">
      <c r="B153" s="42"/>
      <c r="C153" s="202" t="s">
        <v>10</v>
      </c>
      <c r="D153" s="202" t="s">
        <v>182</v>
      </c>
      <c r="E153" s="203" t="s">
        <v>1934</v>
      </c>
      <c r="F153" s="204" t="s">
        <v>1935</v>
      </c>
      <c r="G153" s="205" t="s">
        <v>257</v>
      </c>
      <c r="H153" s="206">
        <v>45.257</v>
      </c>
      <c r="I153" s="207"/>
      <c r="J153" s="208">
        <f>ROUND(I153*H153,2)</f>
        <v>0</v>
      </c>
      <c r="K153" s="204" t="s">
        <v>186</v>
      </c>
      <c r="L153" s="62"/>
      <c r="M153" s="209" t="s">
        <v>21</v>
      </c>
      <c r="N153" s="247" t="s">
        <v>47</v>
      </c>
      <c r="O153" s="24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AR153" s="25" t="s">
        <v>187</v>
      </c>
      <c r="AT153" s="25" t="s">
        <v>182</v>
      </c>
      <c r="AU153" s="25" t="s">
        <v>86</v>
      </c>
      <c r="AY153" s="25" t="s">
        <v>180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84</v>
      </c>
      <c r="BK153" s="213">
        <f>ROUND(I153*H153,2)</f>
        <v>0</v>
      </c>
      <c r="BL153" s="25" t="s">
        <v>187</v>
      </c>
      <c r="BM153" s="25" t="s">
        <v>1936</v>
      </c>
    </row>
    <row r="154" spans="2:12" s="1" customFormat="1" ht="6.9" customHeight="1">
      <c r="B154" s="57"/>
      <c r="C154" s="58"/>
      <c r="D154" s="58"/>
      <c r="E154" s="58"/>
      <c r="F154" s="58"/>
      <c r="G154" s="58"/>
      <c r="H154" s="58"/>
      <c r="I154" s="149"/>
      <c r="J154" s="58"/>
      <c r="K154" s="58"/>
      <c r="L154" s="62"/>
    </row>
  </sheetData>
  <sheetProtection algorithmName="SHA-512" hashValue="ZFEvW1ZdeOwHV/a8f9B0ls0wF5UwXF5QwWoNcElx3hT7kM2YK66Ngz42xftMAlXWo9f63i0IIfezFGubj+CfbA==" saltValue="64r7iVI53kcl2JYG2QgtExz/uQU9+WhXv8j7DsTbrWGxO9EkKSQruavEHSZtNqkgJsZZaAdzjigZ+1dFqvYL7w==" spinCount="100000" sheet="1" objects="1" scenarios="1" formatColumns="0" formatRows="0" autoFilter="0"/>
  <autoFilter ref="C88:K153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131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1878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1937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ROUND(SUM(BE87:BE141),2)</f>
        <v>0</v>
      </c>
      <c r="G32" s="43"/>
      <c r="H32" s="43"/>
      <c r="I32" s="141">
        <v>0.21</v>
      </c>
      <c r="J32" s="140">
        <f>ROUND(ROUND((SUM(BE87:BE141)),2)*I32,2)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ROUND(SUM(BF87:BF141),2)</f>
        <v>0</v>
      </c>
      <c r="G33" s="43"/>
      <c r="H33" s="43"/>
      <c r="I33" s="141">
        <v>0.15</v>
      </c>
      <c r="J33" s="140">
        <f>ROUND(ROUND((SUM(BF87:BF141)),2)*I33,2)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ROUND(SUM(BG87:BG141),2)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ROUND(SUM(BH87:BH141),2)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ROUND(SUM(BI87:BI141),2)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1878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702 - Mobiliář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5" customHeight="1">
      <c r="B62" s="166"/>
      <c r="C62" s="167"/>
      <c r="D62" s="168" t="s">
        <v>316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5" customHeight="1">
      <c r="B63" s="166"/>
      <c r="C63" s="167"/>
      <c r="D63" s="168" t="s">
        <v>1938</v>
      </c>
      <c r="E63" s="169"/>
      <c r="F63" s="169"/>
      <c r="G63" s="169"/>
      <c r="H63" s="169"/>
      <c r="I63" s="170"/>
      <c r="J63" s="171">
        <f>J102</f>
        <v>0</v>
      </c>
      <c r="K63" s="172"/>
    </row>
    <row r="64" spans="2:11" s="9" customFormat="1" ht="19.95" customHeight="1">
      <c r="B64" s="166"/>
      <c r="C64" s="167"/>
      <c r="D64" s="168" t="s">
        <v>162</v>
      </c>
      <c r="E64" s="169"/>
      <c r="F64" s="169"/>
      <c r="G64" s="169"/>
      <c r="H64" s="169"/>
      <c r="I64" s="170"/>
      <c r="J64" s="171">
        <f>J127</f>
        <v>0</v>
      </c>
      <c r="K64" s="172"/>
    </row>
    <row r="65" spans="2:11" s="9" customFormat="1" ht="19.95" customHeight="1">
      <c r="B65" s="166"/>
      <c r="C65" s="167"/>
      <c r="D65" s="168" t="s">
        <v>163</v>
      </c>
      <c r="E65" s="169"/>
      <c r="F65" s="169"/>
      <c r="G65" s="169"/>
      <c r="H65" s="169"/>
      <c r="I65" s="170"/>
      <c r="J65" s="171">
        <f>J140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" customHeight="1">
      <c r="B72" s="42"/>
      <c r="C72" s="63" t="s">
        <v>164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6.5" customHeight="1">
      <c r="B75" s="42"/>
      <c r="C75" s="64"/>
      <c r="D75" s="64"/>
      <c r="E75" s="407" t="str">
        <f>E7</f>
        <v>Revitalizace dvorního traktu Jesenická - Palackého</v>
      </c>
      <c r="F75" s="408"/>
      <c r="G75" s="408"/>
      <c r="H75" s="408"/>
      <c r="I75" s="173"/>
      <c r="J75" s="64"/>
      <c r="K75" s="64"/>
      <c r="L75" s="62"/>
    </row>
    <row r="76" spans="2:12" ht="13.2">
      <c r="B76" s="29"/>
      <c r="C76" s="66" t="s">
        <v>153</v>
      </c>
      <c r="D76" s="251"/>
      <c r="E76" s="251"/>
      <c r="F76" s="251"/>
      <c r="G76" s="251"/>
      <c r="H76" s="251"/>
      <c r="J76" s="251"/>
      <c r="K76" s="251"/>
      <c r="L76" s="252"/>
    </row>
    <row r="77" spans="2:12" s="1" customFormat="1" ht="16.5" customHeight="1">
      <c r="B77" s="42"/>
      <c r="C77" s="64"/>
      <c r="D77" s="64"/>
      <c r="E77" s="407" t="s">
        <v>1878</v>
      </c>
      <c r="F77" s="409"/>
      <c r="G77" s="409"/>
      <c r="H77" s="409"/>
      <c r="I77" s="173"/>
      <c r="J77" s="64"/>
      <c r="K77" s="64"/>
      <c r="L77" s="62"/>
    </row>
    <row r="78" spans="2:12" s="1" customFormat="1" ht="14.4" customHeight="1">
      <c r="B78" s="42"/>
      <c r="C78" s="66" t="s">
        <v>313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95" t="str">
        <f>E11</f>
        <v>SO 702 - Mobiliář</v>
      </c>
      <c r="F79" s="409"/>
      <c r="G79" s="409"/>
      <c r="H79" s="409"/>
      <c r="I79" s="173"/>
      <c r="J79" s="64"/>
      <c r="K79" s="64"/>
      <c r="L79" s="62"/>
    </row>
    <row r="80" spans="2:12" s="1" customFormat="1" ht="6.9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4" t="str">
        <f>F14</f>
        <v>Šumperk</v>
      </c>
      <c r="G81" s="64"/>
      <c r="H81" s="64"/>
      <c r="I81" s="175" t="s">
        <v>25</v>
      </c>
      <c r="J81" s="74" t="str">
        <f>IF(J14="","",J14)</f>
        <v>19. 6. 2018</v>
      </c>
      <c r="K81" s="64"/>
      <c r="L81" s="62"/>
    </row>
    <row r="82" spans="2:12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2">
      <c r="B83" s="42"/>
      <c r="C83" s="66" t="s">
        <v>27</v>
      </c>
      <c r="D83" s="64"/>
      <c r="E83" s="64"/>
      <c r="F83" s="174" t="str">
        <f>E17</f>
        <v>Město Šumperk</v>
      </c>
      <c r="G83" s="64"/>
      <c r="H83" s="64"/>
      <c r="I83" s="175" t="s">
        <v>35</v>
      </c>
      <c r="J83" s="174" t="str">
        <f>E23</f>
        <v>Cekr CZ s.r.o.</v>
      </c>
      <c r="K83" s="64"/>
      <c r="L83" s="62"/>
    </row>
    <row r="84" spans="2:12" s="1" customFormat="1" ht="14.4" customHeight="1">
      <c r="B84" s="42"/>
      <c r="C84" s="66" t="s">
        <v>33</v>
      </c>
      <c r="D84" s="64"/>
      <c r="E84" s="64"/>
      <c r="F84" s="174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6"/>
      <c r="C86" s="177" t="s">
        <v>165</v>
      </c>
      <c r="D86" s="178" t="s">
        <v>61</v>
      </c>
      <c r="E86" s="178" t="s">
        <v>57</v>
      </c>
      <c r="F86" s="178" t="s">
        <v>166</v>
      </c>
      <c r="G86" s="178" t="s">
        <v>167</v>
      </c>
      <c r="H86" s="178" t="s">
        <v>168</v>
      </c>
      <c r="I86" s="179" t="s">
        <v>169</v>
      </c>
      <c r="J86" s="178" t="s">
        <v>157</v>
      </c>
      <c r="K86" s="180" t="s">
        <v>170</v>
      </c>
      <c r="L86" s="181"/>
      <c r="M86" s="82" t="s">
        <v>171</v>
      </c>
      <c r="N86" s="83" t="s">
        <v>46</v>
      </c>
      <c r="O86" s="83" t="s">
        <v>172</v>
      </c>
      <c r="P86" s="83" t="s">
        <v>173</v>
      </c>
      <c r="Q86" s="83" t="s">
        <v>174</v>
      </c>
      <c r="R86" s="83" t="s">
        <v>175</v>
      </c>
      <c r="S86" s="83" t="s">
        <v>176</v>
      </c>
      <c r="T86" s="84" t="s">
        <v>177</v>
      </c>
    </row>
    <row r="87" spans="2:63" s="1" customFormat="1" ht="29.25" customHeight="1">
      <c r="B87" s="42"/>
      <c r="C87" s="88" t="s">
        <v>158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</f>
        <v>0</v>
      </c>
      <c r="Q87" s="86"/>
      <c r="R87" s="183">
        <f>R88</f>
        <v>0.44268</v>
      </c>
      <c r="S87" s="86"/>
      <c r="T87" s="184">
        <f>T88</f>
        <v>3.0653999999999995</v>
      </c>
      <c r="AT87" s="25" t="s">
        <v>75</v>
      </c>
      <c r="AU87" s="25" t="s">
        <v>159</v>
      </c>
      <c r="BK87" s="185">
        <f>BK88</f>
        <v>0</v>
      </c>
    </row>
    <row r="88" spans="2:63" s="11" customFormat="1" ht="37.35" customHeight="1">
      <c r="B88" s="186"/>
      <c r="C88" s="187"/>
      <c r="D88" s="188" t="s">
        <v>75</v>
      </c>
      <c r="E88" s="189" t="s">
        <v>178</v>
      </c>
      <c r="F88" s="189" t="s">
        <v>179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P89+P102+P127+P140</f>
        <v>0</v>
      </c>
      <c r="Q88" s="194"/>
      <c r="R88" s="195">
        <f>R89+R102+R127+R140</f>
        <v>0.44268</v>
      </c>
      <c r="S88" s="194"/>
      <c r="T88" s="196">
        <f>T89+T102+T127+T140</f>
        <v>3.0653999999999995</v>
      </c>
      <c r="AR88" s="197" t="s">
        <v>84</v>
      </c>
      <c r="AT88" s="198" t="s">
        <v>75</v>
      </c>
      <c r="AU88" s="198" t="s">
        <v>76</v>
      </c>
      <c r="AY88" s="197" t="s">
        <v>180</v>
      </c>
      <c r="BK88" s="199">
        <f>BK89+BK102+BK127+BK140</f>
        <v>0</v>
      </c>
    </row>
    <row r="89" spans="2:63" s="11" customFormat="1" ht="19.95" customHeight="1">
      <c r="B89" s="186"/>
      <c r="C89" s="187"/>
      <c r="D89" s="188" t="s">
        <v>75</v>
      </c>
      <c r="E89" s="200" t="s">
        <v>235</v>
      </c>
      <c r="F89" s="200" t="s">
        <v>433</v>
      </c>
      <c r="G89" s="187"/>
      <c r="H89" s="187"/>
      <c r="I89" s="190"/>
      <c r="J89" s="201">
        <f>BK89</f>
        <v>0</v>
      </c>
      <c r="K89" s="187"/>
      <c r="L89" s="192"/>
      <c r="M89" s="193"/>
      <c r="N89" s="194"/>
      <c r="O89" s="194"/>
      <c r="P89" s="195">
        <f>SUM(P90:P101)</f>
        <v>0</v>
      </c>
      <c r="Q89" s="194"/>
      <c r="R89" s="195">
        <f>SUM(R90:R101)</f>
        <v>0</v>
      </c>
      <c r="S89" s="194"/>
      <c r="T89" s="196">
        <f>SUM(T90:T101)</f>
        <v>3.0653999999999995</v>
      </c>
      <c r="AR89" s="197" t="s">
        <v>84</v>
      </c>
      <c r="AT89" s="198" t="s">
        <v>75</v>
      </c>
      <c r="AU89" s="198" t="s">
        <v>84</v>
      </c>
      <c r="AY89" s="197" t="s">
        <v>180</v>
      </c>
      <c r="BK89" s="199">
        <f>SUM(BK90:BK101)</f>
        <v>0</v>
      </c>
    </row>
    <row r="90" spans="2:65" s="1" customFormat="1" ht="16.5" customHeight="1">
      <c r="B90" s="42"/>
      <c r="C90" s="202" t="s">
        <v>84</v>
      </c>
      <c r="D90" s="202" t="s">
        <v>182</v>
      </c>
      <c r="E90" s="203" t="s">
        <v>1939</v>
      </c>
      <c r="F90" s="204" t="s">
        <v>1940</v>
      </c>
      <c r="G90" s="205" t="s">
        <v>872</v>
      </c>
      <c r="H90" s="206">
        <v>3</v>
      </c>
      <c r="I90" s="207"/>
      <c r="J90" s="208">
        <f>ROUND(I90*H90,2)</f>
        <v>0</v>
      </c>
      <c r="K90" s="204" t="s">
        <v>186</v>
      </c>
      <c r="L90" s="62"/>
      <c r="M90" s="209" t="s">
        <v>21</v>
      </c>
      <c r="N90" s="210" t="s">
        <v>47</v>
      </c>
      <c r="O90" s="43"/>
      <c r="P90" s="211">
        <f>O90*H90</f>
        <v>0</v>
      </c>
      <c r="Q90" s="211">
        <v>0</v>
      </c>
      <c r="R90" s="211">
        <f>Q90*H90</f>
        <v>0</v>
      </c>
      <c r="S90" s="211">
        <v>0.482</v>
      </c>
      <c r="T90" s="212">
        <f>S90*H90</f>
        <v>1.446</v>
      </c>
      <c r="AR90" s="25" t="s">
        <v>187</v>
      </c>
      <c r="AT90" s="25" t="s">
        <v>182</v>
      </c>
      <c r="AU90" s="25" t="s">
        <v>86</v>
      </c>
      <c r="AY90" s="25" t="s">
        <v>180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84</v>
      </c>
      <c r="BK90" s="213">
        <f>ROUND(I90*H90,2)</f>
        <v>0</v>
      </c>
      <c r="BL90" s="25" t="s">
        <v>187</v>
      </c>
      <c r="BM90" s="25" t="s">
        <v>1941</v>
      </c>
    </row>
    <row r="91" spans="2:51" s="12" customFormat="1" ht="12">
      <c r="B91" s="214"/>
      <c r="C91" s="215"/>
      <c r="D91" s="216" t="s">
        <v>189</v>
      </c>
      <c r="E91" s="217" t="s">
        <v>21</v>
      </c>
      <c r="F91" s="218" t="s">
        <v>1942</v>
      </c>
      <c r="G91" s="215"/>
      <c r="H91" s="217" t="s">
        <v>21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189</v>
      </c>
      <c r="AU91" s="224" t="s">
        <v>86</v>
      </c>
      <c r="AV91" s="12" t="s">
        <v>84</v>
      </c>
      <c r="AW91" s="12" t="s">
        <v>39</v>
      </c>
      <c r="AX91" s="12" t="s">
        <v>76</v>
      </c>
      <c r="AY91" s="224" t="s">
        <v>180</v>
      </c>
    </row>
    <row r="92" spans="2:51" s="13" customFormat="1" ht="12">
      <c r="B92" s="225"/>
      <c r="C92" s="226"/>
      <c r="D92" s="216" t="s">
        <v>189</v>
      </c>
      <c r="E92" s="227" t="s">
        <v>21</v>
      </c>
      <c r="F92" s="228" t="s">
        <v>200</v>
      </c>
      <c r="G92" s="226"/>
      <c r="H92" s="229">
        <v>3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AT92" s="235" t="s">
        <v>189</v>
      </c>
      <c r="AU92" s="235" t="s">
        <v>86</v>
      </c>
      <c r="AV92" s="13" t="s">
        <v>86</v>
      </c>
      <c r="AW92" s="13" t="s">
        <v>39</v>
      </c>
      <c r="AX92" s="13" t="s">
        <v>76</v>
      </c>
      <c r="AY92" s="235" t="s">
        <v>180</v>
      </c>
    </row>
    <row r="93" spans="2:51" s="14" customFormat="1" ht="12">
      <c r="B93" s="236"/>
      <c r="C93" s="237"/>
      <c r="D93" s="216" t="s">
        <v>189</v>
      </c>
      <c r="E93" s="238" t="s">
        <v>21</v>
      </c>
      <c r="F93" s="239" t="s">
        <v>192</v>
      </c>
      <c r="G93" s="237"/>
      <c r="H93" s="240">
        <v>3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189</v>
      </c>
      <c r="AU93" s="246" t="s">
        <v>86</v>
      </c>
      <c r="AV93" s="14" t="s">
        <v>187</v>
      </c>
      <c r="AW93" s="14" t="s">
        <v>39</v>
      </c>
      <c r="AX93" s="14" t="s">
        <v>84</v>
      </c>
      <c r="AY93" s="246" t="s">
        <v>180</v>
      </c>
    </row>
    <row r="94" spans="2:65" s="1" customFormat="1" ht="16.5" customHeight="1">
      <c r="B94" s="42"/>
      <c r="C94" s="202" t="s">
        <v>86</v>
      </c>
      <c r="D94" s="202" t="s">
        <v>182</v>
      </c>
      <c r="E94" s="203" t="s">
        <v>1943</v>
      </c>
      <c r="F94" s="204" t="s">
        <v>1944</v>
      </c>
      <c r="G94" s="205" t="s">
        <v>872</v>
      </c>
      <c r="H94" s="206">
        <v>2</v>
      </c>
      <c r="I94" s="207"/>
      <c r="J94" s="208">
        <f>ROUND(I94*H94,2)</f>
        <v>0</v>
      </c>
      <c r="K94" s="204" t="s">
        <v>186</v>
      </c>
      <c r="L94" s="62"/>
      <c r="M94" s="209" t="s">
        <v>21</v>
      </c>
      <c r="N94" s="210" t="s">
        <v>47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0.087</v>
      </c>
      <c r="T94" s="212">
        <f>S94*H94</f>
        <v>0.174</v>
      </c>
      <c r="AR94" s="25" t="s">
        <v>187</v>
      </c>
      <c r="AT94" s="25" t="s">
        <v>182</v>
      </c>
      <c r="AU94" s="25" t="s">
        <v>86</v>
      </c>
      <c r="AY94" s="25" t="s">
        <v>180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187</v>
      </c>
      <c r="BM94" s="25" t="s">
        <v>1945</v>
      </c>
    </row>
    <row r="95" spans="2:51" s="12" customFormat="1" ht="12">
      <c r="B95" s="214"/>
      <c r="C95" s="215"/>
      <c r="D95" s="216" t="s">
        <v>189</v>
      </c>
      <c r="E95" s="217" t="s">
        <v>21</v>
      </c>
      <c r="F95" s="218" t="s">
        <v>1946</v>
      </c>
      <c r="G95" s="215"/>
      <c r="H95" s="217" t="s">
        <v>21</v>
      </c>
      <c r="I95" s="219"/>
      <c r="J95" s="215"/>
      <c r="K95" s="215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189</v>
      </c>
      <c r="AU95" s="224" t="s">
        <v>86</v>
      </c>
      <c r="AV95" s="12" t="s">
        <v>84</v>
      </c>
      <c r="AW95" s="12" t="s">
        <v>39</v>
      </c>
      <c r="AX95" s="12" t="s">
        <v>76</v>
      </c>
      <c r="AY95" s="224" t="s">
        <v>180</v>
      </c>
    </row>
    <row r="96" spans="2:51" s="13" customFormat="1" ht="12">
      <c r="B96" s="225"/>
      <c r="C96" s="226"/>
      <c r="D96" s="216" t="s">
        <v>189</v>
      </c>
      <c r="E96" s="227" t="s">
        <v>21</v>
      </c>
      <c r="F96" s="228" t="s">
        <v>86</v>
      </c>
      <c r="G96" s="226"/>
      <c r="H96" s="229">
        <v>2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189</v>
      </c>
      <c r="AU96" s="235" t="s">
        <v>86</v>
      </c>
      <c r="AV96" s="13" t="s">
        <v>86</v>
      </c>
      <c r="AW96" s="13" t="s">
        <v>39</v>
      </c>
      <c r="AX96" s="13" t="s">
        <v>76</v>
      </c>
      <c r="AY96" s="235" t="s">
        <v>180</v>
      </c>
    </row>
    <row r="97" spans="2:51" s="14" customFormat="1" ht="12">
      <c r="B97" s="236"/>
      <c r="C97" s="237"/>
      <c r="D97" s="216" t="s">
        <v>189</v>
      </c>
      <c r="E97" s="238" t="s">
        <v>21</v>
      </c>
      <c r="F97" s="239" t="s">
        <v>192</v>
      </c>
      <c r="G97" s="237"/>
      <c r="H97" s="240">
        <v>2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189</v>
      </c>
      <c r="AU97" s="246" t="s">
        <v>86</v>
      </c>
      <c r="AV97" s="14" t="s">
        <v>187</v>
      </c>
      <c r="AW97" s="14" t="s">
        <v>39</v>
      </c>
      <c r="AX97" s="14" t="s">
        <v>84</v>
      </c>
      <c r="AY97" s="246" t="s">
        <v>180</v>
      </c>
    </row>
    <row r="98" spans="2:65" s="1" customFormat="1" ht="25.5" customHeight="1">
      <c r="B98" s="42"/>
      <c r="C98" s="202" t="s">
        <v>200</v>
      </c>
      <c r="D98" s="202" t="s">
        <v>182</v>
      </c>
      <c r="E98" s="203" t="s">
        <v>1947</v>
      </c>
      <c r="F98" s="204" t="s">
        <v>1948</v>
      </c>
      <c r="G98" s="205" t="s">
        <v>872</v>
      </c>
      <c r="H98" s="206">
        <v>22</v>
      </c>
      <c r="I98" s="207"/>
      <c r="J98" s="208">
        <f>ROUND(I98*H98,2)</f>
        <v>0</v>
      </c>
      <c r="K98" s="204" t="s">
        <v>186</v>
      </c>
      <c r="L98" s="62"/>
      <c r="M98" s="209" t="s">
        <v>21</v>
      </c>
      <c r="N98" s="210" t="s">
        <v>47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0.0657</v>
      </c>
      <c r="T98" s="212">
        <f>S98*H98</f>
        <v>1.4453999999999998</v>
      </c>
      <c r="AR98" s="25" t="s">
        <v>187</v>
      </c>
      <c r="AT98" s="25" t="s">
        <v>182</v>
      </c>
      <c r="AU98" s="25" t="s">
        <v>86</v>
      </c>
      <c r="AY98" s="25" t="s">
        <v>180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84</v>
      </c>
      <c r="BK98" s="213">
        <f>ROUND(I98*H98,2)</f>
        <v>0</v>
      </c>
      <c r="BL98" s="25" t="s">
        <v>187</v>
      </c>
      <c r="BM98" s="25" t="s">
        <v>1949</v>
      </c>
    </row>
    <row r="99" spans="2:51" s="12" customFormat="1" ht="12">
      <c r="B99" s="214"/>
      <c r="C99" s="215"/>
      <c r="D99" s="216" t="s">
        <v>189</v>
      </c>
      <c r="E99" s="217" t="s">
        <v>21</v>
      </c>
      <c r="F99" s="218" t="s">
        <v>1950</v>
      </c>
      <c r="G99" s="215"/>
      <c r="H99" s="217" t="s">
        <v>21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189</v>
      </c>
      <c r="AU99" s="224" t="s">
        <v>86</v>
      </c>
      <c r="AV99" s="12" t="s">
        <v>84</v>
      </c>
      <c r="AW99" s="12" t="s">
        <v>39</v>
      </c>
      <c r="AX99" s="12" t="s">
        <v>76</v>
      </c>
      <c r="AY99" s="224" t="s">
        <v>180</v>
      </c>
    </row>
    <row r="100" spans="2:51" s="13" customFormat="1" ht="12">
      <c r="B100" s="225"/>
      <c r="C100" s="226"/>
      <c r="D100" s="216" t="s">
        <v>189</v>
      </c>
      <c r="E100" s="227" t="s">
        <v>21</v>
      </c>
      <c r="F100" s="228" t="s">
        <v>1951</v>
      </c>
      <c r="G100" s="226"/>
      <c r="H100" s="229">
        <v>22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AT100" s="235" t="s">
        <v>189</v>
      </c>
      <c r="AU100" s="235" t="s">
        <v>86</v>
      </c>
      <c r="AV100" s="13" t="s">
        <v>86</v>
      </c>
      <c r="AW100" s="13" t="s">
        <v>39</v>
      </c>
      <c r="AX100" s="13" t="s">
        <v>76</v>
      </c>
      <c r="AY100" s="235" t="s">
        <v>180</v>
      </c>
    </row>
    <row r="101" spans="2:51" s="14" customFormat="1" ht="12">
      <c r="B101" s="236"/>
      <c r="C101" s="237"/>
      <c r="D101" s="216" t="s">
        <v>189</v>
      </c>
      <c r="E101" s="238" t="s">
        <v>21</v>
      </c>
      <c r="F101" s="239" t="s">
        <v>192</v>
      </c>
      <c r="G101" s="237"/>
      <c r="H101" s="240">
        <v>22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189</v>
      </c>
      <c r="AU101" s="246" t="s">
        <v>86</v>
      </c>
      <c r="AV101" s="14" t="s">
        <v>187</v>
      </c>
      <c r="AW101" s="14" t="s">
        <v>39</v>
      </c>
      <c r="AX101" s="14" t="s">
        <v>84</v>
      </c>
      <c r="AY101" s="246" t="s">
        <v>180</v>
      </c>
    </row>
    <row r="102" spans="2:63" s="11" customFormat="1" ht="29.85" customHeight="1">
      <c r="B102" s="186"/>
      <c r="C102" s="187"/>
      <c r="D102" s="188" t="s">
        <v>75</v>
      </c>
      <c r="E102" s="200" t="s">
        <v>1952</v>
      </c>
      <c r="F102" s="200" t="s">
        <v>1953</v>
      </c>
      <c r="G102" s="187"/>
      <c r="H102" s="187"/>
      <c r="I102" s="190"/>
      <c r="J102" s="201">
        <f>BK102</f>
        <v>0</v>
      </c>
      <c r="K102" s="187"/>
      <c r="L102" s="192"/>
      <c r="M102" s="193"/>
      <c r="N102" s="194"/>
      <c r="O102" s="194"/>
      <c r="P102" s="195">
        <f>SUM(P103:P126)</f>
        <v>0</v>
      </c>
      <c r="Q102" s="194"/>
      <c r="R102" s="195">
        <f>SUM(R103:R126)</f>
        <v>0.44268</v>
      </c>
      <c r="S102" s="194"/>
      <c r="T102" s="196">
        <f>SUM(T103:T126)</f>
        <v>0</v>
      </c>
      <c r="AR102" s="197" t="s">
        <v>84</v>
      </c>
      <c r="AT102" s="198" t="s">
        <v>75</v>
      </c>
      <c r="AU102" s="198" t="s">
        <v>84</v>
      </c>
      <c r="AY102" s="197" t="s">
        <v>180</v>
      </c>
      <c r="BK102" s="199">
        <f>SUM(BK103:BK126)</f>
        <v>0</v>
      </c>
    </row>
    <row r="103" spans="2:65" s="1" customFormat="1" ht="16.5" customHeight="1">
      <c r="B103" s="42"/>
      <c r="C103" s="202" t="s">
        <v>187</v>
      </c>
      <c r="D103" s="202" t="s">
        <v>182</v>
      </c>
      <c r="E103" s="203" t="s">
        <v>1954</v>
      </c>
      <c r="F103" s="204" t="s">
        <v>1955</v>
      </c>
      <c r="G103" s="205" t="s">
        <v>872</v>
      </c>
      <c r="H103" s="206">
        <v>4</v>
      </c>
      <c r="I103" s="207"/>
      <c r="J103" s="208">
        <f>ROUND(I103*H103,2)</f>
        <v>0</v>
      </c>
      <c r="K103" s="204" t="s">
        <v>186</v>
      </c>
      <c r="L103" s="62"/>
      <c r="M103" s="209" t="s">
        <v>21</v>
      </c>
      <c r="N103" s="210" t="s">
        <v>47</v>
      </c>
      <c r="O103" s="43"/>
      <c r="P103" s="211">
        <f>O103*H103</f>
        <v>0</v>
      </c>
      <c r="Q103" s="211">
        <v>0.00112</v>
      </c>
      <c r="R103" s="211">
        <f>Q103*H103</f>
        <v>0.00448</v>
      </c>
      <c r="S103" s="211">
        <v>0</v>
      </c>
      <c r="T103" s="212">
        <f>S103*H103</f>
        <v>0</v>
      </c>
      <c r="AR103" s="25" t="s">
        <v>187</v>
      </c>
      <c r="AT103" s="25" t="s">
        <v>182</v>
      </c>
      <c r="AU103" s="25" t="s">
        <v>86</v>
      </c>
      <c r="AY103" s="25" t="s">
        <v>180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84</v>
      </c>
      <c r="BK103" s="213">
        <f>ROUND(I103*H103,2)</f>
        <v>0</v>
      </c>
      <c r="BL103" s="25" t="s">
        <v>187</v>
      </c>
      <c r="BM103" s="25" t="s">
        <v>1956</v>
      </c>
    </row>
    <row r="104" spans="2:51" s="12" customFormat="1" ht="12">
      <c r="B104" s="214"/>
      <c r="C104" s="215"/>
      <c r="D104" s="216" t="s">
        <v>189</v>
      </c>
      <c r="E104" s="217" t="s">
        <v>21</v>
      </c>
      <c r="F104" s="218" t="s">
        <v>1957</v>
      </c>
      <c r="G104" s="215"/>
      <c r="H104" s="217" t="s">
        <v>21</v>
      </c>
      <c r="I104" s="219"/>
      <c r="J104" s="215"/>
      <c r="K104" s="215"/>
      <c r="L104" s="220"/>
      <c r="M104" s="221"/>
      <c r="N104" s="222"/>
      <c r="O104" s="222"/>
      <c r="P104" s="222"/>
      <c r="Q104" s="222"/>
      <c r="R104" s="222"/>
      <c r="S104" s="222"/>
      <c r="T104" s="223"/>
      <c r="AT104" s="224" t="s">
        <v>189</v>
      </c>
      <c r="AU104" s="224" t="s">
        <v>86</v>
      </c>
      <c r="AV104" s="12" t="s">
        <v>84</v>
      </c>
      <c r="AW104" s="12" t="s">
        <v>39</v>
      </c>
      <c r="AX104" s="12" t="s">
        <v>76</v>
      </c>
      <c r="AY104" s="224" t="s">
        <v>180</v>
      </c>
    </row>
    <row r="105" spans="2:51" s="13" customFormat="1" ht="12">
      <c r="B105" s="225"/>
      <c r="C105" s="226"/>
      <c r="D105" s="216" t="s">
        <v>189</v>
      </c>
      <c r="E105" s="227" t="s">
        <v>21</v>
      </c>
      <c r="F105" s="228" t="s">
        <v>187</v>
      </c>
      <c r="G105" s="226"/>
      <c r="H105" s="229">
        <v>4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AT105" s="235" t="s">
        <v>189</v>
      </c>
      <c r="AU105" s="235" t="s">
        <v>86</v>
      </c>
      <c r="AV105" s="13" t="s">
        <v>86</v>
      </c>
      <c r="AW105" s="13" t="s">
        <v>39</v>
      </c>
      <c r="AX105" s="13" t="s">
        <v>76</v>
      </c>
      <c r="AY105" s="235" t="s">
        <v>180</v>
      </c>
    </row>
    <row r="106" spans="2:51" s="14" customFormat="1" ht="12">
      <c r="B106" s="236"/>
      <c r="C106" s="237"/>
      <c r="D106" s="216" t="s">
        <v>189</v>
      </c>
      <c r="E106" s="238" t="s">
        <v>21</v>
      </c>
      <c r="F106" s="239" t="s">
        <v>192</v>
      </c>
      <c r="G106" s="237"/>
      <c r="H106" s="240">
        <v>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189</v>
      </c>
      <c r="AU106" s="246" t="s">
        <v>86</v>
      </c>
      <c r="AV106" s="14" t="s">
        <v>187</v>
      </c>
      <c r="AW106" s="14" t="s">
        <v>39</v>
      </c>
      <c r="AX106" s="14" t="s">
        <v>84</v>
      </c>
      <c r="AY106" s="246" t="s">
        <v>180</v>
      </c>
    </row>
    <row r="107" spans="2:65" s="1" customFormat="1" ht="25.5" customHeight="1">
      <c r="B107" s="42"/>
      <c r="C107" s="264" t="s">
        <v>211</v>
      </c>
      <c r="D107" s="264" t="s">
        <v>360</v>
      </c>
      <c r="E107" s="265" t="s">
        <v>1958</v>
      </c>
      <c r="F107" s="266" t="s">
        <v>1959</v>
      </c>
      <c r="G107" s="267" t="s">
        <v>872</v>
      </c>
      <c r="H107" s="268">
        <v>4</v>
      </c>
      <c r="I107" s="269"/>
      <c r="J107" s="270">
        <f>ROUND(I107*H107,2)</f>
        <v>0</v>
      </c>
      <c r="K107" s="266" t="s">
        <v>186</v>
      </c>
      <c r="L107" s="271"/>
      <c r="M107" s="272" t="s">
        <v>21</v>
      </c>
      <c r="N107" s="273" t="s">
        <v>47</v>
      </c>
      <c r="O107" s="43"/>
      <c r="P107" s="211">
        <f>O107*H107</f>
        <v>0</v>
      </c>
      <c r="Q107" s="211">
        <v>0.01</v>
      </c>
      <c r="R107" s="211">
        <f>Q107*H107</f>
        <v>0.04</v>
      </c>
      <c r="S107" s="211">
        <v>0</v>
      </c>
      <c r="T107" s="212">
        <f>S107*H107</f>
        <v>0</v>
      </c>
      <c r="AR107" s="25" t="s">
        <v>223</v>
      </c>
      <c r="AT107" s="25" t="s">
        <v>360</v>
      </c>
      <c r="AU107" s="25" t="s">
        <v>86</v>
      </c>
      <c r="AY107" s="25" t="s">
        <v>180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84</v>
      </c>
      <c r="BK107" s="213">
        <f>ROUND(I107*H107,2)</f>
        <v>0</v>
      </c>
      <c r="BL107" s="25" t="s">
        <v>187</v>
      </c>
      <c r="BM107" s="25" t="s">
        <v>1960</v>
      </c>
    </row>
    <row r="108" spans="2:51" s="12" customFormat="1" ht="12">
      <c r="B108" s="214"/>
      <c r="C108" s="215"/>
      <c r="D108" s="216" t="s">
        <v>189</v>
      </c>
      <c r="E108" s="217" t="s">
        <v>21</v>
      </c>
      <c r="F108" s="218" t="s">
        <v>1961</v>
      </c>
      <c r="G108" s="215"/>
      <c r="H108" s="217" t="s">
        <v>21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189</v>
      </c>
      <c r="AU108" s="224" t="s">
        <v>86</v>
      </c>
      <c r="AV108" s="12" t="s">
        <v>84</v>
      </c>
      <c r="AW108" s="12" t="s">
        <v>39</v>
      </c>
      <c r="AX108" s="12" t="s">
        <v>76</v>
      </c>
      <c r="AY108" s="224" t="s">
        <v>180</v>
      </c>
    </row>
    <row r="109" spans="2:51" s="13" customFormat="1" ht="12">
      <c r="B109" s="225"/>
      <c r="C109" s="226"/>
      <c r="D109" s="216" t="s">
        <v>189</v>
      </c>
      <c r="E109" s="227" t="s">
        <v>21</v>
      </c>
      <c r="F109" s="228" t="s">
        <v>187</v>
      </c>
      <c r="G109" s="226"/>
      <c r="H109" s="229">
        <v>4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189</v>
      </c>
      <c r="AU109" s="235" t="s">
        <v>86</v>
      </c>
      <c r="AV109" s="13" t="s">
        <v>86</v>
      </c>
      <c r="AW109" s="13" t="s">
        <v>39</v>
      </c>
      <c r="AX109" s="13" t="s">
        <v>76</v>
      </c>
      <c r="AY109" s="235" t="s">
        <v>180</v>
      </c>
    </row>
    <row r="110" spans="2:51" s="14" customFormat="1" ht="12">
      <c r="B110" s="236"/>
      <c r="C110" s="237"/>
      <c r="D110" s="216" t="s">
        <v>189</v>
      </c>
      <c r="E110" s="238" t="s">
        <v>21</v>
      </c>
      <c r="F110" s="239" t="s">
        <v>192</v>
      </c>
      <c r="G110" s="237"/>
      <c r="H110" s="240">
        <v>4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189</v>
      </c>
      <c r="AU110" s="246" t="s">
        <v>86</v>
      </c>
      <c r="AV110" s="14" t="s">
        <v>187</v>
      </c>
      <c r="AW110" s="14" t="s">
        <v>39</v>
      </c>
      <c r="AX110" s="14" t="s">
        <v>84</v>
      </c>
      <c r="AY110" s="246" t="s">
        <v>180</v>
      </c>
    </row>
    <row r="111" spans="2:65" s="1" customFormat="1" ht="16.5" customHeight="1">
      <c r="B111" s="42"/>
      <c r="C111" s="202" t="s">
        <v>217</v>
      </c>
      <c r="D111" s="202" t="s">
        <v>182</v>
      </c>
      <c r="E111" s="203" t="s">
        <v>1962</v>
      </c>
      <c r="F111" s="204" t="s">
        <v>1963</v>
      </c>
      <c r="G111" s="205" t="s">
        <v>872</v>
      </c>
      <c r="H111" s="206">
        <v>5</v>
      </c>
      <c r="I111" s="207"/>
      <c r="J111" s="208">
        <f>ROUND(I111*H111,2)</f>
        <v>0</v>
      </c>
      <c r="K111" s="204" t="s">
        <v>186</v>
      </c>
      <c r="L111" s="62"/>
      <c r="M111" s="209" t="s">
        <v>21</v>
      </c>
      <c r="N111" s="210" t="s">
        <v>47</v>
      </c>
      <c r="O111" s="43"/>
      <c r="P111" s="211">
        <f>O111*H111</f>
        <v>0</v>
      </c>
      <c r="Q111" s="211">
        <v>0.00116</v>
      </c>
      <c r="R111" s="211">
        <f>Q111*H111</f>
        <v>0.0058</v>
      </c>
      <c r="S111" s="211">
        <v>0</v>
      </c>
      <c r="T111" s="212">
        <f>S111*H111</f>
        <v>0</v>
      </c>
      <c r="AR111" s="25" t="s">
        <v>187</v>
      </c>
      <c r="AT111" s="25" t="s">
        <v>182</v>
      </c>
      <c r="AU111" s="25" t="s">
        <v>86</v>
      </c>
      <c r="AY111" s="25" t="s">
        <v>180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84</v>
      </c>
      <c r="BK111" s="213">
        <f>ROUND(I111*H111,2)</f>
        <v>0</v>
      </c>
      <c r="BL111" s="25" t="s">
        <v>187</v>
      </c>
      <c r="BM111" s="25" t="s">
        <v>1964</v>
      </c>
    </row>
    <row r="112" spans="2:51" s="12" customFormat="1" ht="12">
      <c r="B112" s="214"/>
      <c r="C112" s="215"/>
      <c r="D112" s="216" t="s">
        <v>189</v>
      </c>
      <c r="E112" s="217" t="s">
        <v>21</v>
      </c>
      <c r="F112" s="218" t="s">
        <v>1965</v>
      </c>
      <c r="G112" s="215"/>
      <c r="H112" s="217" t="s">
        <v>21</v>
      </c>
      <c r="I112" s="219"/>
      <c r="J112" s="215"/>
      <c r="K112" s="215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189</v>
      </c>
      <c r="AU112" s="224" t="s">
        <v>86</v>
      </c>
      <c r="AV112" s="12" t="s">
        <v>84</v>
      </c>
      <c r="AW112" s="12" t="s">
        <v>39</v>
      </c>
      <c r="AX112" s="12" t="s">
        <v>76</v>
      </c>
      <c r="AY112" s="224" t="s">
        <v>180</v>
      </c>
    </row>
    <row r="113" spans="2:51" s="13" customFormat="1" ht="12">
      <c r="B113" s="225"/>
      <c r="C113" s="226"/>
      <c r="D113" s="216" t="s">
        <v>189</v>
      </c>
      <c r="E113" s="227" t="s">
        <v>21</v>
      </c>
      <c r="F113" s="228" t="s">
        <v>211</v>
      </c>
      <c r="G113" s="226"/>
      <c r="H113" s="229">
        <v>5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189</v>
      </c>
      <c r="AU113" s="235" t="s">
        <v>86</v>
      </c>
      <c r="AV113" s="13" t="s">
        <v>86</v>
      </c>
      <c r="AW113" s="13" t="s">
        <v>39</v>
      </c>
      <c r="AX113" s="13" t="s">
        <v>76</v>
      </c>
      <c r="AY113" s="235" t="s">
        <v>180</v>
      </c>
    </row>
    <row r="114" spans="2:51" s="14" customFormat="1" ht="12">
      <c r="B114" s="236"/>
      <c r="C114" s="237"/>
      <c r="D114" s="216" t="s">
        <v>189</v>
      </c>
      <c r="E114" s="238" t="s">
        <v>21</v>
      </c>
      <c r="F114" s="239" t="s">
        <v>192</v>
      </c>
      <c r="G114" s="237"/>
      <c r="H114" s="240">
        <v>5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189</v>
      </c>
      <c r="AU114" s="246" t="s">
        <v>86</v>
      </c>
      <c r="AV114" s="14" t="s">
        <v>187</v>
      </c>
      <c r="AW114" s="14" t="s">
        <v>39</v>
      </c>
      <c r="AX114" s="14" t="s">
        <v>84</v>
      </c>
      <c r="AY114" s="246" t="s">
        <v>180</v>
      </c>
    </row>
    <row r="115" spans="2:65" s="1" customFormat="1" ht="25.5" customHeight="1">
      <c r="B115" s="42"/>
      <c r="C115" s="264" t="s">
        <v>224</v>
      </c>
      <c r="D115" s="264" t="s">
        <v>360</v>
      </c>
      <c r="E115" s="265" t="s">
        <v>1966</v>
      </c>
      <c r="F115" s="266" t="s">
        <v>1967</v>
      </c>
      <c r="G115" s="267" t="s">
        <v>872</v>
      </c>
      <c r="H115" s="268">
        <v>5</v>
      </c>
      <c r="I115" s="269"/>
      <c r="J115" s="270">
        <f>ROUND(I115*H115,2)</f>
        <v>0</v>
      </c>
      <c r="K115" s="266" t="s">
        <v>186</v>
      </c>
      <c r="L115" s="271"/>
      <c r="M115" s="272" t="s">
        <v>21</v>
      </c>
      <c r="N115" s="273" t="s">
        <v>47</v>
      </c>
      <c r="O115" s="43"/>
      <c r="P115" s="211">
        <f>O115*H115</f>
        <v>0</v>
      </c>
      <c r="Q115" s="211">
        <v>0.07</v>
      </c>
      <c r="R115" s="211">
        <f>Q115*H115</f>
        <v>0.35000000000000003</v>
      </c>
      <c r="S115" s="211">
        <v>0</v>
      </c>
      <c r="T115" s="212">
        <f>S115*H115</f>
        <v>0</v>
      </c>
      <c r="AR115" s="25" t="s">
        <v>223</v>
      </c>
      <c r="AT115" s="25" t="s">
        <v>360</v>
      </c>
      <c r="AU115" s="25" t="s">
        <v>86</v>
      </c>
      <c r="AY115" s="25" t="s">
        <v>180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84</v>
      </c>
      <c r="BK115" s="213">
        <f>ROUND(I115*H115,2)</f>
        <v>0</v>
      </c>
      <c r="BL115" s="25" t="s">
        <v>187</v>
      </c>
      <c r="BM115" s="25" t="s">
        <v>1968</v>
      </c>
    </row>
    <row r="116" spans="2:51" s="12" customFormat="1" ht="12">
      <c r="B116" s="214"/>
      <c r="C116" s="215"/>
      <c r="D116" s="216" t="s">
        <v>189</v>
      </c>
      <c r="E116" s="217" t="s">
        <v>21</v>
      </c>
      <c r="F116" s="218" t="s">
        <v>1969</v>
      </c>
      <c r="G116" s="215"/>
      <c r="H116" s="217" t="s">
        <v>21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189</v>
      </c>
      <c r="AU116" s="224" t="s">
        <v>86</v>
      </c>
      <c r="AV116" s="12" t="s">
        <v>84</v>
      </c>
      <c r="AW116" s="12" t="s">
        <v>39</v>
      </c>
      <c r="AX116" s="12" t="s">
        <v>76</v>
      </c>
      <c r="AY116" s="224" t="s">
        <v>180</v>
      </c>
    </row>
    <row r="117" spans="2:51" s="13" customFormat="1" ht="12">
      <c r="B117" s="225"/>
      <c r="C117" s="226"/>
      <c r="D117" s="216" t="s">
        <v>189</v>
      </c>
      <c r="E117" s="227" t="s">
        <v>21</v>
      </c>
      <c r="F117" s="228" t="s">
        <v>211</v>
      </c>
      <c r="G117" s="226"/>
      <c r="H117" s="229">
        <v>5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189</v>
      </c>
      <c r="AU117" s="235" t="s">
        <v>86</v>
      </c>
      <c r="AV117" s="13" t="s">
        <v>86</v>
      </c>
      <c r="AW117" s="13" t="s">
        <v>39</v>
      </c>
      <c r="AX117" s="13" t="s">
        <v>76</v>
      </c>
      <c r="AY117" s="235" t="s">
        <v>180</v>
      </c>
    </row>
    <row r="118" spans="2:51" s="14" customFormat="1" ht="12">
      <c r="B118" s="236"/>
      <c r="C118" s="237"/>
      <c r="D118" s="216" t="s">
        <v>189</v>
      </c>
      <c r="E118" s="238" t="s">
        <v>21</v>
      </c>
      <c r="F118" s="239" t="s">
        <v>192</v>
      </c>
      <c r="G118" s="237"/>
      <c r="H118" s="240">
        <v>5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189</v>
      </c>
      <c r="AU118" s="246" t="s">
        <v>86</v>
      </c>
      <c r="AV118" s="14" t="s">
        <v>187</v>
      </c>
      <c r="AW118" s="14" t="s">
        <v>39</v>
      </c>
      <c r="AX118" s="14" t="s">
        <v>84</v>
      </c>
      <c r="AY118" s="246" t="s">
        <v>180</v>
      </c>
    </row>
    <row r="119" spans="2:65" s="1" customFormat="1" ht="16.5" customHeight="1">
      <c r="B119" s="42"/>
      <c r="C119" s="202" t="s">
        <v>223</v>
      </c>
      <c r="D119" s="202" t="s">
        <v>182</v>
      </c>
      <c r="E119" s="203" t="s">
        <v>1970</v>
      </c>
      <c r="F119" s="204" t="s">
        <v>1971</v>
      </c>
      <c r="G119" s="205" t="s">
        <v>872</v>
      </c>
      <c r="H119" s="206">
        <v>2</v>
      </c>
      <c r="I119" s="207"/>
      <c r="J119" s="208">
        <f>ROUND(I119*H119,2)</f>
        <v>0</v>
      </c>
      <c r="K119" s="204" t="s">
        <v>186</v>
      </c>
      <c r="L119" s="62"/>
      <c r="M119" s="209" t="s">
        <v>21</v>
      </c>
      <c r="N119" s="210" t="s">
        <v>47</v>
      </c>
      <c r="O119" s="43"/>
      <c r="P119" s="211">
        <f>O119*H119</f>
        <v>0</v>
      </c>
      <c r="Q119" s="211">
        <v>0.0012</v>
      </c>
      <c r="R119" s="211">
        <f>Q119*H119</f>
        <v>0.0024</v>
      </c>
      <c r="S119" s="211">
        <v>0</v>
      </c>
      <c r="T119" s="212">
        <f>S119*H119</f>
        <v>0</v>
      </c>
      <c r="AR119" s="25" t="s">
        <v>187</v>
      </c>
      <c r="AT119" s="25" t="s">
        <v>182</v>
      </c>
      <c r="AU119" s="25" t="s">
        <v>86</v>
      </c>
      <c r="AY119" s="25" t="s">
        <v>180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84</v>
      </c>
      <c r="BK119" s="213">
        <f>ROUND(I119*H119,2)</f>
        <v>0</v>
      </c>
      <c r="BL119" s="25" t="s">
        <v>187</v>
      </c>
      <c r="BM119" s="25" t="s">
        <v>1972</v>
      </c>
    </row>
    <row r="120" spans="2:51" s="12" customFormat="1" ht="12">
      <c r="B120" s="214"/>
      <c r="C120" s="215"/>
      <c r="D120" s="216" t="s">
        <v>189</v>
      </c>
      <c r="E120" s="217" t="s">
        <v>21</v>
      </c>
      <c r="F120" s="218" t="s">
        <v>1973</v>
      </c>
      <c r="G120" s="215"/>
      <c r="H120" s="217" t="s">
        <v>21</v>
      </c>
      <c r="I120" s="219"/>
      <c r="J120" s="215"/>
      <c r="K120" s="215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189</v>
      </c>
      <c r="AU120" s="224" t="s">
        <v>86</v>
      </c>
      <c r="AV120" s="12" t="s">
        <v>84</v>
      </c>
      <c r="AW120" s="12" t="s">
        <v>39</v>
      </c>
      <c r="AX120" s="12" t="s">
        <v>76</v>
      </c>
      <c r="AY120" s="224" t="s">
        <v>180</v>
      </c>
    </row>
    <row r="121" spans="2:51" s="13" customFormat="1" ht="12">
      <c r="B121" s="225"/>
      <c r="C121" s="226"/>
      <c r="D121" s="216" t="s">
        <v>189</v>
      </c>
      <c r="E121" s="227" t="s">
        <v>21</v>
      </c>
      <c r="F121" s="228" t="s">
        <v>86</v>
      </c>
      <c r="G121" s="226"/>
      <c r="H121" s="229">
        <v>2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189</v>
      </c>
      <c r="AU121" s="235" t="s">
        <v>86</v>
      </c>
      <c r="AV121" s="13" t="s">
        <v>86</v>
      </c>
      <c r="AW121" s="13" t="s">
        <v>39</v>
      </c>
      <c r="AX121" s="13" t="s">
        <v>76</v>
      </c>
      <c r="AY121" s="235" t="s">
        <v>180</v>
      </c>
    </row>
    <row r="122" spans="2:51" s="14" customFormat="1" ht="12">
      <c r="B122" s="236"/>
      <c r="C122" s="237"/>
      <c r="D122" s="216" t="s">
        <v>189</v>
      </c>
      <c r="E122" s="238" t="s">
        <v>21</v>
      </c>
      <c r="F122" s="239" t="s">
        <v>192</v>
      </c>
      <c r="G122" s="237"/>
      <c r="H122" s="240">
        <v>2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189</v>
      </c>
      <c r="AU122" s="246" t="s">
        <v>86</v>
      </c>
      <c r="AV122" s="14" t="s">
        <v>187</v>
      </c>
      <c r="AW122" s="14" t="s">
        <v>39</v>
      </c>
      <c r="AX122" s="14" t="s">
        <v>84</v>
      </c>
      <c r="AY122" s="246" t="s">
        <v>180</v>
      </c>
    </row>
    <row r="123" spans="2:65" s="1" customFormat="1" ht="16.5" customHeight="1">
      <c r="B123" s="42"/>
      <c r="C123" s="264" t="s">
        <v>235</v>
      </c>
      <c r="D123" s="264" t="s">
        <v>360</v>
      </c>
      <c r="E123" s="265" t="s">
        <v>1974</v>
      </c>
      <c r="F123" s="266" t="s">
        <v>1975</v>
      </c>
      <c r="G123" s="267" t="s">
        <v>872</v>
      </c>
      <c r="H123" s="268">
        <v>2</v>
      </c>
      <c r="I123" s="269"/>
      <c r="J123" s="270">
        <f>ROUND(I123*H123,2)</f>
        <v>0</v>
      </c>
      <c r="K123" s="266" t="s">
        <v>186</v>
      </c>
      <c r="L123" s="271"/>
      <c r="M123" s="272" t="s">
        <v>21</v>
      </c>
      <c r="N123" s="273" t="s">
        <v>47</v>
      </c>
      <c r="O123" s="43"/>
      <c r="P123" s="211">
        <f>O123*H123</f>
        <v>0</v>
      </c>
      <c r="Q123" s="211">
        <v>0.02</v>
      </c>
      <c r="R123" s="211">
        <f>Q123*H123</f>
        <v>0.04</v>
      </c>
      <c r="S123" s="211">
        <v>0</v>
      </c>
      <c r="T123" s="212">
        <f>S123*H123</f>
        <v>0</v>
      </c>
      <c r="AR123" s="25" t="s">
        <v>223</v>
      </c>
      <c r="AT123" s="25" t="s">
        <v>360</v>
      </c>
      <c r="AU123" s="25" t="s">
        <v>86</v>
      </c>
      <c r="AY123" s="25" t="s">
        <v>180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84</v>
      </c>
      <c r="BK123" s="213">
        <f>ROUND(I123*H123,2)</f>
        <v>0</v>
      </c>
      <c r="BL123" s="25" t="s">
        <v>187</v>
      </c>
      <c r="BM123" s="25" t="s">
        <v>1976</v>
      </c>
    </row>
    <row r="124" spans="2:51" s="12" customFormat="1" ht="12">
      <c r="B124" s="214"/>
      <c r="C124" s="215"/>
      <c r="D124" s="216" t="s">
        <v>189</v>
      </c>
      <c r="E124" s="217" t="s">
        <v>21</v>
      </c>
      <c r="F124" s="218" t="s">
        <v>1977</v>
      </c>
      <c r="G124" s="215"/>
      <c r="H124" s="217" t="s">
        <v>21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189</v>
      </c>
      <c r="AU124" s="224" t="s">
        <v>86</v>
      </c>
      <c r="AV124" s="12" t="s">
        <v>84</v>
      </c>
      <c r="AW124" s="12" t="s">
        <v>39</v>
      </c>
      <c r="AX124" s="12" t="s">
        <v>76</v>
      </c>
      <c r="AY124" s="224" t="s">
        <v>180</v>
      </c>
    </row>
    <row r="125" spans="2:51" s="13" customFormat="1" ht="12">
      <c r="B125" s="225"/>
      <c r="C125" s="226"/>
      <c r="D125" s="216" t="s">
        <v>189</v>
      </c>
      <c r="E125" s="227" t="s">
        <v>21</v>
      </c>
      <c r="F125" s="228" t="s">
        <v>86</v>
      </c>
      <c r="G125" s="226"/>
      <c r="H125" s="229">
        <v>2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AT125" s="235" t="s">
        <v>189</v>
      </c>
      <c r="AU125" s="235" t="s">
        <v>86</v>
      </c>
      <c r="AV125" s="13" t="s">
        <v>86</v>
      </c>
      <c r="AW125" s="13" t="s">
        <v>39</v>
      </c>
      <c r="AX125" s="13" t="s">
        <v>76</v>
      </c>
      <c r="AY125" s="235" t="s">
        <v>180</v>
      </c>
    </row>
    <row r="126" spans="2:51" s="14" customFormat="1" ht="12">
      <c r="B126" s="236"/>
      <c r="C126" s="237"/>
      <c r="D126" s="216" t="s">
        <v>189</v>
      </c>
      <c r="E126" s="238" t="s">
        <v>21</v>
      </c>
      <c r="F126" s="239" t="s">
        <v>192</v>
      </c>
      <c r="G126" s="237"/>
      <c r="H126" s="240">
        <v>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189</v>
      </c>
      <c r="AU126" s="246" t="s">
        <v>86</v>
      </c>
      <c r="AV126" s="14" t="s">
        <v>187</v>
      </c>
      <c r="AW126" s="14" t="s">
        <v>39</v>
      </c>
      <c r="AX126" s="14" t="s">
        <v>84</v>
      </c>
      <c r="AY126" s="246" t="s">
        <v>180</v>
      </c>
    </row>
    <row r="127" spans="2:63" s="11" customFormat="1" ht="29.85" customHeight="1">
      <c r="B127" s="186"/>
      <c r="C127" s="187"/>
      <c r="D127" s="188" t="s">
        <v>75</v>
      </c>
      <c r="E127" s="200" t="s">
        <v>252</v>
      </c>
      <c r="F127" s="200" t="s">
        <v>253</v>
      </c>
      <c r="G127" s="187"/>
      <c r="H127" s="187"/>
      <c r="I127" s="190"/>
      <c r="J127" s="201">
        <f>BK127</f>
        <v>0</v>
      </c>
      <c r="K127" s="187"/>
      <c r="L127" s="192"/>
      <c r="M127" s="193"/>
      <c r="N127" s="194"/>
      <c r="O127" s="194"/>
      <c r="P127" s="195">
        <f>SUM(P128:P139)</f>
        <v>0</v>
      </c>
      <c r="Q127" s="194"/>
      <c r="R127" s="195">
        <f>SUM(R128:R139)</f>
        <v>0</v>
      </c>
      <c r="S127" s="194"/>
      <c r="T127" s="196">
        <f>SUM(T128:T139)</f>
        <v>0</v>
      </c>
      <c r="AR127" s="197" t="s">
        <v>84</v>
      </c>
      <c r="AT127" s="198" t="s">
        <v>75</v>
      </c>
      <c r="AU127" s="198" t="s">
        <v>84</v>
      </c>
      <c r="AY127" s="197" t="s">
        <v>180</v>
      </c>
      <c r="BK127" s="199">
        <f>SUM(BK128:BK139)</f>
        <v>0</v>
      </c>
    </row>
    <row r="128" spans="2:65" s="1" customFormat="1" ht="25.5" customHeight="1">
      <c r="B128" s="42"/>
      <c r="C128" s="202" t="s">
        <v>241</v>
      </c>
      <c r="D128" s="202" t="s">
        <v>182</v>
      </c>
      <c r="E128" s="203" t="s">
        <v>295</v>
      </c>
      <c r="F128" s="204" t="s">
        <v>296</v>
      </c>
      <c r="G128" s="205" t="s">
        <v>257</v>
      </c>
      <c r="H128" s="206">
        <v>3.065</v>
      </c>
      <c r="I128" s="207"/>
      <c r="J128" s="208">
        <f>ROUND(I128*H128,2)</f>
        <v>0</v>
      </c>
      <c r="K128" s="204" t="s">
        <v>186</v>
      </c>
      <c r="L128" s="62"/>
      <c r="M128" s="209" t="s">
        <v>21</v>
      </c>
      <c r="N128" s="210" t="s">
        <v>47</v>
      </c>
      <c r="O128" s="43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5" t="s">
        <v>187</v>
      </c>
      <c r="AT128" s="25" t="s">
        <v>182</v>
      </c>
      <c r="AU128" s="25" t="s">
        <v>86</v>
      </c>
      <c r="AY128" s="25" t="s">
        <v>180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84</v>
      </c>
      <c r="BK128" s="213">
        <f>ROUND(I128*H128,2)</f>
        <v>0</v>
      </c>
      <c r="BL128" s="25" t="s">
        <v>187</v>
      </c>
      <c r="BM128" s="25" t="s">
        <v>1978</v>
      </c>
    </row>
    <row r="129" spans="2:51" s="12" customFormat="1" ht="12">
      <c r="B129" s="214"/>
      <c r="C129" s="215"/>
      <c r="D129" s="216" t="s">
        <v>189</v>
      </c>
      <c r="E129" s="217" t="s">
        <v>21</v>
      </c>
      <c r="F129" s="218" t="s">
        <v>1979</v>
      </c>
      <c r="G129" s="215"/>
      <c r="H129" s="217" t="s">
        <v>21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189</v>
      </c>
      <c r="AU129" s="224" t="s">
        <v>86</v>
      </c>
      <c r="AV129" s="12" t="s">
        <v>84</v>
      </c>
      <c r="AW129" s="12" t="s">
        <v>39</v>
      </c>
      <c r="AX129" s="12" t="s">
        <v>76</v>
      </c>
      <c r="AY129" s="224" t="s">
        <v>180</v>
      </c>
    </row>
    <row r="130" spans="2:51" s="13" customFormat="1" ht="12">
      <c r="B130" s="225"/>
      <c r="C130" s="226"/>
      <c r="D130" s="216" t="s">
        <v>189</v>
      </c>
      <c r="E130" s="227" t="s">
        <v>21</v>
      </c>
      <c r="F130" s="228" t="s">
        <v>1980</v>
      </c>
      <c r="G130" s="226"/>
      <c r="H130" s="229">
        <v>3.065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AT130" s="235" t="s">
        <v>189</v>
      </c>
      <c r="AU130" s="235" t="s">
        <v>86</v>
      </c>
      <c r="AV130" s="13" t="s">
        <v>86</v>
      </c>
      <c r="AW130" s="13" t="s">
        <v>39</v>
      </c>
      <c r="AX130" s="13" t="s">
        <v>76</v>
      </c>
      <c r="AY130" s="235" t="s">
        <v>180</v>
      </c>
    </row>
    <row r="131" spans="2:51" s="14" customFormat="1" ht="12">
      <c r="B131" s="236"/>
      <c r="C131" s="237"/>
      <c r="D131" s="216" t="s">
        <v>189</v>
      </c>
      <c r="E131" s="238" t="s">
        <v>21</v>
      </c>
      <c r="F131" s="239" t="s">
        <v>192</v>
      </c>
      <c r="G131" s="237"/>
      <c r="H131" s="240">
        <v>3.065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189</v>
      </c>
      <c r="AU131" s="246" t="s">
        <v>86</v>
      </c>
      <c r="AV131" s="14" t="s">
        <v>187</v>
      </c>
      <c r="AW131" s="14" t="s">
        <v>39</v>
      </c>
      <c r="AX131" s="14" t="s">
        <v>84</v>
      </c>
      <c r="AY131" s="246" t="s">
        <v>180</v>
      </c>
    </row>
    <row r="132" spans="2:65" s="1" customFormat="1" ht="38.25" customHeight="1">
      <c r="B132" s="42"/>
      <c r="C132" s="202" t="s">
        <v>246</v>
      </c>
      <c r="D132" s="202" t="s">
        <v>182</v>
      </c>
      <c r="E132" s="203" t="s">
        <v>301</v>
      </c>
      <c r="F132" s="204" t="s">
        <v>302</v>
      </c>
      <c r="G132" s="205" t="s">
        <v>257</v>
      </c>
      <c r="H132" s="206">
        <v>15.325</v>
      </c>
      <c r="I132" s="207"/>
      <c r="J132" s="208">
        <f>ROUND(I132*H132,2)</f>
        <v>0</v>
      </c>
      <c r="K132" s="204" t="s">
        <v>186</v>
      </c>
      <c r="L132" s="62"/>
      <c r="M132" s="209" t="s">
        <v>21</v>
      </c>
      <c r="N132" s="210" t="s">
        <v>47</v>
      </c>
      <c r="O132" s="43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AR132" s="25" t="s">
        <v>187</v>
      </c>
      <c r="AT132" s="25" t="s">
        <v>182</v>
      </c>
      <c r="AU132" s="25" t="s">
        <v>86</v>
      </c>
      <c r="AY132" s="25" t="s">
        <v>180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5" t="s">
        <v>84</v>
      </c>
      <c r="BK132" s="213">
        <f>ROUND(I132*H132,2)</f>
        <v>0</v>
      </c>
      <c r="BL132" s="25" t="s">
        <v>187</v>
      </c>
      <c r="BM132" s="25" t="s">
        <v>1981</v>
      </c>
    </row>
    <row r="133" spans="2:51" s="12" customFormat="1" ht="12">
      <c r="B133" s="214"/>
      <c r="C133" s="215"/>
      <c r="D133" s="216" t="s">
        <v>189</v>
      </c>
      <c r="E133" s="217" t="s">
        <v>21</v>
      </c>
      <c r="F133" s="218" t="s">
        <v>1982</v>
      </c>
      <c r="G133" s="215"/>
      <c r="H133" s="217" t="s">
        <v>21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189</v>
      </c>
      <c r="AU133" s="224" t="s">
        <v>86</v>
      </c>
      <c r="AV133" s="12" t="s">
        <v>84</v>
      </c>
      <c r="AW133" s="12" t="s">
        <v>39</v>
      </c>
      <c r="AX133" s="12" t="s">
        <v>76</v>
      </c>
      <c r="AY133" s="224" t="s">
        <v>180</v>
      </c>
    </row>
    <row r="134" spans="2:51" s="13" customFormat="1" ht="12">
      <c r="B134" s="225"/>
      <c r="C134" s="226"/>
      <c r="D134" s="216" t="s">
        <v>189</v>
      </c>
      <c r="E134" s="227" t="s">
        <v>21</v>
      </c>
      <c r="F134" s="228" t="s">
        <v>1983</v>
      </c>
      <c r="G134" s="226"/>
      <c r="H134" s="229">
        <v>15.325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189</v>
      </c>
      <c r="AU134" s="235" t="s">
        <v>86</v>
      </c>
      <c r="AV134" s="13" t="s">
        <v>86</v>
      </c>
      <c r="AW134" s="13" t="s">
        <v>39</v>
      </c>
      <c r="AX134" s="13" t="s">
        <v>76</v>
      </c>
      <c r="AY134" s="235" t="s">
        <v>180</v>
      </c>
    </row>
    <row r="135" spans="2:51" s="14" customFormat="1" ht="12">
      <c r="B135" s="236"/>
      <c r="C135" s="237"/>
      <c r="D135" s="216" t="s">
        <v>189</v>
      </c>
      <c r="E135" s="238" t="s">
        <v>21</v>
      </c>
      <c r="F135" s="239" t="s">
        <v>192</v>
      </c>
      <c r="G135" s="237"/>
      <c r="H135" s="240">
        <v>15.325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AT135" s="246" t="s">
        <v>189</v>
      </c>
      <c r="AU135" s="246" t="s">
        <v>86</v>
      </c>
      <c r="AV135" s="14" t="s">
        <v>187</v>
      </c>
      <c r="AW135" s="14" t="s">
        <v>39</v>
      </c>
      <c r="AX135" s="14" t="s">
        <v>84</v>
      </c>
      <c r="AY135" s="246" t="s">
        <v>180</v>
      </c>
    </row>
    <row r="136" spans="2:65" s="1" customFormat="1" ht="25.5" customHeight="1">
      <c r="B136" s="42"/>
      <c r="C136" s="202" t="s">
        <v>254</v>
      </c>
      <c r="D136" s="202" t="s">
        <v>182</v>
      </c>
      <c r="E136" s="203" t="s">
        <v>1984</v>
      </c>
      <c r="F136" s="204" t="s">
        <v>274</v>
      </c>
      <c r="G136" s="205" t="s">
        <v>257</v>
      </c>
      <c r="H136" s="206">
        <v>3.065</v>
      </c>
      <c r="I136" s="207"/>
      <c r="J136" s="208">
        <f>ROUND(I136*H136,2)</f>
        <v>0</v>
      </c>
      <c r="K136" s="204" t="s">
        <v>186</v>
      </c>
      <c r="L136" s="62"/>
      <c r="M136" s="209" t="s">
        <v>21</v>
      </c>
      <c r="N136" s="210" t="s">
        <v>47</v>
      </c>
      <c r="O136" s="43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5" t="s">
        <v>187</v>
      </c>
      <c r="AT136" s="25" t="s">
        <v>182</v>
      </c>
      <c r="AU136" s="25" t="s">
        <v>86</v>
      </c>
      <c r="AY136" s="25" t="s">
        <v>180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84</v>
      </c>
      <c r="BK136" s="213">
        <f>ROUND(I136*H136,2)</f>
        <v>0</v>
      </c>
      <c r="BL136" s="25" t="s">
        <v>187</v>
      </c>
      <c r="BM136" s="25" t="s">
        <v>1985</v>
      </c>
    </row>
    <row r="137" spans="2:51" s="12" customFormat="1" ht="12">
      <c r="B137" s="214"/>
      <c r="C137" s="215"/>
      <c r="D137" s="216" t="s">
        <v>189</v>
      </c>
      <c r="E137" s="217" t="s">
        <v>21</v>
      </c>
      <c r="F137" s="218" t="s">
        <v>1986</v>
      </c>
      <c r="G137" s="215"/>
      <c r="H137" s="217" t="s">
        <v>21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189</v>
      </c>
      <c r="AU137" s="224" t="s">
        <v>86</v>
      </c>
      <c r="AV137" s="12" t="s">
        <v>84</v>
      </c>
      <c r="AW137" s="12" t="s">
        <v>39</v>
      </c>
      <c r="AX137" s="12" t="s">
        <v>76</v>
      </c>
      <c r="AY137" s="224" t="s">
        <v>180</v>
      </c>
    </row>
    <row r="138" spans="2:51" s="13" customFormat="1" ht="12">
      <c r="B138" s="225"/>
      <c r="C138" s="226"/>
      <c r="D138" s="216" t="s">
        <v>189</v>
      </c>
      <c r="E138" s="227" t="s">
        <v>21</v>
      </c>
      <c r="F138" s="228" t="s">
        <v>1980</v>
      </c>
      <c r="G138" s="226"/>
      <c r="H138" s="229">
        <v>3.065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189</v>
      </c>
      <c r="AU138" s="235" t="s">
        <v>86</v>
      </c>
      <c r="AV138" s="13" t="s">
        <v>86</v>
      </c>
      <c r="AW138" s="13" t="s">
        <v>39</v>
      </c>
      <c r="AX138" s="13" t="s">
        <v>76</v>
      </c>
      <c r="AY138" s="235" t="s">
        <v>180</v>
      </c>
    </row>
    <row r="139" spans="2:51" s="14" customFormat="1" ht="12">
      <c r="B139" s="236"/>
      <c r="C139" s="237"/>
      <c r="D139" s="216" t="s">
        <v>189</v>
      </c>
      <c r="E139" s="238" t="s">
        <v>21</v>
      </c>
      <c r="F139" s="239" t="s">
        <v>192</v>
      </c>
      <c r="G139" s="237"/>
      <c r="H139" s="240">
        <v>3.065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189</v>
      </c>
      <c r="AU139" s="246" t="s">
        <v>86</v>
      </c>
      <c r="AV139" s="14" t="s">
        <v>187</v>
      </c>
      <c r="AW139" s="14" t="s">
        <v>39</v>
      </c>
      <c r="AX139" s="14" t="s">
        <v>84</v>
      </c>
      <c r="AY139" s="246" t="s">
        <v>180</v>
      </c>
    </row>
    <row r="140" spans="2:63" s="11" customFormat="1" ht="29.85" customHeight="1">
      <c r="B140" s="186"/>
      <c r="C140" s="187"/>
      <c r="D140" s="188" t="s">
        <v>75</v>
      </c>
      <c r="E140" s="200" t="s">
        <v>306</v>
      </c>
      <c r="F140" s="200" t="s">
        <v>307</v>
      </c>
      <c r="G140" s="187"/>
      <c r="H140" s="187"/>
      <c r="I140" s="190"/>
      <c r="J140" s="201">
        <f>BK140</f>
        <v>0</v>
      </c>
      <c r="K140" s="187"/>
      <c r="L140" s="192"/>
      <c r="M140" s="193"/>
      <c r="N140" s="194"/>
      <c r="O140" s="194"/>
      <c r="P140" s="195">
        <f>P141</f>
        <v>0</v>
      </c>
      <c r="Q140" s="194"/>
      <c r="R140" s="195">
        <f>R141</f>
        <v>0</v>
      </c>
      <c r="S140" s="194"/>
      <c r="T140" s="196">
        <f>T141</f>
        <v>0</v>
      </c>
      <c r="AR140" s="197" t="s">
        <v>84</v>
      </c>
      <c r="AT140" s="198" t="s">
        <v>75</v>
      </c>
      <c r="AU140" s="198" t="s">
        <v>84</v>
      </c>
      <c r="AY140" s="197" t="s">
        <v>180</v>
      </c>
      <c r="BK140" s="199">
        <f>BK141</f>
        <v>0</v>
      </c>
    </row>
    <row r="141" spans="2:65" s="1" customFormat="1" ht="16.5" customHeight="1">
      <c r="B141" s="42"/>
      <c r="C141" s="202" t="s">
        <v>266</v>
      </c>
      <c r="D141" s="202" t="s">
        <v>182</v>
      </c>
      <c r="E141" s="203" t="s">
        <v>1934</v>
      </c>
      <c r="F141" s="204" t="s">
        <v>1935</v>
      </c>
      <c r="G141" s="205" t="s">
        <v>257</v>
      </c>
      <c r="H141" s="206">
        <v>0.443</v>
      </c>
      <c r="I141" s="207"/>
      <c r="J141" s="208">
        <f>ROUND(I141*H141,2)</f>
        <v>0</v>
      </c>
      <c r="K141" s="204" t="s">
        <v>186</v>
      </c>
      <c r="L141" s="62"/>
      <c r="M141" s="209" t="s">
        <v>21</v>
      </c>
      <c r="N141" s="247" t="s">
        <v>47</v>
      </c>
      <c r="O141" s="24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AR141" s="25" t="s">
        <v>187</v>
      </c>
      <c r="AT141" s="25" t="s">
        <v>182</v>
      </c>
      <c r="AU141" s="25" t="s">
        <v>86</v>
      </c>
      <c r="AY141" s="25" t="s">
        <v>180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84</v>
      </c>
      <c r="BK141" s="213">
        <f>ROUND(I141*H141,2)</f>
        <v>0</v>
      </c>
      <c r="BL141" s="25" t="s">
        <v>187</v>
      </c>
      <c r="BM141" s="25" t="s">
        <v>1987</v>
      </c>
    </row>
    <row r="142" spans="2:12" s="1" customFormat="1" ht="6.9" customHeight="1">
      <c r="B142" s="57"/>
      <c r="C142" s="58"/>
      <c r="D142" s="58"/>
      <c r="E142" s="58"/>
      <c r="F142" s="58"/>
      <c r="G142" s="58"/>
      <c r="H142" s="58"/>
      <c r="I142" s="149"/>
      <c r="J142" s="58"/>
      <c r="K142" s="58"/>
      <c r="L142" s="62"/>
    </row>
  </sheetData>
  <sheetProtection algorithmName="SHA-512" hashValue="WSZ5BPL9AQ7iyHZkfWI3R9xWXb4ojJSR6Dk5J48zcrS4rKhZpH0M+/xIwxwoRhyslqIIGs+P4eLmMPuGyJawcA==" saltValue="HQNsLvpkSCxm0hPzsrtzj+aBDvtGcL1MSY6m1zy+geoE0Sz/SIi1BXXbnSFZLMw4d984IJAKRBuhevE5xJGk3A==" spinCount="100000" sheet="1" objects="1" scenarios="1" formatColumns="0" formatRows="0" autoFilter="0"/>
  <autoFilter ref="C86:K141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137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1988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1989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ROUND(J84,2)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ROUND(SUM(BE84:BE319),2)</f>
        <v>0</v>
      </c>
      <c r="G32" s="43"/>
      <c r="H32" s="43"/>
      <c r="I32" s="141">
        <v>0.21</v>
      </c>
      <c r="J32" s="140">
        <f>ROUND(ROUND((SUM(BE84:BE319)),2)*I32,2)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ROUND(SUM(BF84:BF319),2)</f>
        <v>0</v>
      </c>
      <c r="G33" s="43"/>
      <c r="H33" s="43"/>
      <c r="I33" s="141">
        <v>0.15</v>
      </c>
      <c r="J33" s="140">
        <f>ROUND(ROUND((SUM(BF84:BF319)),2)*I33,2)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ROUND(SUM(BG84:BG319),2)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ROUND(SUM(BH84:BH319),2)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ROUND(SUM(BI84:BI319),2)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1988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801-1 - Sadové úpravy, JTÚ a rekultivace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J84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J85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J86</f>
        <v>0</v>
      </c>
      <c r="K62" s="172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11" s="1" customFormat="1" ht="6.9" customHeight="1">
      <c r="B64" s="57"/>
      <c r="C64" s="58"/>
      <c r="D64" s="58"/>
      <c r="E64" s="58"/>
      <c r="F64" s="58"/>
      <c r="G64" s="58"/>
      <c r="H64" s="58"/>
      <c r="I64" s="149"/>
      <c r="J64" s="58"/>
      <c r="K64" s="59"/>
    </row>
    <row r="68" spans="2:12" s="1" customFormat="1" ht="6.9" customHeight="1">
      <c r="B68" s="60"/>
      <c r="C68" s="61"/>
      <c r="D68" s="61"/>
      <c r="E68" s="61"/>
      <c r="F68" s="61"/>
      <c r="G68" s="61"/>
      <c r="H68" s="61"/>
      <c r="I68" s="152"/>
      <c r="J68" s="61"/>
      <c r="K68" s="61"/>
      <c r="L68" s="62"/>
    </row>
    <row r="69" spans="2:12" s="1" customFormat="1" ht="36.9" customHeight="1">
      <c r="B69" s="42"/>
      <c r="C69" s="63" t="s">
        <v>164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6.9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4.4" customHeight="1">
      <c r="B71" s="42"/>
      <c r="C71" s="66" t="s">
        <v>18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6.5" customHeight="1">
      <c r="B72" s="42"/>
      <c r="C72" s="64"/>
      <c r="D72" s="64"/>
      <c r="E72" s="407" t="str">
        <f>E7</f>
        <v>Revitalizace dvorního traktu Jesenická - Palackého</v>
      </c>
      <c r="F72" s="408"/>
      <c r="G72" s="408"/>
      <c r="H72" s="408"/>
      <c r="I72" s="173"/>
      <c r="J72" s="64"/>
      <c r="K72" s="64"/>
      <c r="L72" s="62"/>
    </row>
    <row r="73" spans="2:12" ht="13.2">
      <c r="B73" s="29"/>
      <c r="C73" s="66" t="s">
        <v>153</v>
      </c>
      <c r="D73" s="251"/>
      <c r="E73" s="251"/>
      <c r="F73" s="251"/>
      <c r="G73" s="251"/>
      <c r="H73" s="251"/>
      <c r="J73" s="251"/>
      <c r="K73" s="251"/>
      <c r="L73" s="252"/>
    </row>
    <row r="74" spans="2:12" s="1" customFormat="1" ht="16.5" customHeight="1">
      <c r="B74" s="42"/>
      <c r="C74" s="64"/>
      <c r="D74" s="64"/>
      <c r="E74" s="407" t="s">
        <v>1988</v>
      </c>
      <c r="F74" s="409"/>
      <c r="G74" s="409"/>
      <c r="H74" s="409"/>
      <c r="I74" s="173"/>
      <c r="J74" s="64"/>
      <c r="K74" s="64"/>
      <c r="L74" s="62"/>
    </row>
    <row r="75" spans="2:12" s="1" customFormat="1" ht="14.4" customHeight="1">
      <c r="B75" s="42"/>
      <c r="C75" s="66" t="s">
        <v>313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7.25" customHeight="1">
      <c r="B76" s="42"/>
      <c r="C76" s="64"/>
      <c r="D76" s="64"/>
      <c r="E76" s="395" t="str">
        <f>E11</f>
        <v>SO 801-1 - Sadové úpravy, JTÚ a rekultivace</v>
      </c>
      <c r="F76" s="409"/>
      <c r="G76" s="409"/>
      <c r="H76" s="409"/>
      <c r="I76" s="173"/>
      <c r="J76" s="64"/>
      <c r="K76" s="64"/>
      <c r="L76" s="62"/>
    </row>
    <row r="77" spans="2:12" s="1" customFormat="1" ht="6.9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8" customHeight="1">
      <c r="B78" s="42"/>
      <c r="C78" s="66" t="s">
        <v>23</v>
      </c>
      <c r="D78" s="64"/>
      <c r="E78" s="64"/>
      <c r="F78" s="174" t="str">
        <f>F14</f>
        <v>Šumperk</v>
      </c>
      <c r="G78" s="64"/>
      <c r="H78" s="64"/>
      <c r="I78" s="175" t="s">
        <v>25</v>
      </c>
      <c r="J78" s="74" t="str">
        <f>IF(J14="","",J14)</f>
        <v>19. 6. 2018</v>
      </c>
      <c r="K78" s="64"/>
      <c r="L78" s="62"/>
    </row>
    <row r="79" spans="2:12" s="1" customFormat="1" ht="6.9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3.2">
      <c r="B80" s="42"/>
      <c r="C80" s="66" t="s">
        <v>27</v>
      </c>
      <c r="D80" s="64"/>
      <c r="E80" s="64"/>
      <c r="F80" s="174" t="str">
        <f>E17</f>
        <v>Město Šumperk</v>
      </c>
      <c r="G80" s="64"/>
      <c r="H80" s="64"/>
      <c r="I80" s="175" t="s">
        <v>35</v>
      </c>
      <c r="J80" s="174" t="str">
        <f>E23</f>
        <v>Cekr CZ s.r.o.</v>
      </c>
      <c r="K80" s="64"/>
      <c r="L80" s="62"/>
    </row>
    <row r="81" spans="2:12" s="1" customFormat="1" ht="14.4" customHeight="1">
      <c r="B81" s="42"/>
      <c r="C81" s="66" t="s">
        <v>33</v>
      </c>
      <c r="D81" s="64"/>
      <c r="E81" s="64"/>
      <c r="F81" s="174" t="str">
        <f>IF(E20="","",E20)</f>
        <v/>
      </c>
      <c r="G81" s="64"/>
      <c r="H81" s="64"/>
      <c r="I81" s="173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20" s="10" customFormat="1" ht="29.25" customHeight="1">
      <c r="B83" s="176"/>
      <c r="C83" s="177" t="s">
        <v>165</v>
      </c>
      <c r="D83" s="178" t="s">
        <v>61</v>
      </c>
      <c r="E83" s="178" t="s">
        <v>57</v>
      </c>
      <c r="F83" s="178" t="s">
        <v>166</v>
      </c>
      <c r="G83" s="178" t="s">
        <v>167</v>
      </c>
      <c r="H83" s="178" t="s">
        <v>168</v>
      </c>
      <c r="I83" s="179" t="s">
        <v>169</v>
      </c>
      <c r="J83" s="178" t="s">
        <v>157</v>
      </c>
      <c r="K83" s="180" t="s">
        <v>170</v>
      </c>
      <c r="L83" s="181"/>
      <c r="M83" s="82" t="s">
        <v>171</v>
      </c>
      <c r="N83" s="83" t="s">
        <v>46</v>
      </c>
      <c r="O83" s="83" t="s">
        <v>172</v>
      </c>
      <c r="P83" s="83" t="s">
        <v>173</v>
      </c>
      <c r="Q83" s="83" t="s">
        <v>174</v>
      </c>
      <c r="R83" s="83" t="s">
        <v>175</v>
      </c>
      <c r="S83" s="83" t="s">
        <v>176</v>
      </c>
      <c r="T83" s="84" t="s">
        <v>177</v>
      </c>
    </row>
    <row r="84" spans="2:63" s="1" customFormat="1" ht="29.25" customHeight="1">
      <c r="B84" s="42"/>
      <c r="C84" s="88" t="s">
        <v>158</v>
      </c>
      <c r="D84" s="64"/>
      <c r="E84" s="64"/>
      <c r="F84" s="64"/>
      <c r="G84" s="64"/>
      <c r="H84" s="64"/>
      <c r="I84" s="173"/>
      <c r="J84" s="182">
        <f>BK84</f>
        <v>0</v>
      </c>
      <c r="K84" s="64"/>
      <c r="L84" s="62"/>
      <c r="M84" s="85"/>
      <c r="N84" s="86"/>
      <c r="O84" s="86"/>
      <c r="P84" s="183">
        <f>P85</f>
        <v>0</v>
      </c>
      <c r="Q84" s="86"/>
      <c r="R84" s="183">
        <f>R85</f>
        <v>5.703999000000001</v>
      </c>
      <c r="S84" s="86"/>
      <c r="T84" s="184">
        <f>T85</f>
        <v>0</v>
      </c>
      <c r="AT84" s="25" t="s">
        <v>75</v>
      </c>
      <c r="AU84" s="25" t="s">
        <v>159</v>
      </c>
      <c r="BK84" s="185">
        <f>BK85</f>
        <v>0</v>
      </c>
    </row>
    <row r="85" spans="2:63" s="11" customFormat="1" ht="37.35" customHeight="1">
      <c r="B85" s="186"/>
      <c r="C85" s="187"/>
      <c r="D85" s="188" t="s">
        <v>75</v>
      </c>
      <c r="E85" s="189" t="s">
        <v>178</v>
      </c>
      <c r="F85" s="189" t="s">
        <v>179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5.703999000000001</v>
      </c>
      <c r="S85" s="194"/>
      <c r="T85" s="196">
        <f>T86</f>
        <v>0</v>
      </c>
      <c r="AR85" s="197" t="s">
        <v>84</v>
      </c>
      <c r="AT85" s="198" t="s">
        <v>75</v>
      </c>
      <c r="AU85" s="198" t="s">
        <v>76</v>
      </c>
      <c r="AY85" s="197" t="s">
        <v>180</v>
      </c>
      <c r="BK85" s="199">
        <f>BK86</f>
        <v>0</v>
      </c>
    </row>
    <row r="86" spans="2:63" s="11" customFormat="1" ht="19.95" customHeight="1">
      <c r="B86" s="186"/>
      <c r="C86" s="187"/>
      <c r="D86" s="188" t="s">
        <v>75</v>
      </c>
      <c r="E86" s="200" t="s">
        <v>84</v>
      </c>
      <c r="F86" s="200" t="s">
        <v>181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SUM(P87:P319)</f>
        <v>0</v>
      </c>
      <c r="Q86" s="194"/>
      <c r="R86" s="195">
        <f>SUM(R87:R319)</f>
        <v>5.703999000000001</v>
      </c>
      <c r="S86" s="194"/>
      <c r="T86" s="196">
        <f>SUM(T87:T319)</f>
        <v>0</v>
      </c>
      <c r="AR86" s="197" t="s">
        <v>84</v>
      </c>
      <c r="AT86" s="198" t="s">
        <v>75</v>
      </c>
      <c r="AU86" s="198" t="s">
        <v>84</v>
      </c>
      <c r="AY86" s="197" t="s">
        <v>180</v>
      </c>
      <c r="BK86" s="199">
        <f>SUM(BK87:BK319)</f>
        <v>0</v>
      </c>
    </row>
    <row r="87" spans="2:65" s="1" customFormat="1" ht="38.25" customHeight="1">
      <c r="B87" s="42"/>
      <c r="C87" s="202" t="s">
        <v>84</v>
      </c>
      <c r="D87" s="202" t="s">
        <v>182</v>
      </c>
      <c r="E87" s="203" t="s">
        <v>1990</v>
      </c>
      <c r="F87" s="204" t="s">
        <v>1991</v>
      </c>
      <c r="G87" s="205" t="s">
        <v>185</v>
      </c>
      <c r="H87" s="206">
        <v>952</v>
      </c>
      <c r="I87" s="207"/>
      <c r="J87" s="208">
        <f>ROUND(I87*H87,2)</f>
        <v>0</v>
      </c>
      <c r="K87" s="204" t="s">
        <v>186</v>
      </c>
      <c r="L87" s="62"/>
      <c r="M87" s="209" t="s">
        <v>21</v>
      </c>
      <c r="N87" s="210" t="s">
        <v>47</v>
      </c>
      <c r="O87" s="43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187</v>
      </c>
      <c r="AT87" s="25" t="s">
        <v>182</v>
      </c>
      <c r="AU87" s="25" t="s">
        <v>86</v>
      </c>
      <c r="AY87" s="25" t="s">
        <v>180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84</v>
      </c>
      <c r="BK87" s="213">
        <f>ROUND(I87*H87,2)</f>
        <v>0</v>
      </c>
      <c r="BL87" s="25" t="s">
        <v>187</v>
      </c>
      <c r="BM87" s="25" t="s">
        <v>1992</v>
      </c>
    </row>
    <row r="88" spans="2:51" s="13" customFormat="1" ht="12">
      <c r="B88" s="225"/>
      <c r="C88" s="226"/>
      <c r="D88" s="216" t="s">
        <v>189</v>
      </c>
      <c r="E88" s="227" t="s">
        <v>21</v>
      </c>
      <c r="F88" s="228" t="s">
        <v>1993</v>
      </c>
      <c r="G88" s="226"/>
      <c r="H88" s="229">
        <v>952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AT88" s="235" t="s">
        <v>189</v>
      </c>
      <c r="AU88" s="235" t="s">
        <v>86</v>
      </c>
      <c r="AV88" s="13" t="s">
        <v>86</v>
      </c>
      <c r="AW88" s="13" t="s">
        <v>39</v>
      </c>
      <c r="AX88" s="13" t="s">
        <v>76</v>
      </c>
      <c r="AY88" s="235" t="s">
        <v>180</v>
      </c>
    </row>
    <row r="89" spans="2:51" s="14" customFormat="1" ht="12">
      <c r="B89" s="236"/>
      <c r="C89" s="237"/>
      <c r="D89" s="216" t="s">
        <v>189</v>
      </c>
      <c r="E89" s="238" t="s">
        <v>21</v>
      </c>
      <c r="F89" s="239" t="s">
        <v>192</v>
      </c>
      <c r="G89" s="237"/>
      <c r="H89" s="240">
        <v>952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AT89" s="246" t="s">
        <v>189</v>
      </c>
      <c r="AU89" s="246" t="s">
        <v>86</v>
      </c>
      <c r="AV89" s="14" t="s">
        <v>187</v>
      </c>
      <c r="AW89" s="14" t="s">
        <v>39</v>
      </c>
      <c r="AX89" s="14" t="s">
        <v>84</v>
      </c>
      <c r="AY89" s="246" t="s">
        <v>180</v>
      </c>
    </row>
    <row r="90" spans="2:65" s="1" customFormat="1" ht="25.5" customHeight="1">
      <c r="B90" s="42"/>
      <c r="C90" s="202" t="s">
        <v>86</v>
      </c>
      <c r="D90" s="202" t="s">
        <v>182</v>
      </c>
      <c r="E90" s="203" t="s">
        <v>1994</v>
      </c>
      <c r="F90" s="204" t="s">
        <v>1995</v>
      </c>
      <c r="G90" s="205" t="s">
        <v>185</v>
      </c>
      <c r="H90" s="206">
        <v>696</v>
      </c>
      <c r="I90" s="207"/>
      <c r="J90" s="208">
        <f>ROUND(I90*H90,2)</f>
        <v>0</v>
      </c>
      <c r="K90" s="204" t="s">
        <v>186</v>
      </c>
      <c r="L90" s="62"/>
      <c r="M90" s="209" t="s">
        <v>21</v>
      </c>
      <c r="N90" s="210" t="s">
        <v>47</v>
      </c>
      <c r="O90" s="43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187</v>
      </c>
      <c r="AT90" s="25" t="s">
        <v>182</v>
      </c>
      <c r="AU90" s="25" t="s">
        <v>86</v>
      </c>
      <c r="AY90" s="25" t="s">
        <v>180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84</v>
      </c>
      <c r="BK90" s="213">
        <f>ROUND(I90*H90,2)</f>
        <v>0</v>
      </c>
      <c r="BL90" s="25" t="s">
        <v>187</v>
      </c>
      <c r="BM90" s="25" t="s">
        <v>1996</v>
      </c>
    </row>
    <row r="91" spans="2:51" s="12" customFormat="1" ht="12">
      <c r="B91" s="214"/>
      <c r="C91" s="215"/>
      <c r="D91" s="216" t="s">
        <v>189</v>
      </c>
      <c r="E91" s="217" t="s">
        <v>21</v>
      </c>
      <c r="F91" s="218" t="s">
        <v>1997</v>
      </c>
      <c r="G91" s="215"/>
      <c r="H91" s="217" t="s">
        <v>21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189</v>
      </c>
      <c r="AU91" s="224" t="s">
        <v>86</v>
      </c>
      <c r="AV91" s="12" t="s">
        <v>84</v>
      </c>
      <c r="AW91" s="12" t="s">
        <v>39</v>
      </c>
      <c r="AX91" s="12" t="s">
        <v>76</v>
      </c>
      <c r="AY91" s="224" t="s">
        <v>180</v>
      </c>
    </row>
    <row r="92" spans="2:51" s="13" customFormat="1" ht="12">
      <c r="B92" s="225"/>
      <c r="C92" s="226"/>
      <c r="D92" s="216" t="s">
        <v>189</v>
      </c>
      <c r="E92" s="227" t="s">
        <v>21</v>
      </c>
      <c r="F92" s="228" t="s">
        <v>1998</v>
      </c>
      <c r="G92" s="226"/>
      <c r="H92" s="229">
        <v>696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AT92" s="235" t="s">
        <v>189</v>
      </c>
      <c r="AU92" s="235" t="s">
        <v>86</v>
      </c>
      <c r="AV92" s="13" t="s">
        <v>86</v>
      </c>
      <c r="AW92" s="13" t="s">
        <v>39</v>
      </c>
      <c r="AX92" s="13" t="s">
        <v>76</v>
      </c>
      <c r="AY92" s="235" t="s">
        <v>180</v>
      </c>
    </row>
    <row r="93" spans="2:51" s="14" customFormat="1" ht="12">
      <c r="B93" s="236"/>
      <c r="C93" s="237"/>
      <c r="D93" s="216" t="s">
        <v>189</v>
      </c>
      <c r="E93" s="238" t="s">
        <v>21</v>
      </c>
      <c r="F93" s="239" t="s">
        <v>192</v>
      </c>
      <c r="G93" s="237"/>
      <c r="H93" s="240">
        <v>696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189</v>
      </c>
      <c r="AU93" s="246" t="s">
        <v>86</v>
      </c>
      <c r="AV93" s="14" t="s">
        <v>187</v>
      </c>
      <c r="AW93" s="14" t="s">
        <v>39</v>
      </c>
      <c r="AX93" s="14" t="s">
        <v>84</v>
      </c>
      <c r="AY93" s="246" t="s">
        <v>180</v>
      </c>
    </row>
    <row r="94" spans="2:65" s="1" customFormat="1" ht="16.5" customHeight="1">
      <c r="B94" s="42"/>
      <c r="C94" s="264" t="s">
        <v>200</v>
      </c>
      <c r="D94" s="264" t="s">
        <v>360</v>
      </c>
      <c r="E94" s="265" t="s">
        <v>1999</v>
      </c>
      <c r="F94" s="266" t="s">
        <v>2000</v>
      </c>
      <c r="G94" s="267" t="s">
        <v>1626</v>
      </c>
      <c r="H94" s="268">
        <v>20.88</v>
      </c>
      <c r="I94" s="269"/>
      <c r="J94" s="270">
        <f>ROUND(I94*H94,2)</f>
        <v>0</v>
      </c>
      <c r="K94" s="266" t="s">
        <v>186</v>
      </c>
      <c r="L94" s="271"/>
      <c r="M94" s="272" t="s">
        <v>21</v>
      </c>
      <c r="N94" s="273" t="s">
        <v>47</v>
      </c>
      <c r="O94" s="43"/>
      <c r="P94" s="211">
        <f>O94*H94</f>
        <v>0</v>
      </c>
      <c r="Q94" s="211">
        <v>0.001</v>
      </c>
      <c r="R94" s="211">
        <f>Q94*H94</f>
        <v>0.02088</v>
      </c>
      <c r="S94" s="211">
        <v>0</v>
      </c>
      <c r="T94" s="212">
        <f>S94*H94</f>
        <v>0</v>
      </c>
      <c r="AR94" s="25" t="s">
        <v>223</v>
      </c>
      <c r="AT94" s="25" t="s">
        <v>360</v>
      </c>
      <c r="AU94" s="25" t="s">
        <v>86</v>
      </c>
      <c r="AY94" s="25" t="s">
        <v>180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187</v>
      </c>
      <c r="BM94" s="25" t="s">
        <v>2001</v>
      </c>
    </row>
    <row r="95" spans="2:51" s="12" customFormat="1" ht="12">
      <c r="B95" s="214"/>
      <c r="C95" s="215"/>
      <c r="D95" s="216" t="s">
        <v>189</v>
      </c>
      <c r="E95" s="217" t="s">
        <v>21</v>
      </c>
      <c r="F95" s="218" t="s">
        <v>2002</v>
      </c>
      <c r="G95" s="215"/>
      <c r="H95" s="217" t="s">
        <v>21</v>
      </c>
      <c r="I95" s="219"/>
      <c r="J95" s="215"/>
      <c r="K95" s="215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189</v>
      </c>
      <c r="AU95" s="224" t="s">
        <v>86</v>
      </c>
      <c r="AV95" s="12" t="s">
        <v>84</v>
      </c>
      <c r="AW95" s="12" t="s">
        <v>39</v>
      </c>
      <c r="AX95" s="12" t="s">
        <v>76</v>
      </c>
      <c r="AY95" s="224" t="s">
        <v>180</v>
      </c>
    </row>
    <row r="96" spans="2:51" s="13" customFormat="1" ht="12">
      <c r="B96" s="225"/>
      <c r="C96" s="226"/>
      <c r="D96" s="216" t="s">
        <v>189</v>
      </c>
      <c r="E96" s="227" t="s">
        <v>21</v>
      </c>
      <c r="F96" s="228" t="s">
        <v>2003</v>
      </c>
      <c r="G96" s="226"/>
      <c r="H96" s="229">
        <v>20.88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189</v>
      </c>
      <c r="AU96" s="235" t="s">
        <v>86</v>
      </c>
      <c r="AV96" s="13" t="s">
        <v>86</v>
      </c>
      <c r="AW96" s="13" t="s">
        <v>39</v>
      </c>
      <c r="AX96" s="13" t="s">
        <v>76</v>
      </c>
      <c r="AY96" s="235" t="s">
        <v>180</v>
      </c>
    </row>
    <row r="97" spans="2:51" s="14" customFormat="1" ht="12">
      <c r="B97" s="236"/>
      <c r="C97" s="237"/>
      <c r="D97" s="216" t="s">
        <v>189</v>
      </c>
      <c r="E97" s="238" t="s">
        <v>21</v>
      </c>
      <c r="F97" s="239" t="s">
        <v>192</v>
      </c>
      <c r="G97" s="237"/>
      <c r="H97" s="240">
        <v>20.88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189</v>
      </c>
      <c r="AU97" s="246" t="s">
        <v>86</v>
      </c>
      <c r="AV97" s="14" t="s">
        <v>187</v>
      </c>
      <c r="AW97" s="14" t="s">
        <v>39</v>
      </c>
      <c r="AX97" s="14" t="s">
        <v>84</v>
      </c>
      <c r="AY97" s="246" t="s">
        <v>180</v>
      </c>
    </row>
    <row r="98" spans="2:65" s="1" customFormat="1" ht="25.5" customHeight="1">
      <c r="B98" s="42"/>
      <c r="C98" s="202" t="s">
        <v>187</v>
      </c>
      <c r="D98" s="202" t="s">
        <v>182</v>
      </c>
      <c r="E98" s="203" t="s">
        <v>2004</v>
      </c>
      <c r="F98" s="204" t="s">
        <v>2005</v>
      </c>
      <c r="G98" s="205" t="s">
        <v>872</v>
      </c>
      <c r="H98" s="206">
        <v>1218</v>
      </c>
      <c r="I98" s="207"/>
      <c r="J98" s="208">
        <f>ROUND(I98*H98,2)</f>
        <v>0</v>
      </c>
      <c r="K98" s="204" t="s">
        <v>186</v>
      </c>
      <c r="L98" s="62"/>
      <c r="M98" s="209" t="s">
        <v>21</v>
      </c>
      <c r="N98" s="210" t="s">
        <v>47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187</v>
      </c>
      <c r="AT98" s="25" t="s">
        <v>182</v>
      </c>
      <c r="AU98" s="25" t="s">
        <v>86</v>
      </c>
      <c r="AY98" s="25" t="s">
        <v>180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84</v>
      </c>
      <c r="BK98" s="213">
        <f>ROUND(I98*H98,2)</f>
        <v>0</v>
      </c>
      <c r="BL98" s="25" t="s">
        <v>187</v>
      </c>
      <c r="BM98" s="25" t="s">
        <v>2006</v>
      </c>
    </row>
    <row r="99" spans="2:51" s="12" customFormat="1" ht="12">
      <c r="B99" s="214"/>
      <c r="C99" s="215"/>
      <c r="D99" s="216" t="s">
        <v>189</v>
      </c>
      <c r="E99" s="217" t="s">
        <v>21</v>
      </c>
      <c r="F99" s="218" t="s">
        <v>2007</v>
      </c>
      <c r="G99" s="215"/>
      <c r="H99" s="217" t="s">
        <v>21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189</v>
      </c>
      <c r="AU99" s="224" t="s">
        <v>86</v>
      </c>
      <c r="AV99" s="12" t="s">
        <v>84</v>
      </c>
      <c r="AW99" s="12" t="s">
        <v>39</v>
      </c>
      <c r="AX99" s="12" t="s">
        <v>76</v>
      </c>
      <c r="AY99" s="224" t="s">
        <v>180</v>
      </c>
    </row>
    <row r="100" spans="2:51" s="13" customFormat="1" ht="12">
      <c r="B100" s="225"/>
      <c r="C100" s="226"/>
      <c r="D100" s="216" t="s">
        <v>189</v>
      </c>
      <c r="E100" s="227" t="s">
        <v>21</v>
      </c>
      <c r="F100" s="228" t="s">
        <v>2008</v>
      </c>
      <c r="G100" s="226"/>
      <c r="H100" s="229">
        <v>1218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AT100" s="235" t="s">
        <v>189</v>
      </c>
      <c r="AU100" s="235" t="s">
        <v>86</v>
      </c>
      <c r="AV100" s="13" t="s">
        <v>86</v>
      </c>
      <c r="AW100" s="13" t="s">
        <v>39</v>
      </c>
      <c r="AX100" s="13" t="s">
        <v>76</v>
      </c>
      <c r="AY100" s="235" t="s">
        <v>180</v>
      </c>
    </row>
    <row r="101" spans="2:51" s="14" customFormat="1" ht="12">
      <c r="B101" s="236"/>
      <c r="C101" s="237"/>
      <c r="D101" s="216" t="s">
        <v>189</v>
      </c>
      <c r="E101" s="238" t="s">
        <v>21</v>
      </c>
      <c r="F101" s="239" t="s">
        <v>192</v>
      </c>
      <c r="G101" s="237"/>
      <c r="H101" s="240">
        <v>1218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189</v>
      </c>
      <c r="AU101" s="246" t="s">
        <v>86</v>
      </c>
      <c r="AV101" s="14" t="s">
        <v>187</v>
      </c>
      <c r="AW101" s="14" t="s">
        <v>39</v>
      </c>
      <c r="AX101" s="14" t="s">
        <v>84</v>
      </c>
      <c r="AY101" s="246" t="s">
        <v>180</v>
      </c>
    </row>
    <row r="102" spans="2:65" s="1" customFormat="1" ht="25.5" customHeight="1">
      <c r="B102" s="42"/>
      <c r="C102" s="202" t="s">
        <v>211</v>
      </c>
      <c r="D102" s="202" t="s">
        <v>182</v>
      </c>
      <c r="E102" s="203" t="s">
        <v>2009</v>
      </c>
      <c r="F102" s="204" t="s">
        <v>2010</v>
      </c>
      <c r="G102" s="205" t="s">
        <v>872</v>
      </c>
      <c r="H102" s="206">
        <v>28</v>
      </c>
      <c r="I102" s="207"/>
      <c r="J102" s="208">
        <f>ROUND(I102*H102,2)</f>
        <v>0</v>
      </c>
      <c r="K102" s="204" t="s">
        <v>186</v>
      </c>
      <c r="L102" s="62"/>
      <c r="M102" s="209" t="s">
        <v>21</v>
      </c>
      <c r="N102" s="210" t="s">
        <v>47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187</v>
      </c>
      <c r="AT102" s="25" t="s">
        <v>182</v>
      </c>
      <c r="AU102" s="25" t="s">
        <v>86</v>
      </c>
      <c r="AY102" s="25" t="s">
        <v>180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187</v>
      </c>
      <c r="BM102" s="25" t="s">
        <v>2011</v>
      </c>
    </row>
    <row r="103" spans="2:51" s="12" customFormat="1" ht="12">
      <c r="B103" s="214"/>
      <c r="C103" s="215"/>
      <c r="D103" s="216" t="s">
        <v>189</v>
      </c>
      <c r="E103" s="217" t="s">
        <v>21</v>
      </c>
      <c r="F103" s="218" t="s">
        <v>2012</v>
      </c>
      <c r="G103" s="215"/>
      <c r="H103" s="217" t="s">
        <v>21</v>
      </c>
      <c r="I103" s="219"/>
      <c r="J103" s="215"/>
      <c r="K103" s="215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189</v>
      </c>
      <c r="AU103" s="224" t="s">
        <v>86</v>
      </c>
      <c r="AV103" s="12" t="s">
        <v>84</v>
      </c>
      <c r="AW103" s="12" t="s">
        <v>39</v>
      </c>
      <c r="AX103" s="12" t="s">
        <v>76</v>
      </c>
      <c r="AY103" s="224" t="s">
        <v>180</v>
      </c>
    </row>
    <row r="104" spans="2:51" s="13" customFormat="1" ht="12">
      <c r="B104" s="225"/>
      <c r="C104" s="226"/>
      <c r="D104" s="216" t="s">
        <v>189</v>
      </c>
      <c r="E104" s="227" t="s">
        <v>21</v>
      </c>
      <c r="F104" s="228" t="s">
        <v>650</v>
      </c>
      <c r="G104" s="226"/>
      <c r="H104" s="229">
        <v>28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AT104" s="235" t="s">
        <v>189</v>
      </c>
      <c r="AU104" s="235" t="s">
        <v>86</v>
      </c>
      <c r="AV104" s="13" t="s">
        <v>86</v>
      </c>
      <c r="AW104" s="13" t="s">
        <v>39</v>
      </c>
      <c r="AX104" s="13" t="s">
        <v>76</v>
      </c>
      <c r="AY104" s="235" t="s">
        <v>180</v>
      </c>
    </row>
    <row r="105" spans="2:51" s="14" customFormat="1" ht="12">
      <c r="B105" s="236"/>
      <c r="C105" s="237"/>
      <c r="D105" s="216" t="s">
        <v>189</v>
      </c>
      <c r="E105" s="238" t="s">
        <v>21</v>
      </c>
      <c r="F105" s="239" t="s">
        <v>192</v>
      </c>
      <c r="G105" s="237"/>
      <c r="H105" s="240">
        <v>28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AT105" s="246" t="s">
        <v>189</v>
      </c>
      <c r="AU105" s="246" t="s">
        <v>86</v>
      </c>
      <c r="AV105" s="14" t="s">
        <v>187</v>
      </c>
      <c r="AW105" s="14" t="s">
        <v>39</v>
      </c>
      <c r="AX105" s="14" t="s">
        <v>84</v>
      </c>
      <c r="AY105" s="246" t="s">
        <v>180</v>
      </c>
    </row>
    <row r="106" spans="2:65" s="1" customFormat="1" ht="25.5" customHeight="1">
      <c r="B106" s="42"/>
      <c r="C106" s="202" t="s">
        <v>217</v>
      </c>
      <c r="D106" s="202" t="s">
        <v>182</v>
      </c>
      <c r="E106" s="203" t="s">
        <v>2013</v>
      </c>
      <c r="F106" s="204" t="s">
        <v>2014</v>
      </c>
      <c r="G106" s="205" t="s">
        <v>185</v>
      </c>
      <c r="H106" s="206">
        <v>256</v>
      </c>
      <c r="I106" s="207"/>
      <c r="J106" s="208">
        <f>ROUND(I106*H106,2)</f>
        <v>0</v>
      </c>
      <c r="K106" s="204" t="s">
        <v>186</v>
      </c>
      <c r="L106" s="62"/>
      <c r="M106" s="209" t="s">
        <v>21</v>
      </c>
      <c r="N106" s="210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187</v>
      </c>
      <c r="AT106" s="25" t="s">
        <v>182</v>
      </c>
      <c r="AU106" s="25" t="s">
        <v>86</v>
      </c>
      <c r="AY106" s="25" t="s">
        <v>180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187</v>
      </c>
      <c r="BM106" s="25" t="s">
        <v>2015</v>
      </c>
    </row>
    <row r="107" spans="2:51" s="12" customFormat="1" ht="12">
      <c r="B107" s="214"/>
      <c r="C107" s="215"/>
      <c r="D107" s="216" t="s">
        <v>189</v>
      </c>
      <c r="E107" s="217" t="s">
        <v>21</v>
      </c>
      <c r="F107" s="218" t="s">
        <v>2016</v>
      </c>
      <c r="G107" s="215"/>
      <c r="H107" s="217" t="s">
        <v>21</v>
      </c>
      <c r="I107" s="219"/>
      <c r="J107" s="215"/>
      <c r="K107" s="215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189</v>
      </c>
      <c r="AU107" s="224" t="s">
        <v>86</v>
      </c>
      <c r="AV107" s="12" t="s">
        <v>84</v>
      </c>
      <c r="AW107" s="12" t="s">
        <v>39</v>
      </c>
      <c r="AX107" s="12" t="s">
        <v>76</v>
      </c>
      <c r="AY107" s="224" t="s">
        <v>180</v>
      </c>
    </row>
    <row r="108" spans="2:51" s="13" customFormat="1" ht="12">
      <c r="B108" s="225"/>
      <c r="C108" s="226"/>
      <c r="D108" s="216" t="s">
        <v>189</v>
      </c>
      <c r="E108" s="227" t="s">
        <v>21</v>
      </c>
      <c r="F108" s="228" t="s">
        <v>2017</v>
      </c>
      <c r="G108" s="226"/>
      <c r="H108" s="229">
        <v>256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AT108" s="235" t="s">
        <v>189</v>
      </c>
      <c r="AU108" s="235" t="s">
        <v>86</v>
      </c>
      <c r="AV108" s="13" t="s">
        <v>86</v>
      </c>
      <c r="AW108" s="13" t="s">
        <v>39</v>
      </c>
      <c r="AX108" s="13" t="s">
        <v>76</v>
      </c>
      <c r="AY108" s="235" t="s">
        <v>180</v>
      </c>
    </row>
    <row r="109" spans="2:51" s="14" customFormat="1" ht="12">
      <c r="B109" s="236"/>
      <c r="C109" s="237"/>
      <c r="D109" s="216" t="s">
        <v>189</v>
      </c>
      <c r="E109" s="238" t="s">
        <v>21</v>
      </c>
      <c r="F109" s="239" t="s">
        <v>192</v>
      </c>
      <c r="G109" s="237"/>
      <c r="H109" s="240">
        <v>256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189</v>
      </c>
      <c r="AU109" s="246" t="s">
        <v>86</v>
      </c>
      <c r="AV109" s="14" t="s">
        <v>187</v>
      </c>
      <c r="AW109" s="14" t="s">
        <v>39</v>
      </c>
      <c r="AX109" s="14" t="s">
        <v>84</v>
      </c>
      <c r="AY109" s="246" t="s">
        <v>180</v>
      </c>
    </row>
    <row r="110" spans="2:65" s="1" customFormat="1" ht="16.5" customHeight="1">
      <c r="B110" s="42"/>
      <c r="C110" s="202" t="s">
        <v>224</v>
      </c>
      <c r="D110" s="202" t="s">
        <v>182</v>
      </c>
      <c r="E110" s="203" t="s">
        <v>2018</v>
      </c>
      <c r="F110" s="204" t="s">
        <v>2019</v>
      </c>
      <c r="G110" s="205" t="s">
        <v>185</v>
      </c>
      <c r="H110" s="206">
        <v>1904</v>
      </c>
      <c r="I110" s="207"/>
      <c r="J110" s="208">
        <f>ROUND(I110*H110,2)</f>
        <v>0</v>
      </c>
      <c r="K110" s="204" t="s">
        <v>186</v>
      </c>
      <c r="L110" s="62"/>
      <c r="M110" s="209" t="s">
        <v>21</v>
      </c>
      <c r="N110" s="210" t="s">
        <v>47</v>
      </c>
      <c r="O110" s="43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187</v>
      </c>
      <c r="AT110" s="25" t="s">
        <v>182</v>
      </c>
      <c r="AU110" s="25" t="s">
        <v>86</v>
      </c>
      <c r="AY110" s="25" t="s">
        <v>180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84</v>
      </c>
      <c r="BK110" s="213">
        <f>ROUND(I110*H110,2)</f>
        <v>0</v>
      </c>
      <c r="BL110" s="25" t="s">
        <v>187</v>
      </c>
      <c r="BM110" s="25" t="s">
        <v>2020</v>
      </c>
    </row>
    <row r="111" spans="2:51" s="12" customFormat="1" ht="12">
      <c r="B111" s="214"/>
      <c r="C111" s="215"/>
      <c r="D111" s="216" t="s">
        <v>189</v>
      </c>
      <c r="E111" s="217" t="s">
        <v>21</v>
      </c>
      <c r="F111" s="218" t="s">
        <v>2021</v>
      </c>
      <c r="G111" s="215"/>
      <c r="H111" s="217" t="s">
        <v>21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189</v>
      </c>
      <c r="AU111" s="224" t="s">
        <v>86</v>
      </c>
      <c r="AV111" s="12" t="s">
        <v>84</v>
      </c>
      <c r="AW111" s="12" t="s">
        <v>39</v>
      </c>
      <c r="AX111" s="12" t="s">
        <v>76</v>
      </c>
      <c r="AY111" s="224" t="s">
        <v>180</v>
      </c>
    </row>
    <row r="112" spans="2:51" s="13" customFormat="1" ht="12">
      <c r="B112" s="225"/>
      <c r="C112" s="226"/>
      <c r="D112" s="216" t="s">
        <v>189</v>
      </c>
      <c r="E112" s="227" t="s">
        <v>21</v>
      </c>
      <c r="F112" s="228" t="s">
        <v>2022</v>
      </c>
      <c r="G112" s="226"/>
      <c r="H112" s="229">
        <v>1904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189</v>
      </c>
      <c r="AU112" s="235" t="s">
        <v>86</v>
      </c>
      <c r="AV112" s="13" t="s">
        <v>86</v>
      </c>
      <c r="AW112" s="13" t="s">
        <v>39</v>
      </c>
      <c r="AX112" s="13" t="s">
        <v>76</v>
      </c>
      <c r="AY112" s="235" t="s">
        <v>180</v>
      </c>
    </row>
    <row r="113" spans="2:51" s="14" customFormat="1" ht="12">
      <c r="B113" s="236"/>
      <c r="C113" s="237"/>
      <c r="D113" s="216" t="s">
        <v>189</v>
      </c>
      <c r="E113" s="238" t="s">
        <v>21</v>
      </c>
      <c r="F113" s="239" t="s">
        <v>192</v>
      </c>
      <c r="G113" s="237"/>
      <c r="H113" s="240">
        <v>1904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AT113" s="246" t="s">
        <v>189</v>
      </c>
      <c r="AU113" s="246" t="s">
        <v>86</v>
      </c>
      <c r="AV113" s="14" t="s">
        <v>187</v>
      </c>
      <c r="AW113" s="14" t="s">
        <v>39</v>
      </c>
      <c r="AX113" s="14" t="s">
        <v>84</v>
      </c>
      <c r="AY113" s="246" t="s">
        <v>180</v>
      </c>
    </row>
    <row r="114" spans="2:65" s="1" customFormat="1" ht="16.5" customHeight="1">
      <c r="B114" s="42"/>
      <c r="C114" s="202" t="s">
        <v>223</v>
      </c>
      <c r="D114" s="202" t="s">
        <v>182</v>
      </c>
      <c r="E114" s="203" t="s">
        <v>2023</v>
      </c>
      <c r="F114" s="204" t="s">
        <v>2024</v>
      </c>
      <c r="G114" s="205" t="s">
        <v>185</v>
      </c>
      <c r="H114" s="206">
        <v>1904</v>
      </c>
      <c r="I114" s="207"/>
      <c r="J114" s="208">
        <f>ROUND(I114*H114,2)</f>
        <v>0</v>
      </c>
      <c r="K114" s="204" t="s">
        <v>186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187</v>
      </c>
      <c r="AT114" s="25" t="s">
        <v>182</v>
      </c>
      <c r="AU114" s="25" t="s">
        <v>86</v>
      </c>
      <c r="AY114" s="25" t="s">
        <v>180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187</v>
      </c>
      <c r="BM114" s="25" t="s">
        <v>2025</v>
      </c>
    </row>
    <row r="115" spans="2:51" s="12" customFormat="1" ht="12">
      <c r="B115" s="214"/>
      <c r="C115" s="215"/>
      <c r="D115" s="216" t="s">
        <v>189</v>
      </c>
      <c r="E115" s="217" t="s">
        <v>21</v>
      </c>
      <c r="F115" s="218" t="s">
        <v>2021</v>
      </c>
      <c r="G115" s="215"/>
      <c r="H115" s="217" t="s">
        <v>21</v>
      </c>
      <c r="I115" s="219"/>
      <c r="J115" s="215"/>
      <c r="K115" s="215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189</v>
      </c>
      <c r="AU115" s="224" t="s">
        <v>86</v>
      </c>
      <c r="AV115" s="12" t="s">
        <v>84</v>
      </c>
      <c r="AW115" s="12" t="s">
        <v>39</v>
      </c>
      <c r="AX115" s="12" t="s">
        <v>76</v>
      </c>
      <c r="AY115" s="224" t="s">
        <v>180</v>
      </c>
    </row>
    <row r="116" spans="2:51" s="13" customFormat="1" ht="12">
      <c r="B116" s="225"/>
      <c r="C116" s="226"/>
      <c r="D116" s="216" t="s">
        <v>189</v>
      </c>
      <c r="E116" s="227" t="s">
        <v>21</v>
      </c>
      <c r="F116" s="228" t="s">
        <v>2022</v>
      </c>
      <c r="G116" s="226"/>
      <c r="H116" s="229">
        <v>1904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189</v>
      </c>
      <c r="AU116" s="235" t="s">
        <v>86</v>
      </c>
      <c r="AV116" s="13" t="s">
        <v>86</v>
      </c>
      <c r="AW116" s="13" t="s">
        <v>39</v>
      </c>
      <c r="AX116" s="13" t="s">
        <v>76</v>
      </c>
      <c r="AY116" s="235" t="s">
        <v>180</v>
      </c>
    </row>
    <row r="117" spans="2:51" s="14" customFormat="1" ht="12">
      <c r="B117" s="236"/>
      <c r="C117" s="237"/>
      <c r="D117" s="216" t="s">
        <v>189</v>
      </c>
      <c r="E117" s="238" t="s">
        <v>21</v>
      </c>
      <c r="F117" s="239" t="s">
        <v>192</v>
      </c>
      <c r="G117" s="237"/>
      <c r="H117" s="240">
        <v>1904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189</v>
      </c>
      <c r="AU117" s="246" t="s">
        <v>86</v>
      </c>
      <c r="AV117" s="14" t="s">
        <v>187</v>
      </c>
      <c r="AW117" s="14" t="s">
        <v>39</v>
      </c>
      <c r="AX117" s="14" t="s">
        <v>84</v>
      </c>
      <c r="AY117" s="246" t="s">
        <v>180</v>
      </c>
    </row>
    <row r="118" spans="2:65" s="1" customFormat="1" ht="16.5" customHeight="1">
      <c r="B118" s="42"/>
      <c r="C118" s="202" t="s">
        <v>235</v>
      </c>
      <c r="D118" s="202" t="s">
        <v>182</v>
      </c>
      <c r="E118" s="203" t="s">
        <v>2026</v>
      </c>
      <c r="F118" s="204" t="s">
        <v>2027</v>
      </c>
      <c r="G118" s="205" t="s">
        <v>185</v>
      </c>
      <c r="H118" s="206">
        <v>696</v>
      </c>
      <c r="I118" s="207"/>
      <c r="J118" s="208">
        <f>ROUND(I118*H118,2)</f>
        <v>0</v>
      </c>
      <c r="K118" s="204" t="s">
        <v>186</v>
      </c>
      <c r="L118" s="62"/>
      <c r="M118" s="209" t="s">
        <v>21</v>
      </c>
      <c r="N118" s="210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187</v>
      </c>
      <c r="AT118" s="25" t="s">
        <v>182</v>
      </c>
      <c r="AU118" s="25" t="s">
        <v>86</v>
      </c>
      <c r="AY118" s="25" t="s">
        <v>180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187</v>
      </c>
      <c r="BM118" s="25" t="s">
        <v>2028</v>
      </c>
    </row>
    <row r="119" spans="2:51" s="12" customFormat="1" ht="12">
      <c r="B119" s="214"/>
      <c r="C119" s="215"/>
      <c r="D119" s="216" t="s">
        <v>189</v>
      </c>
      <c r="E119" s="217" t="s">
        <v>21</v>
      </c>
      <c r="F119" s="218" t="s">
        <v>2029</v>
      </c>
      <c r="G119" s="215"/>
      <c r="H119" s="217" t="s">
        <v>21</v>
      </c>
      <c r="I119" s="219"/>
      <c r="J119" s="215"/>
      <c r="K119" s="215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189</v>
      </c>
      <c r="AU119" s="224" t="s">
        <v>86</v>
      </c>
      <c r="AV119" s="12" t="s">
        <v>84</v>
      </c>
      <c r="AW119" s="12" t="s">
        <v>39</v>
      </c>
      <c r="AX119" s="12" t="s">
        <v>76</v>
      </c>
      <c r="AY119" s="224" t="s">
        <v>180</v>
      </c>
    </row>
    <row r="120" spans="2:51" s="13" customFormat="1" ht="12">
      <c r="B120" s="225"/>
      <c r="C120" s="226"/>
      <c r="D120" s="216" t="s">
        <v>189</v>
      </c>
      <c r="E120" s="227" t="s">
        <v>21</v>
      </c>
      <c r="F120" s="228" t="s">
        <v>1998</v>
      </c>
      <c r="G120" s="226"/>
      <c r="H120" s="229">
        <v>696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AT120" s="235" t="s">
        <v>189</v>
      </c>
      <c r="AU120" s="235" t="s">
        <v>86</v>
      </c>
      <c r="AV120" s="13" t="s">
        <v>86</v>
      </c>
      <c r="AW120" s="13" t="s">
        <v>39</v>
      </c>
      <c r="AX120" s="13" t="s">
        <v>76</v>
      </c>
      <c r="AY120" s="235" t="s">
        <v>180</v>
      </c>
    </row>
    <row r="121" spans="2:51" s="14" customFormat="1" ht="12">
      <c r="B121" s="236"/>
      <c r="C121" s="237"/>
      <c r="D121" s="216" t="s">
        <v>189</v>
      </c>
      <c r="E121" s="238" t="s">
        <v>21</v>
      </c>
      <c r="F121" s="239" t="s">
        <v>192</v>
      </c>
      <c r="G121" s="237"/>
      <c r="H121" s="240">
        <v>696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189</v>
      </c>
      <c r="AU121" s="246" t="s">
        <v>86</v>
      </c>
      <c r="AV121" s="14" t="s">
        <v>187</v>
      </c>
      <c r="AW121" s="14" t="s">
        <v>39</v>
      </c>
      <c r="AX121" s="14" t="s">
        <v>84</v>
      </c>
      <c r="AY121" s="246" t="s">
        <v>180</v>
      </c>
    </row>
    <row r="122" spans="2:65" s="1" customFormat="1" ht="25.5" customHeight="1">
      <c r="B122" s="42"/>
      <c r="C122" s="202" t="s">
        <v>241</v>
      </c>
      <c r="D122" s="202" t="s">
        <v>182</v>
      </c>
      <c r="E122" s="203" t="s">
        <v>2030</v>
      </c>
      <c r="F122" s="204" t="s">
        <v>2031</v>
      </c>
      <c r="G122" s="205" t="s">
        <v>872</v>
      </c>
      <c r="H122" s="206">
        <v>1218</v>
      </c>
      <c r="I122" s="207"/>
      <c r="J122" s="208">
        <f>ROUND(I122*H122,2)</f>
        <v>0</v>
      </c>
      <c r="K122" s="204" t="s">
        <v>186</v>
      </c>
      <c r="L122" s="62"/>
      <c r="M122" s="209" t="s">
        <v>21</v>
      </c>
      <c r="N122" s="210" t="s">
        <v>47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187</v>
      </c>
      <c r="AT122" s="25" t="s">
        <v>182</v>
      </c>
      <c r="AU122" s="25" t="s">
        <v>86</v>
      </c>
      <c r="AY122" s="25" t="s">
        <v>180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84</v>
      </c>
      <c r="BK122" s="213">
        <f>ROUND(I122*H122,2)</f>
        <v>0</v>
      </c>
      <c r="BL122" s="25" t="s">
        <v>187</v>
      </c>
      <c r="BM122" s="25" t="s">
        <v>2032</v>
      </c>
    </row>
    <row r="123" spans="2:51" s="12" customFormat="1" ht="12">
      <c r="B123" s="214"/>
      <c r="C123" s="215"/>
      <c r="D123" s="216" t="s">
        <v>189</v>
      </c>
      <c r="E123" s="217" t="s">
        <v>21</v>
      </c>
      <c r="F123" s="218" t="s">
        <v>2033</v>
      </c>
      <c r="G123" s="215"/>
      <c r="H123" s="217" t="s">
        <v>21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189</v>
      </c>
      <c r="AU123" s="224" t="s">
        <v>86</v>
      </c>
      <c r="AV123" s="12" t="s">
        <v>84</v>
      </c>
      <c r="AW123" s="12" t="s">
        <v>39</v>
      </c>
      <c r="AX123" s="12" t="s">
        <v>76</v>
      </c>
      <c r="AY123" s="224" t="s">
        <v>180</v>
      </c>
    </row>
    <row r="124" spans="2:51" s="13" customFormat="1" ht="12">
      <c r="B124" s="225"/>
      <c r="C124" s="226"/>
      <c r="D124" s="216" t="s">
        <v>189</v>
      </c>
      <c r="E124" s="227" t="s">
        <v>21</v>
      </c>
      <c r="F124" s="228" t="s">
        <v>2008</v>
      </c>
      <c r="G124" s="226"/>
      <c r="H124" s="229">
        <v>1218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189</v>
      </c>
      <c r="AU124" s="235" t="s">
        <v>86</v>
      </c>
      <c r="AV124" s="13" t="s">
        <v>86</v>
      </c>
      <c r="AW124" s="13" t="s">
        <v>39</v>
      </c>
      <c r="AX124" s="13" t="s">
        <v>76</v>
      </c>
      <c r="AY124" s="235" t="s">
        <v>180</v>
      </c>
    </row>
    <row r="125" spans="2:51" s="14" customFormat="1" ht="12">
      <c r="B125" s="236"/>
      <c r="C125" s="237"/>
      <c r="D125" s="216" t="s">
        <v>189</v>
      </c>
      <c r="E125" s="238" t="s">
        <v>21</v>
      </c>
      <c r="F125" s="239" t="s">
        <v>192</v>
      </c>
      <c r="G125" s="237"/>
      <c r="H125" s="240">
        <v>1218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AT125" s="246" t="s">
        <v>189</v>
      </c>
      <c r="AU125" s="246" t="s">
        <v>86</v>
      </c>
      <c r="AV125" s="14" t="s">
        <v>187</v>
      </c>
      <c r="AW125" s="14" t="s">
        <v>39</v>
      </c>
      <c r="AX125" s="14" t="s">
        <v>84</v>
      </c>
      <c r="AY125" s="246" t="s">
        <v>180</v>
      </c>
    </row>
    <row r="126" spans="2:65" s="1" customFormat="1" ht="25.5" customHeight="1">
      <c r="B126" s="42"/>
      <c r="C126" s="202" t="s">
        <v>246</v>
      </c>
      <c r="D126" s="202" t="s">
        <v>182</v>
      </c>
      <c r="E126" s="203" t="s">
        <v>2034</v>
      </c>
      <c r="F126" s="204" t="s">
        <v>2035</v>
      </c>
      <c r="G126" s="205" t="s">
        <v>872</v>
      </c>
      <c r="H126" s="206">
        <v>28</v>
      </c>
      <c r="I126" s="207"/>
      <c r="J126" s="208">
        <f>ROUND(I126*H126,2)</f>
        <v>0</v>
      </c>
      <c r="K126" s="204" t="s">
        <v>186</v>
      </c>
      <c r="L126" s="62"/>
      <c r="M126" s="209" t="s">
        <v>21</v>
      </c>
      <c r="N126" s="210" t="s">
        <v>47</v>
      </c>
      <c r="O126" s="43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187</v>
      </c>
      <c r="AT126" s="25" t="s">
        <v>182</v>
      </c>
      <c r="AU126" s="25" t="s">
        <v>86</v>
      </c>
      <c r="AY126" s="25" t="s">
        <v>180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84</v>
      </c>
      <c r="BK126" s="213">
        <f>ROUND(I126*H126,2)</f>
        <v>0</v>
      </c>
      <c r="BL126" s="25" t="s">
        <v>187</v>
      </c>
      <c r="BM126" s="25" t="s">
        <v>2036</v>
      </c>
    </row>
    <row r="127" spans="2:51" s="12" customFormat="1" ht="12">
      <c r="B127" s="214"/>
      <c r="C127" s="215"/>
      <c r="D127" s="216" t="s">
        <v>189</v>
      </c>
      <c r="E127" s="217" t="s">
        <v>21</v>
      </c>
      <c r="F127" s="218" t="s">
        <v>2037</v>
      </c>
      <c r="G127" s="215"/>
      <c r="H127" s="217" t="s">
        <v>21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189</v>
      </c>
      <c r="AU127" s="224" t="s">
        <v>86</v>
      </c>
      <c r="AV127" s="12" t="s">
        <v>84</v>
      </c>
      <c r="AW127" s="12" t="s">
        <v>39</v>
      </c>
      <c r="AX127" s="12" t="s">
        <v>76</v>
      </c>
      <c r="AY127" s="224" t="s">
        <v>180</v>
      </c>
    </row>
    <row r="128" spans="2:51" s="13" customFormat="1" ht="12">
      <c r="B128" s="225"/>
      <c r="C128" s="226"/>
      <c r="D128" s="216" t="s">
        <v>189</v>
      </c>
      <c r="E128" s="227" t="s">
        <v>21</v>
      </c>
      <c r="F128" s="228" t="s">
        <v>650</v>
      </c>
      <c r="G128" s="226"/>
      <c r="H128" s="229">
        <v>28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AT128" s="235" t="s">
        <v>189</v>
      </c>
      <c r="AU128" s="235" t="s">
        <v>86</v>
      </c>
      <c r="AV128" s="13" t="s">
        <v>86</v>
      </c>
      <c r="AW128" s="13" t="s">
        <v>39</v>
      </c>
      <c r="AX128" s="13" t="s">
        <v>76</v>
      </c>
      <c r="AY128" s="235" t="s">
        <v>180</v>
      </c>
    </row>
    <row r="129" spans="2:51" s="14" customFormat="1" ht="12">
      <c r="B129" s="236"/>
      <c r="C129" s="237"/>
      <c r="D129" s="216" t="s">
        <v>189</v>
      </c>
      <c r="E129" s="238" t="s">
        <v>21</v>
      </c>
      <c r="F129" s="239" t="s">
        <v>192</v>
      </c>
      <c r="G129" s="237"/>
      <c r="H129" s="240">
        <v>28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189</v>
      </c>
      <c r="AU129" s="246" t="s">
        <v>86</v>
      </c>
      <c r="AV129" s="14" t="s">
        <v>187</v>
      </c>
      <c r="AW129" s="14" t="s">
        <v>39</v>
      </c>
      <c r="AX129" s="14" t="s">
        <v>84</v>
      </c>
      <c r="AY129" s="246" t="s">
        <v>180</v>
      </c>
    </row>
    <row r="130" spans="2:65" s="1" customFormat="1" ht="16.5" customHeight="1">
      <c r="B130" s="42"/>
      <c r="C130" s="202" t="s">
        <v>254</v>
      </c>
      <c r="D130" s="202" t="s">
        <v>182</v>
      </c>
      <c r="E130" s="203" t="s">
        <v>2038</v>
      </c>
      <c r="F130" s="204" t="s">
        <v>2039</v>
      </c>
      <c r="G130" s="205" t="s">
        <v>872</v>
      </c>
      <c r="H130" s="206">
        <v>24</v>
      </c>
      <c r="I130" s="207"/>
      <c r="J130" s="208">
        <f>ROUND(I130*H130,2)</f>
        <v>0</v>
      </c>
      <c r="K130" s="204" t="s">
        <v>186</v>
      </c>
      <c r="L130" s="62"/>
      <c r="M130" s="209" t="s">
        <v>21</v>
      </c>
      <c r="N130" s="210" t="s">
        <v>47</v>
      </c>
      <c r="O130" s="43"/>
      <c r="P130" s="211">
        <f>O130*H130</f>
        <v>0</v>
      </c>
      <c r="Q130" s="211">
        <v>6E-05</v>
      </c>
      <c r="R130" s="211">
        <f>Q130*H130</f>
        <v>0.00144</v>
      </c>
      <c r="S130" s="211">
        <v>0</v>
      </c>
      <c r="T130" s="212">
        <f>S130*H130</f>
        <v>0</v>
      </c>
      <c r="AR130" s="25" t="s">
        <v>187</v>
      </c>
      <c r="AT130" s="25" t="s">
        <v>182</v>
      </c>
      <c r="AU130" s="25" t="s">
        <v>86</v>
      </c>
      <c r="AY130" s="25" t="s">
        <v>180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84</v>
      </c>
      <c r="BK130" s="213">
        <f>ROUND(I130*H130,2)</f>
        <v>0</v>
      </c>
      <c r="BL130" s="25" t="s">
        <v>187</v>
      </c>
      <c r="BM130" s="25" t="s">
        <v>2040</v>
      </c>
    </row>
    <row r="131" spans="2:51" s="12" customFormat="1" ht="12">
      <c r="B131" s="214"/>
      <c r="C131" s="215"/>
      <c r="D131" s="216" t="s">
        <v>189</v>
      </c>
      <c r="E131" s="217" t="s">
        <v>21</v>
      </c>
      <c r="F131" s="218" t="s">
        <v>2041</v>
      </c>
      <c r="G131" s="215"/>
      <c r="H131" s="217" t="s">
        <v>21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189</v>
      </c>
      <c r="AU131" s="224" t="s">
        <v>86</v>
      </c>
      <c r="AV131" s="12" t="s">
        <v>84</v>
      </c>
      <c r="AW131" s="12" t="s">
        <v>39</v>
      </c>
      <c r="AX131" s="12" t="s">
        <v>76</v>
      </c>
      <c r="AY131" s="224" t="s">
        <v>180</v>
      </c>
    </row>
    <row r="132" spans="2:51" s="13" customFormat="1" ht="12">
      <c r="B132" s="225"/>
      <c r="C132" s="226"/>
      <c r="D132" s="216" t="s">
        <v>189</v>
      </c>
      <c r="E132" s="227" t="s">
        <v>21</v>
      </c>
      <c r="F132" s="228" t="s">
        <v>468</v>
      </c>
      <c r="G132" s="226"/>
      <c r="H132" s="229">
        <v>24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189</v>
      </c>
      <c r="AU132" s="235" t="s">
        <v>86</v>
      </c>
      <c r="AV132" s="13" t="s">
        <v>86</v>
      </c>
      <c r="AW132" s="13" t="s">
        <v>39</v>
      </c>
      <c r="AX132" s="13" t="s">
        <v>76</v>
      </c>
      <c r="AY132" s="235" t="s">
        <v>180</v>
      </c>
    </row>
    <row r="133" spans="2:51" s="14" customFormat="1" ht="12">
      <c r="B133" s="236"/>
      <c r="C133" s="237"/>
      <c r="D133" s="216" t="s">
        <v>189</v>
      </c>
      <c r="E133" s="238" t="s">
        <v>21</v>
      </c>
      <c r="F133" s="239" t="s">
        <v>192</v>
      </c>
      <c r="G133" s="237"/>
      <c r="H133" s="240">
        <v>24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189</v>
      </c>
      <c r="AU133" s="246" t="s">
        <v>86</v>
      </c>
      <c r="AV133" s="14" t="s">
        <v>187</v>
      </c>
      <c r="AW133" s="14" t="s">
        <v>39</v>
      </c>
      <c r="AX133" s="14" t="s">
        <v>84</v>
      </c>
      <c r="AY133" s="246" t="s">
        <v>180</v>
      </c>
    </row>
    <row r="134" spans="2:65" s="1" customFormat="1" ht="25.5" customHeight="1">
      <c r="B134" s="42"/>
      <c r="C134" s="202" t="s">
        <v>266</v>
      </c>
      <c r="D134" s="202" t="s">
        <v>182</v>
      </c>
      <c r="E134" s="203" t="s">
        <v>2042</v>
      </c>
      <c r="F134" s="204" t="s">
        <v>2043</v>
      </c>
      <c r="G134" s="205" t="s">
        <v>185</v>
      </c>
      <c r="H134" s="206">
        <v>8.4</v>
      </c>
      <c r="I134" s="207"/>
      <c r="J134" s="208">
        <f>ROUND(I134*H134,2)</f>
        <v>0</v>
      </c>
      <c r="K134" s="204" t="s">
        <v>186</v>
      </c>
      <c r="L134" s="62"/>
      <c r="M134" s="209" t="s">
        <v>21</v>
      </c>
      <c r="N134" s="210" t="s">
        <v>47</v>
      </c>
      <c r="O134" s="43"/>
      <c r="P134" s="211">
        <f>O134*H134</f>
        <v>0</v>
      </c>
      <c r="Q134" s="211">
        <v>0.00036</v>
      </c>
      <c r="R134" s="211">
        <f>Q134*H134</f>
        <v>0.003024</v>
      </c>
      <c r="S134" s="211">
        <v>0</v>
      </c>
      <c r="T134" s="212">
        <f>S134*H134</f>
        <v>0</v>
      </c>
      <c r="AR134" s="25" t="s">
        <v>187</v>
      </c>
      <c r="AT134" s="25" t="s">
        <v>182</v>
      </c>
      <c r="AU134" s="25" t="s">
        <v>86</v>
      </c>
      <c r="AY134" s="25" t="s">
        <v>180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84</v>
      </c>
      <c r="BK134" s="213">
        <f>ROUND(I134*H134,2)</f>
        <v>0</v>
      </c>
      <c r="BL134" s="25" t="s">
        <v>187</v>
      </c>
      <c r="BM134" s="25" t="s">
        <v>2044</v>
      </c>
    </row>
    <row r="135" spans="2:51" s="12" customFormat="1" ht="12">
      <c r="B135" s="214"/>
      <c r="C135" s="215"/>
      <c r="D135" s="216" t="s">
        <v>189</v>
      </c>
      <c r="E135" s="217" t="s">
        <v>21</v>
      </c>
      <c r="F135" s="218" t="s">
        <v>2045</v>
      </c>
      <c r="G135" s="215"/>
      <c r="H135" s="217" t="s">
        <v>21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189</v>
      </c>
      <c r="AU135" s="224" t="s">
        <v>86</v>
      </c>
      <c r="AV135" s="12" t="s">
        <v>84</v>
      </c>
      <c r="AW135" s="12" t="s">
        <v>39</v>
      </c>
      <c r="AX135" s="12" t="s">
        <v>76</v>
      </c>
      <c r="AY135" s="224" t="s">
        <v>180</v>
      </c>
    </row>
    <row r="136" spans="2:51" s="13" customFormat="1" ht="12">
      <c r="B136" s="225"/>
      <c r="C136" s="226"/>
      <c r="D136" s="216" t="s">
        <v>189</v>
      </c>
      <c r="E136" s="227" t="s">
        <v>21</v>
      </c>
      <c r="F136" s="228" t="s">
        <v>2046</v>
      </c>
      <c r="G136" s="226"/>
      <c r="H136" s="229">
        <v>8.4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189</v>
      </c>
      <c r="AU136" s="235" t="s">
        <v>86</v>
      </c>
      <c r="AV136" s="13" t="s">
        <v>86</v>
      </c>
      <c r="AW136" s="13" t="s">
        <v>39</v>
      </c>
      <c r="AX136" s="13" t="s">
        <v>76</v>
      </c>
      <c r="AY136" s="235" t="s">
        <v>180</v>
      </c>
    </row>
    <row r="137" spans="2:51" s="14" customFormat="1" ht="12">
      <c r="B137" s="236"/>
      <c r="C137" s="237"/>
      <c r="D137" s="216" t="s">
        <v>189</v>
      </c>
      <c r="E137" s="238" t="s">
        <v>21</v>
      </c>
      <c r="F137" s="239" t="s">
        <v>192</v>
      </c>
      <c r="G137" s="237"/>
      <c r="H137" s="240">
        <v>8.4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AT137" s="246" t="s">
        <v>189</v>
      </c>
      <c r="AU137" s="246" t="s">
        <v>86</v>
      </c>
      <c r="AV137" s="14" t="s">
        <v>187</v>
      </c>
      <c r="AW137" s="14" t="s">
        <v>39</v>
      </c>
      <c r="AX137" s="14" t="s">
        <v>84</v>
      </c>
      <c r="AY137" s="246" t="s">
        <v>180</v>
      </c>
    </row>
    <row r="138" spans="2:65" s="1" customFormat="1" ht="16.5" customHeight="1">
      <c r="B138" s="42"/>
      <c r="C138" s="264" t="s">
        <v>272</v>
      </c>
      <c r="D138" s="264" t="s">
        <v>360</v>
      </c>
      <c r="E138" s="265" t="s">
        <v>2047</v>
      </c>
      <c r="F138" s="266" t="s">
        <v>2048</v>
      </c>
      <c r="G138" s="267" t="s">
        <v>185</v>
      </c>
      <c r="H138" s="268">
        <v>8.4</v>
      </c>
      <c r="I138" s="269"/>
      <c r="J138" s="270">
        <f>ROUND(I138*H138,2)</f>
        <v>0</v>
      </c>
      <c r="K138" s="266" t="s">
        <v>422</v>
      </c>
      <c r="L138" s="271"/>
      <c r="M138" s="272" t="s">
        <v>21</v>
      </c>
      <c r="N138" s="273" t="s">
        <v>47</v>
      </c>
      <c r="O138" s="43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223</v>
      </c>
      <c r="AT138" s="25" t="s">
        <v>360</v>
      </c>
      <c r="AU138" s="25" t="s">
        <v>86</v>
      </c>
      <c r="AY138" s="25" t="s">
        <v>180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84</v>
      </c>
      <c r="BK138" s="213">
        <f>ROUND(I138*H138,2)</f>
        <v>0</v>
      </c>
      <c r="BL138" s="25" t="s">
        <v>187</v>
      </c>
      <c r="BM138" s="25" t="s">
        <v>2049</v>
      </c>
    </row>
    <row r="139" spans="2:51" s="12" customFormat="1" ht="12">
      <c r="B139" s="214"/>
      <c r="C139" s="215"/>
      <c r="D139" s="216" t="s">
        <v>189</v>
      </c>
      <c r="E139" s="217" t="s">
        <v>21</v>
      </c>
      <c r="F139" s="218" t="s">
        <v>2050</v>
      </c>
      <c r="G139" s="215"/>
      <c r="H139" s="217" t="s">
        <v>21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189</v>
      </c>
      <c r="AU139" s="224" t="s">
        <v>86</v>
      </c>
      <c r="AV139" s="12" t="s">
        <v>84</v>
      </c>
      <c r="AW139" s="12" t="s">
        <v>39</v>
      </c>
      <c r="AX139" s="12" t="s">
        <v>76</v>
      </c>
      <c r="AY139" s="224" t="s">
        <v>180</v>
      </c>
    </row>
    <row r="140" spans="2:51" s="13" customFormat="1" ht="12">
      <c r="B140" s="225"/>
      <c r="C140" s="226"/>
      <c r="D140" s="216" t="s">
        <v>189</v>
      </c>
      <c r="E140" s="227" t="s">
        <v>21</v>
      </c>
      <c r="F140" s="228" t="s">
        <v>2046</v>
      </c>
      <c r="G140" s="226"/>
      <c r="H140" s="229">
        <v>8.4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189</v>
      </c>
      <c r="AU140" s="235" t="s">
        <v>86</v>
      </c>
      <c r="AV140" s="13" t="s">
        <v>86</v>
      </c>
      <c r="AW140" s="13" t="s">
        <v>39</v>
      </c>
      <c r="AX140" s="13" t="s">
        <v>76</v>
      </c>
      <c r="AY140" s="235" t="s">
        <v>180</v>
      </c>
    </row>
    <row r="141" spans="2:51" s="14" customFormat="1" ht="12">
      <c r="B141" s="236"/>
      <c r="C141" s="237"/>
      <c r="D141" s="216" t="s">
        <v>189</v>
      </c>
      <c r="E141" s="238" t="s">
        <v>21</v>
      </c>
      <c r="F141" s="239" t="s">
        <v>192</v>
      </c>
      <c r="G141" s="237"/>
      <c r="H141" s="240">
        <v>8.4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189</v>
      </c>
      <c r="AU141" s="246" t="s">
        <v>86</v>
      </c>
      <c r="AV141" s="14" t="s">
        <v>187</v>
      </c>
      <c r="AW141" s="14" t="s">
        <v>39</v>
      </c>
      <c r="AX141" s="14" t="s">
        <v>84</v>
      </c>
      <c r="AY141" s="246" t="s">
        <v>180</v>
      </c>
    </row>
    <row r="142" spans="2:65" s="1" customFormat="1" ht="38.25" customHeight="1">
      <c r="B142" s="42"/>
      <c r="C142" s="202" t="s">
        <v>10</v>
      </c>
      <c r="D142" s="202" t="s">
        <v>182</v>
      </c>
      <c r="E142" s="203" t="s">
        <v>2051</v>
      </c>
      <c r="F142" s="204" t="s">
        <v>2052</v>
      </c>
      <c r="G142" s="205" t="s">
        <v>185</v>
      </c>
      <c r="H142" s="206">
        <v>1904</v>
      </c>
      <c r="I142" s="207"/>
      <c r="J142" s="208">
        <f>ROUND(I142*H142,2)</f>
        <v>0</v>
      </c>
      <c r="K142" s="204" t="s">
        <v>186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187</v>
      </c>
      <c r="AT142" s="25" t="s">
        <v>182</v>
      </c>
      <c r="AU142" s="25" t="s">
        <v>86</v>
      </c>
      <c r="AY142" s="25" t="s">
        <v>180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187</v>
      </c>
      <c r="BM142" s="25" t="s">
        <v>2053</v>
      </c>
    </row>
    <row r="143" spans="2:51" s="12" customFormat="1" ht="12">
      <c r="B143" s="214"/>
      <c r="C143" s="215"/>
      <c r="D143" s="216" t="s">
        <v>189</v>
      </c>
      <c r="E143" s="217" t="s">
        <v>21</v>
      </c>
      <c r="F143" s="218" t="s">
        <v>2021</v>
      </c>
      <c r="G143" s="215"/>
      <c r="H143" s="217" t="s">
        <v>21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189</v>
      </c>
      <c r="AU143" s="224" t="s">
        <v>86</v>
      </c>
      <c r="AV143" s="12" t="s">
        <v>84</v>
      </c>
      <c r="AW143" s="12" t="s">
        <v>39</v>
      </c>
      <c r="AX143" s="12" t="s">
        <v>76</v>
      </c>
      <c r="AY143" s="224" t="s">
        <v>180</v>
      </c>
    </row>
    <row r="144" spans="2:51" s="13" customFormat="1" ht="12">
      <c r="B144" s="225"/>
      <c r="C144" s="226"/>
      <c r="D144" s="216" t="s">
        <v>189</v>
      </c>
      <c r="E144" s="227" t="s">
        <v>21</v>
      </c>
      <c r="F144" s="228" t="s">
        <v>2022</v>
      </c>
      <c r="G144" s="226"/>
      <c r="H144" s="229">
        <v>1904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189</v>
      </c>
      <c r="AU144" s="235" t="s">
        <v>86</v>
      </c>
      <c r="AV144" s="13" t="s">
        <v>86</v>
      </c>
      <c r="AW144" s="13" t="s">
        <v>39</v>
      </c>
      <c r="AX144" s="13" t="s">
        <v>76</v>
      </c>
      <c r="AY144" s="235" t="s">
        <v>180</v>
      </c>
    </row>
    <row r="145" spans="2:51" s="14" customFormat="1" ht="12">
      <c r="B145" s="236"/>
      <c r="C145" s="237"/>
      <c r="D145" s="216" t="s">
        <v>189</v>
      </c>
      <c r="E145" s="238" t="s">
        <v>21</v>
      </c>
      <c r="F145" s="239" t="s">
        <v>192</v>
      </c>
      <c r="G145" s="237"/>
      <c r="H145" s="240">
        <v>1904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189</v>
      </c>
      <c r="AU145" s="246" t="s">
        <v>86</v>
      </c>
      <c r="AV145" s="14" t="s">
        <v>187</v>
      </c>
      <c r="AW145" s="14" t="s">
        <v>39</v>
      </c>
      <c r="AX145" s="14" t="s">
        <v>84</v>
      </c>
      <c r="AY145" s="246" t="s">
        <v>180</v>
      </c>
    </row>
    <row r="146" spans="2:65" s="1" customFormat="1" ht="16.5" customHeight="1">
      <c r="B146" s="42"/>
      <c r="C146" s="264" t="s">
        <v>283</v>
      </c>
      <c r="D146" s="264" t="s">
        <v>360</v>
      </c>
      <c r="E146" s="265" t="s">
        <v>2054</v>
      </c>
      <c r="F146" s="266" t="s">
        <v>2055</v>
      </c>
      <c r="G146" s="267" t="s">
        <v>2056</v>
      </c>
      <c r="H146" s="268">
        <v>2.285</v>
      </c>
      <c r="I146" s="269"/>
      <c r="J146" s="270">
        <f>ROUND(I146*H146,2)</f>
        <v>0</v>
      </c>
      <c r="K146" s="266" t="s">
        <v>186</v>
      </c>
      <c r="L146" s="271"/>
      <c r="M146" s="272" t="s">
        <v>21</v>
      </c>
      <c r="N146" s="273" t="s">
        <v>47</v>
      </c>
      <c r="O146" s="43"/>
      <c r="P146" s="211">
        <f>O146*H146</f>
        <v>0</v>
      </c>
      <c r="Q146" s="211">
        <v>0.001</v>
      </c>
      <c r="R146" s="211">
        <f>Q146*H146</f>
        <v>0.002285</v>
      </c>
      <c r="S146" s="211">
        <v>0</v>
      </c>
      <c r="T146" s="212">
        <f>S146*H146</f>
        <v>0</v>
      </c>
      <c r="AR146" s="25" t="s">
        <v>223</v>
      </c>
      <c r="AT146" s="25" t="s">
        <v>360</v>
      </c>
      <c r="AU146" s="25" t="s">
        <v>86</v>
      </c>
      <c r="AY146" s="25" t="s">
        <v>180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84</v>
      </c>
      <c r="BK146" s="213">
        <f>ROUND(I146*H146,2)</f>
        <v>0</v>
      </c>
      <c r="BL146" s="25" t="s">
        <v>187</v>
      </c>
      <c r="BM146" s="25" t="s">
        <v>2057</v>
      </c>
    </row>
    <row r="147" spans="2:51" s="12" customFormat="1" ht="12">
      <c r="B147" s="214"/>
      <c r="C147" s="215"/>
      <c r="D147" s="216" t="s">
        <v>189</v>
      </c>
      <c r="E147" s="217" t="s">
        <v>21</v>
      </c>
      <c r="F147" s="218" t="s">
        <v>2058</v>
      </c>
      <c r="G147" s="215"/>
      <c r="H147" s="217" t="s">
        <v>21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189</v>
      </c>
      <c r="AU147" s="224" t="s">
        <v>86</v>
      </c>
      <c r="AV147" s="12" t="s">
        <v>84</v>
      </c>
      <c r="AW147" s="12" t="s">
        <v>39</v>
      </c>
      <c r="AX147" s="12" t="s">
        <v>76</v>
      </c>
      <c r="AY147" s="224" t="s">
        <v>180</v>
      </c>
    </row>
    <row r="148" spans="2:51" s="13" customFormat="1" ht="12">
      <c r="B148" s="225"/>
      <c r="C148" s="226"/>
      <c r="D148" s="216" t="s">
        <v>189</v>
      </c>
      <c r="E148" s="227" t="s">
        <v>21</v>
      </c>
      <c r="F148" s="228" t="s">
        <v>2059</v>
      </c>
      <c r="G148" s="226"/>
      <c r="H148" s="229">
        <v>2.285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189</v>
      </c>
      <c r="AU148" s="235" t="s">
        <v>86</v>
      </c>
      <c r="AV148" s="13" t="s">
        <v>86</v>
      </c>
      <c r="AW148" s="13" t="s">
        <v>39</v>
      </c>
      <c r="AX148" s="13" t="s">
        <v>76</v>
      </c>
      <c r="AY148" s="235" t="s">
        <v>180</v>
      </c>
    </row>
    <row r="149" spans="2:51" s="14" customFormat="1" ht="12">
      <c r="B149" s="236"/>
      <c r="C149" s="237"/>
      <c r="D149" s="216" t="s">
        <v>189</v>
      </c>
      <c r="E149" s="238" t="s">
        <v>21</v>
      </c>
      <c r="F149" s="239" t="s">
        <v>192</v>
      </c>
      <c r="G149" s="237"/>
      <c r="H149" s="240">
        <v>2.285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189</v>
      </c>
      <c r="AU149" s="246" t="s">
        <v>86</v>
      </c>
      <c r="AV149" s="14" t="s">
        <v>187</v>
      </c>
      <c r="AW149" s="14" t="s">
        <v>39</v>
      </c>
      <c r="AX149" s="14" t="s">
        <v>84</v>
      </c>
      <c r="AY149" s="246" t="s">
        <v>180</v>
      </c>
    </row>
    <row r="150" spans="2:65" s="1" customFormat="1" ht="16.5" customHeight="1">
      <c r="B150" s="42"/>
      <c r="C150" s="202" t="s">
        <v>289</v>
      </c>
      <c r="D150" s="202" t="s">
        <v>182</v>
      </c>
      <c r="E150" s="203" t="s">
        <v>2060</v>
      </c>
      <c r="F150" s="204" t="s">
        <v>2061</v>
      </c>
      <c r="G150" s="205" t="s">
        <v>872</v>
      </c>
      <c r="H150" s="206">
        <v>77</v>
      </c>
      <c r="I150" s="207"/>
      <c r="J150" s="208">
        <f>ROUND(I150*H150,2)</f>
        <v>0</v>
      </c>
      <c r="K150" s="204" t="s">
        <v>422</v>
      </c>
      <c r="L150" s="62"/>
      <c r="M150" s="209" t="s">
        <v>21</v>
      </c>
      <c r="N150" s="210" t="s">
        <v>47</v>
      </c>
      <c r="O150" s="43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AR150" s="25" t="s">
        <v>187</v>
      </c>
      <c r="AT150" s="25" t="s">
        <v>182</v>
      </c>
      <c r="AU150" s="25" t="s">
        <v>86</v>
      </c>
      <c r="AY150" s="25" t="s">
        <v>180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84</v>
      </c>
      <c r="BK150" s="213">
        <f>ROUND(I150*H150,2)</f>
        <v>0</v>
      </c>
      <c r="BL150" s="25" t="s">
        <v>187</v>
      </c>
      <c r="BM150" s="25" t="s">
        <v>2062</v>
      </c>
    </row>
    <row r="151" spans="2:51" s="13" customFormat="1" ht="12">
      <c r="B151" s="225"/>
      <c r="C151" s="226"/>
      <c r="D151" s="216" t="s">
        <v>189</v>
      </c>
      <c r="E151" s="227" t="s">
        <v>21</v>
      </c>
      <c r="F151" s="228" t="s">
        <v>1318</v>
      </c>
      <c r="G151" s="226"/>
      <c r="H151" s="229">
        <v>77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189</v>
      </c>
      <c r="AU151" s="235" t="s">
        <v>86</v>
      </c>
      <c r="AV151" s="13" t="s">
        <v>86</v>
      </c>
      <c r="AW151" s="13" t="s">
        <v>39</v>
      </c>
      <c r="AX151" s="13" t="s">
        <v>76</v>
      </c>
      <c r="AY151" s="235" t="s">
        <v>180</v>
      </c>
    </row>
    <row r="152" spans="2:51" s="14" customFormat="1" ht="12">
      <c r="B152" s="236"/>
      <c r="C152" s="237"/>
      <c r="D152" s="216" t="s">
        <v>189</v>
      </c>
      <c r="E152" s="238" t="s">
        <v>21</v>
      </c>
      <c r="F152" s="239" t="s">
        <v>192</v>
      </c>
      <c r="G152" s="237"/>
      <c r="H152" s="240">
        <v>77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189</v>
      </c>
      <c r="AU152" s="246" t="s">
        <v>86</v>
      </c>
      <c r="AV152" s="14" t="s">
        <v>187</v>
      </c>
      <c r="AW152" s="14" t="s">
        <v>39</v>
      </c>
      <c r="AX152" s="14" t="s">
        <v>84</v>
      </c>
      <c r="AY152" s="246" t="s">
        <v>180</v>
      </c>
    </row>
    <row r="153" spans="2:65" s="1" customFormat="1" ht="16.5" customHeight="1">
      <c r="B153" s="42"/>
      <c r="C153" s="264" t="s">
        <v>294</v>
      </c>
      <c r="D153" s="264" t="s">
        <v>360</v>
      </c>
      <c r="E153" s="265" t="s">
        <v>2063</v>
      </c>
      <c r="F153" s="266" t="s">
        <v>2064</v>
      </c>
      <c r="G153" s="267" t="s">
        <v>872</v>
      </c>
      <c r="H153" s="268">
        <v>77</v>
      </c>
      <c r="I153" s="269"/>
      <c r="J153" s="270">
        <f>ROUND(I153*H153,2)</f>
        <v>0</v>
      </c>
      <c r="K153" s="266" t="s">
        <v>186</v>
      </c>
      <c r="L153" s="271"/>
      <c r="M153" s="272" t="s">
        <v>21</v>
      </c>
      <c r="N153" s="273" t="s">
        <v>47</v>
      </c>
      <c r="O153" s="43"/>
      <c r="P153" s="211">
        <f>O153*H153</f>
        <v>0</v>
      </c>
      <c r="Q153" s="211">
        <v>0.00709</v>
      </c>
      <c r="R153" s="211">
        <f>Q153*H153</f>
        <v>0.54593</v>
      </c>
      <c r="S153" s="211">
        <v>0</v>
      </c>
      <c r="T153" s="212">
        <f>S153*H153</f>
        <v>0</v>
      </c>
      <c r="AR153" s="25" t="s">
        <v>223</v>
      </c>
      <c r="AT153" s="25" t="s">
        <v>360</v>
      </c>
      <c r="AU153" s="25" t="s">
        <v>86</v>
      </c>
      <c r="AY153" s="25" t="s">
        <v>180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84</v>
      </c>
      <c r="BK153" s="213">
        <f>ROUND(I153*H153,2)</f>
        <v>0</v>
      </c>
      <c r="BL153" s="25" t="s">
        <v>187</v>
      </c>
      <c r="BM153" s="25" t="s">
        <v>2065</v>
      </c>
    </row>
    <row r="154" spans="2:51" s="13" customFormat="1" ht="12">
      <c r="B154" s="225"/>
      <c r="C154" s="226"/>
      <c r="D154" s="216" t="s">
        <v>189</v>
      </c>
      <c r="E154" s="227" t="s">
        <v>21</v>
      </c>
      <c r="F154" s="228" t="s">
        <v>1318</v>
      </c>
      <c r="G154" s="226"/>
      <c r="H154" s="229">
        <v>77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189</v>
      </c>
      <c r="AU154" s="235" t="s">
        <v>86</v>
      </c>
      <c r="AV154" s="13" t="s">
        <v>86</v>
      </c>
      <c r="AW154" s="13" t="s">
        <v>39</v>
      </c>
      <c r="AX154" s="13" t="s">
        <v>76</v>
      </c>
      <c r="AY154" s="235" t="s">
        <v>180</v>
      </c>
    </row>
    <row r="155" spans="2:51" s="14" customFormat="1" ht="12">
      <c r="B155" s="236"/>
      <c r="C155" s="237"/>
      <c r="D155" s="216" t="s">
        <v>189</v>
      </c>
      <c r="E155" s="238" t="s">
        <v>21</v>
      </c>
      <c r="F155" s="239" t="s">
        <v>192</v>
      </c>
      <c r="G155" s="237"/>
      <c r="H155" s="240">
        <v>77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189</v>
      </c>
      <c r="AU155" s="246" t="s">
        <v>86</v>
      </c>
      <c r="AV155" s="14" t="s">
        <v>187</v>
      </c>
      <c r="AW155" s="14" t="s">
        <v>39</v>
      </c>
      <c r="AX155" s="14" t="s">
        <v>84</v>
      </c>
      <c r="AY155" s="246" t="s">
        <v>180</v>
      </c>
    </row>
    <row r="156" spans="2:65" s="1" customFormat="1" ht="16.5" customHeight="1">
      <c r="B156" s="42"/>
      <c r="C156" s="264" t="s">
        <v>300</v>
      </c>
      <c r="D156" s="264" t="s">
        <v>360</v>
      </c>
      <c r="E156" s="265" t="s">
        <v>2066</v>
      </c>
      <c r="F156" s="266" t="s">
        <v>2067</v>
      </c>
      <c r="G156" s="267" t="s">
        <v>872</v>
      </c>
      <c r="H156" s="268">
        <v>72</v>
      </c>
      <c r="I156" s="269"/>
      <c r="J156" s="270">
        <f>ROUND(I156*H156,2)</f>
        <v>0</v>
      </c>
      <c r="K156" s="266" t="s">
        <v>422</v>
      </c>
      <c r="L156" s="271"/>
      <c r="M156" s="272" t="s">
        <v>21</v>
      </c>
      <c r="N156" s="273" t="s">
        <v>47</v>
      </c>
      <c r="O156" s="43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AR156" s="25" t="s">
        <v>223</v>
      </c>
      <c r="AT156" s="25" t="s">
        <v>360</v>
      </c>
      <c r="AU156" s="25" t="s">
        <v>86</v>
      </c>
      <c r="AY156" s="25" t="s">
        <v>180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5" t="s">
        <v>84</v>
      </c>
      <c r="BK156" s="213">
        <f>ROUND(I156*H156,2)</f>
        <v>0</v>
      </c>
      <c r="BL156" s="25" t="s">
        <v>187</v>
      </c>
      <c r="BM156" s="25" t="s">
        <v>2068</v>
      </c>
    </row>
    <row r="157" spans="2:51" s="13" customFormat="1" ht="12">
      <c r="B157" s="225"/>
      <c r="C157" s="226"/>
      <c r="D157" s="216" t="s">
        <v>189</v>
      </c>
      <c r="E157" s="227" t="s">
        <v>21</v>
      </c>
      <c r="F157" s="228" t="s">
        <v>1294</v>
      </c>
      <c r="G157" s="226"/>
      <c r="H157" s="229">
        <v>72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189</v>
      </c>
      <c r="AU157" s="235" t="s">
        <v>86</v>
      </c>
      <c r="AV157" s="13" t="s">
        <v>86</v>
      </c>
      <c r="AW157" s="13" t="s">
        <v>39</v>
      </c>
      <c r="AX157" s="13" t="s">
        <v>76</v>
      </c>
      <c r="AY157" s="235" t="s">
        <v>180</v>
      </c>
    </row>
    <row r="158" spans="2:51" s="14" customFormat="1" ht="12">
      <c r="B158" s="236"/>
      <c r="C158" s="237"/>
      <c r="D158" s="216" t="s">
        <v>189</v>
      </c>
      <c r="E158" s="238" t="s">
        <v>21</v>
      </c>
      <c r="F158" s="239" t="s">
        <v>192</v>
      </c>
      <c r="G158" s="237"/>
      <c r="H158" s="240">
        <v>72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189</v>
      </c>
      <c r="AU158" s="246" t="s">
        <v>86</v>
      </c>
      <c r="AV158" s="14" t="s">
        <v>187</v>
      </c>
      <c r="AW158" s="14" t="s">
        <v>39</v>
      </c>
      <c r="AX158" s="14" t="s">
        <v>84</v>
      </c>
      <c r="AY158" s="246" t="s">
        <v>180</v>
      </c>
    </row>
    <row r="159" spans="2:65" s="1" customFormat="1" ht="16.5" customHeight="1">
      <c r="B159" s="42"/>
      <c r="C159" s="264" t="s">
        <v>308</v>
      </c>
      <c r="D159" s="264" t="s">
        <v>360</v>
      </c>
      <c r="E159" s="265" t="s">
        <v>2069</v>
      </c>
      <c r="F159" s="266" t="s">
        <v>2067</v>
      </c>
      <c r="G159" s="267" t="s">
        <v>220</v>
      </c>
      <c r="H159" s="268">
        <v>56</v>
      </c>
      <c r="I159" s="269"/>
      <c r="J159" s="270">
        <f>ROUND(I159*H159,2)</f>
        <v>0</v>
      </c>
      <c r="K159" s="266" t="s">
        <v>422</v>
      </c>
      <c r="L159" s="271"/>
      <c r="M159" s="272" t="s">
        <v>21</v>
      </c>
      <c r="N159" s="273" t="s">
        <v>47</v>
      </c>
      <c r="O159" s="43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223</v>
      </c>
      <c r="AT159" s="25" t="s">
        <v>360</v>
      </c>
      <c r="AU159" s="25" t="s">
        <v>86</v>
      </c>
      <c r="AY159" s="25" t="s">
        <v>180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84</v>
      </c>
      <c r="BK159" s="213">
        <f>ROUND(I159*H159,2)</f>
        <v>0</v>
      </c>
      <c r="BL159" s="25" t="s">
        <v>187</v>
      </c>
      <c r="BM159" s="25" t="s">
        <v>2070</v>
      </c>
    </row>
    <row r="160" spans="2:51" s="13" customFormat="1" ht="12">
      <c r="B160" s="225"/>
      <c r="C160" s="226"/>
      <c r="D160" s="216" t="s">
        <v>189</v>
      </c>
      <c r="E160" s="227" t="s">
        <v>21</v>
      </c>
      <c r="F160" s="228" t="s">
        <v>1210</v>
      </c>
      <c r="G160" s="226"/>
      <c r="H160" s="229">
        <v>56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189</v>
      </c>
      <c r="AU160" s="235" t="s">
        <v>86</v>
      </c>
      <c r="AV160" s="13" t="s">
        <v>86</v>
      </c>
      <c r="AW160" s="13" t="s">
        <v>39</v>
      </c>
      <c r="AX160" s="13" t="s">
        <v>76</v>
      </c>
      <c r="AY160" s="235" t="s">
        <v>180</v>
      </c>
    </row>
    <row r="161" spans="2:51" s="14" customFormat="1" ht="12">
      <c r="B161" s="236"/>
      <c r="C161" s="237"/>
      <c r="D161" s="216" t="s">
        <v>189</v>
      </c>
      <c r="E161" s="238" t="s">
        <v>21</v>
      </c>
      <c r="F161" s="239" t="s">
        <v>192</v>
      </c>
      <c r="G161" s="237"/>
      <c r="H161" s="240">
        <v>56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189</v>
      </c>
      <c r="AU161" s="246" t="s">
        <v>86</v>
      </c>
      <c r="AV161" s="14" t="s">
        <v>187</v>
      </c>
      <c r="AW161" s="14" t="s">
        <v>39</v>
      </c>
      <c r="AX161" s="14" t="s">
        <v>84</v>
      </c>
      <c r="AY161" s="246" t="s">
        <v>180</v>
      </c>
    </row>
    <row r="162" spans="2:65" s="1" customFormat="1" ht="25.5" customHeight="1">
      <c r="B162" s="42"/>
      <c r="C162" s="202" t="s">
        <v>9</v>
      </c>
      <c r="D162" s="202" t="s">
        <v>182</v>
      </c>
      <c r="E162" s="203" t="s">
        <v>2071</v>
      </c>
      <c r="F162" s="204" t="s">
        <v>2072</v>
      </c>
      <c r="G162" s="205" t="s">
        <v>185</v>
      </c>
      <c r="H162" s="206">
        <v>256</v>
      </c>
      <c r="I162" s="207"/>
      <c r="J162" s="208">
        <f>ROUND(I162*H162,2)</f>
        <v>0</v>
      </c>
      <c r="K162" s="204" t="s">
        <v>186</v>
      </c>
      <c r="L162" s="62"/>
      <c r="M162" s="209" t="s">
        <v>21</v>
      </c>
      <c r="N162" s="210" t="s">
        <v>47</v>
      </c>
      <c r="O162" s="43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5" t="s">
        <v>187</v>
      </c>
      <c r="AT162" s="25" t="s">
        <v>182</v>
      </c>
      <c r="AU162" s="25" t="s">
        <v>86</v>
      </c>
      <c r="AY162" s="25" t="s">
        <v>180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84</v>
      </c>
      <c r="BK162" s="213">
        <f>ROUND(I162*H162,2)</f>
        <v>0</v>
      </c>
      <c r="BL162" s="25" t="s">
        <v>187</v>
      </c>
      <c r="BM162" s="25" t="s">
        <v>2073</v>
      </c>
    </row>
    <row r="163" spans="2:51" s="12" customFormat="1" ht="12">
      <c r="B163" s="214"/>
      <c r="C163" s="215"/>
      <c r="D163" s="216" t="s">
        <v>189</v>
      </c>
      <c r="E163" s="217" t="s">
        <v>21</v>
      </c>
      <c r="F163" s="218" t="s">
        <v>2074</v>
      </c>
      <c r="G163" s="215"/>
      <c r="H163" s="217" t="s">
        <v>21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189</v>
      </c>
      <c r="AU163" s="224" t="s">
        <v>86</v>
      </c>
      <c r="AV163" s="12" t="s">
        <v>84</v>
      </c>
      <c r="AW163" s="12" t="s">
        <v>39</v>
      </c>
      <c r="AX163" s="12" t="s">
        <v>76</v>
      </c>
      <c r="AY163" s="224" t="s">
        <v>180</v>
      </c>
    </row>
    <row r="164" spans="2:51" s="13" customFormat="1" ht="12">
      <c r="B164" s="225"/>
      <c r="C164" s="226"/>
      <c r="D164" s="216" t="s">
        <v>189</v>
      </c>
      <c r="E164" s="227" t="s">
        <v>21</v>
      </c>
      <c r="F164" s="228" t="s">
        <v>2017</v>
      </c>
      <c r="G164" s="226"/>
      <c r="H164" s="229">
        <v>256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189</v>
      </c>
      <c r="AU164" s="235" t="s">
        <v>86</v>
      </c>
      <c r="AV164" s="13" t="s">
        <v>86</v>
      </c>
      <c r="AW164" s="13" t="s">
        <v>39</v>
      </c>
      <c r="AX164" s="13" t="s">
        <v>76</v>
      </c>
      <c r="AY164" s="235" t="s">
        <v>180</v>
      </c>
    </row>
    <row r="165" spans="2:51" s="14" customFormat="1" ht="12">
      <c r="B165" s="236"/>
      <c r="C165" s="237"/>
      <c r="D165" s="216" t="s">
        <v>189</v>
      </c>
      <c r="E165" s="238" t="s">
        <v>21</v>
      </c>
      <c r="F165" s="239" t="s">
        <v>192</v>
      </c>
      <c r="G165" s="237"/>
      <c r="H165" s="240">
        <v>256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189</v>
      </c>
      <c r="AU165" s="246" t="s">
        <v>86</v>
      </c>
      <c r="AV165" s="14" t="s">
        <v>187</v>
      </c>
      <c r="AW165" s="14" t="s">
        <v>39</v>
      </c>
      <c r="AX165" s="14" t="s">
        <v>84</v>
      </c>
      <c r="AY165" s="246" t="s">
        <v>180</v>
      </c>
    </row>
    <row r="166" spans="2:65" s="1" customFormat="1" ht="16.5" customHeight="1">
      <c r="B166" s="42"/>
      <c r="C166" s="264" t="s">
        <v>456</v>
      </c>
      <c r="D166" s="264" t="s">
        <v>360</v>
      </c>
      <c r="E166" s="265" t="s">
        <v>2075</v>
      </c>
      <c r="F166" s="266" t="s">
        <v>2076</v>
      </c>
      <c r="G166" s="267" t="s">
        <v>319</v>
      </c>
      <c r="H166" s="268">
        <v>25.6</v>
      </c>
      <c r="I166" s="269"/>
      <c r="J166" s="270">
        <f>ROUND(I166*H166,2)</f>
        <v>0</v>
      </c>
      <c r="K166" s="266" t="s">
        <v>186</v>
      </c>
      <c r="L166" s="271"/>
      <c r="M166" s="272" t="s">
        <v>21</v>
      </c>
      <c r="N166" s="273" t="s">
        <v>47</v>
      </c>
      <c r="O166" s="43"/>
      <c r="P166" s="211">
        <f>O166*H166</f>
        <v>0</v>
      </c>
      <c r="Q166" s="211">
        <v>0.2</v>
      </c>
      <c r="R166" s="211">
        <f>Q166*H166</f>
        <v>5.120000000000001</v>
      </c>
      <c r="S166" s="211">
        <v>0</v>
      </c>
      <c r="T166" s="212">
        <f>S166*H166</f>
        <v>0</v>
      </c>
      <c r="AR166" s="25" t="s">
        <v>223</v>
      </c>
      <c r="AT166" s="25" t="s">
        <v>360</v>
      </c>
      <c r="AU166" s="25" t="s">
        <v>86</v>
      </c>
      <c r="AY166" s="25" t="s">
        <v>180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84</v>
      </c>
      <c r="BK166" s="213">
        <f>ROUND(I166*H166,2)</f>
        <v>0</v>
      </c>
      <c r="BL166" s="25" t="s">
        <v>187</v>
      </c>
      <c r="BM166" s="25" t="s">
        <v>2077</v>
      </c>
    </row>
    <row r="167" spans="2:51" s="12" customFormat="1" ht="12">
      <c r="B167" s="214"/>
      <c r="C167" s="215"/>
      <c r="D167" s="216" t="s">
        <v>189</v>
      </c>
      <c r="E167" s="217" t="s">
        <v>21</v>
      </c>
      <c r="F167" s="218" t="s">
        <v>2078</v>
      </c>
      <c r="G167" s="215"/>
      <c r="H167" s="217" t="s">
        <v>21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189</v>
      </c>
      <c r="AU167" s="224" t="s">
        <v>86</v>
      </c>
      <c r="AV167" s="12" t="s">
        <v>84</v>
      </c>
      <c r="AW167" s="12" t="s">
        <v>39</v>
      </c>
      <c r="AX167" s="12" t="s">
        <v>76</v>
      </c>
      <c r="AY167" s="224" t="s">
        <v>180</v>
      </c>
    </row>
    <row r="168" spans="2:51" s="13" customFormat="1" ht="12">
      <c r="B168" s="225"/>
      <c r="C168" s="226"/>
      <c r="D168" s="216" t="s">
        <v>189</v>
      </c>
      <c r="E168" s="227" t="s">
        <v>21</v>
      </c>
      <c r="F168" s="228" t="s">
        <v>2079</v>
      </c>
      <c r="G168" s="226"/>
      <c r="H168" s="229">
        <v>25.6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189</v>
      </c>
      <c r="AU168" s="235" t="s">
        <v>86</v>
      </c>
      <c r="AV168" s="13" t="s">
        <v>86</v>
      </c>
      <c r="AW168" s="13" t="s">
        <v>39</v>
      </c>
      <c r="AX168" s="13" t="s">
        <v>76</v>
      </c>
      <c r="AY168" s="235" t="s">
        <v>180</v>
      </c>
    </row>
    <row r="169" spans="2:51" s="14" customFormat="1" ht="12">
      <c r="B169" s="236"/>
      <c r="C169" s="237"/>
      <c r="D169" s="216" t="s">
        <v>189</v>
      </c>
      <c r="E169" s="238" t="s">
        <v>21</v>
      </c>
      <c r="F169" s="239" t="s">
        <v>192</v>
      </c>
      <c r="G169" s="237"/>
      <c r="H169" s="240">
        <v>25.6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189</v>
      </c>
      <c r="AU169" s="246" t="s">
        <v>86</v>
      </c>
      <c r="AV169" s="14" t="s">
        <v>187</v>
      </c>
      <c r="AW169" s="14" t="s">
        <v>39</v>
      </c>
      <c r="AX169" s="14" t="s">
        <v>84</v>
      </c>
      <c r="AY169" s="246" t="s">
        <v>180</v>
      </c>
    </row>
    <row r="170" spans="2:65" s="1" customFormat="1" ht="25.5" customHeight="1">
      <c r="B170" s="42"/>
      <c r="C170" s="202" t="s">
        <v>462</v>
      </c>
      <c r="D170" s="202" t="s">
        <v>182</v>
      </c>
      <c r="E170" s="203" t="s">
        <v>2080</v>
      </c>
      <c r="F170" s="204" t="s">
        <v>2081</v>
      </c>
      <c r="G170" s="205" t="s">
        <v>257</v>
      </c>
      <c r="H170" s="206">
        <v>0.01</v>
      </c>
      <c r="I170" s="207"/>
      <c r="J170" s="208">
        <f>ROUND(I170*H170,2)</f>
        <v>0</v>
      </c>
      <c r="K170" s="204" t="s">
        <v>186</v>
      </c>
      <c r="L170" s="62"/>
      <c r="M170" s="209" t="s">
        <v>21</v>
      </c>
      <c r="N170" s="210" t="s">
        <v>47</v>
      </c>
      <c r="O170" s="43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AR170" s="25" t="s">
        <v>187</v>
      </c>
      <c r="AT170" s="25" t="s">
        <v>182</v>
      </c>
      <c r="AU170" s="25" t="s">
        <v>86</v>
      </c>
      <c r="AY170" s="25" t="s">
        <v>180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5" t="s">
        <v>84</v>
      </c>
      <c r="BK170" s="213">
        <f>ROUND(I170*H170,2)</f>
        <v>0</v>
      </c>
      <c r="BL170" s="25" t="s">
        <v>187</v>
      </c>
      <c r="BM170" s="25" t="s">
        <v>2082</v>
      </c>
    </row>
    <row r="171" spans="2:51" s="12" customFormat="1" ht="12">
      <c r="B171" s="214"/>
      <c r="C171" s="215"/>
      <c r="D171" s="216" t="s">
        <v>189</v>
      </c>
      <c r="E171" s="217" t="s">
        <v>21</v>
      </c>
      <c r="F171" s="218" t="s">
        <v>2029</v>
      </c>
      <c r="G171" s="215"/>
      <c r="H171" s="217" t="s">
        <v>21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189</v>
      </c>
      <c r="AU171" s="224" t="s">
        <v>86</v>
      </c>
      <c r="AV171" s="12" t="s">
        <v>84</v>
      </c>
      <c r="AW171" s="12" t="s">
        <v>39</v>
      </c>
      <c r="AX171" s="12" t="s">
        <v>76</v>
      </c>
      <c r="AY171" s="224" t="s">
        <v>180</v>
      </c>
    </row>
    <row r="172" spans="2:51" s="13" customFormat="1" ht="12">
      <c r="B172" s="225"/>
      <c r="C172" s="226"/>
      <c r="D172" s="216" t="s">
        <v>189</v>
      </c>
      <c r="E172" s="227" t="s">
        <v>21</v>
      </c>
      <c r="F172" s="228" t="s">
        <v>8</v>
      </c>
      <c r="G172" s="226"/>
      <c r="H172" s="229">
        <v>0.01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189</v>
      </c>
      <c r="AU172" s="235" t="s">
        <v>86</v>
      </c>
      <c r="AV172" s="13" t="s">
        <v>86</v>
      </c>
      <c r="AW172" s="13" t="s">
        <v>39</v>
      </c>
      <c r="AX172" s="13" t="s">
        <v>76</v>
      </c>
      <c r="AY172" s="235" t="s">
        <v>180</v>
      </c>
    </row>
    <row r="173" spans="2:51" s="14" customFormat="1" ht="12">
      <c r="B173" s="236"/>
      <c r="C173" s="237"/>
      <c r="D173" s="216" t="s">
        <v>189</v>
      </c>
      <c r="E173" s="238" t="s">
        <v>21</v>
      </c>
      <c r="F173" s="239" t="s">
        <v>192</v>
      </c>
      <c r="G173" s="237"/>
      <c r="H173" s="240">
        <v>0.01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189</v>
      </c>
      <c r="AU173" s="246" t="s">
        <v>86</v>
      </c>
      <c r="AV173" s="14" t="s">
        <v>187</v>
      </c>
      <c r="AW173" s="14" t="s">
        <v>39</v>
      </c>
      <c r="AX173" s="14" t="s">
        <v>84</v>
      </c>
      <c r="AY173" s="246" t="s">
        <v>180</v>
      </c>
    </row>
    <row r="174" spans="2:65" s="1" customFormat="1" ht="16.5" customHeight="1">
      <c r="B174" s="42"/>
      <c r="C174" s="264" t="s">
        <v>468</v>
      </c>
      <c r="D174" s="264" t="s">
        <v>360</v>
      </c>
      <c r="E174" s="265" t="s">
        <v>2083</v>
      </c>
      <c r="F174" s="266" t="s">
        <v>2084</v>
      </c>
      <c r="G174" s="267" t="s">
        <v>1626</v>
      </c>
      <c r="H174" s="268">
        <v>10.44</v>
      </c>
      <c r="I174" s="269"/>
      <c r="J174" s="270">
        <f>ROUND(I174*H174,2)</f>
        <v>0</v>
      </c>
      <c r="K174" s="266" t="s">
        <v>186</v>
      </c>
      <c r="L174" s="271"/>
      <c r="M174" s="272" t="s">
        <v>21</v>
      </c>
      <c r="N174" s="273" t="s">
        <v>47</v>
      </c>
      <c r="O174" s="43"/>
      <c r="P174" s="211">
        <f>O174*H174</f>
        <v>0</v>
      </c>
      <c r="Q174" s="211">
        <v>0.001</v>
      </c>
      <c r="R174" s="211">
        <f>Q174*H174</f>
        <v>0.01044</v>
      </c>
      <c r="S174" s="211">
        <v>0</v>
      </c>
      <c r="T174" s="212">
        <f>S174*H174</f>
        <v>0</v>
      </c>
      <c r="AR174" s="25" t="s">
        <v>223</v>
      </c>
      <c r="AT174" s="25" t="s">
        <v>360</v>
      </c>
      <c r="AU174" s="25" t="s">
        <v>86</v>
      </c>
      <c r="AY174" s="25" t="s">
        <v>180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5" t="s">
        <v>84</v>
      </c>
      <c r="BK174" s="213">
        <f>ROUND(I174*H174,2)</f>
        <v>0</v>
      </c>
      <c r="BL174" s="25" t="s">
        <v>187</v>
      </c>
      <c r="BM174" s="25" t="s">
        <v>2085</v>
      </c>
    </row>
    <row r="175" spans="2:51" s="12" customFormat="1" ht="12">
      <c r="B175" s="214"/>
      <c r="C175" s="215"/>
      <c r="D175" s="216" t="s">
        <v>189</v>
      </c>
      <c r="E175" s="217" t="s">
        <v>21</v>
      </c>
      <c r="F175" s="218" t="s">
        <v>2086</v>
      </c>
      <c r="G175" s="215"/>
      <c r="H175" s="217" t="s">
        <v>21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189</v>
      </c>
      <c r="AU175" s="224" t="s">
        <v>86</v>
      </c>
      <c r="AV175" s="12" t="s">
        <v>84</v>
      </c>
      <c r="AW175" s="12" t="s">
        <v>39</v>
      </c>
      <c r="AX175" s="12" t="s">
        <v>76</v>
      </c>
      <c r="AY175" s="224" t="s">
        <v>180</v>
      </c>
    </row>
    <row r="176" spans="2:51" s="13" customFormat="1" ht="12">
      <c r="B176" s="225"/>
      <c r="C176" s="226"/>
      <c r="D176" s="216" t="s">
        <v>189</v>
      </c>
      <c r="E176" s="227" t="s">
        <v>21</v>
      </c>
      <c r="F176" s="228" t="s">
        <v>2087</v>
      </c>
      <c r="G176" s="226"/>
      <c r="H176" s="229">
        <v>10.44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189</v>
      </c>
      <c r="AU176" s="235" t="s">
        <v>86</v>
      </c>
      <c r="AV176" s="13" t="s">
        <v>86</v>
      </c>
      <c r="AW176" s="13" t="s">
        <v>39</v>
      </c>
      <c r="AX176" s="13" t="s">
        <v>76</v>
      </c>
      <c r="AY176" s="235" t="s">
        <v>180</v>
      </c>
    </row>
    <row r="177" spans="2:51" s="14" customFormat="1" ht="12">
      <c r="B177" s="236"/>
      <c r="C177" s="237"/>
      <c r="D177" s="216" t="s">
        <v>189</v>
      </c>
      <c r="E177" s="238" t="s">
        <v>21</v>
      </c>
      <c r="F177" s="239" t="s">
        <v>192</v>
      </c>
      <c r="G177" s="237"/>
      <c r="H177" s="240">
        <v>10.44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189</v>
      </c>
      <c r="AU177" s="246" t="s">
        <v>86</v>
      </c>
      <c r="AV177" s="14" t="s">
        <v>187</v>
      </c>
      <c r="AW177" s="14" t="s">
        <v>39</v>
      </c>
      <c r="AX177" s="14" t="s">
        <v>84</v>
      </c>
      <c r="AY177" s="246" t="s">
        <v>180</v>
      </c>
    </row>
    <row r="178" spans="2:65" s="1" customFormat="1" ht="25.5" customHeight="1">
      <c r="B178" s="42"/>
      <c r="C178" s="202" t="s">
        <v>474</v>
      </c>
      <c r="D178" s="202" t="s">
        <v>182</v>
      </c>
      <c r="E178" s="203" t="s">
        <v>2088</v>
      </c>
      <c r="F178" s="204" t="s">
        <v>2089</v>
      </c>
      <c r="G178" s="205" t="s">
        <v>257</v>
      </c>
      <c r="H178" s="206">
        <v>0.14</v>
      </c>
      <c r="I178" s="207"/>
      <c r="J178" s="208">
        <f>ROUND(I178*H178,2)</f>
        <v>0</v>
      </c>
      <c r="K178" s="204" t="s">
        <v>186</v>
      </c>
      <c r="L178" s="62"/>
      <c r="M178" s="209" t="s">
        <v>21</v>
      </c>
      <c r="N178" s="210" t="s">
        <v>47</v>
      </c>
      <c r="O178" s="43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AR178" s="25" t="s">
        <v>187</v>
      </c>
      <c r="AT178" s="25" t="s">
        <v>182</v>
      </c>
      <c r="AU178" s="25" t="s">
        <v>86</v>
      </c>
      <c r="AY178" s="25" t="s">
        <v>180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25" t="s">
        <v>84</v>
      </c>
      <c r="BK178" s="213">
        <f>ROUND(I178*H178,2)</f>
        <v>0</v>
      </c>
      <c r="BL178" s="25" t="s">
        <v>187</v>
      </c>
      <c r="BM178" s="25" t="s">
        <v>2090</v>
      </c>
    </row>
    <row r="179" spans="2:51" s="12" customFormat="1" ht="12">
      <c r="B179" s="214"/>
      <c r="C179" s="215"/>
      <c r="D179" s="216" t="s">
        <v>189</v>
      </c>
      <c r="E179" s="217" t="s">
        <v>21</v>
      </c>
      <c r="F179" s="218" t="s">
        <v>2091</v>
      </c>
      <c r="G179" s="215"/>
      <c r="H179" s="217" t="s">
        <v>21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189</v>
      </c>
      <c r="AU179" s="224" t="s">
        <v>86</v>
      </c>
      <c r="AV179" s="12" t="s">
        <v>84</v>
      </c>
      <c r="AW179" s="12" t="s">
        <v>39</v>
      </c>
      <c r="AX179" s="12" t="s">
        <v>76</v>
      </c>
      <c r="AY179" s="224" t="s">
        <v>180</v>
      </c>
    </row>
    <row r="180" spans="2:51" s="13" customFormat="1" ht="12">
      <c r="B180" s="225"/>
      <c r="C180" s="226"/>
      <c r="D180" s="216" t="s">
        <v>189</v>
      </c>
      <c r="E180" s="227" t="s">
        <v>21</v>
      </c>
      <c r="F180" s="228" t="s">
        <v>2092</v>
      </c>
      <c r="G180" s="226"/>
      <c r="H180" s="229">
        <v>0.14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189</v>
      </c>
      <c r="AU180" s="235" t="s">
        <v>86</v>
      </c>
      <c r="AV180" s="13" t="s">
        <v>86</v>
      </c>
      <c r="AW180" s="13" t="s">
        <v>39</v>
      </c>
      <c r="AX180" s="13" t="s">
        <v>76</v>
      </c>
      <c r="AY180" s="235" t="s">
        <v>180</v>
      </c>
    </row>
    <row r="181" spans="2:51" s="14" customFormat="1" ht="12">
      <c r="B181" s="236"/>
      <c r="C181" s="237"/>
      <c r="D181" s="216" t="s">
        <v>189</v>
      </c>
      <c r="E181" s="238" t="s">
        <v>21</v>
      </c>
      <c r="F181" s="239" t="s">
        <v>192</v>
      </c>
      <c r="G181" s="237"/>
      <c r="H181" s="240">
        <v>0.14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189</v>
      </c>
      <c r="AU181" s="246" t="s">
        <v>86</v>
      </c>
      <c r="AV181" s="14" t="s">
        <v>187</v>
      </c>
      <c r="AW181" s="14" t="s">
        <v>39</v>
      </c>
      <c r="AX181" s="14" t="s">
        <v>84</v>
      </c>
      <c r="AY181" s="246" t="s">
        <v>180</v>
      </c>
    </row>
    <row r="182" spans="2:65" s="1" customFormat="1" ht="16.5" customHeight="1">
      <c r="B182" s="42"/>
      <c r="C182" s="264" t="s">
        <v>480</v>
      </c>
      <c r="D182" s="264" t="s">
        <v>360</v>
      </c>
      <c r="E182" s="265" t="s">
        <v>2093</v>
      </c>
      <c r="F182" s="266" t="s">
        <v>2094</v>
      </c>
      <c r="G182" s="267" t="s">
        <v>1626</v>
      </c>
      <c r="H182" s="268">
        <v>13.58</v>
      </c>
      <c r="I182" s="269"/>
      <c r="J182" s="270">
        <f>ROUND(I182*H182,2)</f>
        <v>0</v>
      </c>
      <c r="K182" s="266" t="s">
        <v>422</v>
      </c>
      <c r="L182" s="271"/>
      <c r="M182" s="272" t="s">
        <v>21</v>
      </c>
      <c r="N182" s="273" t="s">
        <v>47</v>
      </c>
      <c r="O182" s="43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AR182" s="25" t="s">
        <v>223</v>
      </c>
      <c r="AT182" s="25" t="s">
        <v>360</v>
      </c>
      <c r="AU182" s="25" t="s">
        <v>86</v>
      </c>
      <c r="AY182" s="25" t="s">
        <v>180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25" t="s">
        <v>84</v>
      </c>
      <c r="BK182" s="213">
        <f>ROUND(I182*H182,2)</f>
        <v>0</v>
      </c>
      <c r="BL182" s="25" t="s">
        <v>187</v>
      </c>
      <c r="BM182" s="25" t="s">
        <v>2095</v>
      </c>
    </row>
    <row r="183" spans="2:51" s="12" customFormat="1" ht="12">
      <c r="B183" s="214"/>
      <c r="C183" s="215"/>
      <c r="D183" s="216" t="s">
        <v>189</v>
      </c>
      <c r="E183" s="217" t="s">
        <v>21</v>
      </c>
      <c r="F183" s="218" t="s">
        <v>2096</v>
      </c>
      <c r="G183" s="215"/>
      <c r="H183" s="217" t="s">
        <v>21</v>
      </c>
      <c r="I183" s="219"/>
      <c r="J183" s="215"/>
      <c r="K183" s="215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189</v>
      </c>
      <c r="AU183" s="224" t="s">
        <v>86</v>
      </c>
      <c r="AV183" s="12" t="s">
        <v>84</v>
      </c>
      <c r="AW183" s="12" t="s">
        <v>39</v>
      </c>
      <c r="AX183" s="12" t="s">
        <v>76</v>
      </c>
      <c r="AY183" s="224" t="s">
        <v>180</v>
      </c>
    </row>
    <row r="184" spans="2:51" s="13" customFormat="1" ht="12">
      <c r="B184" s="225"/>
      <c r="C184" s="226"/>
      <c r="D184" s="216" t="s">
        <v>189</v>
      </c>
      <c r="E184" s="227" t="s">
        <v>21</v>
      </c>
      <c r="F184" s="228" t="s">
        <v>2097</v>
      </c>
      <c r="G184" s="226"/>
      <c r="H184" s="229">
        <v>13.58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189</v>
      </c>
      <c r="AU184" s="235" t="s">
        <v>86</v>
      </c>
      <c r="AV184" s="13" t="s">
        <v>86</v>
      </c>
      <c r="AW184" s="13" t="s">
        <v>39</v>
      </c>
      <c r="AX184" s="13" t="s">
        <v>76</v>
      </c>
      <c r="AY184" s="235" t="s">
        <v>180</v>
      </c>
    </row>
    <row r="185" spans="2:51" s="14" customFormat="1" ht="12">
      <c r="B185" s="236"/>
      <c r="C185" s="237"/>
      <c r="D185" s="216" t="s">
        <v>189</v>
      </c>
      <c r="E185" s="238" t="s">
        <v>21</v>
      </c>
      <c r="F185" s="239" t="s">
        <v>192</v>
      </c>
      <c r="G185" s="237"/>
      <c r="H185" s="240">
        <v>13.58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189</v>
      </c>
      <c r="AU185" s="246" t="s">
        <v>86</v>
      </c>
      <c r="AV185" s="14" t="s">
        <v>187</v>
      </c>
      <c r="AW185" s="14" t="s">
        <v>39</v>
      </c>
      <c r="AX185" s="14" t="s">
        <v>84</v>
      </c>
      <c r="AY185" s="246" t="s">
        <v>180</v>
      </c>
    </row>
    <row r="186" spans="2:65" s="1" customFormat="1" ht="16.5" customHeight="1">
      <c r="B186" s="42"/>
      <c r="C186" s="202" t="s">
        <v>489</v>
      </c>
      <c r="D186" s="202" t="s">
        <v>182</v>
      </c>
      <c r="E186" s="203" t="s">
        <v>2098</v>
      </c>
      <c r="F186" s="204" t="s">
        <v>2099</v>
      </c>
      <c r="G186" s="205" t="s">
        <v>319</v>
      </c>
      <c r="H186" s="206">
        <v>26.76</v>
      </c>
      <c r="I186" s="207"/>
      <c r="J186" s="208">
        <f>ROUND(I186*H186,2)</f>
        <v>0</v>
      </c>
      <c r="K186" s="204" t="s">
        <v>186</v>
      </c>
      <c r="L186" s="62"/>
      <c r="M186" s="209" t="s">
        <v>21</v>
      </c>
      <c r="N186" s="210" t="s">
        <v>47</v>
      </c>
      <c r="O186" s="43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AR186" s="25" t="s">
        <v>187</v>
      </c>
      <c r="AT186" s="25" t="s">
        <v>182</v>
      </c>
      <c r="AU186" s="25" t="s">
        <v>86</v>
      </c>
      <c r="AY186" s="25" t="s">
        <v>180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5" t="s">
        <v>84</v>
      </c>
      <c r="BK186" s="213">
        <f>ROUND(I186*H186,2)</f>
        <v>0</v>
      </c>
      <c r="BL186" s="25" t="s">
        <v>187</v>
      </c>
      <c r="BM186" s="25" t="s">
        <v>2100</v>
      </c>
    </row>
    <row r="187" spans="2:51" s="13" customFormat="1" ht="12">
      <c r="B187" s="225"/>
      <c r="C187" s="226"/>
      <c r="D187" s="216" t="s">
        <v>189</v>
      </c>
      <c r="E187" s="227" t="s">
        <v>21</v>
      </c>
      <c r="F187" s="228" t="s">
        <v>2101</v>
      </c>
      <c r="G187" s="226"/>
      <c r="H187" s="229">
        <v>26.76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189</v>
      </c>
      <c r="AU187" s="235" t="s">
        <v>86</v>
      </c>
      <c r="AV187" s="13" t="s">
        <v>86</v>
      </c>
      <c r="AW187" s="13" t="s">
        <v>39</v>
      </c>
      <c r="AX187" s="13" t="s">
        <v>76</v>
      </c>
      <c r="AY187" s="235" t="s">
        <v>180</v>
      </c>
    </row>
    <row r="188" spans="2:51" s="14" customFormat="1" ht="12">
      <c r="B188" s="236"/>
      <c r="C188" s="237"/>
      <c r="D188" s="216" t="s">
        <v>189</v>
      </c>
      <c r="E188" s="238" t="s">
        <v>21</v>
      </c>
      <c r="F188" s="239" t="s">
        <v>192</v>
      </c>
      <c r="G188" s="237"/>
      <c r="H188" s="240">
        <v>26.76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AT188" s="246" t="s">
        <v>189</v>
      </c>
      <c r="AU188" s="246" t="s">
        <v>86</v>
      </c>
      <c r="AV188" s="14" t="s">
        <v>187</v>
      </c>
      <c r="AW188" s="14" t="s">
        <v>39</v>
      </c>
      <c r="AX188" s="14" t="s">
        <v>84</v>
      </c>
      <c r="AY188" s="246" t="s">
        <v>180</v>
      </c>
    </row>
    <row r="189" spans="2:65" s="1" customFormat="1" ht="16.5" customHeight="1">
      <c r="B189" s="42"/>
      <c r="C189" s="264" t="s">
        <v>650</v>
      </c>
      <c r="D189" s="264" t="s">
        <v>360</v>
      </c>
      <c r="E189" s="265" t="s">
        <v>2102</v>
      </c>
      <c r="F189" s="266" t="s">
        <v>2103</v>
      </c>
      <c r="G189" s="267" t="s">
        <v>319</v>
      </c>
      <c r="H189" s="268">
        <v>26.76</v>
      </c>
      <c r="I189" s="269"/>
      <c r="J189" s="270">
        <f>ROUND(I189*H189,2)</f>
        <v>0</v>
      </c>
      <c r="K189" s="266" t="s">
        <v>186</v>
      </c>
      <c r="L189" s="271"/>
      <c r="M189" s="272" t="s">
        <v>21</v>
      </c>
      <c r="N189" s="273" t="s">
        <v>47</v>
      </c>
      <c r="O189" s="43"/>
      <c r="P189" s="211">
        <f>O189*H189</f>
        <v>0</v>
      </c>
      <c r="Q189" s="211">
        <v>0</v>
      </c>
      <c r="R189" s="211">
        <f>Q189*H189</f>
        <v>0</v>
      </c>
      <c r="S189" s="211">
        <v>0</v>
      </c>
      <c r="T189" s="212">
        <f>S189*H189</f>
        <v>0</v>
      </c>
      <c r="AR189" s="25" t="s">
        <v>223</v>
      </c>
      <c r="AT189" s="25" t="s">
        <v>360</v>
      </c>
      <c r="AU189" s="25" t="s">
        <v>86</v>
      </c>
      <c r="AY189" s="25" t="s">
        <v>180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25" t="s">
        <v>84</v>
      </c>
      <c r="BK189" s="213">
        <f>ROUND(I189*H189,2)</f>
        <v>0</v>
      </c>
      <c r="BL189" s="25" t="s">
        <v>187</v>
      </c>
      <c r="BM189" s="25" t="s">
        <v>2104</v>
      </c>
    </row>
    <row r="190" spans="2:51" s="12" customFormat="1" ht="12">
      <c r="B190" s="214"/>
      <c r="C190" s="215"/>
      <c r="D190" s="216" t="s">
        <v>189</v>
      </c>
      <c r="E190" s="217" t="s">
        <v>21</v>
      </c>
      <c r="F190" s="218" t="s">
        <v>2105</v>
      </c>
      <c r="G190" s="215"/>
      <c r="H190" s="217" t="s">
        <v>21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189</v>
      </c>
      <c r="AU190" s="224" t="s">
        <v>86</v>
      </c>
      <c r="AV190" s="12" t="s">
        <v>84</v>
      </c>
      <c r="AW190" s="12" t="s">
        <v>39</v>
      </c>
      <c r="AX190" s="12" t="s">
        <v>76</v>
      </c>
      <c r="AY190" s="224" t="s">
        <v>180</v>
      </c>
    </row>
    <row r="191" spans="2:51" s="13" customFormat="1" ht="12">
      <c r="B191" s="225"/>
      <c r="C191" s="226"/>
      <c r="D191" s="216" t="s">
        <v>189</v>
      </c>
      <c r="E191" s="227" t="s">
        <v>21</v>
      </c>
      <c r="F191" s="228" t="s">
        <v>2101</v>
      </c>
      <c r="G191" s="226"/>
      <c r="H191" s="229">
        <v>26.76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189</v>
      </c>
      <c r="AU191" s="235" t="s">
        <v>86</v>
      </c>
      <c r="AV191" s="13" t="s">
        <v>86</v>
      </c>
      <c r="AW191" s="13" t="s">
        <v>39</v>
      </c>
      <c r="AX191" s="13" t="s">
        <v>76</v>
      </c>
      <c r="AY191" s="235" t="s">
        <v>180</v>
      </c>
    </row>
    <row r="192" spans="2:51" s="14" customFormat="1" ht="12">
      <c r="B192" s="236"/>
      <c r="C192" s="237"/>
      <c r="D192" s="216" t="s">
        <v>189</v>
      </c>
      <c r="E192" s="238" t="s">
        <v>21</v>
      </c>
      <c r="F192" s="239" t="s">
        <v>192</v>
      </c>
      <c r="G192" s="237"/>
      <c r="H192" s="240">
        <v>26.76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189</v>
      </c>
      <c r="AU192" s="246" t="s">
        <v>86</v>
      </c>
      <c r="AV192" s="14" t="s">
        <v>187</v>
      </c>
      <c r="AW192" s="14" t="s">
        <v>39</v>
      </c>
      <c r="AX192" s="14" t="s">
        <v>84</v>
      </c>
      <c r="AY192" s="246" t="s">
        <v>180</v>
      </c>
    </row>
    <row r="193" spans="2:65" s="1" customFormat="1" ht="16.5" customHeight="1">
      <c r="B193" s="42"/>
      <c r="C193" s="202" t="s">
        <v>656</v>
      </c>
      <c r="D193" s="202" t="s">
        <v>182</v>
      </c>
      <c r="E193" s="203" t="s">
        <v>2106</v>
      </c>
      <c r="F193" s="204" t="s">
        <v>2107</v>
      </c>
      <c r="G193" s="205" t="s">
        <v>319</v>
      </c>
      <c r="H193" s="206">
        <v>26.76</v>
      </c>
      <c r="I193" s="207"/>
      <c r="J193" s="208">
        <f>ROUND(I193*H193,2)</f>
        <v>0</v>
      </c>
      <c r="K193" s="204" t="s">
        <v>186</v>
      </c>
      <c r="L193" s="62"/>
      <c r="M193" s="209" t="s">
        <v>21</v>
      </c>
      <c r="N193" s="210" t="s">
        <v>47</v>
      </c>
      <c r="O193" s="43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AR193" s="25" t="s">
        <v>187</v>
      </c>
      <c r="AT193" s="25" t="s">
        <v>182</v>
      </c>
      <c r="AU193" s="25" t="s">
        <v>86</v>
      </c>
      <c r="AY193" s="25" t="s">
        <v>180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84</v>
      </c>
      <c r="BK193" s="213">
        <f>ROUND(I193*H193,2)</f>
        <v>0</v>
      </c>
      <c r="BL193" s="25" t="s">
        <v>187</v>
      </c>
      <c r="BM193" s="25" t="s">
        <v>2108</v>
      </c>
    </row>
    <row r="194" spans="2:51" s="13" customFormat="1" ht="12">
      <c r="B194" s="225"/>
      <c r="C194" s="226"/>
      <c r="D194" s="216" t="s">
        <v>189</v>
      </c>
      <c r="E194" s="227" t="s">
        <v>21</v>
      </c>
      <c r="F194" s="228" t="s">
        <v>2101</v>
      </c>
      <c r="G194" s="226"/>
      <c r="H194" s="229">
        <v>26.76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189</v>
      </c>
      <c r="AU194" s="235" t="s">
        <v>86</v>
      </c>
      <c r="AV194" s="13" t="s">
        <v>86</v>
      </c>
      <c r="AW194" s="13" t="s">
        <v>39</v>
      </c>
      <c r="AX194" s="13" t="s">
        <v>76</v>
      </c>
      <c r="AY194" s="235" t="s">
        <v>180</v>
      </c>
    </row>
    <row r="195" spans="2:51" s="14" customFormat="1" ht="12">
      <c r="B195" s="236"/>
      <c r="C195" s="237"/>
      <c r="D195" s="216" t="s">
        <v>189</v>
      </c>
      <c r="E195" s="238" t="s">
        <v>21</v>
      </c>
      <c r="F195" s="239" t="s">
        <v>192</v>
      </c>
      <c r="G195" s="237"/>
      <c r="H195" s="240">
        <v>26.76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189</v>
      </c>
      <c r="AU195" s="246" t="s">
        <v>86</v>
      </c>
      <c r="AV195" s="14" t="s">
        <v>187</v>
      </c>
      <c r="AW195" s="14" t="s">
        <v>39</v>
      </c>
      <c r="AX195" s="14" t="s">
        <v>84</v>
      </c>
      <c r="AY195" s="246" t="s">
        <v>180</v>
      </c>
    </row>
    <row r="196" spans="2:65" s="1" customFormat="1" ht="16.5" customHeight="1">
      <c r="B196" s="42"/>
      <c r="C196" s="264" t="s">
        <v>662</v>
      </c>
      <c r="D196" s="264" t="s">
        <v>360</v>
      </c>
      <c r="E196" s="265" t="s">
        <v>2109</v>
      </c>
      <c r="F196" s="266" t="s">
        <v>2110</v>
      </c>
      <c r="G196" s="267" t="s">
        <v>872</v>
      </c>
      <c r="H196" s="268">
        <v>16</v>
      </c>
      <c r="I196" s="269"/>
      <c r="J196" s="270">
        <f>ROUND(I196*H196,2)</f>
        <v>0</v>
      </c>
      <c r="K196" s="266" t="s">
        <v>422</v>
      </c>
      <c r="L196" s="271"/>
      <c r="M196" s="272" t="s">
        <v>21</v>
      </c>
      <c r="N196" s="273" t="s">
        <v>47</v>
      </c>
      <c r="O196" s="43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5" t="s">
        <v>223</v>
      </c>
      <c r="AT196" s="25" t="s">
        <v>360</v>
      </c>
      <c r="AU196" s="25" t="s">
        <v>86</v>
      </c>
      <c r="AY196" s="25" t="s">
        <v>180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84</v>
      </c>
      <c r="BK196" s="213">
        <f>ROUND(I196*H196,2)</f>
        <v>0</v>
      </c>
      <c r="BL196" s="25" t="s">
        <v>187</v>
      </c>
      <c r="BM196" s="25" t="s">
        <v>2111</v>
      </c>
    </row>
    <row r="197" spans="2:51" s="12" customFormat="1" ht="12">
      <c r="B197" s="214"/>
      <c r="C197" s="215"/>
      <c r="D197" s="216" t="s">
        <v>189</v>
      </c>
      <c r="E197" s="217" t="s">
        <v>21</v>
      </c>
      <c r="F197" s="218" t="s">
        <v>2112</v>
      </c>
      <c r="G197" s="215"/>
      <c r="H197" s="217" t="s">
        <v>21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189</v>
      </c>
      <c r="AU197" s="224" t="s">
        <v>86</v>
      </c>
      <c r="AV197" s="12" t="s">
        <v>84</v>
      </c>
      <c r="AW197" s="12" t="s">
        <v>39</v>
      </c>
      <c r="AX197" s="12" t="s">
        <v>76</v>
      </c>
      <c r="AY197" s="224" t="s">
        <v>180</v>
      </c>
    </row>
    <row r="198" spans="2:51" s="13" customFormat="1" ht="12">
      <c r="B198" s="225"/>
      <c r="C198" s="226"/>
      <c r="D198" s="216" t="s">
        <v>189</v>
      </c>
      <c r="E198" s="227" t="s">
        <v>21</v>
      </c>
      <c r="F198" s="228" t="s">
        <v>283</v>
      </c>
      <c r="G198" s="226"/>
      <c r="H198" s="229">
        <v>16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189</v>
      </c>
      <c r="AU198" s="235" t="s">
        <v>86</v>
      </c>
      <c r="AV198" s="13" t="s">
        <v>86</v>
      </c>
      <c r="AW198" s="13" t="s">
        <v>39</v>
      </c>
      <c r="AX198" s="13" t="s">
        <v>76</v>
      </c>
      <c r="AY198" s="235" t="s">
        <v>180</v>
      </c>
    </row>
    <row r="199" spans="2:51" s="14" customFormat="1" ht="12">
      <c r="B199" s="236"/>
      <c r="C199" s="237"/>
      <c r="D199" s="216" t="s">
        <v>189</v>
      </c>
      <c r="E199" s="238" t="s">
        <v>21</v>
      </c>
      <c r="F199" s="239" t="s">
        <v>192</v>
      </c>
      <c r="G199" s="237"/>
      <c r="H199" s="240">
        <v>16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189</v>
      </c>
      <c r="AU199" s="246" t="s">
        <v>86</v>
      </c>
      <c r="AV199" s="14" t="s">
        <v>187</v>
      </c>
      <c r="AW199" s="14" t="s">
        <v>39</v>
      </c>
      <c r="AX199" s="14" t="s">
        <v>84</v>
      </c>
      <c r="AY199" s="246" t="s">
        <v>180</v>
      </c>
    </row>
    <row r="200" spans="2:65" s="1" customFormat="1" ht="16.5" customHeight="1">
      <c r="B200" s="42"/>
      <c r="C200" s="264" t="s">
        <v>666</v>
      </c>
      <c r="D200" s="264" t="s">
        <v>360</v>
      </c>
      <c r="E200" s="265" t="s">
        <v>2113</v>
      </c>
      <c r="F200" s="266" t="s">
        <v>2114</v>
      </c>
      <c r="G200" s="267" t="s">
        <v>872</v>
      </c>
      <c r="H200" s="268">
        <v>1</v>
      </c>
      <c r="I200" s="269"/>
      <c r="J200" s="270">
        <f>ROUND(I200*H200,2)</f>
        <v>0</v>
      </c>
      <c r="K200" s="266" t="s">
        <v>422</v>
      </c>
      <c r="L200" s="271"/>
      <c r="M200" s="272" t="s">
        <v>21</v>
      </c>
      <c r="N200" s="273" t="s">
        <v>47</v>
      </c>
      <c r="O200" s="43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25" t="s">
        <v>223</v>
      </c>
      <c r="AT200" s="25" t="s">
        <v>360</v>
      </c>
      <c r="AU200" s="25" t="s">
        <v>86</v>
      </c>
      <c r="AY200" s="25" t="s">
        <v>180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84</v>
      </c>
      <c r="BK200" s="213">
        <f>ROUND(I200*H200,2)</f>
        <v>0</v>
      </c>
      <c r="BL200" s="25" t="s">
        <v>187</v>
      </c>
      <c r="BM200" s="25" t="s">
        <v>2115</v>
      </c>
    </row>
    <row r="201" spans="2:51" s="12" customFormat="1" ht="12">
      <c r="B201" s="214"/>
      <c r="C201" s="215"/>
      <c r="D201" s="216" t="s">
        <v>189</v>
      </c>
      <c r="E201" s="217" t="s">
        <v>21</v>
      </c>
      <c r="F201" s="218" t="s">
        <v>2112</v>
      </c>
      <c r="G201" s="215"/>
      <c r="H201" s="217" t="s">
        <v>21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189</v>
      </c>
      <c r="AU201" s="224" t="s">
        <v>86</v>
      </c>
      <c r="AV201" s="12" t="s">
        <v>84</v>
      </c>
      <c r="AW201" s="12" t="s">
        <v>39</v>
      </c>
      <c r="AX201" s="12" t="s">
        <v>76</v>
      </c>
      <c r="AY201" s="224" t="s">
        <v>180</v>
      </c>
    </row>
    <row r="202" spans="2:51" s="13" customFormat="1" ht="12">
      <c r="B202" s="225"/>
      <c r="C202" s="226"/>
      <c r="D202" s="216" t="s">
        <v>189</v>
      </c>
      <c r="E202" s="227" t="s">
        <v>21</v>
      </c>
      <c r="F202" s="228" t="s">
        <v>84</v>
      </c>
      <c r="G202" s="226"/>
      <c r="H202" s="229">
        <v>1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189</v>
      </c>
      <c r="AU202" s="235" t="s">
        <v>86</v>
      </c>
      <c r="AV202" s="13" t="s">
        <v>86</v>
      </c>
      <c r="AW202" s="13" t="s">
        <v>39</v>
      </c>
      <c r="AX202" s="13" t="s">
        <v>76</v>
      </c>
      <c r="AY202" s="235" t="s">
        <v>180</v>
      </c>
    </row>
    <row r="203" spans="2:51" s="14" customFormat="1" ht="12">
      <c r="B203" s="236"/>
      <c r="C203" s="237"/>
      <c r="D203" s="216" t="s">
        <v>189</v>
      </c>
      <c r="E203" s="238" t="s">
        <v>21</v>
      </c>
      <c r="F203" s="239" t="s">
        <v>192</v>
      </c>
      <c r="G203" s="237"/>
      <c r="H203" s="240">
        <v>1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189</v>
      </c>
      <c r="AU203" s="246" t="s">
        <v>86</v>
      </c>
      <c r="AV203" s="14" t="s">
        <v>187</v>
      </c>
      <c r="AW203" s="14" t="s">
        <v>39</v>
      </c>
      <c r="AX203" s="14" t="s">
        <v>84</v>
      </c>
      <c r="AY203" s="246" t="s">
        <v>180</v>
      </c>
    </row>
    <row r="204" spans="2:65" s="1" customFormat="1" ht="16.5" customHeight="1">
      <c r="B204" s="42"/>
      <c r="C204" s="264" t="s">
        <v>669</v>
      </c>
      <c r="D204" s="264" t="s">
        <v>360</v>
      </c>
      <c r="E204" s="265" t="s">
        <v>2116</v>
      </c>
      <c r="F204" s="266" t="s">
        <v>2117</v>
      </c>
      <c r="G204" s="267" t="s">
        <v>872</v>
      </c>
      <c r="H204" s="268">
        <v>3</v>
      </c>
      <c r="I204" s="269"/>
      <c r="J204" s="270">
        <f>ROUND(I204*H204,2)</f>
        <v>0</v>
      </c>
      <c r="K204" s="266" t="s">
        <v>422</v>
      </c>
      <c r="L204" s="271"/>
      <c r="M204" s="272" t="s">
        <v>21</v>
      </c>
      <c r="N204" s="273" t="s">
        <v>47</v>
      </c>
      <c r="O204" s="43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5" t="s">
        <v>223</v>
      </c>
      <c r="AT204" s="25" t="s">
        <v>360</v>
      </c>
      <c r="AU204" s="25" t="s">
        <v>86</v>
      </c>
      <c r="AY204" s="25" t="s">
        <v>180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5" t="s">
        <v>84</v>
      </c>
      <c r="BK204" s="213">
        <f>ROUND(I204*H204,2)</f>
        <v>0</v>
      </c>
      <c r="BL204" s="25" t="s">
        <v>187</v>
      </c>
      <c r="BM204" s="25" t="s">
        <v>2118</v>
      </c>
    </row>
    <row r="205" spans="2:51" s="12" customFormat="1" ht="12">
      <c r="B205" s="214"/>
      <c r="C205" s="215"/>
      <c r="D205" s="216" t="s">
        <v>189</v>
      </c>
      <c r="E205" s="217" t="s">
        <v>21</v>
      </c>
      <c r="F205" s="218" t="s">
        <v>2112</v>
      </c>
      <c r="G205" s="215"/>
      <c r="H205" s="217" t="s">
        <v>21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189</v>
      </c>
      <c r="AU205" s="224" t="s">
        <v>86</v>
      </c>
      <c r="AV205" s="12" t="s">
        <v>84</v>
      </c>
      <c r="AW205" s="12" t="s">
        <v>39</v>
      </c>
      <c r="AX205" s="12" t="s">
        <v>76</v>
      </c>
      <c r="AY205" s="224" t="s">
        <v>180</v>
      </c>
    </row>
    <row r="206" spans="2:51" s="13" customFormat="1" ht="12">
      <c r="B206" s="225"/>
      <c r="C206" s="226"/>
      <c r="D206" s="216" t="s">
        <v>189</v>
      </c>
      <c r="E206" s="227" t="s">
        <v>21</v>
      </c>
      <c r="F206" s="228" t="s">
        <v>200</v>
      </c>
      <c r="G206" s="226"/>
      <c r="H206" s="229">
        <v>3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189</v>
      </c>
      <c r="AU206" s="235" t="s">
        <v>86</v>
      </c>
      <c r="AV206" s="13" t="s">
        <v>86</v>
      </c>
      <c r="AW206" s="13" t="s">
        <v>39</v>
      </c>
      <c r="AX206" s="13" t="s">
        <v>76</v>
      </c>
      <c r="AY206" s="235" t="s">
        <v>180</v>
      </c>
    </row>
    <row r="207" spans="2:51" s="14" customFormat="1" ht="12">
      <c r="B207" s="236"/>
      <c r="C207" s="237"/>
      <c r="D207" s="216" t="s">
        <v>189</v>
      </c>
      <c r="E207" s="238" t="s">
        <v>21</v>
      </c>
      <c r="F207" s="239" t="s">
        <v>192</v>
      </c>
      <c r="G207" s="237"/>
      <c r="H207" s="240">
        <v>3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189</v>
      </c>
      <c r="AU207" s="246" t="s">
        <v>86</v>
      </c>
      <c r="AV207" s="14" t="s">
        <v>187</v>
      </c>
      <c r="AW207" s="14" t="s">
        <v>39</v>
      </c>
      <c r="AX207" s="14" t="s">
        <v>84</v>
      </c>
      <c r="AY207" s="246" t="s">
        <v>180</v>
      </c>
    </row>
    <row r="208" spans="2:65" s="1" customFormat="1" ht="16.5" customHeight="1">
      <c r="B208" s="42"/>
      <c r="C208" s="264" t="s">
        <v>675</v>
      </c>
      <c r="D208" s="264" t="s">
        <v>360</v>
      </c>
      <c r="E208" s="265" t="s">
        <v>2119</v>
      </c>
      <c r="F208" s="266" t="s">
        <v>2120</v>
      </c>
      <c r="G208" s="267" t="s">
        <v>872</v>
      </c>
      <c r="H208" s="268">
        <v>4</v>
      </c>
      <c r="I208" s="269"/>
      <c r="J208" s="270">
        <f>ROUND(I208*H208,2)</f>
        <v>0</v>
      </c>
      <c r="K208" s="266" t="s">
        <v>422</v>
      </c>
      <c r="L208" s="271"/>
      <c r="M208" s="272" t="s">
        <v>21</v>
      </c>
      <c r="N208" s="273" t="s">
        <v>47</v>
      </c>
      <c r="O208" s="43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AR208" s="25" t="s">
        <v>223</v>
      </c>
      <c r="AT208" s="25" t="s">
        <v>360</v>
      </c>
      <c r="AU208" s="25" t="s">
        <v>86</v>
      </c>
      <c r="AY208" s="25" t="s">
        <v>180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25" t="s">
        <v>84</v>
      </c>
      <c r="BK208" s="213">
        <f>ROUND(I208*H208,2)</f>
        <v>0</v>
      </c>
      <c r="BL208" s="25" t="s">
        <v>187</v>
      </c>
      <c r="BM208" s="25" t="s">
        <v>2121</v>
      </c>
    </row>
    <row r="209" spans="2:51" s="12" customFormat="1" ht="12">
      <c r="B209" s="214"/>
      <c r="C209" s="215"/>
      <c r="D209" s="216" t="s">
        <v>189</v>
      </c>
      <c r="E209" s="217" t="s">
        <v>21</v>
      </c>
      <c r="F209" s="218" t="s">
        <v>2112</v>
      </c>
      <c r="G209" s="215"/>
      <c r="H209" s="217" t="s">
        <v>21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189</v>
      </c>
      <c r="AU209" s="224" t="s">
        <v>86</v>
      </c>
      <c r="AV209" s="12" t="s">
        <v>84</v>
      </c>
      <c r="AW209" s="12" t="s">
        <v>39</v>
      </c>
      <c r="AX209" s="12" t="s">
        <v>76</v>
      </c>
      <c r="AY209" s="224" t="s">
        <v>180</v>
      </c>
    </row>
    <row r="210" spans="2:51" s="13" customFormat="1" ht="12">
      <c r="B210" s="225"/>
      <c r="C210" s="226"/>
      <c r="D210" s="216" t="s">
        <v>189</v>
      </c>
      <c r="E210" s="227" t="s">
        <v>21</v>
      </c>
      <c r="F210" s="228" t="s">
        <v>187</v>
      </c>
      <c r="G210" s="226"/>
      <c r="H210" s="229">
        <v>4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189</v>
      </c>
      <c r="AU210" s="235" t="s">
        <v>86</v>
      </c>
      <c r="AV210" s="13" t="s">
        <v>86</v>
      </c>
      <c r="AW210" s="13" t="s">
        <v>39</v>
      </c>
      <c r="AX210" s="13" t="s">
        <v>76</v>
      </c>
      <c r="AY210" s="235" t="s">
        <v>180</v>
      </c>
    </row>
    <row r="211" spans="2:51" s="14" customFormat="1" ht="12">
      <c r="B211" s="236"/>
      <c r="C211" s="237"/>
      <c r="D211" s="216" t="s">
        <v>189</v>
      </c>
      <c r="E211" s="238" t="s">
        <v>21</v>
      </c>
      <c r="F211" s="239" t="s">
        <v>192</v>
      </c>
      <c r="G211" s="237"/>
      <c r="H211" s="240">
        <v>4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189</v>
      </c>
      <c r="AU211" s="246" t="s">
        <v>86</v>
      </c>
      <c r="AV211" s="14" t="s">
        <v>187</v>
      </c>
      <c r="AW211" s="14" t="s">
        <v>39</v>
      </c>
      <c r="AX211" s="14" t="s">
        <v>84</v>
      </c>
      <c r="AY211" s="246" t="s">
        <v>180</v>
      </c>
    </row>
    <row r="212" spans="2:65" s="1" customFormat="1" ht="16.5" customHeight="1">
      <c r="B212" s="42"/>
      <c r="C212" s="264" t="s">
        <v>678</v>
      </c>
      <c r="D212" s="264" t="s">
        <v>360</v>
      </c>
      <c r="E212" s="265" t="s">
        <v>2122</v>
      </c>
      <c r="F212" s="266" t="s">
        <v>2123</v>
      </c>
      <c r="G212" s="267" t="s">
        <v>872</v>
      </c>
      <c r="H212" s="268">
        <v>1</v>
      </c>
      <c r="I212" s="269"/>
      <c r="J212" s="270">
        <f>ROUND(I212*H212,2)</f>
        <v>0</v>
      </c>
      <c r="K212" s="266" t="s">
        <v>422</v>
      </c>
      <c r="L212" s="271"/>
      <c r="M212" s="272" t="s">
        <v>21</v>
      </c>
      <c r="N212" s="273" t="s">
        <v>47</v>
      </c>
      <c r="O212" s="43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AR212" s="25" t="s">
        <v>223</v>
      </c>
      <c r="AT212" s="25" t="s">
        <v>360</v>
      </c>
      <c r="AU212" s="25" t="s">
        <v>86</v>
      </c>
      <c r="AY212" s="25" t="s">
        <v>180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5" t="s">
        <v>84</v>
      </c>
      <c r="BK212" s="213">
        <f>ROUND(I212*H212,2)</f>
        <v>0</v>
      </c>
      <c r="BL212" s="25" t="s">
        <v>187</v>
      </c>
      <c r="BM212" s="25" t="s">
        <v>2124</v>
      </c>
    </row>
    <row r="213" spans="2:51" s="12" customFormat="1" ht="12">
      <c r="B213" s="214"/>
      <c r="C213" s="215"/>
      <c r="D213" s="216" t="s">
        <v>189</v>
      </c>
      <c r="E213" s="217" t="s">
        <v>21</v>
      </c>
      <c r="F213" s="218" t="s">
        <v>2112</v>
      </c>
      <c r="G213" s="215"/>
      <c r="H213" s="217" t="s">
        <v>21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189</v>
      </c>
      <c r="AU213" s="224" t="s">
        <v>86</v>
      </c>
      <c r="AV213" s="12" t="s">
        <v>84</v>
      </c>
      <c r="AW213" s="12" t="s">
        <v>39</v>
      </c>
      <c r="AX213" s="12" t="s">
        <v>76</v>
      </c>
      <c r="AY213" s="224" t="s">
        <v>180</v>
      </c>
    </row>
    <row r="214" spans="2:51" s="13" customFormat="1" ht="12">
      <c r="B214" s="225"/>
      <c r="C214" s="226"/>
      <c r="D214" s="216" t="s">
        <v>189</v>
      </c>
      <c r="E214" s="227" t="s">
        <v>21</v>
      </c>
      <c r="F214" s="228" t="s">
        <v>84</v>
      </c>
      <c r="G214" s="226"/>
      <c r="H214" s="229">
        <v>1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189</v>
      </c>
      <c r="AU214" s="235" t="s">
        <v>86</v>
      </c>
      <c r="AV214" s="13" t="s">
        <v>86</v>
      </c>
      <c r="AW214" s="13" t="s">
        <v>39</v>
      </c>
      <c r="AX214" s="13" t="s">
        <v>76</v>
      </c>
      <c r="AY214" s="235" t="s">
        <v>180</v>
      </c>
    </row>
    <row r="215" spans="2:51" s="14" customFormat="1" ht="12">
      <c r="B215" s="236"/>
      <c r="C215" s="237"/>
      <c r="D215" s="216" t="s">
        <v>189</v>
      </c>
      <c r="E215" s="238" t="s">
        <v>21</v>
      </c>
      <c r="F215" s="239" t="s">
        <v>192</v>
      </c>
      <c r="G215" s="237"/>
      <c r="H215" s="240">
        <v>1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AT215" s="246" t="s">
        <v>189</v>
      </c>
      <c r="AU215" s="246" t="s">
        <v>86</v>
      </c>
      <c r="AV215" s="14" t="s">
        <v>187</v>
      </c>
      <c r="AW215" s="14" t="s">
        <v>39</v>
      </c>
      <c r="AX215" s="14" t="s">
        <v>84</v>
      </c>
      <c r="AY215" s="246" t="s">
        <v>180</v>
      </c>
    </row>
    <row r="216" spans="2:65" s="1" customFormat="1" ht="16.5" customHeight="1">
      <c r="B216" s="42"/>
      <c r="C216" s="264" t="s">
        <v>681</v>
      </c>
      <c r="D216" s="264" t="s">
        <v>360</v>
      </c>
      <c r="E216" s="265" t="s">
        <v>2125</v>
      </c>
      <c r="F216" s="266" t="s">
        <v>2126</v>
      </c>
      <c r="G216" s="267" t="s">
        <v>872</v>
      </c>
      <c r="H216" s="268">
        <v>3</v>
      </c>
      <c r="I216" s="269"/>
      <c r="J216" s="270">
        <f>ROUND(I216*H216,2)</f>
        <v>0</v>
      </c>
      <c r="K216" s="266" t="s">
        <v>422</v>
      </c>
      <c r="L216" s="271"/>
      <c r="M216" s="272" t="s">
        <v>21</v>
      </c>
      <c r="N216" s="273" t="s">
        <v>47</v>
      </c>
      <c r="O216" s="43"/>
      <c r="P216" s="211">
        <f>O216*H216</f>
        <v>0</v>
      </c>
      <c r="Q216" s="211">
        <v>0</v>
      </c>
      <c r="R216" s="211">
        <f>Q216*H216</f>
        <v>0</v>
      </c>
      <c r="S216" s="211">
        <v>0</v>
      </c>
      <c r="T216" s="212">
        <f>S216*H216</f>
        <v>0</v>
      </c>
      <c r="AR216" s="25" t="s">
        <v>223</v>
      </c>
      <c r="AT216" s="25" t="s">
        <v>360</v>
      </c>
      <c r="AU216" s="25" t="s">
        <v>86</v>
      </c>
      <c r="AY216" s="25" t="s">
        <v>180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25" t="s">
        <v>84</v>
      </c>
      <c r="BK216" s="213">
        <f>ROUND(I216*H216,2)</f>
        <v>0</v>
      </c>
      <c r="BL216" s="25" t="s">
        <v>187</v>
      </c>
      <c r="BM216" s="25" t="s">
        <v>2127</v>
      </c>
    </row>
    <row r="217" spans="2:51" s="12" customFormat="1" ht="12">
      <c r="B217" s="214"/>
      <c r="C217" s="215"/>
      <c r="D217" s="216" t="s">
        <v>189</v>
      </c>
      <c r="E217" s="217" t="s">
        <v>21</v>
      </c>
      <c r="F217" s="218" t="s">
        <v>2112</v>
      </c>
      <c r="G217" s="215"/>
      <c r="H217" s="217" t="s">
        <v>21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189</v>
      </c>
      <c r="AU217" s="224" t="s">
        <v>86</v>
      </c>
      <c r="AV217" s="12" t="s">
        <v>84</v>
      </c>
      <c r="AW217" s="12" t="s">
        <v>39</v>
      </c>
      <c r="AX217" s="12" t="s">
        <v>76</v>
      </c>
      <c r="AY217" s="224" t="s">
        <v>180</v>
      </c>
    </row>
    <row r="218" spans="2:51" s="13" customFormat="1" ht="12">
      <c r="B218" s="225"/>
      <c r="C218" s="226"/>
      <c r="D218" s="216" t="s">
        <v>189</v>
      </c>
      <c r="E218" s="227" t="s">
        <v>21</v>
      </c>
      <c r="F218" s="228" t="s">
        <v>200</v>
      </c>
      <c r="G218" s="226"/>
      <c r="H218" s="229">
        <v>3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AT218" s="235" t="s">
        <v>189</v>
      </c>
      <c r="AU218" s="235" t="s">
        <v>86</v>
      </c>
      <c r="AV218" s="13" t="s">
        <v>86</v>
      </c>
      <c r="AW218" s="13" t="s">
        <v>39</v>
      </c>
      <c r="AX218" s="13" t="s">
        <v>76</v>
      </c>
      <c r="AY218" s="235" t="s">
        <v>180</v>
      </c>
    </row>
    <row r="219" spans="2:51" s="14" customFormat="1" ht="12">
      <c r="B219" s="236"/>
      <c r="C219" s="237"/>
      <c r="D219" s="216" t="s">
        <v>189</v>
      </c>
      <c r="E219" s="238" t="s">
        <v>21</v>
      </c>
      <c r="F219" s="239" t="s">
        <v>192</v>
      </c>
      <c r="G219" s="237"/>
      <c r="H219" s="240">
        <v>3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AT219" s="246" t="s">
        <v>189</v>
      </c>
      <c r="AU219" s="246" t="s">
        <v>86</v>
      </c>
      <c r="AV219" s="14" t="s">
        <v>187</v>
      </c>
      <c r="AW219" s="14" t="s">
        <v>39</v>
      </c>
      <c r="AX219" s="14" t="s">
        <v>84</v>
      </c>
      <c r="AY219" s="246" t="s">
        <v>180</v>
      </c>
    </row>
    <row r="220" spans="2:65" s="1" customFormat="1" ht="16.5" customHeight="1">
      <c r="B220" s="42"/>
      <c r="C220" s="264" t="s">
        <v>685</v>
      </c>
      <c r="D220" s="264" t="s">
        <v>360</v>
      </c>
      <c r="E220" s="265" t="s">
        <v>2128</v>
      </c>
      <c r="F220" s="266" t="s">
        <v>2129</v>
      </c>
      <c r="G220" s="267" t="s">
        <v>872</v>
      </c>
      <c r="H220" s="268">
        <v>1</v>
      </c>
      <c r="I220" s="269"/>
      <c r="J220" s="270">
        <f>ROUND(I220*H220,2)</f>
        <v>0</v>
      </c>
      <c r="K220" s="266" t="s">
        <v>422</v>
      </c>
      <c r="L220" s="271"/>
      <c r="M220" s="272" t="s">
        <v>21</v>
      </c>
      <c r="N220" s="273" t="s">
        <v>47</v>
      </c>
      <c r="O220" s="43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AR220" s="25" t="s">
        <v>223</v>
      </c>
      <c r="AT220" s="25" t="s">
        <v>360</v>
      </c>
      <c r="AU220" s="25" t="s">
        <v>86</v>
      </c>
      <c r="AY220" s="25" t="s">
        <v>180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84</v>
      </c>
      <c r="BK220" s="213">
        <f>ROUND(I220*H220,2)</f>
        <v>0</v>
      </c>
      <c r="BL220" s="25" t="s">
        <v>187</v>
      </c>
      <c r="BM220" s="25" t="s">
        <v>2130</v>
      </c>
    </row>
    <row r="221" spans="2:51" s="12" customFormat="1" ht="12">
      <c r="B221" s="214"/>
      <c r="C221" s="215"/>
      <c r="D221" s="216" t="s">
        <v>189</v>
      </c>
      <c r="E221" s="217" t="s">
        <v>21</v>
      </c>
      <c r="F221" s="218" t="s">
        <v>2112</v>
      </c>
      <c r="G221" s="215"/>
      <c r="H221" s="217" t="s">
        <v>21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189</v>
      </c>
      <c r="AU221" s="224" t="s">
        <v>86</v>
      </c>
      <c r="AV221" s="12" t="s">
        <v>84</v>
      </c>
      <c r="AW221" s="12" t="s">
        <v>39</v>
      </c>
      <c r="AX221" s="12" t="s">
        <v>76</v>
      </c>
      <c r="AY221" s="224" t="s">
        <v>180</v>
      </c>
    </row>
    <row r="222" spans="2:51" s="13" customFormat="1" ht="12">
      <c r="B222" s="225"/>
      <c r="C222" s="226"/>
      <c r="D222" s="216" t="s">
        <v>189</v>
      </c>
      <c r="E222" s="227" t="s">
        <v>21</v>
      </c>
      <c r="F222" s="228" t="s">
        <v>84</v>
      </c>
      <c r="G222" s="226"/>
      <c r="H222" s="229">
        <v>1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189</v>
      </c>
      <c r="AU222" s="235" t="s">
        <v>86</v>
      </c>
      <c r="AV222" s="13" t="s">
        <v>86</v>
      </c>
      <c r="AW222" s="13" t="s">
        <v>39</v>
      </c>
      <c r="AX222" s="13" t="s">
        <v>76</v>
      </c>
      <c r="AY222" s="235" t="s">
        <v>180</v>
      </c>
    </row>
    <row r="223" spans="2:51" s="14" customFormat="1" ht="12">
      <c r="B223" s="236"/>
      <c r="C223" s="237"/>
      <c r="D223" s="216" t="s">
        <v>189</v>
      </c>
      <c r="E223" s="238" t="s">
        <v>21</v>
      </c>
      <c r="F223" s="239" t="s">
        <v>192</v>
      </c>
      <c r="G223" s="237"/>
      <c r="H223" s="240">
        <v>1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AT223" s="246" t="s">
        <v>189</v>
      </c>
      <c r="AU223" s="246" t="s">
        <v>86</v>
      </c>
      <c r="AV223" s="14" t="s">
        <v>187</v>
      </c>
      <c r="AW223" s="14" t="s">
        <v>39</v>
      </c>
      <c r="AX223" s="14" t="s">
        <v>84</v>
      </c>
      <c r="AY223" s="246" t="s">
        <v>180</v>
      </c>
    </row>
    <row r="224" spans="2:65" s="1" customFormat="1" ht="16.5" customHeight="1">
      <c r="B224" s="42"/>
      <c r="C224" s="264" t="s">
        <v>689</v>
      </c>
      <c r="D224" s="264" t="s">
        <v>360</v>
      </c>
      <c r="E224" s="265" t="s">
        <v>2131</v>
      </c>
      <c r="F224" s="266" t="s">
        <v>2132</v>
      </c>
      <c r="G224" s="267" t="s">
        <v>872</v>
      </c>
      <c r="H224" s="268">
        <v>181</v>
      </c>
      <c r="I224" s="269"/>
      <c r="J224" s="270">
        <f>ROUND(I224*H224,2)</f>
        <v>0</v>
      </c>
      <c r="K224" s="266" t="s">
        <v>422</v>
      </c>
      <c r="L224" s="271"/>
      <c r="M224" s="272" t="s">
        <v>21</v>
      </c>
      <c r="N224" s="273" t="s">
        <v>47</v>
      </c>
      <c r="O224" s="43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AR224" s="25" t="s">
        <v>223</v>
      </c>
      <c r="AT224" s="25" t="s">
        <v>360</v>
      </c>
      <c r="AU224" s="25" t="s">
        <v>86</v>
      </c>
      <c r="AY224" s="25" t="s">
        <v>180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25" t="s">
        <v>84</v>
      </c>
      <c r="BK224" s="213">
        <f>ROUND(I224*H224,2)</f>
        <v>0</v>
      </c>
      <c r="BL224" s="25" t="s">
        <v>187</v>
      </c>
      <c r="BM224" s="25" t="s">
        <v>2133</v>
      </c>
    </row>
    <row r="225" spans="2:51" s="12" customFormat="1" ht="12">
      <c r="B225" s="214"/>
      <c r="C225" s="215"/>
      <c r="D225" s="216" t="s">
        <v>189</v>
      </c>
      <c r="E225" s="217" t="s">
        <v>21</v>
      </c>
      <c r="F225" s="218" t="s">
        <v>2112</v>
      </c>
      <c r="G225" s="215"/>
      <c r="H225" s="217" t="s">
        <v>21</v>
      </c>
      <c r="I225" s="219"/>
      <c r="J225" s="215"/>
      <c r="K225" s="215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189</v>
      </c>
      <c r="AU225" s="224" t="s">
        <v>86</v>
      </c>
      <c r="AV225" s="12" t="s">
        <v>84</v>
      </c>
      <c r="AW225" s="12" t="s">
        <v>39</v>
      </c>
      <c r="AX225" s="12" t="s">
        <v>76</v>
      </c>
      <c r="AY225" s="224" t="s">
        <v>180</v>
      </c>
    </row>
    <row r="226" spans="2:51" s="13" customFormat="1" ht="12">
      <c r="B226" s="225"/>
      <c r="C226" s="226"/>
      <c r="D226" s="216" t="s">
        <v>189</v>
      </c>
      <c r="E226" s="227" t="s">
        <v>21</v>
      </c>
      <c r="F226" s="228" t="s">
        <v>2134</v>
      </c>
      <c r="G226" s="226"/>
      <c r="H226" s="229">
        <v>181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AT226" s="235" t="s">
        <v>189</v>
      </c>
      <c r="AU226" s="235" t="s">
        <v>86</v>
      </c>
      <c r="AV226" s="13" t="s">
        <v>86</v>
      </c>
      <c r="AW226" s="13" t="s">
        <v>39</v>
      </c>
      <c r="AX226" s="13" t="s">
        <v>76</v>
      </c>
      <c r="AY226" s="235" t="s">
        <v>180</v>
      </c>
    </row>
    <row r="227" spans="2:51" s="14" customFormat="1" ht="12">
      <c r="B227" s="236"/>
      <c r="C227" s="237"/>
      <c r="D227" s="216" t="s">
        <v>189</v>
      </c>
      <c r="E227" s="238" t="s">
        <v>21</v>
      </c>
      <c r="F227" s="239" t="s">
        <v>192</v>
      </c>
      <c r="G227" s="237"/>
      <c r="H227" s="240">
        <v>181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AT227" s="246" t="s">
        <v>189</v>
      </c>
      <c r="AU227" s="246" t="s">
        <v>86</v>
      </c>
      <c r="AV227" s="14" t="s">
        <v>187</v>
      </c>
      <c r="AW227" s="14" t="s">
        <v>39</v>
      </c>
      <c r="AX227" s="14" t="s">
        <v>84</v>
      </c>
      <c r="AY227" s="246" t="s">
        <v>180</v>
      </c>
    </row>
    <row r="228" spans="2:65" s="1" customFormat="1" ht="16.5" customHeight="1">
      <c r="B228" s="42"/>
      <c r="C228" s="264" t="s">
        <v>691</v>
      </c>
      <c r="D228" s="264" t="s">
        <v>360</v>
      </c>
      <c r="E228" s="265" t="s">
        <v>2135</v>
      </c>
      <c r="F228" s="266" t="s">
        <v>2136</v>
      </c>
      <c r="G228" s="267" t="s">
        <v>872</v>
      </c>
      <c r="H228" s="268">
        <v>87</v>
      </c>
      <c r="I228" s="269"/>
      <c r="J228" s="270">
        <f>ROUND(I228*H228,2)</f>
        <v>0</v>
      </c>
      <c r="K228" s="266" t="s">
        <v>422</v>
      </c>
      <c r="L228" s="271"/>
      <c r="M228" s="272" t="s">
        <v>21</v>
      </c>
      <c r="N228" s="273" t="s">
        <v>47</v>
      </c>
      <c r="O228" s="43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AR228" s="25" t="s">
        <v>223</v>
      </c>
      <c r="AT228" s="25" t="s">
        <v>360</v>
      </c>
      <c r="AU228" s="25" t="s">
        <v>86</v>
      </c>
      <c r="AY228" s="25" t="s">
        <v>180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25" t="s">
        <v>84</v>
      </c>
      <c r="BK228" s="213">
        <f>ROUND(I228*H228,2)</f>
        <v>0</v>
      </c>
      <c r="BL228" s="25" t="s">
        <v>187</v>
      </c>
      <c r="BM228" s="25" t="s">
        <v>2137</v>
      </c>
    </row>
    <row r="229" spans="2:51" s="12" customFormat="1" ht="12">
      <c r="B229" s="214"/>
      <c r="C229" s="215"/>
      <c r="D229" s="216" t="s">
        <v>189</v>
      </c>
      <c r="E229" s="217" t="s">
        <v>21</v>
      </c>
      <c r="F229" s="218" t="s">
        <v>2112</v>
      </c>
      <c r="G229" s="215"/>
      <c r="H229" s="217" t="s">
        <v>21</v>
      </c>
      <c r="I229" s="219"/>
      <c r="J229" s="215"/>
      <c r="K229" s="215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189</v>
      </c>
      <c r="AU229" s="224" t="s">
        <v>86</v>
      </c>
      <c r="AV229" s="12" t="s">
        <v>84</v>
      </c>
      <c r="AW229" s="12" t="s">
        <v>39</v>
      </c>
      <c r="AX229" s="12" t="s">
        <v>76</v>
      </c>
      <c r="AY229" s="224" t="s">
        <v>180</v>
      </c>
    </row>
    <row r="230" spans="2:51" s="13" customFormat="1" ht="12">
      <c r="B230" s="225"/>
      <c r="C230" s="226"/>
      <c r="D230" s="216" t="s">
        <v>189</v>
      </c>
      <c r="E230" s="227" t="s">
        <v>21</v>
      </c>
      <c r="F230" s="228" t="s">
        <v>1776</v>
      </c>
      <c r="G230" s="226"/>
      <c r="H230" s="229">
        <v>87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AT230" s="235" t="s">
        <v>189</v>
      </c>
      <c r="AU230" s="235" t="s">
        <v>86</v>
      </c>
      <c r="AV230" s="13" t="s">
        <v>86</v>
      </c>
      <c r="AW230" s="13" t="s">
        <v>39</v>
      </c>
      <c r="AX230" s="13" t="s">
        <v>76</v>
      </c>
      <c r="AY230" s="235" t="s">
        <v>180</v>
      </c>
    </row>
    <row r="231" spans="2:51" s="14" customFormat="1" ht="12">
      <c r="B231" s="236"/>
      <c r="C231" s="237"/>
      <c r="D231" s="216" t="s">
        <v>189</v>
      </c>
      <c r="E231" s="238" t="s">
        <v>21</v>
      </c>
      <c r="F231" s="239" t="s">
        <v>192</v>
      </c>
      <c r="G231" s="237"/>
      <c r="H231" s="240">
        <v>87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AT231" s="246" t="s">
        <v>189</v>
      </c>
      <c r="AU231" s="246" t="s">
        <v>86</v>
      </c>
      <c r="AV231" s="14" t="s">
        <v>187</v>
      </c>
      <c r="AW231" s="14" t="s">
        <v>39</v>
      </c>
      <c r="AX231" s="14" t="s">
        <v>84</v>
      </c>
      <c r="AY231" s="246" t="s">
        <v>180</v>
      </c>
    </row>
    <row r="232" spans="2:65" s="1" customFormat="1" ht="16.5" customHeight="1">
      <c r="B232" s="42"/>
      <c r="C232" s="264" t="s">
        <v>1119</v>
      </c>
      <c r="D232" s="264" t="s">
        <v>360</v>
      </c>
      <c r="E232" s="265" t="s">
        <v>2138</v>
      </c>
      <c r="F232" s="266" t="s">
        <v>2139</v>
      </c>
      <c r="G232" s="267" t="s">
        <v>872</v>
      </c>
      <c r="H232" s="268">
        <v>138</v>
      </c>
      <c r="I232" s="269"/>
      <c r="J232" s="270">
        <f>ROUND(I232*H232,2)</f>
        <v>0</v>
      </c>
      <c r="K232" s="266" t="s">
        <v>422</v>
      </c>
      <c r="L232" s="271"/>
      <c r="M232" s="272" t="s">
        <v>21</v>
      </c>
      <c r="N232" s="273" t="s">
        <v>47</v>
      </c>
      <c r="O232" s="43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AR232" s="25" t="s">
        <v>223</v>
      </c>
      <c r="AT232" s="25" t="s">
        <v>360</v>
      </c>
      <c r="AU232" s="25" t="s">
        <v>86</v>
      </c>
      <c r="AY232" s="25" t="s">
        <v>180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25" t="s">
        <v>84</v>
      </c>
      <c r="BK232" s="213">
        <f>ROUND(I232*H232,2)</f>
        <v>0</v>
      </c>
      <c r="BL232" s="25" t="s">
        <v>187</v>
      </c>
      <c r="BM232" s="25" t="s">
        <v>2140</v>
      </c>
    </row>
    <row r="233" spans="2:51" s="12" customFormat="1" ht="12">
      <c r="B233" s="214"/>
      <c r="C233" s="215"/>
      <c r="D233" s="216" t="s">
        <v>189</v>
      </c>
      <c r="E233" s="217" t="s">
        <v>21</v>
      </c>
      <c r="F233" s="218" t="s">
        <v>2112</v>
      </c>
      <c r="G233" s="215"/>
      <c r="H233" s="217" t="s">
        <v>21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189</v>
      </c>
      <c r="AU233" s="224" t="s">
        <v>86</v>
      </c>
      <c r="AV233" s="12" t="s">
        <v>84</v>
      </c>
      <c r="AW233" s="12" t="s">
        <v>39</v>
      </c>
      <c r="AX233" s="12" t="s">
        <v>76</v>
      </c>
      <c r="AY233" s="224" t="s">
        <v>180</v>
      </c>
    </row>
    <row r="234" spans="2:51" s="13" customFormat="1" ht="12">
      <c r="B234" s="225"/>
      <c r="C234" s="226"/>
      <c r="D234" s="216" t="s">
        <v>189</v>
      </c>
      <c r="E234" s="227" t="s">
        <v>21</v>
      </c>
      <c r="F234" s="228" t="s">
        <v>2141</v>
      </c>
      <c r="G234" s="226"/>
      <c r="H234" s="229">
        <v>138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AT234" s="235" t="s">
        <v>189</v>
      </c>
      <c r="AU234" s="235" t="s">
        <v>86</v>
      </c>
      <c r="AV234" s="13" t="s">
        <v>86</v>
      </c>
      <c r="AW234" s="13" t="s">
        <v>39</v>
      </c>
      <c r="AX234" s="13" t="s">
        <v>76</v>
      </c>
      <c r="AY234" s="235" t="s">
        <v>180</v>
      </c>
    </row>
    <row r="235" spans="2:51" s="14" customFormat="1" ht="12">
      <c r="B235" s="236"/>
      <c r="C235" s="237"/>
      <c r="D235" s="216" t="s">
        <v>189</v>
      </c>
      <c r="E235" s="238" t="s">
        <v>21</v>
      </c>
      <c r="F235" s="239" t="s">
        <v>192</v>
      </c>
      <c r="G235" s="237"/>
      <c r="H235" s="240">
        <v>138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AT235" s="246" t="s">
        <v>189</v>
      </c>
      <c r="AU235" s="246" t="s">
        <v>86</v>
      </c>
      <c r="AV235" s="14" t="s">
        <v>187</v>
      </c>
      <c r="AW235" s="14" t="s">
        <v>39</v>
      </c>
      <c r="AX235" s="14" t="s">
        <v>84</v>
      </c>
      <c r="AY235" s="246" t="s">
        <v>180</v>
      </c>
    </row>
    <row r="236" spans="2:65" s="1" customFormat="1" ht="16.5" customHeight="1">
      <c r="B236" s="42"/>
      <c r="C236" s="264" t="s">
        <v>1125</v>
      </c>
      <c r="D236" s="264" t="s">
        <v>360</v>
      </c>
      <c r="E236" s="265" t="s">
        <v>2142</v>
      </c>
      <c r="F236" s="266" t="s">
        <v>2143</v>
      </c>
      <c r="G236" s="267" t="s">
        <v>872</v>
      </c>
      <c r="H236" s="268">
        <v>50</v>
      </c>
      <c r="I236" s="269"/>
      <c r="J236" s="270">
        <f>ROUND(I236*H236,2)</f>
        <v>0</v>
      </c>
      <c r="K236" s="266" t="s">
        <v>422</v>
      </c>
      <c r="L236" s="271"/>
      <c r="M236" s="272" t="s">
        <v>21</v>
      </c>
      <c r="N236" s="273" t="s">
        <v>47</v>
      </c>
      <c r="O236" s="43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AR236" s="25" t="s">
        <v>223</v>
      </c>
      <c r="AT236" s="25" t="s">
        <v>360</v>
      </c>
      <c r="AU236" s="25" t="s">
        <v>86</v>
      </c>
      <c r="AY236" s="25" t="s">
        <v>180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25" t="s">
        <v>84</v>
      </c>
      <c r="BK236" s="213">
        <f>ROUND(I236*H236,2)</f>
        <v>0</v>
      </c>
      <c r="BL236" s="25" t="s">
        <v>187</v>
      </c>
      <c r="BM236" s="25" t="s">
        <v>2144</v>
      </c>
    </row>
    <row r="237" spans="2:51" s="12" customFormat="1" ht="12">
      <c r="B237" s="214"/>
      <c r="C237" s="215"/>
      <c r="D237" s="216" t="s">
        <v>189</v>
      </c>
      <c r="E237" s="217" t="s">
        <v>21</v>
      </c>
      <c r="F237" s="218" t="s">
        <v>2112</v>
      </c>
      <c r="G237" s="215"/>
      <c r="H237" s="217" t="s">
        <v>21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189</v>
      </c>
      <c r="AU237" s="224" t="s">
        <v>86</v>
      </c>
      <c r="AV237" s="12" t="s">
        <v>84</v>
      </c>
      <c r="AW237" s="12" t="s">
        <v>39</v>
      </c>
      <c r="AX237" s="12" t="s">
        <v>76</v>
      </c>
      <c r="AY237" s="224" t="s">
        <v>180</v>
      </c>
    </row>
    <row r="238" spans="2:51" s="13" customFormat="1" ht="12">
      <c r="B238" s="225"/>
      <c r="C238" s="226"/>
      <c r="D238" s="216" t="s">
        <v>189</v>
      </c>
      <c r="E238" s="227" t="s">
        <v>21</v>
      </c>
      <c r="F238" s="228" t="s">
        <v>1179</v>
      </c>
      <c r="G238" s="226"/>
      <c r="H238" s="229">
        <v>50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189</v>
      </c>
      <c r="AU238" s="235" t="s">
        <v>86</v>
      </c>
      <c r="AV238" s="13" t="s">
        <v>86</v>
      </c>
      <c r="AW238" s="13" t="s">
        <v>39</v>
      </c>
      <c r="AX238" s="13" t="s">
        <v>76</v>
      </c>
      <c r="AY238" s="235" t="s">
        <v>180</v>
      </c>
    </row>
    <row r="239" spans="2:51" s="14" customFormat="1" ht="12">
      <c r="B239" s="236"/>
      <c r="C239" s="237"/>
      <c r="D239" s="216" t="s">
        <v>189</v>
      </c>
      <c r="E239" s="238" t="s">
        <v>21</v>
      </c>
      <c r="F239" s="239" t="s">
        <v>192</v>
      </c>
      <c r="G239" s="237"/>
      <c r="H239" s="240">
        <v>50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AT239" s="246" t="s">
        <v>189</v>
      </c>
      <c r="AU239" s="246" t="s">
        <v>86</v>
      </c>
      <c r="AV239" s="14" t="s">
        <v>187</v>
      </c>
      <c r="AW239" s="14" t="s">
        <v>39</v>
      </c>
      <c r="AX239" s="14" t="s">
        <v>84</v>
      </c>
      <c r="AY239" s="246" t="s">
        <v>180</v>
      </c>
    </row>
    <row r="240" spans="2:65" s="1" customFormat="1" ht="16.5" customHeight="1">
      <c r="B240" s="42"/>
      <c r="C240" s="264" t="s">
        <v>1130</v>
      </c>
      <c r="D240" s="264" t="s">
        <v>360</v>
      </c>
      <c r="E240" s="265" t="s">
        <v>2145</v>
      </c>
      <c r="F240" s="266" t="s">
        <v>2146</v>
      </c>
      <c r="G240" s="267" t="s">
        <v>872</v>
      </c>
      <c r="H240" s="268">
        <v>30</v>
      </c>
      <c r="I240" s="269"/>
      <c r="J240" s="270">
        <f>ROUND(I240*H240,2)</f>
        <v>0</v>
      </c>
      <c r="K240" s="266" t="s">
        <v>422</v>
      </c>
      <c r="L240" s="271"/>
      <c r="M240" s="272" t="s">
        <v>21</v>
      </c>
      <c r="N240" s="273" t="s">
        <v>47</v>
      </c>
      <c r="O240" s="43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AR240" s="25" t="s">
        <v>223</v>
      </c>
      <c r="AT240" s="25" t="s">
        <v>360</v>
      </c>
      <c r="AU240" s="25" t="s">
        <v>86</v>
      </c>
      <c r="AY240" s="25" t="s">
        <v>180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25" t="s">
        <v>84</v>
      </c>
      <c r="BK240" s="213">
        <f>ROUND(I240*H240,2)</f>
        <v>0</v>
      </c>
      <c r="BL240" s="25" t="s">
        <v>187</v>
      </c>
      <c r="BM240" s="25" t="s">
        <v>2147</v>
      </c>
    </row>
    <row r="241" spans="2:51" s="12" customFormat="1" ht="12">
      <c r="B241" s="214"/>
      <c r="C241" s="215"/>
      <c r="D241" s="216" t="s">
        <v>189</v>
      </c>
      <c r="E241" s="217" t="s">
        <v>21</v>
      </c>
      <c r="F241" s="218" t="s">
        <v>2112</v>
      </c>
      <c r="G241" s="215"/>
      <c r="H241" s="217" t="s">
        <v>21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189</v>
      </c>
      <c r="AU241" s="224" t="s">
        <v>86</v>
      </c>
      <c r="AV241" s="12" t="s">
        <v>84</v>
      </c>
      <c r="AW241" s="12" t="s">
        <v>39</v>
      </c>
      <c r="AX241" s="12" t="s">
        <v>76</v>
      </c>
      <c r="AY241" s="224" t="s">
        <v>180</v>
      </c>
    </row>
    <row r="242" spans="2:51" s="13" customFormat="1" ht="12">
      <c r="B242" s="225"/>
      <c r="C242" s="226"/>
      <c r="D242" s="216" t="s">
        <v>189</v>
      </c>
      <c r="E242" s="227" t="s">
        <v>21</v>
      </c>
      <c r="F242" s="228" t="s">
        <v>662</v>
      </c>
      <c r="G242" s="226"/>
      <c r="H242" s="229">
        <v>30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189</v>
      </c>
      <c r="AU242" s="235" t="s">
        <v>86</v>
      </c>
      <c r="AV242" s="13" t="s">
        <v>86</v>
      </c>
      <c r="AW242" s="13" t="s">
        <v>39</v>
      </c>
      <c r="AX242" s="13" t="s">
        <v>76</v>
      </c>
      <c r="AY242" s="235" t="s">
        <v>180</v>
      </c>
    </row>
    <row r="243" spans="2:51" s="14" customFormat="1" ht="12">
      <c r="B243" s="236"/>
      <c r="C243" s="237"/>
      <c r="D243" s="216" t="s">
        <v>189</v>
      </c>
      <c r="E243" s="238" t="s">
        <v>21</v>
      </c>
      <c r="F243" s="239" t="s">
        <v>192</v>
      </c>
      <c r="G243" s="237"/>
      <c r="H243" s="240">
        <v>30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AT243" s="246" t="s">
        <v>189</v>
      </c>
      <c r="AU243" s="246" t="s">
        <v>86</v>
      </c>
      <c r="AV243" s="14" t="s">
        <v>187</v>
      </c>
      <c r="AW243" s="14" t="s">
        <v>39</v>
      </c>
      <c r="AX243" s="14" t="s">
        <v>84</v>
      </c>
      <c r="AY243" s="246" t="s">
        <v>180</v>
      </c>
    </row>
    <row r="244" spans="2:65" s="1" customFormat="1" ht="16.5" customHeight="1">
      <c r="B244" s="42"/>
      <c r="C244" s="264" t="s">
        <v>1135</v>
      </c>
      <c r="D244" s="264" t="s">
        <v>360</v>
      </c>
      <c r="E244" s="265" t="s">
        <v>2148</v>
      </c>
      <c r="F244" s="266" t="s">
        <v>2149</v>
      </c>
      <c r="G244" s="267" t="s">
        <v>872</v>
      </c>
      <c r="H244" s="268">
        <v>30</v>
      </c>
      <c r="I244" s="269"/>
      <c r="J244" s="270">
        <f>ROUND(I244*H244,2)</f>
        <v>0</v>
      </c>
      <c r="K244" s="266" t="s">
        <v>422</v>
      </c>
      <c r="L244" s="271"/>
      <c r="M244" s="272" t="s">
        <v>21</v>
      </c>
      <c r="N244" s="273" t="s">
        <v>47</v>
      </c>
      <c r="O244" s="43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AR244" s="25" t="s">
        <v>223</v>
      </c>
      <c r="AT244" s="25" t="s">
        <v>360</v>
      </c>
      <c r="AU244" s="25" t="s">
        <v>86</v>
      </c>
      <c r="AY244" s="25" t="s">
        <v>180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25" t="s">
        <v>84</v>
      </c>
      <c r="BK244" s="213">
        <f>ROUND(I244*H244,2)</f>
        <v>0</v>
      </c>
      <c r="BL244" s="25" t="s">
        <v>187</v>
      </c>
      <c r="BM244" s="25" t="s">
        <v>2150</v>
      </c>
    </row>
    <row r="245" spans="2:51" s="12" customFormat="1" ht="12">
      <c r="B245" s="214"/>
      <c r="C245" s="215"/>
      <c r="D245" s="216" t="s">
        <v>189</v>
      </c>
      <c r="E245" s="217" t="s">
        <v>21</v>
      </c>
      <c r="F245" s="218" t="s">
        <v>2112</v>
      </c>
      <c r="G245" s="215"/>
      <c r="H245" s="217" t="s">
        <v>21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189</v>
      </c>
      <c r="AU245" s="224" t="s">
        <v>86</v>
      </c>
      <c r="AV245" s="12" t="s">
        <v>84</v>
      </c>
      <c r="AW245" s="12" t="s">
        <v>39</v>
      </c>
      <c r="AX245" s="12" t="s">
        <v>76</v>
      </c>
      <c r="AY245" s="224" t="s">
        <v>180</v>
      </c>
    </row>
    <row r="246" spans="2:51" s="13" customFormat="1" ht="12">
      <c r="B246" s="225"/>
      <c r="C246" s="226"/>
      <c r="D246" s="216" t="s">
        <v>189</v>
      </c>
      <c r="E246" s="227" t="s">
        <v>21</v>
      </c>
      <c r="F246" s="228" t="s">
        <v>662</v>
      </c>
      <c r="G246" s="226"/>
      <c r="H246" s="229">
        <v>30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AT246" s="235" t="s">
        <v>189</v>
      </c>
      <c r="AU246" s="235" t="s">
        <v>86</v>
      </c>
      <c r="AV246" s="13" t="s">
        <v>86</v>
      </c>
      <c r="AW246" s="13" t="s">
        <v>39</v>
      </c>
      <c r="AX246" s="13" t="s">
        <v>76</v>
      </c>
      <c r="AY246" s="235" t="s">
        <v>180</v>
      </c>
    </row>
    <row r="247" spans="2:51" s="14" customFormat="1" ht="12">
      <c r="B247" s="236"/>
      <c r="C247" s="237"/>
      <c r="D247" s="216" t="s">
        <v>189</v>
      </c>
      <c r="E247" s="238" t="s">
        <v>21</v>
      </c>
      <c r="F247" s="239" t="s">
        <v>192</v>
      </c>
      <c r="G247" s="237"/>
      <c r="H247" s="240">
        <v>30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AT247" s="246" t="s">
        <v>189</v>
      </c>
      <c r="AU247" s="246" t="s">
        <v>86</v>
      </c>
      <c r="AV247" s="14" t="s">
        <v>187</v>
      </c>
      <c r="AW247" s="14" t="s">
        <v>39</v>
      </c>
      <c r="AX247" s="14" t="s">
        <v>84</v>
      </c>
      <c r="AY247" s="246" t="s">
        <v>180</v>
      </c>
    </row>
    <row r="248" spans="2:65" s="1" customFormat="1" ht="16.5" customHeight="1">
      <c r="B248" s="42"/>
      <c r="C248" s="264" t="s">
        <v>1140</v>
      </c>
      <c r="D248" s="264" t="s">
        <v>360</v>
      </c>
      <c r="E248" s="265" t="s">
        <v>2151</v>
      </c>
      <c r="F248" s="266" t="s">
        <v>2152</v>
      </c>
      <c r="G248" s="267" t="s">
        <v>872</v>
      </c>
      <c r="H248" s="268">
        <v>75</v>
      </c>
      <c r="I248" s="269"/>
      <c r="J248" s="270">
        <f>ROUND(I248*H248,2)</f>
        <v>0</v>
      </c>
      <c r="K248" s="266" t="s">
        <v>422</v>
      </c>
      <c r="L248" s="271"/>
      <c r="M248" s="272" t="s">
        <v>21</v>
      </c>
      <c r="N248" s="273" t="s">
        <v>47</v>
      </c>
      <c r="O248" s="43"/>
      <c r="P248" s="211">
        <f>O248*H248</f>
        <v>0</v>
      </c>
      <c r="Q248" s="211">
        <v>0</v>
      </c>
      <c r="R248" s="211">
        <f>Q248*H248</f>
        <v>0</v>
      </c>
      <c r="S248" s="211">
        <v>0</v>
      </c>
      <c r="T248" s="212">
        <f>S248*H248</f>
        <v>0</v>
      </c>
      <c r="AR248" s="25" t="s">
        <v>223</v>
      </c>
      <c r="AT248" s="25" t="s">
        <v>360</v>
      </c>
      <c r="AU248" s="25" t="s">
        <v>86</v>
      </c>
      <c r="AY248" s="25" t="s">
        <v>180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25" t="s">
        <v>84</v>
      </c>
      <c r="BK248" s="213">
        <f>ROUND(I248*H248,2)</f>
        <v>0</v>
      </c>
      <c r="BL248" s="25" t="s">
        <v>187</v>
      </c>
      <c r="BM248" s="25" t="s">
        <v>2153</v>
      </c>
    </row>
    <row r="249" spans="2:51" s="12" customFormat="1" ht="12">
      <c r="B249" s="214"/>
      <c r="C249" s="215"/>
      <c r="D249" s="216" t="s">
        <v>189</v>
      </c>
      <c r="E249" s="217" t="s">
        <v>21</v>
      </c>
      <c r="F249" s="218" t="s">
        <v>2112</v>
      </c>
      <c r="G249" s="215"/>
      <c r="H249" s="217" t="s">
        <v>21</v>
      </c>
      <c r="I249" s="219"/>
      <c r="J249" s="215"/>
      <c r="K249" s="215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189</v>
      </c>
      <c r="AU249" s="224" t="s">
        <v>86</v>
      </c>
      <c r="AV249" s="12" t="s">
        <v>84</v>
      </c>
      <c r="AW249" s="12" t="s">
        <v>39</v>
      </c>
      <c r="AX249" s="12" t="s">
        <v>76</v>
      </c>
      <c r="AY249" s="224" t="s">
        <v>180</v>
      </c>
    </row>
    <row r="250" spans="2:51" s="13" customFormat="1" ht="12">
      <c r="B250" s="225"/>
      <c r="C250" s="226"/>
      <c r="D250" s="216" t="s">
        <v>189</v>
      </c>
      <c r="E250" s="227" t="s">
        <v>21</v>
      </c>
      <c r="F250" s="228" t="s">
        <v>1312</v>
      </c>
      <c r="G250" s="226"/>
      <c r="H250" s="229">
        <v>75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AT250" s="235" t="s">
        <v>189</v>
      </c>
      <c r="AU250" s="235" t="s">
        <v>86</v>
      </c>
      <c r="AV250" s="13" t="s">
        <v>86</v>
      </c>
      <c r="AW250" s="13" t="s">
        <v>39</v>
      </c>
      <c r="AX250" s="13" t="s">
        <v>76</v>
      </c>
      <c r="AY250" s="235" t="s">
        <v>180</v>
      </c>
    </row>
    <row r="251" spans="2:51" s="14" customFormat="1" ht="12">
      <c r="B251" s="236"/>
      <c r="C251" s="237"/>
      <c r="D251" s="216" t="s">
        <v>189</v>
      </c>
      <c r="E251" s="238" t="s">
        <v>21</v>
      </c>
      <c r="F251" s="239" t="s">
        <v>192</v>
      </c>
      <c r="G251" s="237"/>
      <c r="H251" s="240">
        <v>75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AT251" s="246" t="s">
        <v>189</v>
      </c>
      <c r="AU251" s="246" t="s">
        <v>86</v>
      </c>
      <c r="AV251" s="14" t="s">
        <v>187</v>
      </c>
      <c r="AW251" s="14" t="s">
        <v>39</v>
      </c>
      <c r="AX251" s="14" t="s">
        <v>84</v>
      </c>
      <c r="AY251" s="246" t="s">
        <v>180</v>
      </c>
    </row>
    <row r="252" spans="2:65" s="1" customFormat="1" ht="16.5" customHeight="1">
      <c r="B252" s="42"/>
      <c r="C252" s="264" t="s">
        <v>1145</v>
      </c>
      <c r="D252" s="264" t="s">
        <v>360</v>
      </c>
      <c r="E252" s="265" t="s">
        <v>2154</v>
      </c>
      <c r="F252" s="266" t="s">
        <v>2155</v>
      </c>
      <c r="G252" s="267" t="s">
        <v>872</v>
      </c>
      <c r="H252" s="268">
        <v>220</v>
      </c>
      <c r="I252" s="269"/>
      <c r="J252" s="270">
        <f>ROUND(I252*H252,2)</f>
        <v>0</v>
      </c>
      <c r="K252" s="266" t="s">
        <v>422</v>
      </c>
      <c r="L252" s="271"/>
      <c r="M252" s="272" t="s">
        <v>21</v>
      </c>
      <c r="N252" s="273" t="s">
        <v>47</v>
      </c>
      <c r="O252" s="43"/>
      <c r="P252" s="211">
        <f>O252*H252</f>
        <v>0</v>
      </c>
      <c r="Q252" s="211">
        <v>0</v>
      </c>
      <c r="R252" s="211">
        <f>Q252*H252</f>
        <v>0</v>
      </c>
      <c r="S252" s="211">
        <v>0</v>
      </c>
      <c r="T252" s="212">
        <f>S252*H252</f>
        <v>0</v>
      </c>
      <c r="AR252" s="25" t="s">
        <v>223</v>
      </c>
      <c r="AT252" s="25" t="s">
        <v>360</v>
      </c>
      <c r="AU252" s="25" t="s">
        <v>86</v>
      </c>
      <c r="AY252" s="25" t="s">
        <v>180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25" t="s">
        <v>84</v>
      </c>
      <c r="BK252" s="213">
        <f>ROUND(I252*H252,2)</f>
        <v>0</v>
      </c>
      <c r="BL252" s="25" t="s">
        <v>187</v>
      </c>
      <c r="BM252" s="25" t="s">
        <v>2156</v>
      </c>
    </row>
    <row r="253" spans="2:51" s="12" customFormat="1" ht="12">
      <c r="B253" s="214"/>
      <c r="C253" s="215"/>
      <c r="D253" s="216" t="s">
        <v>189</v>
      </c>
      <c r="E253" s="217" t="s">
        <v>21</v>
      </c>
      <c r="F253" s="218" t="s">
        <v>2112</v>
      </c>
      <c r="G253" s="215"/>
      <c r="H253" s="217" t="s">
        <v>21</v>
      </c>
      <c r="I253" s="219"/>
      <c r="J253" s="215"/>
      <c r="K253" s="215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189</v>
      </c>
      <c r="AU253" s="224" t="s">
        <v>86</v>
      </c>
      <c r="AV253" s="12" t="s">
        <v>84</v>
      </c>
      <c r="AW253" s="12" t="s">
        <v>39</v>
      </c>
      <c r="AX253" s="12" t="s">
        <v>76</v>
      </c>
      <c r="AY253" s="224" t="s">
        <v>180</v>
      </c>
    </row>
    <row r="254" spans="2:51" s="13" customFormat="1" ht="12">
      <c r="B254" s="225"/>
      <c r="C254" s="226"/>
      <c r="D254" s="216" t="s">
        <v>189</v>
      </c>
      <c r="E254" s="227" t="s">
        <v>21</v>
      </c>
      <c r="F254" s="228" t="s">
        <v>2157</v>
      </c>
      <c r="G254" s="226"/>
      <c r="H254" s="229">
        <v>220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AT254" s="235" t="s">
        <v>189</v>
      </c>
      <c r="AU254" s="235" t="s">
        <v>86</v>
      </c>
      <c r="AV254" s="13" t="s">
        <v>86</v>
      </c>
      <c r="AW254" s="13" t="s">
        <v>39</v>
      </c>
      <c r="AX254" s="13" t="s">
        <v>76</v>
      </c>
      <c r="AY254" s="235" t="s">
        <v>180</v>
      </c>
    </row>
    <row r="255" spans="2:51" s="14" customFormat="1" ht="12">
      <c r="B255" s="236"/>
      <c r="C255" s="237"/>
      <c r="D255" s="216" t="s">
        <v>189</v>
      </c>
      <c r="E255" s="238" t="s">
        <v>21</v>
      </c>
      <c r="F255" s="239" t="s">
        <v>192</v>
      </c>
      <c r="G255" s="237"/>
      <c r="H255" s="240">
        <v>220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AT255" s="246" t="s">
        <v>189</v>
      </c>
      <c r="AU255" s="246" t="s">
        <v>86</v>
      </c>
      <c r="AV255" s="14" t="s">
        <v>187</v>
      </c>
      <c r="AW255" s="14" t="s">
        <v>39</v>
      </c>
      <c r="AX255" s="14" t="s">
        <v>84</v>
      </c>
      <c r="AY255" s="246" t="s">
        <v>180</v>
      </c>
    </row>
    <row r="256" spans="2:65" s="1" customFormat="1" ht="16.5" customHeight="1">
      <c r="B256" s="42"/>
      <c r="C256" s="264" t="s">
        <v>1151</v>
      </c>
      <c r="D256" s="264" t="s">
        <v>360</v>
      </c>
      <c r="E256" s="265" t="s">
        <v>2158</v>
      </c>
      <c r="F256" s="266" t="s">
        <v>2159</v>
      </c>
      <c r="G256" s="267" t="s">
        <v>872</v>
      </c>
      <c r="H256" s="268">
        <v>98</v>
      </c>
      <c r="I256" s="269"/>
      <c r="J256" s="270">
        <f>ROUND(I256*H256,2)</f>
        <v>0</v>
      </c>
      <c r="K256" s="266" t="s">
        <v>422</v>
      </c>
      <c r="L256" s="271"/>
      <c r="M256" s="272" t="s">
        <v>21</v>
      </c>
      <c r="N256" s="273" t="s">
        <v>47</v>
      </c>
      <c r="O256" s="43"/>
      <c r="P256" s="211">
        <f>O256*H256</f>
        <v>0</v>
      </c>
      <c r="Q256" s="211">
        <v>0</v>
      </c>
      <c r="R256" s="211">
        <f>Q256*H256</f>
        <v>0</v>
      </c>
      <c r="S256" s="211">
        <v>0</v>
      </c>
      <c r="T256" s="212">
        <f>S256*H256</f>
        <v>0</v>
      </c>
      <c r="AR256" s="25" t="s">
        <v>223</v>
      </c>
      <c r="AT256" s="25" t="s">
        <v>360</v>
      </c>
      <c r="AU256" s="25" t="s">
        <v>86</v>
      </c>
      <c r="AY256" s="25" t="s">
        <v>180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25" t="s">
        <v>84</v>
      </c>
      <c r="BK256" s="213">
        <f>ROUND(I256*H256,2)</f>
        <v>0</v>
      </c>
      <c r="BL256" s="25" t="s">
        <v>187</v>
      </c>
      <c r="BM256" s="25" t="s">
        <v>2160</v>
      </c>
    </row>
    <row r="257" spans="2:51" s="12" customFormat="1" ht="12">
      <c r="B257" s="214"/>
      <c r="C257" s="215"/>
      <c r="D257" s="216" t="s">
        <v>189</v>
      </c>
      <c r="E257" s="217" t="s">
        <v>21</v>
      </c>
      <c r="F257" s="218" t="s">
        <v>2112</v>
      </c>
      <c r="G257" s="215"/>
      <c r="H257" s="217" t="s">
        <v>21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189</v>
      </c>
      <c r="AU257" s="224" t="s">
        <v>86</v>
      </c>
      <c r="AV257" s="12" t="s">
        <v>84</v>
      </c>
      <c r="AW257" s="12" t="s">
        <v>39</v>
      </c>
      <c r="AX257" s="12" t="s">
        <v>76</v>
      </c>
      <c r="AY257" s="224" t="s">
        <v>180</v>
      </c>
    </row>
    <row r="258" spans="2:51" s="13" customFormat="1" ht="12">
      <c r="B258" s="225"/>
      <c r="C258" s="226"/>
      <c r="D258" s="216" t="s">
        <v>189</v>
      </c>
      <c r="E258" s="227" t="s">
        <v>21</v>
      </c>
      <c r="F258" s="228" t="s">
        <v>1821</v>
      </c>
      <c r="G258" s="226"/>
      <c r="H258" s="229">
        <v>98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189</v>
      </c>
      <c r="AU258" s="235" t="s">
        <v>86</v>
      </c>
      <c r="AV258" s="13" t="s">
        <v>86</v>
      </c>
      <c r="AW258" s="13" t="s">
        <v>39</v>
      </c>
      <c r="AX258" s="13" t="s">
        <v>76</v>
      </c>
      <c r="AY258" s="235" t="s">
        <v>180</v>
      </c>
    </row>
    <row r="259" spans="2:51" s="14" customFormat="1" ht="12">
      <c r="B259" s="236"/>
      <c r="C259" s="237"/>
      <c r="D259" s="216" t="s">
        <v>189</v>
      </c>
      <c r="E259" s="238" t="s">
        <v>21</v>
      </c>
      <c r="F259" s="239" t="s">
        <v>192</v>
      </c>
      <c r="G259" s="237"/>
      <c r="H259" s="240">
        <v>98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AT259" s="246" t="s">
        <v>189</v>
      </c>
      <c r="AU259" s="246" t="s">
        <v>86</v>
      </c>
      <c r="AV259" s="14" t="s">
        <v>187</v>
      </c>
      <c r="AW259" s="14" t="s">
        <v>39</v>
      </c>
      <c r="AX259" s="14" t="s">
        <v>84</v>
      </c>
      <c r="AY259" s="246" t="s">
        <v>180</v>
      </c>
    </row>
    <row r="260" spans="2:65" s="1" customFormat="1" ht="16.5" customHeight="1">
      <c r="B260" s="42"/>
      <c r="C260" s="264" t="s">
        <v>1157</v>
      </c>
      <c r="D260" s="264" t="s">
        <v>360</v>
      </c>
      <c r="E260" s="265" t="s">
        <v>2161</v>
      </c>
      <c r="F260" s="266" t="s">
        <v>2162</v>
      </c>
      <c r="G260" s="267" t="s">
        <v>872</v>
      </c>
      <c r="H260" s="268">
        <v>78</v>
      </c>
      <c r="I260" s="269"/>
      <c r="J260" s="270">
        <f>ROUND(I260*H260,2)</f>
        <v>0</v>
      </c>
      <c r="K260" s="266" t="s">
        <v>422</v>
      </c>
      <c r="L260" s="271"/>
      <c r="M260" s="272" t="s">
        <v>21</v>
      </c>
      <c r="N260" s="273" t="s">
        <v>47</v>
      </c>
      <c r="O260" s="43"/>
      <c r="P260" s="211">
        <f>O260*H260</f>
        <v>0</v>
      </c>
      <c r="Q260" s="211">
        <v>0</v>
      </c>
      <c r="R260" s="211">
        <f>Q260*H260</f>
        <v>0</v>
      </c>
      <c r="S260" s="211">
        <v>0</v>
      </c>
      <c r="T260" s="212">
        <f>S260*H260</f>
        <v>0</v>
      </c>
      <c r="AR260" s="25" t="s">
        <v>223</v>
      </c>
      <c r="AT260" s="25" t="s">
        <v>360</v>
      </c>
      <c r="AU260" s="25" t="s">
        <v>86</v>
      </c>
      <c r="AY260" s="25" t="s">
        <v>180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25" t="s">
        <v>84</v>
      </c>
      <c r="BK260" s="213">
        <f>ROUND(I260*H260,2)</f>
        <v>0</v>
      </c>
      <c r="BL260" s="25" t="s">
        <v>187</v>
      </c>
      <c r="BM260" s="25" t="s">
        <v>2163</v>
      </c>
    </row>
    <row r="261" spans="2:51" s="12" customFormat="1" ht="12">
      <c r="B261" s="214"/>
      <c r="C261" s="215"/>
      <c r="D261" s="216" t="s">
        <v>189</v>
      </c>
      <c r="E261" s="217" t="s">
        <v>21</v>
      </c>
      <c r="F261" s="218" t="s">
        <v>2112</v>
      </c>
      <c r="G261" s="215"/>
      <c r="H261" s="217" t="s">
        <v>21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189</v>
      </c>
      <c r="AU261" s="224" t="s">
        <v>86</v>
      </c>
      <c r="AV261" s="12" t="s">
        <v>84</v>
      </c>
      <c r="AW261" s="12" t="s">
        <v>39</v>
      </c>
      <c r="AX261" s="12" t="s">
        <v>76</v>
      </c>
      <c r="AY261" s="224" t="s">
        <v>180</v>
      </c>
    </row>
    <row r="262" spans="2:51" s="13" customFormat="1" ht="12">
      <c r="B262" s="225"/>
      <c r="C262" s="226"/>
      <c r="D262" s="216" t="s">
        <v>189</v>
      </c>
      <c r="E262" s="227" t="s">
        <v>21</v>
      </c>
      <c r="F262" s="228" t="s">
        <v>1327</v>
      </c>
      <c r="G262" s="226"/>
      <c r="H262" s="229">
        <v>78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AT262" s="235" t="s">
        <v>189</v>
      </c>
      <c r="AU262" s="235" t="s">
        <v>86</v>
      </c>
      <c r="AV262" s="13" t="s">
        <v>86</v>
      </c>
      <c r="AW262" s="13" t="s">
        <v>39</v>
      </c>
      <c r="AX262" s="13" t="s">
        <v>76</v>
      </c>
      <c r="AY262" s="235" t="s">
        <v>180</v>
      </c>
    </row>
    <row r="263" spans="2:51" s="14" customFormat="1" ht="12">
      <c r="B263" s="236"/>
      <c r="C263" s="237"/>
      <c r="D263" s="216" t="s">
        <v>189</v>
      </c>
      <c r="E263" s="238" t="s">
        <v>21</v>
      </c>
      <c r="F263" s="239" t="s">
        <v>192</v>
      </c>
      <c r="G263" s="237"/>
      <c r="H263" s="240">
        <v>78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AT263" s="246" t="s">
        <v>189</v>
      </c>
      <c r="AU263" s="246" t="s">
        <v>86</v>
      </c>
      <c r="AV263" s="14" t="s">
        <v>187</v>
      </c>
      <c r="AW263" s="14" t="s">
        <v>39</v>
      </c>
      <c r="AX263" s="14" t="s">
        <v>84</v>
      </c>
      <c r="AY263" s="246" t="s">
        <v>180</v>
      </c>
    </row>
    <row r="264" spans="2:65" s="1" customFormat="1" ht="16.5" customHeight="1">
      <c r="B264" s="42"/>
      <c r="C264" s="264" t="s">
        <v>585</v>
      </c>
      <c r="D264" s="264" t="s">
        <v>360</v>
      </c>
      <c r="E264" s="265" t="s">
        <v>2164</v>
      </c>
      <c r="F264" s="266" t="s">
        <v>2165</v>
      </c>
      <c r="G264" s="267" t="s">
        <v>872</v>
      </c>
      <c r="H264" s="268">
        <v>10</v>
      </c>
      <c r="I264" s="269"/>
      <c r="J264" s="270">
        <f>ROUND(I264*H264,2)</f>
        <v>0</v>
      </c>
      <c r="K264" s="266" t="s">
        <v>422</v>
      </c>
      <c r="L264" s="271"/>
      <c r="M264" s="272" t="s">
        <v>21</v>
      </c>
      <c r="N264" s="273" t="s">
        <v>47</v>
      </c>
      <c r="O264" s="43"/>
      <c r="P264" s="211">
        <f>O264*H264</f>
        <v>0</v>
      </c>
      <c r="Q264" s="211">
        <v>0</v>
      </c>
      <c r="R264" s="211">
        <f>Q264*H264</f>
        <v>0</v>
      </c>
      <c r="S264" s="211">
        <v>0</v>
      </c>
      <c r="T264" s="212">
        <f>S264*H264</f>
        <v>0</v>
      </c>
      <c r="AR264" s="25" t="s">
        <v>223</v>
      </c>
      <c r="AT264" s="25" t="s">
        <v>360</v>
      </c>
      <c r="AU264" s="25" t="s">
        <v>86</v>
      </c>
      <c r="AY264" s="25" t="s">
        <v>180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25" t="s">
        <v>84</v>
      </c>
      <c r="BK264" s="213">
        <f>ROUND(I264*H264,2)</f>
        <v>0</v>
      </c>
      <c r="BL264" s="25" t="s">
        <v>187</v>
      </c>
      <c r="BM264" s="25" t="s">
        <v>2166</v>
      </c>
    </row>
    <row r="265" spans="2:51" s="12" customFormat="1" ht="12">
      <c r="B265" s="214"/>
      <c r="C265" s="215"/>
      <c r="D265" s="216" t="s">
        <v>189</v>
      </c>
      <c r="E265" s="217" t="s">
        <v>21</v>
      </c>
      <c r="F265" s="218" t="s">
        <v>2112</v>
      </c>
      <c r="G265" s="215"/>
      <c r="H265" s="217" t="s">
        <v>21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189</v>
      </c>
      <c r="AU265" s="224" t="s">
        <v>86</v>
      </c>
      <c r="AV265" s="12" t="s">
        <v>84</v>
      </c>
      <c r="AW265" s="12" t="s">
        <v>39</v>
      </c>
      <c r="AX265" s="12" t="s">
        <v>76</v>
      </c>
      <c r="AY265" s="224" t="s">
        <v>180</v>
      </c>
    </row>
    <row r="266" spans="2:51" s="13" customFormat="1" ht="12">
      <c r="B266" s="225"/>
      <c r="C266" s="226"/>
      <c r="D266" s="216" t="s">
        <v>189</v>
      </c>
      <c r="E266" s="227" t="s">
        <v>21</v>
      </c>
      <c r="F266" s="228" t="s">
        <v>241</v>
      </c>
      <c r="G266" s="226"/>
      <c r="H266" s="229">
        <v>10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AT266" s="235" t="s">
        <v>189</v>
      </c>
      <c r="AU266" s="235" t="s">
        <v>86</v>
      </c>
      <c r="AV266" s="13" t="s">
        <v>86</v>
      </c>
      <c r="AW266" s="13" t="s">
        <v>39</v>
      </c>
      <c r="AX266" s="13" t="s">
        <v>76</v>
      </c>
      <c r="AY266" s="235" t="s">
        <v>180</v>
      </c>
    </row>
    <row r="267" spans="2:51" s="14" customFormat="1" ht="12">
      <c r="B267" s="236"/>
      <c r="C267" s="237"/>
      <c r="D267" s="216" t="s">
        <v>189</v>
      </c>
      <c r="E267" s="238" t="s">
        <v>21</v>
      </c>
      <c r="F267" s="239" t="s">
        <v>192</v>
      </c>
      <c r="G267" s="237"/>
      <c r="H267" s="240">
        <v>10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AT267" s="246" t="s">
        <v>189</v>
      </c>
      <c r="AU267" s="246" t="s">
        <v>86</v>
      </c>
      <c r="AV267" s="14" t="s">
        <v>187</v>
      </c>
      <c r="AW267" s="14" t="s">
        <v>39</v>
      </c>
      <c r="AX267" s="14" t="s">
        <v>84</v>
      </c>
      <c r="AY267" s="246" t="s">
        <v>180</v>
      </c>
    </row>
    <row r="268" spans="2:65" s="1" customFormat="1" ht="16.5" customHeight="1">
      <c r="B268" s="42"/>
      <c r="C268" s="264" t="s">
        <v>1169</v>
      </c>
      <c r="D268" s="264" t="s">
        <v>360</v>
      </c>
      <c r="E268" s="265" t="s">
        <v>2167</v>
      </c>
      <c r="F268" s="266" t="s">
        <v>2168</v>
      </c>
      <c r="G268" s="267" t="s">
        <v>872</v>
      </c>
      <c r="H268" s="268">
        <v>10</v>
      </c>
      <c r="I268" s="269"/>
      <c r="J268" s="270">
        <f>ROUND(I268*H268,2)</f>
        <v>0</v>
      </c>
      <c r="K268" s="266" t="s">
        <v>422</v>
      </c>
      <c r="L268" s="271"/>
      <c r="M268" s="272" t="s">
        <v>21</v>
      </c>
      <c r="N268" s="273" t="s">
        <v>47</v>
      </c>
      <c r="O268" s="43"/>
      <c r="P268" s="211">
        <f>O268*H268</f>
        <v>0</v>
      </c>
      <c r="Q268" s="211">
        <v>0</v>
      </c>
      <c r="R268" s="211">
        <f>Q268*H268</f>
        <v>0</v>
      </c>
      <c r="S268" s="211">
        <v>0</v>
      </c>
      <c r="T268" s="212">
        <f>S268*H268</f>
        <v>0</v>
      </c>
      <c r="AR268" s="25" t="s">
        <v>223</v>
      </c>
      <c r="AT268" s="25" t="s">
        <v>360</v>
      </c>
      <c r="AU268" s="25" t="s">
        <v>86</v>
      </c>
      <c r="AY268" s="25" t="s">
        <v>180</v>
      </c>
      <c r="BE268" s="213">
        <f>IF(N268="základní",J268,0)</f>
        <v>0</v>
      </c>
      <c r="BF268" s="213">
        <f>IF(N268="snížená",J268,0)</f>
        <v>0</v>
      </c>
      <c r="BG268" s="213">
        <f>IF(N268="zákl. přenesená",J268,0)</f>
        <v>0</v>
      </c>
      <c r="BH268" s="213">
        <f>IF(N268="sníž. přenesená",J268,0)</f>
        <v>0</v>
      </c>
      <c r="BI268" s="213">
        <f>IF(N268="nulová",J268,0)</f>
        <v>0</v>
      </c>
      <c r="BJ268" s="25" t="s">
        <v>84</v>
      </c>
      <c r="BK268" s="213">
        <f>ROUND(I268*H268,2)</f>
        <v>0</v>
      </c>
      <c r="BL268" s="25" t="s">
        <v>187</v>
      </c>
      <c r="BM268" s="25" t="s">
        <v>2169</v>
      </c>
    </row>
    <row r="269" spans="2:51" s="12" customFormat="1" ht="12">
      <c r="B269" s="214"/>
      <c r="C269" s="215"/>
      <c r="D269" s="216" t="s">
        <v>189</v>
      </c>
      <c r="E269" s="217" t="s">
        <v>21</v>
      </c>
      <c r="F269" s="218" t="s">
        <v>2112</v>
      </c>
      <c r="G269" s="215"/>
      <c r="H269" s="217" t="s">
        <v>21</v>
      </c>
      <c r="I269" s="219"/>
      <c r="J269" s="215"/>
      <c r="K269" s="215"/>
      <c r="L269" s="220"/>
      <c r="M269" s="221"/>
      <c r="N269" s="222"/>
      <c r="O269" s="222"/>
      <c r="P269" s="222"/>
      <c r="Q269" s="222"/>
      <c r="R269" s="222"/>
      <c r="S269" s="222"/>
      <c r="T269" s="223"/>
      <c r="AT269" s="224" t="s">
        <v>189</v>
      </c>
      <c r="AU269" s="224" t="s">
        <v>86</v>
      </c>
      <c r="AV269" s="12" t="s">
        <v>84</v>
      </c>
      <c r="AW269" s="12" t="s">
        <v>39</v>
      </c>
      <c r="AX269" s="12" t="s">
        <v>76</v>
      </c>
      <c r="AY269" s="224" t="s">
        <v>180</v>
      </c>
    </row>
    <row r="270" spans="2:51" s="13" customFormat="1" ht="12">
      <c r="B270" s="225"/>
      <c r="C270" s="226"/>
      <c r="D270" s="216" t="s">
        <v>189</v>
      </c>
      <c r="E270" s="227" t="s">
        <v>21</v>
      </c>
      <c r="F270" s="228" t="s">
        <v>241</v>
      </c>
      <c r="G270" s="226"/>
      <c r="H270" s="229">
        <v>10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AT270" s="235" t="s">
        <v>189</v>
      </c>
      <c r="AU270" s="235" t="s">
        <v>86</v>
      </c>
      <c r="AV270" s="13" t="s">
        <v>86</v>
      </c>
      <c r="AW270" s="13" t="s">
        <v>39</v>
      </c>
      <c r="AX270" s="13" t="s">
        <v>76</v>
      </c>
      <c r="AY270" s="235" t="s">
        <v>180</v>
      </c>
    </row>
    <row r="271" spans="2:51" s="14" customFormat="1" ht="12">
      <c r="B271" s="236"/>
      <c r="C271" s="237"/>
      <c r="D271" s="216" t="s">
        <v>189</v>
      </c>
      <c r="E271" s="238" t="s">
        <v>21</v>
      </c>
      <c r="F271" s="239" t="s">
        <v>192</v>
      </c>
      <c r="G271" s="237"/>
      <c r="H271" s="240">
        <v>10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AT271" s="246" t="s">
        <v>189</v>
      </c>
      <c r="AU271" s="246" t="s">
        <v>86</v>
      </c>
      <c r="AV271" s="14" t="s">
        <v>187</v>
      </c>
      <c r="AW271" s="14" t="s">
        <v>39</v>
      </c>
      <c r="AX271" s="14" t="s">
        <v>84</v>
      </c>
      <c r="AY271" s="246" t="s">
        <v>180</v>
      </c>
    </row>
    <row r="272" spans="2:65" s="1" customFormat="1" ht="16.5" customHeight="1">
      <c r="B272" s="42"/>
      <c r="C272" s="264" t="s">
        <v>1174</v>
      </c>
      <c r="D272" s="264" t="s">
        <v>360</v>
      </c>
      <c r="E272" s="265" t="s">
        <v>2170</v>
      </c>
      <c r="F272" s="266" t="s">
        <v>2171</v>
      </c>
      <c r="G272" s="267" t="s">
        <v>872</v>
      </c>
      <c r="H272" s="268">
        <v>10</v>
      </c>
      <c r="I272" s="269"/>
      <c r="J272" s="270">
        <f>ROUND(I272*H272,2)</f>
        <v>0</v>
      </c>
      <c r="K272" s="266" t="s">
        <v>422</v>
      </c>
      <c r="L272" s="271"/>
      <c r="M272" s="272" t="s">
        <v>21</v>
      </c>
      <c r="N272" s="273" t="s">
        <v>47</v>
      </c>
      <c r="O272" s="43"/>
      <c r="P272" s="211">
        <f>O272*H272</f>
        <v>0</v>
      </c>
      <c r="Q272" s="211">
        <v>0</v>
      </c>
      <c r="R272" s="211">
        <f>Q272*H272</f>
        <v>0</v>
      </c>
      <c r="S272" s="211">
        <v>0</v>
      </c>
      <c r="T272" s="212">
        <f>S272*H272</f>
        <v>0</v>
      </c>
      <c r="AR272" s="25" t="s">
        <v>223</v>
      </c>
      <c r="AT272" s="25" t="s">
        <v>360</v>
      </c>
      <c r="AU272" s="25" t="s">
        <v>86</v>
      </c>
      <c r="AY272" s="25" t="s">
        <v>180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25" t="s">
        <v>84</v>
      </c>
      <c r="BK272" s="213">
        <f>ROUND(I272*H272,2)</f>
        <v>0</v>
      </c>
      <c r="BL272" s="25" t="s">
        <v>187</v>
      </c>
      <c r="BM272" s="25" t="s">
        <v>2172</v>
      </c>
    </row>
    <row r="273" spans="2:51" s="12" customFormat="1" ht="12">
      <c r="B273" s="214"/>
      <c r="C273" s="215"/>
      <c r="D273" s="216" t="s">
        <v>189</v>
      </c>
      <c r="E273" s="217" t="s">
        <v>21</v>
      </c>
      <c r="F273" s="218" t="s">
        <v>2112</v>
      </c>
      <c r="G273" s="215"/>
      <c r="H273" s="217" t="s">
        <v>21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189</v>
      </c>
      <c r="AU273" s="224" t="s">
        <v>86</v>
      </c>
      <c r="AV273" s="12" t="s">
        <v>84</v>
      </c>
      <c r="AW273" s="12" t="s">
        <v>39</v>
      </c>
      <c r="AX273" s="12" t="s">
        <v>76</v>
      </c>
      <c r="AY273" s="224" t="s">
        <v>180</v>
      </c>
    </row>
    <row r="274" spans="2:51" s="13" customFormat="1" ht="12">
      <c r="B274" s="225"/>
      <c r="C274" s="226"/>
      <c r="D274" s="216" t="s">
        <v>189</v>
      </c>
      <c r="E274" s="227" t="s">
        <v>21</v>
      </c>
      <c r="F274" s="228" t="s">
        <v>241</v>
      </c>
      <c r="G274" s="226"/>
      <c r="H274" s="229">
        <v>10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AT274" s="235" t="s">
        <v>189</v>
      </c>
      <c r="AU274" s="235" t="s">
        <v>86</v>
      </c>
      <c r="AV274" s="13" t="s">
        <v>86</v>
      </c>
      <c r="AW274" s="13" t="s">
        <v>39</v>
      </c>
      <c r="AX274" s="13" t="s">
        <v>76</v>
      </c>
      <c r="AY274" s="235" t="s">
        <v>180</v>
      </c>
    </row>
    <row r="275" spans="2:51" s="14" customFormat="1" ht="12">
      <c r="B275" s="236"/>
      <c r="C275" s="237"/>
      <c r="D275" s="216" t="s">
        <v>189</v>
      </c>
      <c r="E275" s="238" t="s">
        <v>21</v>
      </c>
      <c r="F275" s="239" t="s">
        <v>192</v>
      </c>
      <c r="G275" s="237"/>
      <c r="H275" s="240">
        <v>10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AT275" s="246" t="s">
        <v>189</v>
      </c>
      <c r="AU275" s="246" t="s">
        <v>86</v>
      </c>
      <c r="AV275" s="14" t="s">
        <v>187</v>
      </c>
      <c r="AW275" s="14" t="s">
        <v>39</v>
      </c>
      <c r="AX275" s="14" t="s">
        <v>84</v>
      </c>
      <c r="AY275" s="246" t="s">
        <v>180</v>
      </c>
    </row>
    <row r="276" spans="2:65" s="1" customFormat="1" ht="16.5" customHeight="1">
      <c r="B276" s="42"/>
      <c r="C276" s="264" t="s">
        <v>1179</v>
      </c>
      <c r="D276" s="264" t="s">
        <v>360</v>
      </c>
      <c r="E276" s="265" t="s">
        <v>2173</v>
      </c>
      <c r="F276" s="266" t="s">
        <v>2174</v>
      </c>
      <c r="G276" s="267" t="s">
        <v>872</v>
      </c>
      <c r="H276" s="268">
        <v>20</v>
      </c>
      <c r="I276" s="269"/>
      <c r="J276" s="270">
        <f>ROUND(I276*H276,2)</f>
        <v>0</v>
      </c>
      <c r="K276" s="266" t="s">
        <v>422</v>
      </c>
      <c r="L276" s="271"/>
      <c r="M276" s="272" t="s">
        <v>21</v>
      </c>
      <c r="N276" s="273" t="s">
        <v>47</v>
      </c>
      <c r="O276" s="43"/>
      <c r="P276" s="211">
        <f>O276*H276</f>
        <v>0</v>
      </c>
      <c r="Q276" s="211">
        <v>0</v>
      </c>
      <c r="R276" s="211">
        <f>Q276*H276</f>
        <v>0</v>
      </c>
      <c r="S276" s="211">
        <v>0</v>
      </c>
      <c r="T276" s="212">
        <f>S276*H276</f>
        <v>0</v>
      </c>
      <c r="AR276" s="25" t="s">
        <v>223</v>
      </c>
      <c r="AT276" s="25" t="s">
        <v>360</v>
      </c>
      <c r="AU276" s="25" t="s">
        <v>86</v>
      </c>
      <c r="AY276" s="25" t="s">
        <v>180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25" t="s">
        <v>84</v>
      </c>
      <c r="BK276" s="213">
        <f>ROUND(I276*H276,2)</f>
        <v>0</v>
      </c>
      <c r="BL276" s="25" t="s">
        <v>187</v>
      </c>
      <c r="BM276" s="25" t="s">
        <v>2175</v>
      </c>
    </row>
    <row r="277" spans="2:51" s="12" customFormat="1" ht="12">
      <c r="B277" s="214"/>
      <c r="C277" s="215"/>
      <c r="D277" s="216" t="s">
        <v>189</v>
      </c>
      <c r="E277" s="217" t="s">
        <v>21</v>
      </c>
      <c r="F277" s="218" t="s">
        <v>2112</v>
      </c>
      <c r="G277" s="215"/>
      <c r="H277" s="217" t="s">
        <v>21</v>
      </c>
      <c r="I277" s="219"/>
      <c r="J277" s="215"/>
      <c r="K277" s="215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189</v>
      </c>
      <c r="AU277" s="224" t="s">
        <v>86</v>
      </c>
      <c r="AV277" s="12" t="s">
        <v>84</v>
      </c>
      <c r="AW277" s="12" t="s">
        <v>39</v>
      </c>
      <c r="AX277" s="12" t="s">
        <v>76</v>
      </c>
      <c r="AY277" s="224" t="s">
        <v>180</v>
      </c>
    </row>
    <row r="278" spans="2:51" s="13" customFormat="1" ht="12">
      <c r="B278" s="225"/>
      <c r="C278" s="226"/>
      <c r="D278" s="216" t="s">
        <v>189</v>
      </c>
      <c r="E278" s="227" t="s">
        <v>21</v>
      </c>
      <c r="F278" s="228" t="s">
        <v>308</v>
      </c>
      <c r="G278" s="226"/>
      <c r="H278" s="229">
        <v>20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AT278" s="235" t="s">
        <v>189</v>
      </c>
      <c r="AU278" s="235" t="s">
        <v>86</v>
      </c>
      <c r="AV278" s="13" t="s">
        <v>86</v>
      </c>
      <c r="AW278" s="13" t="s">
        <v>39</v>
      </c>
      <c r="AX278" s="13" t="s">
        <v>76</v>
      </c>
      <c r="AY278" s="235" t="s">
        <v>180</v>
      </c>
    </row>
    <row r="279" spans="2:51" s="14" customFormat="1" ht="12">
      <c r="B279" s="236"/>
      <c r="C279" s="237"/>
      <c r="D279" s="216" t="s">
        <v>189</v>
      </c>
      <c r="E279" s="238" t="s">
        <v>21</v>
      </c>
      <c r="F279" s="239" t="s">
        <v>192</v>
      </c>
      <c r="G279" s="237"/>
      <c r="H279" s="240">
        <v>20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189</v>
      </c>
      <c r="AU279" s="246" t="s">
        <v>86</v>
      </c>
      <c r="AV279" s="14" t="s">
        <v>187</v>
      </c>
      <c r="AW279" s="14" t="s">
        <v>39</v>
      </c>
      <c r="AX279" s="14" t="s">
        <v>84</v>
      </c>
      <c r="AY279" s="246" t="s">
        <v>180</v>
      </c>
    </row>
    <row r="280" spans="2:65" s="1" customFormat="1" ht="16.5" customHeight="1">
      <c r="B280" s="42"/>
      <c r="C280" s="264" t="s">
        <v>1184</v>
      </c>
      <c r="D280" s="264" t="s">
        <v>360</v>
      </c>
      <c r="E280" s="265" t="s">
        <v>2176</v>
      </c>
      <c r="F280" s="266" t="s">
        <v>2177</v>
      </c>
      <c r="G280" s="267" t="s">
        <v>872</v>
      </c>
      <c r="H280" s="268">
        <v>20</v>
      </c>
      <c r="I280" s="269"/>
      <c r="J280" s="270">
        <f>ROUND(I280*H280,2)</f>
        <v>0</v>
      </c>
      <c r="K280" s="266" t="s">
        <v>422</v>
      </c>
      <c r="L280" s="271"/>
      <c r="M280" s="272" t="s">
        <v>21</v>
      </c>
      <c r="N280" s="273" t="s">
        <v>47</v>
      </c>
      <c r="O280" s="43"/>
      <c r="P280" s="211">
        <f>O280*H280</f>
        <v>0</v>
      </c>
      <c r="Q280" s="211">
        <v>0</v>
      </c>
      <c r="R280" s="211">
        <f>Q280*H280</f>
        <v>0</v>
      </c>
      <c r="S280" s="211">
        <v>0</v>
      </c>
      <c r="T280" s="212">
        <f>S280*H280</f>
        <v>0</v>
      </c>
      <c r="AR280" s="25" t="s">
        <v>223</v>
      </c>
      <c r="AT280" s="25" t="s">
        <v>360</v>
      </c>
      <c r="AU280" s="25" t="s">
        <v>86</v>
      </c>
      <c r="AY280" s="25" t="s">
        <v>180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25" t="s">
        <v>84</v>
      </c>
      <c r="BK280" s="213">
        <f>ROUND(I280*H280,2)</f>
        <v>0</v>
      </c>
      <c r="BL280" s="25" t="s">
        <v>187</v>
      </c>
      <c r="BM280" s="25" t="s">
        <v>2178</v>
      </c>
    </row>
    <row r="281" spans="2:51" s="12" customFormat="1" ht="12">
      <c r="B281" s="214"/>
      <c r="C281" s="215"/>
      <c r="D281" s="216" t="s">
        <v>189</v>
      </c>
      <c r="E281" s="217" t="s">
        <v>21</v>
      </c>
      <c r="F281" s="218" t="s">
        <v>2112</v>
      </c>
      <c r="G281" s="215"/>
      <c r="H281" s="217" t="s">
        <v>21</v>
      </c>
      <c r="I281" s="219"/>
      <c r="J281" s="215"/>
      <c r="K281" s="215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189</v>
      </c>
      <c r="AU281" s="224" t="s">
        <v>86</v>
      </c>
      <c r="AV281" s="12" t="s">
        <v>84</v>
      </c>
      <c r="AW281" s="12" t="s">
        <v>39</v>
      </c>
      <c r="AX281" s="12" t="s">
        <v>76</v>
      </c>
      <c r="AY281" s="224" t="s">
        <v>180</v>
      </c>
    </row>
    <row r="282" spans="2:51" s="13" customFormat="1" ht="12">
      <c r="B282" s="225"/>
      <c r="C282" s="226"/>
      <c r="D282" s="216" t="s">
        <v>189</v>
      </c>
      <c r="E282" s="227" t="s">
        <v>21</v>
      </c>
      <c r="F282" s="228" t="s">
        <v>308</v>
      </c>
      <c r="G282" s="226"/>
      <c r="H282" s="229">
        <v>20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AT282" s="235" t="s">
        <v>189</v>
      </c>
      <c r="AU282" s="235" t="s">
        <v>86</v>
      </c>
      <c r="AV282" s="13" t="s">
        <v>86</v>
      </c>
      <c r="AW282" s="13" t="s">
        <v>39</v>
      </c>
      <c r="AX282" s="13" t="s">
        <v>76</v>
      </c>
      <c r="AY282" s="235" t="s">
        <v>180</v>
      </c>
    </row>
    <row r="283" spans="2:51" s="14" customFormat="1" ht="12">
      <c r="B283" s="236"/>
      <c r="C283" s="237"/>
      <c r="D283" s="216" t="s">
        <v>189</v>
      </c>
      <c r="E283" s="238" t="s">
        <v>21</v>
      </c>
      <c r="F283" s="239" t="s">
        <v>192</v>
      </c>
      <c r="G283" s="237"/>
      <c r="H283" s="240">
        <v>20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AT283" s="246" t="s">
        <v>189</v>
      </c>
      <c r="AU283" s="246" t="s">
        <v>86</v>
      </c>
      <c r="AV283" s="14" t="s">
        <v>187</v>
      </c>
      <c r="AW283" s="14" t="s">
        <v>39</v>
      </c>
      <c r="AX283" s="14" t="s">
        <v>84</v>
      </c>
      <c r="AY283" s="246" t="s">
        <v>180</v>
      </c>
    </row>
    <row r="284" spans="2:65" s="1" customFormat="1" ht="16.5" customHeight="1">
      <c r="B284" s="42"/>
      <c r="C284" s="264" t="s">
        <v>1190</v>
      </c>
      <c r="D284" s="264" t="s">
        <v>360</v>
      </c>
      <c r="E284" s="265" t="s">
        <v>2179</v>
      </c>
      <c r="F284" s="266" t="s">
        <v>2180</v>
      </c>
      <c r="G284" s="267" t="s">
        <v>872</v>
      </c>
      <c r="H284" s="268">
        <v>10</v>
      </c>
      <c r="I284" s="269"/>
      <c r="J284" s="270">
        <f>ROUND(I284*H284,2)</f>
        <v>0</v>
      </c>
      <c r="K284" s="266" t="s">
        <v>422</v>
      </c>
      <c r="L284" s="271"/>
      <c r="M284" s="272" t="s">
        <v>21</v>
      </c>
      <c r="N284" s="273" t="s">
        <v>47</v>
      </c>
      <c r="O284" s="43"/>
      <c r="P284" s="211">
        <f>O284*H284</f>
        <v>0</v>
      </c>
      <c r="Q284" s="211">
        <v>0</v>
      </c>
      <c r="R284" s="211">
        <f>Q284*H284</f>
        <v>0</v>
      </c>
      <c r="S284" s="211">
        <v>0</v>
      </c>
      <c r="T284" s="212">
        <f>S284*H284</f>
        <v>0</v>
      </c>
      <c r="AR284" s="25" t="s">
        <v>223</v>
      </c>
      <c r="AT284" s="25" t="s">
        <v>360</v>
      </c>
      <c r="AU284" s="25" t="s">
        <v>86</v>
      </c>
      <c r="AY284" s="25" t="s">
        <v>180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25" t="s">
        <v>84</v>
      </c>
      <c r="BK284" s="213">
        <f>ROUND(I284*H284,2)</f>
        <v>0</v>
      </c>
      <c r="BL284" s="25" t="s">
        <v>187</v>
      </c>
      <c r="BM284" s="25" t="s">
        <v>2181</v>
      </c>
    </row>
    <row r="285" spans="2:51" s="12" customFormat="1" ht="12">
      <c r="B285" s="214"/>
      <c r="C285" s="215"/>
      <c r="D285" s="216" t="s">
        <v>189</v>
      </c>
      <c r="E285" s="217" t="s">
        <v>21</v>
      </c>
      <c r="F285" s="218" t="s">
        <v>2112</v>
      </c>
      <c r="G285" s="215"/>
      <c r="H285" s="217" t="s">
        <v>21</v>
      </c>
      <c r="I285" s="219"/>
      <c r="J285" s="215"/>
      <c r="K285" s="215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189</v>
      </c>
      <c r="AU285" s="224" t="s">
        <v>86</v>
      </c>
      <c r="AV285" s="12" t="s">
        <v>84</v>
      </c>
      <c r="AW285" s="12" t="s">
        <v>39</v>
      </c>
      <c r="AX285" s="12" t="s">
        <v>76</v>
      </c>
      <c r="AY285" s="224" t="s">
        <v>180</v>
      </c>
    </row>
    <row r="286" spans="2:51" s="13" customFormat="1" ht="12">
      <c r="B286" s="225"/>
      <c r="C286" s="226"/>
      <c r="D286" s="216" t="s">
        <v>189</v>
      </c>
      <c r="E286" s="227" t="s">
        <v>21</v>
      </c>
      <c r="F286" s="228" t="s">
        <v>241</v>
      </c>
      <c r="G286" s="226"/>
      <c r="H286" s="229">
        <v>10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AT286" s="235" t="s">
        <v>189</v>
      </c>
      <c r="AU286" s="235" t="s">
        <v>86</v>
      </c>
      <c r="AV286" s="13" t="s">
        <v>86</v>
      </c>
      <c r="AW286" s="13" t="s">
        <v>39</v>
      </c>
      <c r="AX286" s="13" t="s">
        <v>76</v>
      </c>
      <c r="AY286" s="235" t="s">
        <v>180</v>
      </c>
    </row>
    <row r="287" spans="2:51" s="14" customFormat="1" ht="12">
      <c r="B287" s="236"/>
      <c r="C287" s="237"/>
      <c r="D287" s="216" t="s">
        <v>189</v>
      </c>
      <c r="E287" s="238" t="s">
        <v>21</v>
      </c>
      <c r="F287" s="239" t="s">
        <v>192</v>
      </c>
      <c r="G287" s="237"/>
      <c r="H287" s="240">
        <v>10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AT287" s="246" t="s">
        <v>189</v>
      </c>
      <c r="AU287" s="246" t="s">
        <v>86</v>
      </c>
      <c r="AV287" s="14" t="s">
        <v>187</v>
      </c>
      <c r="AW287" s="14" t="s">
        <v>39</v>
      </c>
      <c r="AX287" s="14" t="s">
        <v>84</v>
      </c>
      <c r="AY287" s="246" t="s">
        <v>180</v>
      </c>
    </row>
    <row r="288" spans="2:65" s="1" customFormat="1" ht="16.5" customHeight="1">
      <c r="B288" s="42"/>
      <c r="C288" s="264" t="s">
        <v>1195</v>
      </c>
      <c r="D288" s="264" t="s">
        <v>360</v>
      </c>
      <c r="E288" s="265" t="s">
        <v>2182</v>
      </c>
      <c r="F288" s="266" t="s">
        <v>2183</v>
      </c>
      <c r="G288" s="267" t="s">
        <v>872</v>
      </c>
      <c r="H288" s="268">
        <v>10</v>
      </c>
      <c r="I288" s="269"/>
      <c r="J288" s="270">
        <f>ROUND(I288*H288,2)</f>
        <v>0</v>
      </c>
      <c r="K288" s="266" t="s">
        <v>422</v>
      </c>
      <c r="L288" s="271"/>
      <c r="M288" s="272" t="s">
        <v>21</v>
      </c>
      <c r="N288" s="273" t="s">
        <v>47</v>
      </c>
      <c r="O288" s="43"/>
      <c r="P288" s="211">
        <f>O288*H288</f>
        <v>0</v>
      </c>
      <c r="Q288" s="211">
        <v>0</v>
      </c>
      <c r="R288" s="211">
        <f>Q288*H288</f>
        <v>0</v>
      </c>
      <c r="S288" s="211">
        <v>0</v>
      </c>
      <c r="T288" s="212">
        <f>S288*H288</f>
        <v>0</v>
      </c>
      <c r="AR288" s="25" t="s">
        <v>223</v>
      </c>
      <c r="AT288" s="25" t="s">
        <v>360</v>
      </c>
      <c r="AU288" s="25" t="s">
        <v>86</v>
      </c>
      <c r="AY288" s="25" t="s">
        <v>180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25" t="s">
        <v>84</v>
      </c>
      <c r="BK288" s="213">
        <f>ROUND(I288*H288,2)</f>
        <v>0</v>
      </c>
      <c r="BL288" s="25" t="s">
        <v>187</v>
      </c>
      <c r="BM288" s="25" t="s">
        <v>2184</v>
      </c>
    </row>
    <row r="289" spans="2:51" s="12" customFormat="1" ht="12">
      <c r="B289" s="214"/>
      <c r="C289" s="215"/>
      <c r="D289" s="216" t="s">
        <v>189</v>
      </c>
      <c r="E289" s="217" t="s">
        <v>21</v>
      </c>
      <c r="F289" s="218" t="s">
        <v>2112</v>
      </c>
      <c r="G289" s="215"/>
      <c r="H289" s="217" t="s">
        <v>21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189</v>
      </c>
      <c r="AU289" s="224" t="s">
        <v>86</v>
      </c>
      <c r="AV289" s="12" t="s">
        <v>84</v>
      </c>
      <c r="AW289" s="12" t="s">
        <v>39</v>
      </c>
      <c r="AX289" s="12" t="s">
        <v>76</v>
      </c>
      <c r="AY289" s="224" t="s">
        <v>180</v>
      </c>
    </row>
    <row r="290" spans="2:51" s="13" customFormat="1" ht="12">
      <c r="B290" s="225"/>
      <c r="C290" s="226"/>
      <c r="D290" s="216" t="s">
        <v>189</v>
      </c>
      <c r="E290" s="227" t="s">
        <v>21</v>
      </c>
      <c r="F290" s="228" t="s">
        <v>241</v>
      </c>
      <c r="G290" s="226"/>
      <c r="H290" s="229">
        <v>10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189</v>
      </c>
      <c r="AU290" s="235" t="s">
        <v>86</v>
      </c>
      <c r="AV290" s="13" t="s">
        <v>86</v>
      </c>
      <c r="AW290" s="13" t="s">
        <v>39</v>
      </c>
      <c r="AX290" s="13" t="s">
        <v>76</v>
      </c>
      <c r="AY290" s="235" t="s">
        <v>180</v>
      </c>
    </row>
    <row r="291" spans="2:51" s="14" customFormat="1" ht="12">
      <c r="B291" s="236"/>
      <c r="C291" s="237"/>
      <c r="D291" s="216" t="s">
        <v>189</v>
      </c>
      <c r="E291" s="238" t="s">
        <v>21</v>
      </c>
      <c r="F291" s="239" t="s">
        <v>192</v>
      </c>
      <c r="G291" s="237"/>
      <c r="H291" s="240">
        <v>10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AT291" s="246" t="s">
        <v>189</v>
      </c>
      <c r="AU291" s="246" t="s">
        <v>86</v>
      </c>
      <c r="AV291" s="14" t="s">
        <v>187</v>
      </c>
      <c r="AW291" s="14" t="s">
        <v>39</v>
      </c>
      <c r="AX291" s="14" t="s">
        <v>84</v>
      </c>
      <c r="AY291" s="246" t="s">
        <v>180</v>
      </c>
    </row>
    <row r="292" spans="2:65" s="1" customFormat="1" ht="16.5" customHeight="1">
      <c r="B292" s="42"/>
      <c r="C292" s="264" t="s">
        <v>1199</v>
      </c>
      <c r="D292" s="264" t="s">
        <v>360</v>
      </c>
      <c r="E292" s="265" t="s">
        <v>2185</v>
      </c>
      <c r="F292" s="266" t="s">
        <v>2186</v>
      </c>
      <c r="G292" s="267" t="s">
        <v>872</v>
      </c>
      <c r="H292" s="268">
        <v>10</v>
      </c>
      <c r="I292" s="269"/>
      <c r="J292" s="270">
        <f>ROUND(I292*H292,2)</f>
        <v>0</v>
      </c>
      <c r="K292" s="266" t="s">
        <v>422</v>
      </c>
      <c r="L292" s="271"/>
      <c r="M292" s="272" t="s">
        <v>21</v>
      </c>
      <c r="N292" s="273" t="s">
        <v>47</v>
      </c>
      <c r="O292" s="43"/>
      <c r="P292" s="211">
        <f>O292*H292</f>
        <v>0</v>
      </c>
      <c r="Q292" s="211">
        <v>0</v>
      </c>
      <c r="R292" s="211">
        <f>Q292*H292</f>
        <v>0</v>
      </c>
      <c r="S292" s="211">
        <v>0</v>
      </c>
      <c r="T292" s="212">
        <f>S292*H292</f>
        <v>0</v>
      </c>
      <c r="AR292" s="25" t="s">
        <v>223</v>
      </c>
      <c r="AT292" s="25" t="s">
        <v>360</v>
      </c>
      <c r="AU292" s="25" t="s">
        <v>86</v>
      </c>
      <c r="AY292" s="25" t="s">
        <v>180</v>
      </c>
      <c r="BE292" s="213">
        <f>IF(N292="základní",J292,0)</f>
        <v>0</v>
      </c>
      <c r="BF292" s="213">
        <f>IF(N292="snížená",J292,0)</f>
        <v>0</v>
      </c>
      <c r="BG292" s="213">
        <f>IF(N292="zákl. přenesená",J292,0)</f>
        <v>0</v>
      </c>
      <c r="BH292" s="213">
        <f>IF(N292="sníž. přenesená",J292,0)</f>
        <v>0</v>
      </c>
      <c r="BI292" s="213">
        <f>IF(N292="nulová",J292,0)</f>
        <v>0</v>
      </c>
      <c r="BJ292" s="25" t="s">
        <v>84</v>
      </c>
      <c r="BK292" s="213">
        <f>ROUND(I292*H292,2)</f>
        <v>0</v>
      </c>
      <c r="BL292" s="25" t="s">
        <v>187</v>
      </c>
      <c r="BM292" s="25" t="s">
        <v>2187</v>
      </c>
    </row>
    <row r="293" spans="2:51" s="12" customFormat="1" ht="12">
      <c r="B293" s="214"/>
      <c r="C293" s="215"/>
      <c r="D293" s="216" t="s">
        <v>189</v>
      </c>
      <c r="E293" s="217" t="s">
        <v>21</v>
      </c>
      <c r="F293" s="218" t="s">
        <v>2112</v>
      </c>
      <c r="G293" s="215"/>
      <c r="H293" s="217" t="s">
        <v>21</v>
      </c>
      <c r="I293" s="219"/>
      <c r="J293" s="215"/>
      <c r="K293" s="215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189</v>
      </c>
      <c r="AU293" s="224" t="s">
        <v>86</v>
      </c>
      <c r="AV293" s="12" t="s">
        <v>84</v>
      </c>
      <c r="AW293" s="12" t="s">
        <v>39</v>
      </c>
      <c r="AX293" s="12" t="s">
        <v>76</v>
      </c>
      <c r="AY293" s="224" t="s">
        <v>180</v>
      </c>
    </row>
    <row r="294" spans="2:51" s="13" customFormat="1" ht="12">
      <c r="B294" s="225"/>
      <c r="C294" s="226"/>
      <c r="D294" s="216" t="s">
        <v>189</v>
      </c>
      <c r="E294" s="227" t="s">
        <v>21</v>
      </c>
      <c r="F294" s="228" t="s">
        <v>241</v>
      </c>
      <c r="G294" s="226"/>
      <c r="H294" s="229">
        <v>10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AT294" s="235" t="s">
        <v>189</v>
      </c>
      <c r="AU294" s="235" t="s">
        <v>86</v>
      </c>
      <c r="AV294" s="13" t="s">
        <v>86</v>
      </c>
      <c r="AW294" s="13" t="s">
        <v>39</v>
      </c>
      <c r="AX294" s="13" t="s">
        <v>76</v>
      </c>
      <c r="AY294" s="235" t="s">
        <v>180</v>
      </c>
    </row>
    <row r="295" spans="2:51" s="14" customFormat="1" ht="12">
      <c r="B295" s="236"/>
      <c r="C295" s="237"/>
      <c r="D295" s="216" t="s">
        <v>189</v>
      </c>
      <c r="E295" s="238" t="s">
        <v>21</v>
      </c>
      <c r="F295" s="239" t="s">
        <v>192</v>
      </c>
      <c r="G295" s="237"/>
      <c r="H295" s="240">
        <v>10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AT295" s="246" t="s">
        <v>189</v>
      </c>
      <c r="AU295" s="246" t="s">
        <v>86</v>
      </c>
      <c r="AV295" s="14" t="s">
        <v>187</v>
      </c>
      <c r="AW295" s="14" t="s">
        <v>39</v>
      </c>
      <c r="AX295" s="14" t="s">
        <v>84</v>
      </c>
      <c r="AY295" s="246" t="s">
        <v>180</v>
      </c>
    </row>
    <row r="296" spans="2:65" s="1" customFormat="1" ht="16.5" customHeight="1">
      <c r="B296" s="42"/>
      <c r="C296" s="264" t="s">
        <v>1203</v>
      </c>
      <c r="D296" s="264" t="s">
        <v>360</v>
      </c>
      <c r="E296" s="265" t="s">
        <v>2188</v>
      </c>
      <c r="F296" s="266" t="s">
        <v>2189</v>
      </c>
      <c r="G296" s="267" t="s">
        <v>872</v>
      </c>
      <c r="H296" s="268">
        <v>20</v>
      </c>
      <c r="I296" s="269"/>
      <c r="J296" s="270">
        <f>ROUND(I296*H296,2)</f>
        <v>0</v>
      </c>
      <c r="K296" s="266" t="s">
        <v>422</v>
      </c>
      <c r="L296" s="271"/>
      <c r="M296" s="272" t="s">
        <v>21</v>
      </c>
      <c r="N296" s="273" t="s">
        <v>47</v>
      </c>
      <c r="O296" s="43"/>
      <c r="P296" s="211">
        <f>O296*H296</f>
        <v>0</v>
      </c>
      <c r="Q296" s="211">
        <v>0</v>
      </c>
      <c r="R296" s="211">
        <f>Q296*H296</f>
        <v>0</v>
      </c>
      <c r="S296" s="211">
        <v>0</v>
      </c>
      <c r="T296" s="212">
        <f>S296*H296</f>
        <v>0</v>
      </c>
      <c r="AR296" s="25" t="s">
        <v>223</v>
      </c>
      <c r="AT296" s="25" t="s">
        <v>360</v>
      </c>
      <c r="AU296" s="25" t="s">
        <v>86</v>
      </c>
      <c r="AY296" s="25" t="s">
        <v>180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25" t="s">
        <v>84</v>
      </c>
      <c r="BK296" s="213">
        <f>ROUND(I296*H296,2)</f>
        <v>0</v>
      </c>
      <c r="BL296" s="25" t="s">
        <v>187</v>
      </c>
      <c r="BM296" s="25" t="s">
        <v>2190</v>
      </c>
    </row>
    <row r="297" spans="2:51" s="12" customFormat="1" ht="12">
      <c r="B297" s="214"/>
      <c r="C297" s="215"/>
      <c r="D297" s="216" t="s">
        <v>189</v>
      </c>
      <c r="E297" s="217" t="s">
        <v>21</v>
      </c>
      <c r="F297" s="218" t="s">
        <v>2112</v>
      </c>
      <c r="G297" s="215"/>
      <c r="H297" s="217" t="s">
        <v>21</v>
      </c>
      <c r="I297" s="219"/>
      <c r="J297" s="215"/>
      <c r="K297" s="215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189</v>
      </c>
      <c r="AU297" s="224" t="s">
        <v>86</v>
      </c>
      <c r="AV297" s="12" t="s">
        <v>84</v>
      </c>
      <c r="AW297" s="12" t="s">
        <v>39</v>
      </c>
      <c r="AX297" s="12" t="s">
        <v>76</v>
      </c>
      <c r="AY297" s="224" t="s">
        <v>180</v>
      </c>
    </row>
    <row r="298" spans="2:51" s="13" customFormat="1" ht="12">
      <c r="B298" s="225"/>
      <c r="C298" s="226"/>
      <c r="D298" s="216" t="s">
        <v>189</v>
      </c>
      <c r="E298" s="227" t="s">
        <v>21</v>
      </c>
      <c r="F298" s="228" t="s">
        <v>308</v>
      </c>
      <c r="G298" s="226"/>
      <c r="H298" s="229">
        <v>20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AT298" s="235" t="s">
        <v>189</v>
      </c>
      <c r="AU298" s="235" t="s">
        <v>86</v>
      </c>
      <c r="AV298" s="13" t="s">
        <v>86</v>
      </c>
      <c r="AW298" s="13" t="s">
        <v>39</v>
      </c>
      <c r="AX298" s="13" t="s">
        <v>76</v>
      </c>
      <c r="AY298" s="235" t="s">
        <v>180</v>
      </c>
    </row>
    <row r="299" spans="2:51" s="14" customFormat="1" ht="12">
      <c r="B299" s="236"/>
      <c r="C299" s="237"/>
      <c r="D299" s="216" t="s">
        <v>189</v>
      </c>
      <c r="E299" s="238" t="s">
        <v>21</v>
      </c>
      <c r="F299" s="239" t="s">
        <v>192</v>
      </c>
      <c r="G299" s="237"/>
      <c r="H299" s="240">
        <v>20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AT299" s="246" t="s">
        <v>189</v>
      </c>
      <c r="AU299" s="246" t="s">
        <v>86</v>
      </c>
      <c r="AV299" s="14" t="s">
        <v>187</v>
      </c>
      <c r="AW299" s="14" t="s">
        <v>39</v>
      </c>
      <c r="AX299" s="14" t="s">
        <v>84</v>
      </c>
      <c r="AY299" s="246" t="s">
        <v>180</v>
      </c>
    </row>
    <row r="300" spans="2:65" s="1" customFormat="1" ht="16.5" customHeight="1">
      <c r="B300" s="42"/>
      <c r="C300" s="264" t="s">
        <v>1210</v>
      </c>
      <c r="D300" s="264" t="s">
        <v>360</v>
      </c>
      <c r="E300" s="265" t="s">
        <v>2191</v>
      </c>
      <c r="F300" s="266" t="s">
        <v>2192</v>
      </c>
      <c r="G300" s="267" t="s">
        <v>872</v>
      </c>
      <c r="H300" s="268">
        <v>20</v>
      </c>
      <c r="I300" s="269"/>
      <c r="J300" s="270">
        <f>ROUND(I300*H300,2)</f>
        <v>0</v>
      </c>
      <c r="K300" s="266" t="s">
        <v>422</v>
      </c>
      <c r="L300" s="271"/>
      <c r="M300" s="272" t="s">
        <v>21</v>
      </c>
      <c r="N300" s="273" t="s">
        <v>47</v>
      </c>
      <c r="O300" s="43"/>
      <c r="P300" s="211">
        <f>O300*H300</f>
        <v>0</v>
      </c>
      <c r="Q300" s="211">
        <v>0</v>
      </c>
      <c r="R300" s="211">
        <f>Q300*H300</f>
        <v>0</v>
      </c>
      <c r="S300" s="211">
        <v>0</v>
      </c>
      <c r="T300" s="212">
        <f>S300*H300</f>
        <v>0</v>
      </c>
      <c r="AR300" s="25" t="s">
        <v>223</v>
      </c>
      <c r="AT300" s="25" t="s">
        <v>360</v>
      </c>
      <c r="AU300" s="25" t="s">
        <v>86</v>
      </c>
      <c r="AY300" s="25" t="s">
        <v>180</v>
      </c>
      <c r="BE300" s="213">
        <f>IF(N300="základní",J300,0)</f>
        <v>0</v>
      </c>
      <c r="BF300" s="213">
        <f>IF(N300="snížená",J300,0)</f>
        <v>0</v>
      </c>
      <c r="BG300" s="213">
        <f>IF(N300="zákl. přenesená",J300,0)</f>
        <v>0</v>
      </c>
      <c r="BH300" s="213">
        <f>IF(N300="sníž. přenesená",J300,0)</f>
        <v>0</v>
      </c>
      <c r="BI300" s="213">
        <f>IF(N300="nulová",J300,0)</f>
        <v>0</v>
      </c>
      <c r="BJ300" s="25" t="s">
        <v>84</v>
      </c>
      <c r="BK300" s="213">
        <f>ROUND(I300*H300,2)</f>
        <v>0</v>
      </c>
      <c r="BL300" s="25" t="s">
        <v>187</v>
      </c>
      <c r="BM300" s="25" t="s">
        <v>2193</v>
      </c>
    </row>
    <row r="301" spans="2:51" s="12" customFormat="1" ht="12">
      <c r="B301" s="214"/>
      <c r="C301" s="215"/>
      <c r="D301" s="216" t="s">
        <v>189</v>
      </c>
      <c r="E301" s="217" t="s">
        <v>21</v>
      </c>
      <c r="F301" s="218" t="s">
        <v>2112</v>
      </c>
      <c r="G301" s="215"/>
      <c r="H301" s="217" t="s">
        <v>21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189</v>
      </c>
      <c r="AU301" s="224" t="s">
        <v>86</v>
      </c>
      <c r="AV301" s="12" t="s">
        <v>84</v>
      </c>
      <c r="AW301" s="12" t="s">
        <v>39</v>
      </c>
      <c r="AX301" s="12" t="s">
        <v>76</v>
      </c>
      <c r="AY301" s="224" t="s">
        <v>180</v>
      </c>
    </row>
    <row r="302" spans="2:51" s="13" customFormat="1" ht="12">
      <c r="B302" s="225"/>
      <c r="C302" s="226"/>
      <c r="D302" s="216" t="s">
        <v>189</v>
      </c>
      <c r="E302" s="227" t="s">
        <v>21</v>
      </c>
      <c r="F302" s="228" t="s">
        <v>308</v>
      </c>
      <c r="G302" s="226"/>
      <c r="H302" s="229">
        <v>20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189</v>
      </c>
      <c r="AU302" s="235" t="s">
        <v>86</v>
      </c>
      <c r="AV302" s="13" t="s">
        <v>86</v>
      </c>
      <c r="AW302" s="13" t="s">
        <v>39</v>
      </c>
      <c r="AX302" s="13" t="s">
        <v>76</v>
      </c>
      <c r="AY302" s="235" t="s">
        <v>180</v>
      </c>
    </row>
    <row r="303" spans="2:51" s="14" customFormat="1" ht="12">
      <c r="B303" s="236"/>
      <c r="C303" s="237"/>
      <c r="D303" s="216" t="s">
        <v>189</v>
      </c>
      <c r="E303" s="238" t="s">
        <v>21</v>
      </c>
      <c r="F303" s="239" t="s">
        <v>192</v>
      </c>
      <c r="G303" s="237"/>
      <c r="H303" s="240">
        <v>20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AT303" s="246" t="s">
        <v>189</v>
      </c>
      <c r="AU303" s="246" t="s">
        <v>86</v>
      </c>
      <c r="AV303" s="14" t="s">
        <v>187</v>
      </c>
      <c r="AW303" s="14" t="s">
        <v>39</v>
      </c>
      <c r="AX303" s="14" t="s">
        <v>84</v>
      </c>
      <c r="AY303" s="246" t="s">
        <v>180</v>
      </c>
    </row>
    <row r="304" spans="2:65" s="1" customFormat="1" ht="16.5" customHeight="1">
      <c r="B304" s="42"/>
      <c r="C304" s="264" t="s">
        <v>1215</v>
      </c>
      <c r="D304" s="264" t="s">
        <v>360</v>
      </c>
      <c r="E304" s="265" t="s">
        <v>2194</v>
      </c>
      <c r="F304" s="266" t="s">
        <v>2195</v>
      </c>
      <c r="G304" s="267" t="s">
        <v>872</v>
      </c>
      <c r="H304" s="268">
        <v>10</v>
      </c>
      <c r="I304" s="269"/>
      <c r="J304" s="270">
        <f>ROUND(I304*H304,2)</f>
        <v>0</v>
      </c>
      <c r="K304" s="266" t="s">
        <v>422</v>
      </c>
      <c r="L304" s="271"/>
      <c r="M304" s="272" t="s">
        <v>21</v>
      </c>
      <c r="N304" s="273" t="s">
        <v>47</v>
      </c>
      <c r="O304" s="43"/>
      <c r="P304" s="211">
        <f>O304*H304</f>
        <v>0</v>
      </c>
      <c r="Q304" s="211">
        <v>0</v>
      </c>
      <c r="R304" s="211">
        <f>Q304*H304</f>
        <v>0</v>
      </c>
      <c r="S304" s="211">
        <v>0</v>
      </c>
      <c r="T304" s="212">
        <f>S304*H304</f>
        <v>0</v>
      </c>
      <c r="AR304" s="25" t="s">
        <v>223</v>
      </c>
      <c r="AT304" s="25" t="s">
        <v>360</v>
      </c>
      <c r="AU304" s="25" t="s">
        <v>86</v>
      </c>
      <c r="AY304" s="25" t="s">
        <v>180</v>
      </c>
      <c r="BE304" s="213">
        <f>IF(N304="základní",J304,0)</f>
        <v>0</v>
      </c>
      <c r="BF304" s="213">
        <f>IF(N304="snížená",J304,0)</f>
        <v>0</v>
      </c>
      <c r="BG304" s="213">
        <f>IF(N304="zákl. přenesená",J304,0)</f>
        <v>0</v>
      </c>
      <c r="BH304" s="213">
        <f>IF(N304="sníž. přenesená",J304,0)</f>
        <v>0</v>
      </c>
      <c r="BI304" s="213">
        <f>IF(N304="nulová",J304,0)</f>
        <v>0</v>
      </c>
      <c r="BJ304" s="25" t="s">
        <v>84</v>
      </c>
      <c r="BK304" s="213">
        <f>ROUND(I304*H304,2)</f>
        <v>0</v>
      </c>
      <c r="BL304" s="25" t="s">
        <v>187</v>
      </c>
      <c r="BM304" s="25" t="s">
        <v>2196</v>
      </c>
    </row>
    <row r="305" spans="2:51" s="12" customFormat="1" ht="12">
      <c r="B305" s="214"/>
      <c r="C305" s="215"/>
      <c r="D305" s="216" t="s">
        <v>189</v>
      </c>
      <c r="E305" s="217" t="s">
        <v>21</v>
      </c>
      <c r="F305" s="218" t="s">
        <v>2112</v>
      </c>
      <c r="G305" s="215"/>
      <c r="H305" s="217" t="s">
        <v>21</v>
      </c>
      <c r="I305" s="219"/>
      <c r="J305" s="215"/>
      <c r="K305" s="215"/>
      <c r="L305" s="220"/>
      <c r="M305" s="221"/>
      <c r="N305" s="222"/>
      <c r="O305" s="222"/>
      <c r="P305" s="222"/>
      <c r="Q305" s="222"/>
      <c r="R305" s="222"/>
      <c r="S305" s="222"/>
      <c r="T305" s="223"/>
      <c r="AT305" s="224" t="s">
        <v>189</v>
      </c>
      <c r="AU305" s="224" t="s">
        <v>86</v>
      </c>
      <c r="AV305" s="12" t="s">
        <v>84</v>
      </c>
      <c r="AW305" s="12" t="s">
        <v>39</v>
      </c>
      <c r="AX305" s="12" t="s">
        <v>76</v>
      </c>
      <c r="AY305" s="224" t="s">
        <v>180</v>
      </c>
    </row>
    <row r="306" spans="2:51" s="13" customFormat="1" ht="12">
      <c r="B306" s="225"/>
      <c r="C306" s="226"/>
      <c r="D306" s="216" t="s">
        <v>189</v>
      </c>
      <c r="E306" s="227" t="s">
        <v>21</v>
      </c>
      <c r="F306" s="228" t="s">
        <v>241</v>
      </c>
      <c r="G306" s="226"/>
      <c r="H306" s="229">
        <v>10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AT306" s="235" t="s">
        <v>189</v>
      </c>
      <c r="AU306" s="235" t="s">
        <v>86</v>
      </c>
      <c r="AV306" s="13" t="s">
        <v>86</v>
      </c>
      <c r="AW306" s="13" t="s">
        <v>39</v>
      </c>
      <c r="AX306" s="13" t="s">
        <v>76</v>
      </c>
      <c r="AY306" s="235" t="s">
        <v>180</v>
      </c>
    </row>
    <row r="307" spans="2:51" s="14" customFormat="1" ht="12">
      <c r="B307" s="236"/>
      <c r="C307" s="237"/>
      <c r="D307" s="216" t="s">
        <v>189</v>
      </c>
      <c r="E307" s="238" t="s">
        <v>21</v>
      </c>
      <c r="F307" s="239" t="s">
        <v>192</v>
      </c>
      <c r="G307" s="237"/>
      <c r="H307" s="240">
        <v>10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AT307" s="246" t="s">
        <v>189</v>
      </c>
      <c r="AU307" s="246" t="s">
        <v>86</v>
      </c>
      <c r="AV307" s="14" t="s">
        <v>187</v>
      </c>
      <c r="AW307" s="14" t="s">
        <v>39</v>
      </c>
      <c r="AX307" s="14" t="s">
        <v>84</v>
      </c>
      <c r="AY307" s="246" t="s">
        <v>180</v>
      </c>
    </row>
    <row r="308" spans="2:65" s="1" customFormat="1" ht="16.5" customHeight="1">
      <c r="B308" s="42"/>
      <c r="C308" s="264" t="s">
        <v>1222</v>
      </c>
      <c r="D308" s="264" t="s">
        <v>360</v>
      </c>
      <c r="E308" s="265" t="s">
        <v>2197</v>
      </c>
      <c r="F308" s="266" t="s">
        <v>2198</v>
      </c>
      <c r="G308" s="267" t="s">
        <v>872</v>
      </c>
      <c r="H308" s="268">
        <v>20</v>
      </c>
      <c r="I308" s="269"/>
      <c r="J308" s="270">
        <f>ROUND(I308*H308,2)</f>
        <v>0</v>
      </c>
      <c r="K308" s="266" t="s">
        <v>422</v>
      </c>
      <c r="L308" s="271"/>
      <c r="M308" s="272" t="s">
        <v>21</v>
      </c>
      <c r="N308" s="273" t="s">
        <v>47</v>
      </c>
      <c r="O308" s="43"/>
      <c r="P308" s="211">
        <f>O308*H308</f>
        <v>0</v>
      </c>
      <c r="Q308" s="211">
        <v>0</v>
      </c>
      <c r="R308" s="211">
        <f>Q308*H308</f>
        <v>0</v>
      </c>
      <c r="S308" s="211">
        <v>0</v>
      </c>
      <c r="T308" s="212">
        <f>S308*H308</f>
        <v>0</v>
      </c>
      <c r="AR308" s="25" t="s">
        <v>223</v>
      </c>
      <c r="AT308" s="25" t="s">
        <v>360</v>
      </c>
      <c r="AU308" s="25" t="s">
        <v>86</v>
      </c>
      <c r="AY308" s="25" t="s">
        <v>180</v>
      </c>
      <c r="BE308" s="213">
        <f>IF(N308="základní",J308,0)</f>
        <v>0</v>
      </c>
      <c r="BF308" s="213">
        <f>IF(N308="snížená",J308,0)</f>
        <v>0</v>
      </c>
      <c r="BG308" s="213">
        <f>IF(N308="zákl. přenesená",J308,0)</f>
        <v>0</v>
      </c>
      <c r="BH308" s="213">
        <f>IF(N308="sníž. přenesená",J308,0)</f>
        <v>0</v>
      </c>
      <c r="BI308" s="213">
        <f>IF(N308="nulová",J308,0)</f>
        <v>0</v>
      </c>
      <c r="BJ308" s="25" t="s">
        <v>84</v>
      </c>
      <c r="BK308" s="213">
        <f>ROUND(I308*H308,2)</f>
        <v>0</v>
      </c>
      <c r="BL308" s="25" t="s">
        <v>187</v>
      </c>
      <c r="BM308" s="25" t="s">
        <v>2199</v>
      </c>
    </row>
    <row r="309" spans="2:51" s="12" customFormat="1" ht="12">
      <c r="B309" s="214"/>
      <c r="C309" s="215"/>
      <c r="D309" s="216" t="s">
        <v>189</v>
      </c>
      <c r="E309" s="217" t="s">
        <v>21</v>
      </c>
      <c r="F309" s="218" t="s">
        <v>2112</v>
      </c>
      <c r="G309" s="215"/>
      <c r="H309" s="217" t="s">
        <v>21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189</v>
      </c>
      <c r="AU309" s="224" t="s">
        <v>86</v>
      </c>
      <c r="AV309" s="12" t="s">
        <v>84</v>
      </c>
      <c r="AW309" s="12" t="s">
        <v>39</v>
      </c>
      <c r="AX309" s="12" t="s">
        <v>76</v>
      </c>
      <c r="AY309" s="224" t="s">
        <v>180</v>
      </c>
    </row>
    <row r="310" spans="2:51" s="13" customFormat="1" ht="12">
      <c r="B310" s="225"/>
      <c r="C310" s="226"/>
      <c r="D310" s="216" t="s">
        <v>189</v>
      </c>
      <c r="E310" s="227" t="s">
        <v>21</v>
      </c>
      <c r="F310" s="228" t="s">
        <v>308</v>
      </c>
      <c r="G310" s="226"/>
      <c r="H310" s="229">
        <v>20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AT310" s="235" t="s">
        <v>189</v>
      </c>
      <c r="AU310" s="235" t="s">
        <v>86</v>
      </c>
      <c r="AV310" s="13" t="s">
        <v>86</v>
      </c>
      <c r="AW310" s="13" t="s">
        <v>39</v>
      </c>
      <c r="AX310" s="13" t="s">
        <v>76</v>
      </c>
      <c r="AY310" s="235" t="s">
        <v>180</v>
      </c>
    </row>
    <row r="311" spans="2:51" s="14" customFormat="1" ht="12">
      <c r="B311" s="236"/>
      <c r="C311" s="237"/>
      <c r="D311" s="216" t="s">
        <v>189</v>
      </c>
      <c r="E311" s="238" t="s">
        <v>21</v>
      </c>
      <c r="F311" s="239" t="s">
        <v>192</v>
      </c>
      <c r="G311" s="237"/>
      <c r="H311" s="240">
        <v>20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AT311" s="246" t="s">
        <v>189</v>
      </c>
      <c r="AU311" s="246" t="s">
        <v>86</v>
      </c>
      <c r="AV311" s="14" t="s">
        <v>187</v>
      </c>
      <c r="AW311" s="14" t="s">
        <v>39</v>
      </c>
      <c r="AX311" s="14" t="s">
        <v>84</v>
      </c>
      <c r="AY311" s="246" t="s">
        <v>180</v>
      </c>
    </row>
    <row r="312" spans="2:65" s="1" customFormat="1" ht="16.5" customHeight="1">
      <c r="B312" s="42"/>
      <c r="C312" s="264" t="s">
        <v>1228</v>
      </c>
      <c r="D312" s="264" t="s">
        <v>360</v>
      </c>
      <c r="E312" s="265" t="s">
        <v>2200</v>
      </c>
      <c r="F312" s="266" t="s">
        <v>2201</v>
      </c>
      <c r="G312" s="267" t="s">
        <v>872</v>
      </c>
      <c r="H312" s="268">
        <v>10</v>
      </c>
      <c r="I312" s="269"/>
      <c r="J312" s="270">
        <f>ROUND(I312*H312,2)</f>
        <v>0</v>
      </c>
      <c r="K312" s="266" t="s">
        <v>422</v>
      </c>
      <c r="L312" s="271"/>
      <c r="M312" s="272" t="s">
        <v>21</v>
      </c>
      <c r="N312" s="273" t="s">
        <v>47</v>
      </c>
      <c r="O312" s="43"/>
      <c r="P312" s="211">
        <f>O312*H312</f>
        <v>0</v>
      </c>
      <c r="Q312" s="211">
        <v>0</v>
      </c>
      <c r="R312" s="211">
        <f>Q312*H312</f>
        <v>0</v>
      </c>
      <c r="S312" s="211">
        <v>0</v>
      </c>
      <c r="T312" s="212">
        <f>S312*H312</f>
        <v>0</v>
      </c>
      <c r="AR312" s="25" t="s">
        <v>223</v>
      </c>
      <c r="AT312" s="25" t="s">
        <v>360</v>
      </c>
      <c r="AU312" s="25" t="s">
        <v>86</v>
      </c>
      <c r="AY312" s="25" t="s">
        <v>180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25" t="s">
        <v>84</v>
      </c>
      <c r="BK312" s="213">
        <f>ROUND(I312*H312,2)</f>
        <v>0</v>
      </c>
      <c r="BL312" s="25" t="s">
        <v>187</v>
      </c>
      <c r="BM312" s="25" t="s">
        <v>2202</v>
      </c>
    </row>
    <row r="313" spans="2:51" s="12" customFormat="1" ht="12">
      <c r="B313" s="214"/>
      <c r="C313" s="215"/>
      <c r="D313" s="216" t="s">
        <v>189</v>
      </c>
      <c r="E313" s="217" t="s">
        <v>21</v>
      </c>
      <c r="F313" s="218" t="s">
        <v>2112</v>
      </c>
      <c r="G313" s="215"/>
      <c r="H313" s="217" t="s">
        <v>21</v>
      </c>
      <c r="I313" s="219"/>
      <c r="J313" s="215"/>
      <c r="K313" s="215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189</v>
      </c>
      <c r="AU313" s="224" t="s">
        <v>86</v>
      </c>
      <c r="AV313" s="12" t="s">
        <v>84</v>
      </c>
      <c r="AW313" s="12" t="s">
        <v>39</v>
      </c>
      <c r="AX313" s="12" t="s">
        <v>76</v>
      </c>
      <c r="AY313" s="224" t="s">
        <v>180</v>
      </c>
    </row>
    <row r="314" spans="2:51" s="13" customFormat="1" ht="12">
      <c r="B314" s="225"/>
      <c r="C314" s="226"/>
      <c r="D314" s="216" t="s">
        <v>189</v>
      </c>
      <c r="E314" s="227" t="s">
        <v>21</v>
      </c>
      <c r="F314" s="228" t="s">
        <v>241</v>
      </c>
      <c r="G314" s="226"/>
      <c r="H314" s="229">
        <v>10</v>
      </c>
      <c r="I314" s="230"/>
      <c r="J314" s="226"/>
      <c r="K314" s="226"/>
      <c r="L314" s="231"/>
      <c r="M314" s="232"/>
      <c r="N314" s="233"/>
      <c r="O314" s="233"/>
      <c r="P314" s="233"/>
      <c r="Q314" s="233"/>
      <c r="R314" s="233"/>
      <c r="S314" s="233"/>
      <c r="T314" s="234"/>
      <c r="AT314" s="235" t="s">
        <v>189</v>
      </c>
      <c r="AU314" s="235" t="s">
        <v>86</v>
      </c>
      <c r="AV314" s="13" t="s">
        <v>86</v>
      </c>
      <c r="AW314" s="13" t="s">
        <v>39</v>
      </c>
      <c r="AX314" s="13" t="s">
        <v>76</v>
      </c>
      <c r="AY314" s="235" t="s">
        <v>180</v>
      </c>
    </row>
    <row r="315" spans="2:51" s="14" customFormat="1" ht="12">
      <c r="B315" s="236"/>
      <c r="C315" s="237"/>
      <c r="D315" s="216" t="s">
        <v>189</v>
      </c>
      <c r="E315" s="238" t="s">
        <v>21</v>
      </c>
      <c r="F315" s="239" t="s">
        <v>192</v>
      </c>
      <c r="G315" s="237"/>
      <c r="H315" s="240">
        <v>10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AT315" s="246" t="s">
        <v>189</v>
      </c>
      <c r="AU315" s="246" t="s">
        <v>86</v>
      </c>
      <c r="AV315" s="14" t="s">
        <v>187</v>
      </c>
      <c r="AW315" s="14" t="s">
        <v>39</v>
      </c>
      <c r="AX315" s="14" t="s">
        <v>84</v>
      </c>
      <c r="AY315" s="246" t="s">
        <v>180</v>
      </c>
    </row>
    <row r="316" spans="2:65" s="1" customFormat="1" ht="16.5" customHeight="1">
      <c r="B316" s="42"/>
      <c r="C316" s="264" t="s">
        <v>1234</v>
      </c>
      <c r="D316" s="264" t="s">
        <v>360</v>
      </c>
      <c r="E316" s="265" t="s">
        <v>2203</v>
      </c>
      <c r="F316" s="266" t="s">
        <v>2204</v>
      </c>
      <c r="G316" s="267" t="s">
        <v>872</v>
      </c>
      <c r="H316" s="268">
        <v>50</v>
      </c>
      <c r="I316" s="269"/>
      <c r="J316" s="270">
        <f>ROUND(I316*H316,2)</f>
        <v>0</v>
      </c>
      <c r="K316" s="266" t="s">
        <v>422</v>
      </c>
      <c r="L316" s="271"/>
      <c r="M316" s="272" t="s">
        <v>21</v>
      </c>
      <c r="N316" s="273" t="s">
        <v>47</v>
      </c>
      <c r="O316" s="43"/>
      <c r="P316" s="211">
        <f>O316*H316</f>
        <v>0</v>
      </c>
      <c r="Q316" s="211">
        <v>0</v>
      </c>
      <c r="R316" s="211">
        <f>Q316*H316</f>
        <v>0</v>
      </c>
      <c r="S316" s="211">
        <v>0</v>
      </c>
      <c r="T316" s="212">
        <f>S316*H316</f>
        <v>0</v>
      </c>
      <c r="AR316" s="25" t="s">
        <v>223</v>
      </c>
      <c r="AT316" s="25" t="s">
        <v>360</v>
      </c>
      <c r="AU316" s="25" t="s">
        <v>86</v>
      </c>
      <c r="AY316" s="25" t="s">
        <v>180</v>
      </c>
      <c r="BE316" s="213">
        <f>IF(N316="základní",J316,0)</f>
        <v>0</v>
      </c>
      <c r="BF316" s="213">
        <f>IF(N316="snížená",J316,0)</f>
        <v>0</v>
      </c>
      <c r="BG316" s="213">
        <f>IF(N316="zákl. přenesená",J316,0)</f>
        <v>0</v>
      </c>
      <c r="BH316" s="213">
        <f>IF(N316="sníž. přenesená",J316,0)</f>
        <v>0</v>
      </c>
      <c r="BI316" s="213">
        <f>IF(N316="nulová",J316,0)</f>
        <v>0</v>
      </c>
      <c r="BJ316" s="25" t="s">
        <v>84</v>
      </c>
      <c r="BK316" s="213">
        <f>ROUND(I316*H316,2)</f>
        <v>0</v>
      </c>
      <c r="BL316" s="25" t="s">
        <v>187</v>
      </c>
      <c r="BM316" s="25" t="s">
        <v>2205</v>
      </c>
    </row>
    <row r="317" spans="2:51" s="12" customFormat="1" ht="12">
      <c r="B317" s="214"/>
      <c r="C317" s="215"/>
      <c r="D317" s="216" t="s">
        <v>189</v>
      </c>
      <c r="E317" s="217" t="s">
        <v>21</v>
      </c>
      <c r="F317" s="218" t="s">
        <v>2112</v>
      </c>
      <c r="G317" s="215"/>
      <c r="H317" s="217" t="s">
        <v>21</v>
      </c>
      <c r="I317" s="219"/>
      <c r="J317" s="215"/>
      <c r="K317" s="215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189</v>
      </c>
      <c r="AU317" s="224" t="s">
        <v>86</v>
      </c>
      <c r="AV317" s="12" t="s">
        <v>84</v>
      </c>
      <c r="AW317" s="12" t="s">
        <v>39</v>
      </c>
      <c r="AX317" s="12" t="s">
        <v>76</v>
      </c>
      <c r="AY317" s="224" t="s">
        <v>180</v>
      </c>
    </row>
    <row r="318" spans="2:51" s="13" customFormat="1" ht="12">
      <c r="B318" s="225"/>
      <c r="C318" s="226"/>
      <c r="D318" s="216" t="s">
        <v>189</v>
      </c>
      <c r="E318" s="227" t="s">
        <v>21</v>
      </c>
      <c r="F318" s="228" t="s">
        <v>1179</v>
      </c>
      <c r="G318" s="226"/>
      <c r="H318" s="229">
        <v>50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AT318" s="235" t="s">
        <v>189</v>
      </c>
      <c r="AU318" s="235" t="s">
        <v>86</v>
      </c>
      <c r="AV318" s="13" t="s">
        <v>86</v>
      </c>
      <c r="AW318" s="13" t="s">
        <v>39</v>
      </c>
      <c r="AX318" s="13" t="s">
        <v>76</v>
      </c>
      <c r="AY318" s="235" t="s">
        <v>180</v>
      </c>
    </row>
    <row r="319" spans="2:51" s="14" customFormat="1" ht="12">
      <c r="B319" s="236"/>
      <c r="C319" s="237"/>
      <c r="D319" s="216" t="s">
        <v>189</v>
      </c>
      <c r="E319" s="238" t="s">
        <v>21</v>
      </c>
      <c r="F319" s="239" t="s">
        <v>192</v>
      </c>
      <c r="G319" s="237"/>
      <c r="H319" s="240">
        <v>50</v>
      </c>
      <c r="I319" s="241"/>
      <c r="J319" s="237"/>
      <c r="K319" s="237"/>
      <c r="L319" s="242"/>
      <c r="M319" s="279"/>
      <c r="N319" s="280"/>
      <c r="O319" s="280"/>
      <c r="P319" s="280"/>
      <c r="Q319" s="280"/>
      <c r="R319" s="280"/>
      <c r="S319" s="280"/>
      <c r="T319" s="281"/>
      <c r="AT319" s="246" t="s">
        <v>189</v>
      </c>
      <c r="AU319" s="246" t="s">
        <v>86</v>
      </c>
      <c r="AV319" s="14" t="s">
        <v>187</v>
      </c>
      <c r="AW319" s="14" t="s">
        <v>39</v>
      </c>
      <c r="AX319" s="14" t="s">
        <v>84</v>
      </c>
      <c r="AY319" s="246" t="s">
        <v>180</v>
      </c>
    </row>
    <row r="320" spans="2:12" s="1" customFormat="1" ht="6.9" customHeight="1">
      <c r="B320" s="57"/>
      <c r="C320" s="58"/>
      <c r="D320" s="58"/>
      <c r="E320" s="58"/>
      <c r="F320" s="58"/>
      <c r="G320" s="58"/>
      <c r="H320" s="58"/>
      <c r="I320" s="149"/>
      <c r="J320" s="58"/>
      <c r="K320" s="58"/>
      <c r="L320" s="62"/>
    </row>
  </sheetData>
  <sheetProtection algorithmName="SHA-512" hashValue="b1av5G4ZixMuie37SQ+N1OWg0dbH6MuwGtLffBJRxPq7u8iXNvx79ipu3E3vb/YnGqLkYpecxeHaCWdU2GfPsQ==" saltValue="hg6/la8XdSJY7eccYkhXKnwF/o6AaWJHLBphZFaXEA/dBDfJ4CQxzdZxOew9q6WZP1nR9JgOZ/mpp9xXrE7iiw==" spinCount="100000" sheet="1" objects="1" scenarios="1" formatColumns="0" formatRows="0" autoFilter="0"/>
  <autoFilter ref="C83:K319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140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1988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2206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ROUND(J84,2)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ROUND(SUM(BE84:BE122),2)</f>
        <v>0</v>
      </c>
      <c r="G32" s="43"/>
      <c r="H32" s="43"/>
      <c r="I32" s="141">
        <v>0.21</v>
      </c>
      <c r="J32" s="140">
        <f>ROUND(ROUND((SUM(BE84:BE122)),2)*I32,2)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ROUND(SUM(BF84:BF122),2)</f>
        <v>0</v>
      </c>
      <c r="G33" s="43"/>
      <c r="H33" s="43"/>
      <c r="I33" s="141">
        <v>0.15</v>
      </c>
      <c r="J33" s="140">
        <f>ROUND(ROUND((SUM(BF84:BF122)),2)*I33,2)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ROUND(SUM(BG84:BG122),2)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ROUND(SUM(BH84:BH122),2)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ROUND(SUM(BI84:BI122),2)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1988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801-2 - Následná 3-letá péče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J84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J85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J86</f>
        <v>0</v>
      </c>
      <c r="K62" s="172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11" s="1" customFormat="1" ht="6.9" customHeight="1">
      <c r="B64" s="57"/>
      <c r="C64" s="58"/>
      <c r="D64" s="58"/>
      <c r="E64" s="58"/>
      <c r="F64" s="58"/>
      <c r="G64" s="58"/>
      <c r="H64" s="58"/>
      <c r="I64" s="149"/>
      <c r="J64" s="58"/>
      <c r="K64" s="59"/>
    </row>
    <row r="68" spans="2:12" s="1" customFormat="1" ht="6.9" customHeight="1">
      <c r="B68" s="60"/>
      <c r="C68" s="61"/>
      <c r="D68" s="61"/>
      <c r="E68" s="61"/>
      <c r="F68" s="61"/>
      <c r="G68" s="61"/>
      <c r="H68" s="61"/>
      <c r="I68" s="152"/>
      <c r="J68" s="61"/>
      <c r="K68" s="61"/>
      <c r="L68" s="62"/>
    </row>
    <row r="69" spans="2:12" s="1" customFormat="1" ht="36.9" customHeight="1">
      <c r="B69" s="42"/>
      <c r="C69" s="63" t="s">
        <v>164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6.9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4.4" customHeight="1">
      <c r="B71" s="42"/>
      <c r="C71" s="66" t="s">
        <v>18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6.5" customHeight="1">
      <c r="B72" s="42"/>
      <c r="C72" s="64"/>
      <c r="D72" s="64"/>
      <c r="E72" s="407" t="str">
        <f>E7</f>
        <v>Revitalizace dvorního traktu Jesenická - Palackého</v>
      </c>
      <c r="F72" s="408"/>
      <c r="G72" s="408"/>
      <c r="H72" s="408"/>
      <c r="I72" s="173"/>
      <c r="J72" s="64"/>
      <c r="K72" s="64"/>
      <c r="L72" s="62"/>
    </row>
    <row r="73" spans="2:12" ht="13.2">
      <c r="B73" s="29"/>
      <c r="C73" s="66" t="s">
        <v>153</v>
      </c>
      <c r="D73" s="251"/>
      <c r="E73" s="251"/>
      <c r="F73" s="251"/>
      <c r="G73" s="251"/>
      <c r="H73" s="251"/>
      <c r="J73" s="251"/>
      <c r="K73" s="251"/>
      <c r="L73" s="252"/>
    </row>
    <row r="74" spans="2:12" s="1" customFormat="1" ht="16.5" customHeight="1">
      <c r="B74" s="42"/>
      <c r="C74" s="64"/>
      <c r="D74" s="64"/>
      <c r="E74" s="407" t="s">
        <v>1988</v>
      </c>
      <c r="F74" s="409"/>
      <c r="G74" s="409"/>
      <c r="H74" s="409"/>
      <c r="I74" s="173"/>
      <c r="J74" s="64"/>
      <c r="K74" s="64"/>
      <c r="L74" s="62"/>
    </row>
    <row r="75" spans="2:12" s="1" customFormat="1" ht="14.4" customHeight="1">
      <c r="B75" s="42"/>
      <c r="C75" s="66" t="s">
        <v>313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7.25" customHeight="1">
      <c r="B76" s="42"/>
      <c r="C76" s="64"/>
      <c r="D76" s="64"/>
      <c r="E76" s="395" t="str">
        <f>E11</f>
        <v>SO 801-2 - Následná 3-letá péče</v>
      </c>
      <c r="F76" s="409"/>
      <c r="G76" s="409"/>
      <c r="H76" s="409"/>
      <c r="I76" s="173"/>
      <c r="J76" s="64"/>
      <c r="K76" s="64"/>
      <c r="L76" s="62"/>
    </row>
    <row r="77" spans="2:12" s="1" customFormat="1" ht="6.9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8" customHeight="1">
      <c r="B78" s="42"/>
      <c r="C78" s="66" t="s">
        <v>23</v>
      </c>
      <c r="D78" s="64"/>
      <c r="E78" s="64"/>
      <c r="F78" s="174" t="str">
        <f>F14</f>
        <v>Šumperk</v>
      </c>
      <c r="G78" s="64"/>
      <c r="H78" s="64"/>
      <c r="I78" s="175" t="s">
        <v>25</v>
      </c>
      <c r="J78" s="74" t="str">
        <f>IF(J14="","",J14)</f>
        <v>19. 6. 2018</v>
      </c>
      <c r="K78" s="64"/>
      <c r="L78" s="62"/>
    </row>
    <row r="79" spans="2:12" s="1" customFormat="1" ht="6.9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3.2">
      <c r="B80" s="42"/>
      <c r="C80" s="66" t="s">
        <v>27</v>
      </c>
      <c r="D80" s="64"/>
      <c r="E80" s="64"/>
      <c r="F80" s="174" t="str">
        <f>E17</f>
        <v>Město Šumperk</v>
      </c>
      <c r="G80" s="64"/>
      <c r="H80" s="64"/>
      <c r="I80" s="175" t="s">
        <v>35</v>
      </c>
      <c r="J80" s="174" t="str">
        <f>E23</f>
        <v>Cekr CZ s.r.o.</v>
      </c>
      <c r="K80" s="64"/>
      <c r="L80" s="62"/>
    </row>
    <row r="81" spans="2:12" s="1" customFormat="1" ht="14.4" customHeight="1">
      <c r="B81" s="42"/>
      <c r="C81" s="66" t="s">
        <v>33</v>
      </c>
      <c r="D81" s="64"/>
      <c r="E81" s="64"/>
      <c r="F81" s="174" t="str">
        <f>IF(E20="","",E20)</f>
        <v/>
      </c>
      <c r="G81" s="64"/>
      <c r="H81" s="64"/>
      <c r="I81" s="173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20" s="10" customFormat="1" ht="29.25" customHeight="1">
      <c r="B83" s="176"/>
      <c r="C83" s="177" t="s">
        <v>165</v>
      </c>
      <c r="D83" s="178" t="s">
        <v>61</v>
      </c>
      <c r="E83" s="178" t="s">
        <v>57</v>
      </c>
      <c r="F83" s="178" t="s">
        <v>166</v>
      </c>
      <c r="G83" s="178" t="s">
        <v>167</v>
      </c>
      <c r="H83" s="178" t="s">
        <v>168</v>
      </c>
      <c r="I83" s="179" t="s">
        <v>169</v>
      </c>
      <c r="J83" s="178" t="s">
        <v>157</v>
      </c>
      <c r="K83" s="180" t="s">
        <v>170</v>
      </c>
      <c r="L83" s="181"/>
      <c r="M83" s="82" t="s">
        <v>171</v>
      </c>
      <c r="N83" s="83" t="s">
        <v>46</v>
      </c>
      <c r="O83" s="83" t="s">
        <v>172</v>
      </c>
      <c r="P83" s="83" t="s">
        <v>173</v>
      </c>
      <c r="Q83" s="83" t="s">
        <v>174</v>
      </c>
      <c r="R83" s="83" t="s">
        <v>175</v>
      </c>
      <c r="S83" s="83" t="s">
        <v>176</v>
      </c>
      <c r="T83" s="84" t="s">
        <v>177</v>
      </c>
    </row>
    <row r="84" spans="2:63" s="1" customFormat="1" ht="29.25" customHeight="1">
      <c r="B84" s="42"/>
      <c r="C84" s="88" t="s">
        <v>158</v>
      </c>
      <c r="D84" s="64"/>
      <c r="E84" s="64"/>
      <c r="F84" s="64"/>
      <c r="G84" s="64"/>
      <c r="H84" s="64"/>
      <c r="I84" s="173"/>
      <c r="J84" s="182">
        <f>BK84</f>
        <v>0</v>
      </c>
      <c r="K84" s="64"/>
      <c r="L84" s="62"/>
      <c r="M84" s="85"/>
      <c r="N84" s="86"/>
      <c r="O84" s="86"/>
      <c r="P84" s="183">
        <f>P85</f>
        <v>0</v>
      </c>
      <c r="Q84" s="86"/>
      <c r="R84" s="183">
        <f>R85</f>
        <v>0.00336</v>
      </c>
      <c r="S84" s="86"/>
      <c r="T84" s="184">
        <f>T85</f>
        <v>0</v>
      </c>
      <c r="AT84" s="25" t="s">
        <v>75</v>
      </c>
      <c r="AU84" s="25" t="s">
        <v>159</v>
      </c>
      <c r="BK84" s="185">
        <f>BK85</f>
        <v>0</v>
      </c>
    </row>
    <row r="85" spans="2:63" s="11" customFormat="1" ht="37.35" customHeight="1">
      <c r="B85" s="186"/>
      <c r="C85" s="187"/>
      <c r="D85" s="188" t="s">
        <v>75</v>
      </c>
      <c r="E85" s="189" t="s">
        <v>178</v>
      </c>
      <c r="F85" s="189" t="s">
        <v>179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0.00336</v>
      </c>
      <c r="S85" s="194"/>
      <c r="T85" s="196">
        <f>T86</f>
        <v>0</v>
      </c>
      <c r="AR85" s="197" t="s">
        <v>84</v>
      </c>
      <c r="AT85" s="198" t="s">
        <v>75</v>
      </c>
      <c r="AU85" s="198" t="s">
        <v>76</v>
      </c>
      <c r="AY85" s="197" t="s">
        <v>180</v>
      </c>
      <c r="BK85" s="199">
        <f>BK86</f>
        <v>0</v>
      </c>
    </row>
    <row r="86" spans="2:63" s="11" customFormat="1" ht="19.95" customHeight="1">
      <c r="B86" s="186"/>
      <c r="C86" s="187"/>
      <c r="D86" s="188" t="s">
        <v>75</v>
      </c>
      <c r="E86" s="200" t="s">
        <v>84</v>
      </c>
      <c r="F86" s="200" t="s">
        <v>181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SUM(P87:P122)</f>
        <v>0</v>
      </c>
      <c r="Q86" s="194"/>
      <c r="R86" s="195">
        <f>SUM(R87:R122)</f>
        <v>0.00336</v>
      </c>
      <c r="S86" s="194"/>
      <c r="T86" s="196">
        <f>SUM(T87:T122)</f>
        <v>0</v>
      </c>
      <c r="AR86" s="197" t="s">
        <v>84</v>
      </c>
      <c r="AT86" s="198" t="s">
        <v>75</v>
      </c>
      <c r="AU86" s="198" t="s">
        <v>84</v>
      </c>
      <c r="AY86" s="197" t="s">
        <v>180</v>
      </c>
      <c r="BK86" s="199">
        <f>SUM(BK87:BK122)</f>
        <v>0</v>
      </c>
    </row>
    <row r="87" spans="2:65" s="1" customFormat="1" ht="25.5" customHeight="1">
      <c r="B87" s="42"/>
      <c r="C87" s="202" t="s">
        <v>84</v>
      </c>
      <c r="D87" s="202" t="s">
        <v>182</v>
      </c>
      <c r="E87" s="203" t="s">
        <v>2207</v>
      </c>
      <c r="F87" s="204" t="s">
        <v>2208</v>
      </c>
      <c r="G87" s="205" t="s">
        <v>185</v>
      </c>
      <c r="H87" s="206">
        <v>10440</v>
      </c>
      <c r="I87" s="207"/>
      <c r="J87" s="208">
        <f>ROUND(I87*H87,2)</f>
        <v>0</v>
      </c>
      <c r="K87" s="204" t="s">
        <v>186</v>
      </c>
      <c r="L87" s="62"/>
      <c r="M87" s="209" t="s">
        <v>21</v>
      </c>
      <c r="N87" s="210" t="s">
        <v>47</v>
      </c>
      <c r="O87" s="43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187</v>
      </c>
      <c r="AT87" s="25" t="s">
        <v>182</v>
      </c>
      <c r="AU87" s="25" t="s">
        <v>86</v>
      </c>
      <c r="AY87" s="25" t="s">
        <v>180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84</v>
      </c>
      <c r="BK87" s="213">
        <f>ROUND(I87*H87,2)</f>
        <v>0</v>
      </c>
      <c r="BL87" s="25" t="s">
        <v>187</v>
      </c>
      <c r="BM87" s="25" t="s">
        <v>2209</v>
      </c>
    </row>
    <row r="88" spans="2:51" s="12" customFormat="1" ht="12">
      <c r="B88" s="214"/>
      <c r="C88" s="215"/>
      <c r="D88" s="216" t="s">
        <v>189</v>
      </c>
      <c r="E88" s="217" t="s">
        <v>21</v>
      </c>
      <c r="F88" s="218" t="s">
        <v>2210</v>
      </c>
      <c r="G88" s="215"/>
      <c r="H88" s="217" t="s">
        <v>21</v>
      </c>
      <c r="I88" s="219"/>
      <c r="J88" s="215"/>
      <c r="K88" s="215"/>
      <c r="L88" s="220"/>
      <c r="M88" s="221"/>
      <c r="N88" s="222"/>
      <c r="O88" s="222"/>
      <c r="P88" s="222"/>
      <c r="Q88" s="222"/>
      <c r="R88" s="222"/>
      <c r="S88" s="222"/>
      <c r="T88" s="223"/>
      <c r="AT88" s="224" t="s">
        <v>189</v>
      </c>
      <c r="AU88" s="224" t="s">
        <v>86</v>
      </c>
      <c r="AV88" s="12" t="s">
        <v>84</v>
      </c>
      <c r="AW88" s="12" t="s">
        <v>39</v>
      </c>
      <c r="AX88" s="12" t="s">
        <v>76</v>
      </c>
      <c r="AY88" s="224" t="s">
        <v>180</v>
      </c>
    </row>
    <row r="89" spans="2:51" s="13" customFormat="1" ht="12">
      <c r="B89" s="225"/>
      <c r="C89" s="226"/>
      <c r="D89" s="216" t="s">
        <v>189</v>
      </c>
      <c r="E89" s="227" t="s">
        <v>21</v>
      </c>
      <c r="F89" s="228" t="s">
        <v>2211</v>
      </c>
      <c r="G89" s="226"/>
      <c r="H89" s="229">
        <v>10440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189</v>
      </c>
      <c r="AU89" s="235" t="s">
        <v>86</v>
      </c>
      <c r="AV89" s="13" t="s">
        <v>86</v>
      </c>
      <c r="AW89" s="13" t="s">
        <v>39</v>
      </c>
      <c r="AX89" s="13" t="s">
        <v>76</v>
      </c>
      <c r="AY89" s="235" t="s">
        <v>180</v>
      </c>
    </row>
    <row r="90" spans="2:51" s="14" customFormat="1" ht="12">
      <c r="B90" s="236"/>
      <c r="C90" s="237"/>
      <c r="D90" s="216" t="s">
        <v>189</v>
      </c>
      <c r="E90" s="238" t="s">
        <v>21</v>
      </c>
      <c r="F90" s="239" t="s">
        <v>192</v>
      </c>
      <c r="G90" s="237"/>
      <c r="H90" s="240">
        <v>10440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189</v>
      </c>
      <c r="AU90" s="246" t="s">
        <v>86</v>
      </c>
      <c r="AV90" s="14" t="s">
        <v>187</v>
      </c>
      <c r="AW90" s="14" t="s">
        <v>39</v>
      </c>
      <c r="AX90" s="14" t="s">
        <v>84</v>
      </c>
      <c r="AY90" s="246" t="s">
        <v>180</v>
      </c>
    </row>
    <row r="91" spans="2:65" s="1" customFormat="1" ht="16.5" customHeight="1">
      <c r="B91" s="42"/>
      <c r="C91" s="202" t="s">
        <v>86</v>
      </c>
      <c r="D91" s="202" t="s">
        <v>182</v>
      </c>
      <c r="E91" s="203" t="s">
        <v>2212</v>
      </c>
      <c r="F91" s="204" t="s">
        <v>2213</v>
      </c>
      <c r="G91" s="205" t="s">
        <v>185</v>
      </c>
      <c r="H91" s="206">
        <v>3654</v>
      </c>
      <c r="I91" s="207"/>
      <c r="J91" s="208">
        <f>ROUND(I91*H91,2)</f>
        <v>0</v>
      </c>
      <c r="K91" s="204" t="s">
        <v>186</v>
      </c>
      <c r="L91" s="62"/>
      <c r="M91" s="209" t="s">
        <v>21</v>
      </c>
      <c r="N91" s="210" t="s">
        <v>47</v>
      </c>
      <c r="O91" s="43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187</v>
      </c>
      <c r="AT91" s="25" t="s">
        <v>182</v>
      </c>
      <c r="AU91" s="25" t="s">
        <v>86</v>
      </c>
      <c r="AY91" s="25" t="s">
        <v>180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84</v>
      </c>
      <c r="BK91" s="213">
        <f>ROUND(I91*H91,2)</f>
        <v>0</v>
      </c>
      <c r="BL91" s="25" t="s">
        <v>187</v>
      </c>
      <c r="BM91" s="25" t="s">
        <v>2214</v>
      </c>
    </row>
    <row r="92" spans="2:51" s="12" customFormat="1" ht="12">
      <c r="B92" s="214"/>
      <c r="C92" s="215"/>
      <c r="D92" s="216" t="s">
        <v>189</v>
      </c>
      <c r="E92" s="217" t="s">
        <v>21</v>
      </c>
      <c r="F92" s="218" t="s">
        <v>2215</v>
      </c>
      <c r="G92" s="215"/>
      <c r="H92" s="217" t="s">
        <v>21</v>
      </c>
      <c r="I92" s="219"/>
      <c r="J92" s="215"/>
      <c r="K92" s="215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189</v>
      </c>
      <c r="AU92" s="224" t="s">
        <v>86</v>
      </c>
      <c r="AV92" s="12" t="s">
        <v>84</v>
      </c>
      <c r="AW92" s="12" t="s">
        <v>39</v>
      </c>
      <c r="AX92" s="12" t="s">
        <v>76</v>
      </c>
      <c r="AY92" s="224" t="s">
        <v>180</v>
      </c>
    </row>
    <row r="93" spans="2:51" s="13" customFormat="1" ht="12">
      <c r="B93" s="225"/>
      <c r="C93" s="226"/>
      <c r="D93" s="216" t="s">
        <v>189</v>
      </c>
      <c r="E93" s="227" t="s">
        <v>21</v>
      </c>
      <c r="F93" s="228" t="s">
        <v>2216</v>
      </c>
      <c r="G93" s="226"/>
      <c r="H93" s="229">
        <v>3654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AT93" s="235" t="s">
        <v>189</v>
      </c>
      <c r="AU93" s="235" t="s">
        <v>86</v>
      </c>
      <c r="AV93" s="13" t="s">
        <v>86</v>
      </c>
      <c r="AW93" s="13" t="s">
        <v>39</v>
      </c>
      <c r="AX93" s="13" t="s">
        <v>76</v>
      </c>
      <c r="AY93" s="235" t="s">
        <v>180</v>
      </c>
    </row>
    <row r="94" spans="2:51" s="14" customFormat="1" ht="12">
      <c r="B94" s="236"/>
      <c r="C94" s="237"/>
      <c r="D94" s="216" t="s">
        <v>189</v>
      </c>
      <c r="E94" s="238" t="s">
        <v>21</v>
      </c>
      <c r="F94" s="239" t="s">
        <v>192</v>
      </c>
      <c r="G94" s="237"/>
      <c r="H94" s="240">
        <v>3654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AT94" s="246" t="s">
        <v>189</v>
      </c>
      <c r="AU94" s="246" t="s">
        <v>86</v>
      </c>
      <c r="AV94" s="14" t="s">
        <v>187</v>
      </c>
      <c r="AW94" s="14" t="s">
        <v>39</v>
      </c>
      <c r="AX94" s="14" t="s">
        <v>84</v>
      </c>
      <c r="AY94" s="246" t="s">
        <v>180</v>
      </c>
    </row>
    <row r="95" spans="2:65" s="1" customFormat="1" ht="25.5" customHeight="1">
      <c r="B95" s="42"/>
      <c r="C95" s="202" t="s">
        <v>200</v>
      </c>
      <c r="D95" s="202" t="s">
        <v>182</v>
      </c>
      <c r="E95" s="203" t="s">
        <v>2217</v>
      </c>
      <c r="F95" s="204" t="s">
        <v>2218</v>
      </c>
      <c r="G95" s="205" t="s">
        <v>872</v>
      </c>
      <c r="H95" s="206">
        <v>84</v>
      </c>
      <c r="I95" s="207"/>
      <c r="J95" s="208">
        <f>ROUND(I95*H95,2)</f>
        <v>0</v>
      </c>
      <c r="K95" s="204" t="s">
        <v>186</v>
      </c>
      <c r="L95" s="62"/>
      <c r="M95" s="209" t="s">
        <v>21</v>
      </c>
      <c r="N95" s="210" t="s">
        <v>47</v>
      </c>
      <c r="O95" s="43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187</v>
      </c>
      <c r="AT95" s="25" t="s">
        <v>182</v>
      </c>
      <c r="AU95" s="25" t="s">
        <v>86</v>
      </c>
      <c r="AY95" s="25" t="s">
        <v>180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84</v>
      </c>
      <c r="BK95" s="213">
        <f>ROUND(I95*H95,2)</f>
        <v>0</v>
      </c>
      <c r="BL95" s="25" t="s">
        <v>187</v>
      </c>
      <c r="BM95" s="25" t="s">
        <v>2219</v>
      </c>
    </row>
    <row r="96" spans="2:51" s="12" customFormat="1" ht="12">
      <c r="B96" s="214"/>
      <c r="C96" s="215"/>
      <c r="D96" s="216" t="s">
        <v>189</v>
      </c>
      <c r="E96" s="217" t="s">
        <v>21</v>
      </c>
      <c r="F96" s="218" t="s">
        <v>2220</v>
      </c>
      <c r="G96" s="215"/>
      <c r="H96" s="217" t="s">
        <v>21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189</v>
      </c>
      <c r="AU96" s="224" t="s">
        <v>86</v>
      </c>
      <c r="AV96" s="12" t="s">
        <v>84</v>
      </c>
      <c r="AW96" s="12" t="s">
        <v>39</v>
      </c>
      <c r="AX96" s="12" t="s">
        <v>76</v>
      </c>
      <c r="AY96" s="224" t="s">
        <v>180</v>
      </c>
    </row>
    <row r="97" spans="2:51" s="13" customFormat="1" ht="12">
      <c r="B97" s="225"/>
      <c r="C97" s="226"/>
      <c r="D97" s="216" t="s">
        <v>189</v>
      </c>
      <c r="E97" s="227" t="s">
        <v>21</v>
      </c>
      <c r="F97" s="228" t="s">
        <v>2221</v>
      </c>
      <c r="G97" s="226"/>
      <c r="H97" s="229">
        <v>84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AT97" s="235" t="s">
        <v>189</v>
      </c>
      <c r="AU97" s="235" t="s">
        <v>86</v>
      </c>
      <c r="AV97" s="13" t="s">
        <v>86</v>
      </c>
      <c r="AW97" s="13" t="s">
        <v>39</v>
      </c>
      <c r="AX97" s="13" t="s">
        <v>76</v>
      </c>
      <c r="AY97" s="235" t="s">
        <v>180</v>
      </c>
    </row>
    <row r="98" spans="2:51" s="14" customFormat="1" ht="12">
      <c r="B98" s="236"/>
      <c r="C98" s="237"/>
      <c r="D98" s="216" t="s">
        <v>189</v>
      </c>
      <c r="E98" s="238" t="s">
        <v>21</v>
      </c>
      <c r="F98" s="239" t="s">
        <v>192</v>
      </c>
      <c r="G98" s="237"/>
      <c r="H98" s="240">
        <v>84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189</v>
      </c>
      <c r="AU98" s="246" t="s">
        <v>86</v>
      </c>
      <c r="AV98" s="14" t="s">
        <v>187</v>
      </c>
      <c r="AW98" s="14" t="s">
        <v>39</v>
      </c>
      <c r="AX98" s="14" t="s">
        <v>84</v>
      </c>
      <c r="AY98" s="246" t="s">
        <v>180</v>
      </c>
    </row>
    <row r="99" spans="2:65" s="1" customFormat="1" ht="16.5" customHeight="1">
      <c r="B99" s="42"/>
      <c r="C99" s="202" t="s">
        <v>187</v>
      </c>
      <c r="D99" s="202" t="s">
        <v>182</v>
      </c>
      <c r="E99" s="203" t="s">
        <v>2222</v>
      </c>
      <c r="F99" s="204" t="s">
        <v>2223</v>
      </c>
      <c r="G99" s="205" t="s">
        <v>872</v>
      </c>
      <c r="H99" s="206">
        <v>84</v>
      </c>
      <c r="I99" s="207"/>
      <c r="J99" s="208">
        <f>ROUND(I99*H99,2)</f>
        <v>0</v>
      </c>
      <c r="K99" s="204" t="s">
        <v>186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2E-05</v>
      </c>
      <c r="R99" s="211">
        <f>Q99*H99</f>
        <v>0.00168</v>
      </c>
      <c r="S99" s="211">
        <v>0</v>
      </c>
      <c r="T99" s="212">
        <f>S99*H99</f>
        <v>0</v>
      </c>
      <c r="AR99" s="25" t="s">
        <v>187</v>
      </c>
      <c r="AT99" s="25" t="s">
        <v>182</v>
      </c>
      <c r="AU99" s="25" t="s">
        <v>86</v>
      </c>
      <c r="AY99" s="25" t="s">
        <v>180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187</v>
      </c>
      <c r="BM99" s="25" t="s">
        <v>2224</v>
      </c>
    </row>
    <row r="100" spans="2:51" s="12" customFormat="1" ht="12">
      <c r="B100" s="214"/>
      <c r="C100" s="215"/>
      <c r="D100" s="216" t="s">
        <v>189</v>
      </c>
      <c r="E100" s="217" t="s">
        <v>21</v>
      </c>
      <c r="F100" s="218" t="s">
        <v>2225</v>
      </c>
      <c r="G100" s="215"/>
      <c r="H100" s="217" t="s">
        <v>21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189</v>
      </c>
      <c r="AU100" s="224" t="s">
        <v>86</v>
      </c>
      <c r="AV100" s="12" t="s">
        <v>84</v>
      </c>
      <c r="AW100" s="12" t="s">
        <v>39</v>
      </c>
      <c r="AX100" s="12" t="s">
        <v>76</v>
      </c>
      <c r="AY100" s="224" t="s">
        <v>180</v>
      </c>
    </row>
    <row r="101" spans="2:51" s="13" customFormat="1" ht="12">
      <c r="B101" s="225"/>
      <c r="C101" s="226"/>
      <c r="D101" s="216" t="s">
        <v>189</v>
      </c>
      <c r="E101" s="227" t="s">
        <v>21</v>
      </c>
      <c r="F101" s="228" t="s">
        <v>2226</v>
      </c>
      <c r="G101" s="226"/>
      <c r="H101" s="229">
        <v>84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AT101" s="235" t="s">
        <v>189</v>
      </c>
      <c r="AU101" s="235" t="s">
        <v>86</v>
      </c>
      <c r="AV101" s="13" t="s">
        <v>86</v>
      </c>
      <c r="AW101" s="13" t="s">
        <v>39</v>
      </c>
      <c r="AX101" s="13" t="s">
        <v>76</v>
      </c>
      <c r="AY101" s="235" t="s">
        <v>180</v>
      </c>
    </row>
    <row r="102" spans="2:51" s="14" customFormat="1" ht="12">
      <c r="B102" s="236"/>
      <c r="C102" s="237"/>
      <c r="D102" s="216" t="s">
        <v>189</v>
      </c>
      <c r="E102" s="238" t="s">
        <v>21</v>
      </c>
      <c r="F102" s="239" t="s">
        <v>192</v>
      </c>
      <c r="G102" s="237"/>
      <c r="H102" s="240">
        <v>84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189</v>
      </c>
      <c r="AU102" s="246" t="s">
        <v>86</v>
      </c>
      <c r="AV102" s="14" t="s">
        <v>187</v>
      </c>
      <c r="AW102" s="14" t="s">
        <v>39</v>
      </c>
      <c r="AX102" s="14" t="s">
        <v>84</v>
      </c>
      <c r="AY102" s="246" t="s">
        <v>180</v>
      </c>
    </row>
    <row r="103" spans="2:65" s="1" customFormat="1" ht="16.5" customHeight="1">
      <c r="B103" s="42"/>
      <c r="C103" s="202" t="s">
        <v>211</v>
      </c>
      <c r="D103" s="202" t="s">
        <v>182</v>
      </c>
      <c r="E103" s="203" t="s">
        <v>2227</v>
      </c>
      <c r="F103" s="204" t="s">
        <v>2223</v>
      </c>
      <c r="G103" s="205" t="s">
        <v>872</v>
      </c>
      <c r="H103" s="206">
        <v>84</v>
      </c>
      <c r="I103" s="207"/>
      <c r="J103" s="208">
        <f>ROUND(I103*H103,2)</f>
        <v>0</v>
      </c>
      <c r="K103" s="204" t="s">
        <v>422</v>
      </c>
      <c r="L103" s="62"/>
      <c r="M103" s="209" t="s">
        <v>21</v>
      </c>
      <c r="N103" s="210" t="s">
        <v>47</v>
      </c>
      <c r="O103" s="43"/>
      <c r="P103" s="211">
        <f>O103*H103</f>
        <v>0</v>
      </c>
      <c r="Q103" s="211">
        <v>2E-05</v>
      </c>
      <c r="R103" s="211">
        <f>Q103*H103</f>
        <v>0.00168</v>
      </c>
      <c r="S103" s="211">
        <v>0</v>
      </c>
      <c r="T103" s="212">
        <f>S103*H103</f>
        <v>0</v>
      </c>
      <c r="AR103" s="25" t="s">
        <v>187</v>
      </c>
      <c r="AT103" s="25" t="s">
        <v>182</v>
      </c>
      <c r="AU103" s="25" t="s">
        <v>86</v>
      </c>
      <c r="AY103" s="25" t="s">
        <v>180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84</v>
      </c>
      <c r="BK103" s="213">
        <f>ROUND(I103*H103,2)</f>
        <v>0</v>
      </c>
      <c r="BL103" s="25" t="s">
        <v>187</v>
      </c>
      <c r="BM103" s="25" t="s">
        <v>2228</v>
      </c>
    </row>
    <row r="104" spans="2:51" s="12" customFormat="1" ht="12">
      <c r="B104" s="214"/>
      <c r="C104" s="215"/>
      <c r="D104" s="216" t="s">
        <v>189</v>
      </c>
      <c r="E104" s="217" t="s">
        <v>21</v>
      </c>
      <c r="F104" s="218" t="s">
        <v>2225</v>
      </c>
      <c r="G104" s="215"/>
      <c r="H104" s="217" t="s">
        <v>21</v>
      </c>
      <c r="I104" s="219"/>
      <c r="J104" s="215"/>
      <c r="K104" s="215"/>
      <c r="L104" s="220"/>
      <c r="M104" s="221"/>
      <c r="N104" s="222"/>
      <c r="O104" s="222"/>
      <c r="P104" s="222"/>
      <c r="Q104" s="222"/>
      <c r="R104" s="222"/>
      <c r="S104" s="222"/>
      <c r="T104" s="223"/>
      <c r="AT104" s="224" t="s">
        <v>189</v>
      </c>
      <c r="AU104" s="224" t="s">
        <v>86</v>
      </c>
      <c r="AV104" s="12" t="s">
        <v>84</v>
      </c>
      <c r="AW104" s="12" t="s">
        <v>39</v>
      </c>
      <c r="AX104" s="12" t="s">
        <v>76</v>
      </c>
      <c r="AY104" s="224" t="s">
        <v>180</v>
      </c>
    </row>
    <row r="105" spans="2:51" s="13" customFormat="1" ht="12">
      <c r="B105" s="225"/>
      <c r="C105" s="226"/>
      <c r="D105" s="216" t="s">
        <v>189</v>
      </c>
      <c r="E105" s="227" t="s">
        <v>21</v>
      </c>
      <c r="F105" s="228" t="s">
        <v>2226</v>
      </c>
      <c r="G105" s="226"/>
      <c r="H105" s="229">
        <v>84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AT105" s="235" t="s">
        <v>189</v>
      </c>
      <c r="AU105" s="235" t="s">
        <v>86</v>
      </c>
      <c r="AV105" s="13" t="s">
        <v>86</v>
      </c>
      <c r="AW105" s="13" t="s">
        <v>39</v>
      </c>
      <c r="AX105" s="13" t="s">
        <v>76</v>
      </c>
      <c r="AY105" s="235" t="s">
        <v>180</v>
      </c>
    </row>
    <row r="106" spans="2:51" s="14" customFormat="1" ht="12">
      <c r="B106" s="236"/>
      <c r="C106" s="237"/>
      <c r="D106" s="216" t="s">
        <v>189</v>
      </c>
      <c r="E106" s="238" t="s">
        <v>21</v>
      </c>
      <c r="F106" s="239" t="s">
        <v>192</v>
      </c>
      <c r="G106" s="237"/>
      <c r="H106" s="240">
        <v>84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189</v>
      </c>
      <c r="AU106" s="246" t="s">
        <v>86</v>
      </c>
      <c r="AV106" s="14" t="s">
        <v>187</v>
      </c>
      <c r="AW106" s="14" t="s">
        <v>39</v>
      </c>
      <c r="AX106" s="14" t="s">
        <v>84</v>
      </c>
      <c r="AY106" s="246" t="s">
        <v>180</v>
      </c>
    </row>
    <row r="107" spans="2:65" s="1" customFormat="1" ht="16.5" customHeight="1">
      <c r="B107" s="42"/>
      <c r="C107" s="202" t="s">
        <v>217</v>
      </c>
      <c r="D107" s="202" t="s">
        <v>182</v>
      </c>
      <c r="E107" s="203" t="s">
        <v>2229</v>
      </c>
      <c r="F107" s="204" t="s">
        <v>2230</v>
      </c>
      <c r="G107" s="205" t="s">
        <v>185</v>
      </c>
      <c r="H107" s="206">
        <v>1536</v>
      </c>
      <c r="I107" s="207"/>
      <c r="J107" s="208">
        <f>ROUND(I107*H107,2)</f>
        <v>0</v>
      </c>
      <c r="K107" s="204" t="s">
        <v>186</v>
      </c>
      <c r="L107" s="62"/>
      <c r="M107" s="209" t="s">
        <v>21</v>
      </c>
      <c r="N107" s="210" t="s">
        <v>47</v>
      </c>
      <c r="O107" s="43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187</v>
      </c>
      <c r="AT107" s="25" t="s">
        <v>182</v>
      </c>
      <c r="AU107" s="25" t="s">
        <v>86</v>
      </c>
      <c r="AY107" s="25" t="s">
        <v>180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84</v>
      </c>
      <c r="BK107" s="213">
        <f>ROUND(I107*H107,2)</f>
        <v>0</v>
      </c>
      <c r="BL107" s="25" t="s">
        <v>187</v>
      </c>
      <c r="BM107" s="25" t="s">
        <v>2231</v>
      </c>
    </row>
    <row r="108" spans="2:51" s="12" customFormat="1" ht="12">
      <c r="B108" s="214"/>
      <c r="C108" s="215"/>
      <c r="D108" s="216" t="s">
        <v>189</v>
      </c>
      <c r="E108" s="217" t="s">
        <v>21</v>
      </c>
      <c r="F108" s="218" t="s">
        <v>2232</v>
      </c>
      <c r="G108" s="215"/>
      <c r="H108" s="217" t="s">
        <v>21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189</v>
      </c>
      <c r="AU108" s="224" t="s">
        <v>86</v>
      </c>
      <c r="AV108" s="12" t="s">
        <v>84</v>
      </c>
      <c r="AW108" s="12" t="s">
        <v>39</v>
      </c>
      <c r="AX108" s="12" t="s">
        <v>76</v>
      </c>
      <c r="AY108" s="224" t="s">
        <v>180</v>
      </c>
    </row>
    <row r="109" spans="2:51" s="13" customFormat="1" ht="12">
      <c r="B109" s="225"/>
      <c r="C109" s="226"/>
      <c r="D109" s="216" t="s">
        <v>189</v>
      </c>
      <c r="E109" s="227" t="s">
        <v>21</v>
      </c>
      <c r="F109" s="228" t="s">
        <v>2233</v>
      </c>
      <c r="G109" s="226"/>
      <c r="H109" s="229">
        <v>1536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189</v>
      </c>
      <c r="AU109" s="235" t="s">
        <v>86</v>
      </c>
      <c r="AV109" s="13" t="s">
        <v>86</v>
      </c>
      <c r="AW109" s="13" t="s">
        <v>39</v>
      </c>
      <c r="AX109" s="13" t="s">
        <v>76</v>
      </c>
      <c r="AY109" s="235" t="s">
        <v>180</v>
      </c>
    </row>
    <row r="110" spans="2:51" s="14" customFormat="1" ht="12">
      <c r="B110" s="236"/>
      <c r="C110" s="237"/>
      <c r="D110" s="216" t="s">
        <v>189</v>
      </c>
      <c r="E110" s="238" t="s">
        <v>21</v>
      </c>
      <c r="F110" s="239" t="s">
        <v>192</v>
      </c>
      <c r="G110" s="237"/>
      <c r="H110" s="240">
        <v>1536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189</v>
      </c>
      <c r="AU110" s="246" t="s">
        <v>86</v>
      </c>
      <c r="AV110" s="14" t="s">
        <v>187</v>
      </c>
      <c r="AW110" s="14" t="s">
        <v>39</v>
      </c>
      <c r="AX110" s="14" t="s">
        <v>84</v>
      </c>
      <c r="AY110" s="246" t="s">
        <v>180</v>
      </c>
    </row>
    <row r="111" spans="2:65" s="1" customFormat="1" ht="16.5" customHeight="1">
      <c r="B111" s="42"/>
      <c r="C111" s="202" t="s">
        <v>224</v>
      </c>
      <c r="D111" s="202" t="s">
        <v>182</v>
      </c>
      <c r="E111" s="203" t="s">
        <v>2234</v>
      </c>
      <c r="F111" s="204" t="s">
        <v>2235</v>
      </c>
      <c r="G111" s="205" t="s">
        <v>319</v>
      </c>
      <c r="H111" s="206">
        <v>321.12</v>
      </c>
      <c r="I111" s="207"/>
      <c r="J111" s="208">
        <f>ROUND(I111*H111,2)</f>
        <v>0</v>
      </c>
      <c r="K111" s="204" t="s">
        <v>186</v>
      </c>
      <c r="L111" s="62"/>
      <c r="M111" s="209" t="s">
        <v>21</v>
      </c>
      <c r="N111" s="210" t="s">
        <v>47</v>
      </c>
      <c r="O111" s="43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5" t="s">
        <v>187</v>
      </c>
      <c r="AT111" s="25" t="s">
        <v>182</v>
      </c>
      <c r="AU111" s="25" t="s">
        <v>86</v>
      </c>
      <c r="AY111" s="25" t="s">
        <v>180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84</v>
      </c>
      <c r="BK111" s="213">
        <f>ROUND(I111*H111,2)</f>
        <v>0</v>
      </c>
      <c r="BL111" s="25" t="s">
        <v>187</v>
      </c>
      <c r="BM111" s="25" t="s">
        <v>2236</v>
      </c>
    </row>
    <row r="112" spans="2:51" s="12" customFormat="1" ht="12">
      <c r="B112" s="214"/>
      <c r="C112" s="215"/>
      <c r="D112" s="216" t="s">
        <v>189</v>
      </c>
      <c r="E112" s="217" t="s">
        <v>21</v>
      </c>
      <c r="F112" s="218" t="s">
        <v>2237</v>
      </c>
      <c r="G112" s="215"/>
      <c r="H112" s="217" t="s">
        <v>21</v>
      </c>
      <c r="I112" s="219"/>
      <c r="J112" s="215"/>
      <c r="K112" s="215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189</v>
      </c>
      <c r="AU112" s="224" t="s">
        <v>86</v>
      </c>
      <c r="AV112" s="12" t="s">
        <v>84</v>
      </c>
      <c r="AW112" s="12" t="s">
        <v>39</v>
      </c>
      <c r="AX112" s="12" t="s">
        <v>76</v>
      </c>
      <c r="AY112" s="224" t="s">
        <v>180</v>
      </c>
    </row>
    <row r="113" spans="2:51" s="13" customFormat="1" ht="12">
      <c r="B113" s="225"/>
      <c r="C113" s="226"/>
      <c r="D113" s="216" t="s">
        <v>189</v>
      </c>
      <c r="E113" s="227" t="s">
        <v>21</v>
      </c>
      <c r="F113" s="228" t="s">
        <v>2238</v>
      </c>
      <c r="G113" s="226"/>
      <c r="H113" s="229">
        <v>321.12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189</v>
      </c>
      <c r="AU113" s="235" t="s">
        <v>86</v>
      </c>
      <c r="AV113" s="13" t="s">
        <v>86</v>
      </c>
      <c r="AW113" s="13" t="s">
        <v>39</v>
      </c>
      <c r="AX113" s="13" t="s">
        <v>76</v>
      </c>
      <c r="AY113" s="235" t="s">
        <v>180</v>
      </c>
    </row>
    <row r="114" spans="2:51" s="14" customFormat="1" ht="12">
      <c r="B114" s="236"/>
      <c r="C114" s="237"/>
      <c r="D114" s="216" t="s">
        <v>189</v>
      </c>
      <c r="E114" s="238" t="s">
        <v>21</v>
      </c>
      <c r="F114" s="239" t="s">
        <v>192</v>
      </c>
      <c r="G114" s="237"/>
      <c r="H114" s="240">
        <v>321.12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189</v>
      </c>
      <c r="AU114" s="246" t="s">
        <v>86</v>
      </c>
      <c r="AV114" s="14" t="s">
        <v>187</v>
      </c>
      <c r="AW114" s="14" t="s">
        <v>39</v>
      </c>
      <c r="AX114" s="14" t="s">
        <v>84</v>
      </c>
      <c r="AY114" s="246" t="s">
        <v>180</v>
      </c>
    </row>
    <row r="115" spans="2:65" s="1" customFormat="1" ht="16.5" customHeight="1">
      <c r="B115" s="42"/>
      <c r="C115" s="264" t="s">
        <v>223</v>
      </c>
      <c r="D115" s="264" t="s">
        <v>360</v>
      </c>
      <c r="E115" s="265" t="s">
        <v>2102</v>
      </c>
      <c r="F115" s="266" t="s">
        <v>2103</v>
      </c>
      <c r="G115" s="267" t="s">
        <v>319</v>
      </c>
      <c r="H115" s="268">
        <v>321.12</v>
      </c>
      <c r="I115" s="269"/>
      <c r="J115" s="270">
        <f>ROUND(I115*H115,2)</f>
        <v>0</v>
      </c>
      <c r="K115" s="266" t="s">
        <v>186</v>
      </c>
      <c r="L115" s="271"/>
      <c r="M115" s="272" t="s">
        <v>21</v>
      </c>
      <c r="N115" s="273" t="s">
        <v>47</v>
      </c>
      <c r="O115" s="43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223</v>
      </c>
      <c r="AT115" s="25" t="s">
        <v>360</v>
      </c>
      <c r="AU115" s="25" t="s">
        <v>86</v>
      </c>
      <c r="AY115" s="25" t="s">
        <v>180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84</v>
      </c>
      <c r="BK115" s="213">
        <f>ROUND(I115*H115,2)</f>
        <v>0</v>
      </c>
      <c r="BL115" s="25" t="s">
        <v>187</v>
      </c>
      <c r="BM115" s="25" t="s">
        <v>2239</v>
      </c>
    </row>
    <row r="116" spans="2:51" s="12" customFormat="1" ht="12">
      <c r="B116" s="214"/>
      <c r="C116" s="215"/>
      <c r="D116" s="216" t="s">
        <v>189</v>
      </c>
      <c r="E116" s="217" t="s">
        <v>21</v>
      </c>
      <c r="F116" s="218" t="s">
        <v>2105</v>
      </c>
      <c r="G116" s="215"/>
      <c r="H116" s="217" t="s">
        <v>21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189</v>
      </c>
      <c r="AU116" s="224" t="s">
        <v>86</v>
      </c>
      <c r="AV116" s="12" t="s">
        <v>84</v>
      </c>
      <c r="AW116" s="12" t="s">
        <v>39</v>
      </c>
      <c r="AX116" s="12" t="s">
        <v>76</v>
      </c>
      <c r="AY116" s="224" t="s">
        <v>180</v>
      </c>
    </row>
    <row r="117" spans="2:51" s="13" customFormat="1" ht="12">
      <c r="B117" s="225"/>
      <c r="C117" s="226"/>
      <c r="D117" s="216" t="s">
        <v>189</v>
      </c>
      <c r="E117" s="227" t="s">
        <v>21</v>
      </c>
      <c r="F117" s="228" t="s">
        <v>2238</v>
      </c>
      <c r="G117" s="226"/>
      <c r="H117" s="229">
        <v>321.12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189</v>
      </c>
      <c r="AU117" s="235" t="s">
        <v>86</v>
      </c>
      <c r="AV117" s="13" t="s">
        <v>86</v>
      </c>
      <c r="AW117" s="13" t="s">
        <v>39</v>
      </c>
      <c r="AX117" s="13" t="s">
        <v>76</v>
      </c>
      <c r="AY117" s="235" t="s">
        <v>180</v>
      </c>
    </row>
    <row r="118" spans="2:51" s="14" customFormat="1" ht="12">
      <c r="B118" s="236"/>
      <c r="C118" s="237"/>
      <c r="D118" s="216" t="s">
        <v>189</v>
      </c>
      <c r="E118" s="238" t="s">
        <v>21</v>
      </c>
      <c r="F118" s="239" t="s">
        <v>192</v>
      </c>
      <c r="G118" s="237"/>
      <c r="H118" s="240">
        <v>321.12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189</v>
      </c>
      <c r="AU118" s="246" t="s">
        <v>86</v>
      </c>
      <c r="AV118" s="14" t="s">
        <v>187</v>
      </c>
      <c r="AW118" s="14" t="s">
        <v>39</v>
      </c>
      <c r="AX118" s="14" t="s">
        <v>84</v>
      </c>
      <c r="AY118" s="246" t="s">
        <v>180</v>
      </c>
    </row>
    <row r="119" spans="2:65" s="1" customFormat="1" ht="16.5" customHeight="1">
      <c r="B119" s="42"/>
      <c r="C119" s="202" t="s">
        <v>235</v>
      </c>
      <c r="D119" s="202" t="s">
        <v>182</v>
      </c>
      <c r="E119" s="203" t="s">
        <v>2106</v>
      </c>
      <c r="F119" s="204" t="s">
        <v>2107</v>
      </c>
      <c r="G119" s="205" t="s">
        <v>319</v>
      </c>
      <c r="H119" s="206">
        <v>321.12</v>
      </c>
      <c r="I119" s="207"/>
      <c r="J119" s="208">
        <f>ROUND(I119*H119,2)</f>
        <v>0</v>
      </c>
      <c r="K119" s="204" t="s">
        <v>186</v>
      </c>
      <c r="L119" s="62"/>
      <c r="M119" s="209" t="s">
        <v>21</v>
      </c>
      <c r="N119" s="210" t="s">
        <v>47</v>
      </c>
      <c r="O119" s="43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AR119" s="25" t="s">
        <v>187</v>
      </c>
      <c r="AT119" s="25" t="s">
        <v>182</v>
      </c>
      <c r="AU119" s="25" t="s">
        <v>86</v>
      </c>
      <c r="AY119" s="25" t="s">
        <v>180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84</v>
      </c>
      <c r="BK119" s="213">
        <f>ROUND(I119*H119,2)</f>
        <v>0</v>
      </c>
      <c r="BL119" s="25" t="s">
        <v>187</v>
      </c>
      <c r="BM119" s="25" t="s">
        <v>2240</v>
      </c>
    </row>
    <row r="120" spans="2:51" s="12" customFormat="1" ht="12">
      <c r="B120" s="214"/>
      <c r="C120" s="215"/>
      <c r="D120" s="216" t="s">
        <v>189</v>
      </c>
      <c r="E120" s="217" t="s">
        <v>21</v>
      </c>
      <c r="F120" s="218" t="s">
        <v>2237</v>
      </c>
      <c r="G120" s="215"/>
      <c r="H120" s="217" t="s">
        <v>21</v>
      </c>
      <c r="I120" s="219"/>
      <c r="J120" s="215"/>
      <c r="K120" s="215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189</v>
      </c>
      <c r="AU120" s="224" t="s">
        <v>86</v>
      </c>
      <c r="AV120" s="12" t="s">
        <v>84</v>
      </c>
      <c r="AW120" s="12" t="s">
        <v>39</v>
      </c>
      <c r="AX120" s="12" t="s">
        <v>76</v>
      </c>
      <c r="AY120" s="224" t="s">
        <v>180</v>
      </c>
    </row>
    <row r="121" spans="2:51" s="13" customFormat="1" ht="12">
      <c r="B121" s="225"/>
      <c r="C121" s="226"/>
      <c r="D121" s="216" t="s">
        <v>189</v>
      </c>
      <c r="E121" s="227" t="s">
        <v>21</v>
      </c>
      <c r="F121" s="228" t="s">
        <v>2238</v>
      </c>
      <c r="G121" s="226"/>
      <c r="H121" s="229">
        <v>321.12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189</v>
      </c>
      <c r="AU121" s="235" t="s">
        <v>86</v>
      </c>
      <c r="AV121" s="13" t="s">
        <v>86</v>
      </c>
      <c r="AW121" s="13" t="s">
        <v>39</v>
      </c>
      <c r="AX121" s="13" t="s">
        <v>76</v>
      </c>
      <c r="AY121" s="235" t="s">
        <v>180</v>
      </c>
    </row>
    <row r="122" spans="2:51" s="14" customFormat="1" ht="12">
      <c r="B122" s="236"/>
      <c r="C122" s="237"/>
      <c r="D122" s="216" t="s">
        <v>189</v>
      </c>
      <c r="E122" s="238" t="s">
        <v>21</v>
      </c>
      <c r="F122" s="239" t="s">
        <v>192</v>
      </c>
      <c r="G122" s="237"/>
      <c r="H122" s="240">
        <v>321.12</v>
      </c>
      <c r="I122" s="241"/>
      <c r="J122" s="237"/>
      <c r="K122" s="237"/>
      <c r="L122" s="242"/>
      <c r="M122" s="279"/>
      <c r="N122" s="280"/>
      <c r="O122" s="280"/>
      <c r="P122" s="280"/>
      <c r="Q122" s="280"/>
      <c r="R122" s="280"/>
      <c r="S122" s="280"/>
      <c r="T122" s="281"/>
      <c r="AT122" s="246" t="s">
        <v>189</v>
      </c>
      <c r="AU122" s="246" t="s">
        <v>86</v>
      </c>
      <c r="AV122" s="14" t="s">
        <v>187</v>
      </c>
      <c r="AW122" s="14" t="s">
        <v>39</v>
      </c>
      <c r="AX122" s="14" t="s">
        <v>84</v>
      </c>
      <c r="AY122" s="246" t="s">
        <v>180</v>
      </c>
    </row>
    <row r="123" spans="2:12" s="1" customFormat="1" ht="6.9" customHeight="1">
      <c r="B123" s="57"/>
      <c r="C123" s="58"/>
      <c r="D123" s="58"/>
      <c r="E123" s="58"/>
      <c r="F123" s="58"/>
      <c r="G123" s="58"/>
      <c r="H123" s="58"/>
      <c r="I123" s="149"/>
      <c r="J123" s="58"/>
      <c r="K123" s="58"/>
      <c r="L123" s="62"/>
    </row>
  </sheetData>
  <sheetProtection algorithmName="SHA-512" hashValue="pkodDxKHyV6Ob4n/SGwFCOsbkaK4qxcdRlmHwnzB/NZhwSKyE/CnM5aFkhFSmQD9KXGx70Lk89n0tGNSw7Tdug==" saltValue="6fPzvBHX1FLqGc86FTETrNWXTqXxFEnsGHhhIislzixd5S6yTJwkCcpmetmVsui1w8uBRK+ELgMuDLbitvjczw==" spinCount="100000" sheet="1" objects="1" scenarios="1" formatColumns="0" formatRows="0" autoFilter="0"/>
  <autoFilter ref="C83:K122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143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1988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2241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ROUND(J84,2)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ROUND(SUM(BE84:BE149),2)</f>
        <v>0</v>
      </c>
      <c r="G32" s="43"/>
      <c r="H32" s="43"/>
      <c r="I32" s="141">
        <v>0.21</v>
      </c>
      <c r="J32" s="140">
        <f>ROUND(ROUND((SUM(BE84:BE149)),2)*I32,2)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ROUND(SUM(BF84:BF149),2)</f>
        <v>0</v>
      </c>
      <c r="G33" s="43"/>
      <c r="H33" s="43"/>
      <c r="I33" s="141">
        <v>0.15</v>
      </c>
      <c r="J33" s="140">
        <f>ROUND(ROUND((SUM(BF84:BF149)),2)*I33,2)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ROUND(SUM(BG84:BG149),2)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ROUND(SUM(BH84:BH149),2)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ROUND(SUM(BI84:BI149),2)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1988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802 - Inventarizace zeleně, návrh na kácení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J84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J85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J86</f>
        <v>0</v>
      </c>
      <c r="K62" s="172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11" s="1" customFormat="1" ht="6.9" customHeight="1">
      <c r="B64" s="57"/>
      <c r="C64" s="58"/>
      <c r="D64" s="58"/>
      <c r="E64" s="58"/>
      <c r="F64" s="58"/>
      <c r="G64" s="58"/>
      <c r="H64" s="58"/>
      <c r="I64" s="149"/>
      <c r="J64" s="58"/>
      <c r="K64" s="59"/>
    </row>
    <row r="68" spans="2:12" s="1" customFormat="1" ht="6.9" customHeight="1">
      <c r="B68" s="60"/>
      <c r="C68" s="61"/>
      <c r="D68" s="61"/>
      <c r="E68" s="61"/>
      <c r="F68" s="61"/>
      <c r="G68" s="61"/>
      <c r="H68" s="61"/>
      <c r="I68" s="152"/>
      <c r="J68" s="61"/>
      <c r="K68" s="61"/>
      <c r="L68" s="62"/>
    </row>
    <row r="69" spans="2:12" s="1" customFormat="1" ht="36.9" customHeight="1">
      <c r="B69" s="42"/>
      <c r="C69" s="63" t="s">
        <v>164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6.9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4.4" customHeight="1">
      <c r="B71" s="42"/>
      <c r="C71" s="66" t="s">
        <v>18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6.5" customHeight="1">
      <c r="B72" s="42"/>
      <c r="C72" s="64"/>
      <c r="D72" s="64"/>
      <c r="E72" s="407" t="str">
        <f>E7</f>
        <v>Revitalizace dvorního traktu Jesenická - Palackého</v>
      </c>
      <c r="F72" s="408"/>
      <c r="G72" s="408"/>
      <c r="H72" s="408"/>
      <c r="I72" s="173"/>
      <c r="J72" s="64"/>
      <c r="K72" s="64"/>
      <c r="L72" s="62"/>
    </row>
    <row r="73" spans="2:12" ht="13.2">
      <c r="B73" s="29"/>
      <c r="C73" s="66" t="s">
        <v>153</v>
      </c>
      <c r="D73" s="251"/>
      <c r="E73" s="251"/>
      <c r="F73" s="251"/>
      <c r="G73" s="251"/>
      <c r="H73" s="251"/>
      <c r="J73" s="251"/>
      <c r="K73" s="251"/>
      <c r="L73" s="252"/>
    </row>
    <row r="74" spans="2:12" s="1" customFormat="1" ht="16.5" customHeight="1">
      <c r="B74" s="42"/>
      <c r="C74" s="64"/>
      <c r="D74" s="64"/>
      <c r="E74" s="407" t="s">
        <v>1988</v>
      </c>
      <c r="F74" s="409"/>
      <c r="G74" s="409"/>
      <c r="H74" s="409"/>
      <c r="I74" s="173"/>
      <c r="J74" s="64"/>
      <c r="K74" s="64"/>
      <c r="L74" s="62"/>
    </row>
    <row r="75" spans="2:12" s="1" customFormat="1" ht="14.4" customHeight="1">
      <c r="B75" s="42"/>
      <c r="C75" s="66" t="s">
        <v>313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7.25" customHeight="1">
      <c r="B76" s="42"/>
      <c r="C76" s="64"/>
      <c r="D76" s="64"/>
      <c r="E76" s="395" t="str">
        <f>E11</f>
        <v>SO 802 - Inventarizace zeleně, návrh na kácení</v>
      </c>
      <c r="F76" s="409"/>
      <c r="G76" s="409"/>
      <c r="H76" s="409"/>
      <c r="I76" s="173"/>
      <c r="J76" s="64"/>
      <c r="K76" s="64"/>
      <c r="L76" s="62"/>
    </row>
    <row r="77" spans="2:12" s="1" customFormat="1" ht="6.9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8" customHeight="1">
      <c r="B78" s="42"/>
      <c r="C78" s="66" t="s">
        <v>23</v>
      </c>
      <c r="D78" s="64"/>
      <c r="E78" s="64"/>
      <c r="F78" s="174" t="str">
        <f>F14</f>
        <v>Šumperk</v>
      </c>
      <c r="G78" s="64"/>
      <c r="H78" s="64"/>
      <c r="I78" s="175" t="s">
        <v>25</v>
      </c>
      <c r="J78" s="74" t="str">
        <f>IF(J14="","",J14)</f>
        <v>19. 6. 2018</v>
      </c>
      <c r="K78" s="64"/>
      <c r="L78" s="62"/>
    </row>
    <row r="79" spans="2:12" s="1" customFormat="1" ht="6.9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3.2">
      <c r="B80" s="42"/>
      <c r="C80" s="66" t="s">
        <v>27</v>
      </c>
      <c r="D80" s="64"/>
      <c r="E80" s="64"/>
      <c r="F80" s="174" t="str">
        <f>E17</f>
        <v>Město Šumperk</v>
      </c>
      <c r="G80" s="64"/>
      <c r="H80" s="64"/>
      <c r="I80" s="175" t="s">
        <v>35</v>
      </c>
      <c r="J80" s="174" t="str">
        <f>E23</f>
        <v>Cekr CZ s.r.o.</v>
      </c>
      <c r="K80" s="64"/>
      <c r="L80" s="62"/>
    </row>
    <row r="81" spans="2:12" s="1" customFormat="1" ht="14.4" customHeight="1">
      <c r="B81" s="42"/>
      <c r="C81" s="66" t="s">
        <v>33</v>
      </c>
      <c r="D81" s="64"/>
      <c r="E81" s="64"/>
      <c r="F81" s="174" t="str">
        <f>IF(E20="","",E20)</f>
        <v/>
      </c>
      <c r="G81" s="64"/>
      <c r="H81" s="64"/>
      <c r="I81" s="173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20" s="10" customFormat="1" ht="29.25" customHeight="1">
      <c r="B83" s="176"/>
      <c r="C83" s="177" t="s">
        <v>165</v>
      </c>
      <c r="D83" s="178" t="s">
        <v>61</v>
      </c>
      <c r="E83" s="178" t="s">
        <v>57</v>
      </c>
      <c r="F83" s="178" t="s">
        <v>166</v>
      </c>
      <c r="G83" s="178" t="s">
        <v>167</v>
      </c>
      <c r="H83" s="178" t="s">
        <v>168</v>
      </c>
      <c r="I83" s="179" t="s">
        <v>169</v>
      </c>
      <c r="J83" s="178" t="s">
        <v>157</v>
      </c>
      <c r="K83" s="180" t="s">
        <v>170</v>
      </c>
      <c r="L83" s="181"/>
      <c r="M83" s="82" t="s">
        <v>171</v>
      </c>
      <c r="N83" s="83" t="s">
        <v>46</v>
      </c>
      <c r="O83" s="83" t="s">
        <v>172</v>
      </c>
      <c r="P83" s="83" t="s">
        <v>173</v>
      </c>
      <c r="Q83" s="83" t="s">
        <v>174</v>
      </c>
      <c r="R83" s="83" t="s">
        <v>175</v>
      </c>
      <c r="S83" s="83" t="s">
        <v>176</v>
      </c>
      <c r="T83" s="84" t="s">
        <v>177</v>
      </c>
    </row>
    <row r="84" spans="2:63" s="1" customFormat="1" ht="29.25" customHeight="1">
      <c r="B84" s="42"/>
      <c r="C84" s="88" t="s">
        <v>158</v>
      </c>
      <c r="D84" s="64"/>
      <c r="E84" s="64"/>
      <c r="F84" s="64"/>
      <c r="G84" s="64"/>
      <c r="H84" s="64"/>
      <c r="I84" s="173"/>
      <c r="J84" s="182">
        <f>BK84</f>
        <v>0</v>
      </c>
      <c r="K84" s="64"/>
      <c r="L84" s="62"/>
      <c r="M84" s="85"/>
      <c r="N84" s="86"/>
      <c r="O84" s="86"/>
      <c r="P84" s="183">
        <f>P85</f>
        <v>0</v>
      </c>
      <c r="Q84" s="86"/>
      <c r="R84" s="183">
        <f>R85</f>
        <v>0</v>
      </c>
      <c r="S84" s="86"/>
      <c r="T84" s="184">
        <f>T85</f>
        <v>0</v>
      </c>
      <c r="AT84" s="25" t="s">
        <v>75</v>
      </c>
      <c r="AU84" s="25" t="s">
        <v>159</v>
      </c>
      <c r="BK84" s="185">
        <f>BK85</f>
        <v>0</v>
      </c>
    </row>
    <row r="85" spans="2:63" s="11" customFormat="1" ht="37.35" customHeight="1">
      <c r="B85" s="186"/>
      <c r="C85" s="187"/>
      <c r="D85" s="188" t="s">
        <v>75</v>
      </c>
      <c r="E85" s="189" t="s">
        <v>178</v>
      </c>
      <c r="F85" s="189" t="s">
        <v>179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0</v>
      </c>
      <c r="S85" s="194"/>
      <c r="T85" s="196">
        <f>T86</f>
        <v>0</v>
      </c>
      <c r="AR85" s="197" t="s">
        <v>84</v>
      </c>
      <c r="AT85" s="198" t="s">
        <v>75</v>
      </c>
      <c r="AU85" s="198" t="s">
        <v>76</v>
      </c>
      <c r="AY85" s="197" t="s">
        <v>180</v>
      </c>
      <c r="BK85" s="199">
        <f>BK86</f>
        <v>0</v>
      </c>
    </row>
    <row r="86" spans="2:63" s="11" customFormat="1" ht="19.95" customHeight="1">
      <c r="B86" s="186"/>
      <c r="C86" s="187"/>
      <c r="D86" s="188" t="s">
        <v>75</v>
      </c>
      <c r="E86" s="200" t="s">
        <v>84</v>
      </c>
      <c r="F86" s="200" t="s">
        <v>181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SUM(P87:P149)</f>
        <v>0</v>
      </c>
      <c r="Q86" s="194"/>
      <c r="R86" s="195">
        <f>SUM(R87:R149)</f>
        <v>0</v>
      </c>
      <c r="S86" s="194"/>
      <c r="T86" s="196">
        <f>SUM(T87:T149)</f>
        <v>0</v>
      </c>
      <c r="AR86" s="197" t="s">
        <v>84</v>
      </c>
      <c r="AT86" s="198" t="s">
        <v>75</v>
      </c>
      <c r="AU86" s="198" t="s">
        <v>84</v>
      </c>
      <c r="AY86" s="197" t="s">
        <v>180</v>
      </c>
      <c r="BK86" s="199">
        <f>SUM(BK87:BK149)</f>
        <v>0</v>
      </c>
    </row>
    <row r="87" spans="2:65" s="1" customFormat="1" ht="25.5" customHeight="1">
      <c r="B87" s="42"/>
      <c r="C87" s="202" t="s">
        <v>224</v>
      </c>
      <c r="D87" s="202" t="s">
        <v>182</v>
      </c>
      <c r="E87" s="203" t="s">
        <v>2242</v>
      </c>
      <c r="F87" s="204" t="s">
        <v>2243</v>
      </c>
      <c r="G87" s="205" t="s">
        <v>185</v>
      </c>
      <c r="H87" s="206">
        <v>82.6</v>
      </c>
      <c r="I87" s="207"/>
      <c r="J87" s="208">
        <f>ROUND(I87*H87,2)</f>
        <v>0</v>
      </c>
      <c r="K87" s="204" t="s">
        <v>186</v>
      </c>
      <c r="L87" s="62"/>
      <c r="M87" s="209" t="s">
        <v>21</v>
      </c>
      <c r="N87" s="210" t="s">
        <v>47</v>
      </c>
      <c r="O87" s="43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187</v>
      </c>
      <c r="AT87" s="25" t="s">
        <v>182</v>
      </c>
      <c r="AU87" s="25" t="s">
        <v>86</v>
      </c>
      <c r="AY87" s="25" t="s">
        <v>180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84</v>
      </c>
      <c r="BK87" s="213">
        <f>ROUND(I87*H87,2)</f>
        <v>0</v>
      </c>
      <c r="BL87" s="25" t="s">
        <v>187</v>
      </c>
      <c r="BM87" s="25" t="s">
        <v>2244</v>
      </c>
    </row>
    <row r="88" spans="2:51" s="13" customFormat="1" ht="12">
      <c r="B88" s="225"/>
      <c r="C88" s="226"/>
      <c r="D88" s="216" t="s">
        <v>189</v>
      </c>
      <c r="E88" s="227" t="s">
        <v>21</v>
      </c>
      <c r="F88" s="228" t="s">
        <v>2245</v>
      </c>
      <c r="G88" s="226"/>
      <c r="H88" s="229">
        <v>82.6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AT88" s="235" t="s">
        <v>189</v>
      </c>
      <c r="AU88" s="235" t="s">
        <v>86</v>
      </c>
      <c r="AV88" s="13" t="s">
        <v>86</v>
      </c>
      <c r="AW88" s="13" t="s">
        <v>39</v>
      </c>
      <c r="AX88" s="13" t="s">
        <v>76</v>
      </c>
      <c r="AY88" s="235" t="s">
        <v>180</v>
      </c>
    </row>
    <row r="89" spans="2:51" s="14" customFormat="1" ht="12">
      <c r="B89" s="236"/>
      <c r="C89" s="237"/>
      <c r="D89" s="216" t="s">
        <v>189</v>
      </c>
      <c r="E89" s="238" t="s">
        <v>21</v>
      </c>
      <c r="F89" s="239" t="s">
        <v>192</v>
      </c>
      <c r="G89" s="237"/>
      <c r="H89" s="240">
        <v>82.6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AT89" s="246" t="s">
        <v>189</v>
      </c>
      <c r="AU89" s="246" t="s">
        <v>86</v>
      </c>
      <c r="AV89" s="14" t="s">
        <v>187</v>
      </c>
      <c r="AW89" s="14" t="s">
        <v>39</v>
      </c>
      <c r="AX89" s="14" t="s">
        <v>84</v>
      </c>
      <c r="AY89" s="246" t="s">
        <v>180</v>
      </c>
    </row>
    <row r="90" spans="2:65" s="1" customFormat="1" ht="25.5" customHeight="1">
      <c r="B90" s="42"/>
      <c r="C90" s="202" t="s">
        <v>86</v>
      </c>
      <c r="D90" s="202" t="s">
        <v>182</v>
      </c>
      <c r="E90" s="203" t="s">
        <v>2246</v>
      </c>
      <c r="F90" s="204" t="s">
        <v>2247</v>
      </c>
      <c r="G90" s="205" t="s">
        <v>872</v>
      </c>
      <c r="H90" s="206">
        <v>10</v>
      </c>
      <c r="I90" s="207"/>
      <c r="J90" s="208">
        <f>ROUND(I90*H90,2)</f>
        <v>0</v>
      </c>
      <c r="K90" s="204" t="s">
        <v>186</v>
      </c>
      <c r="L90" s="62"/>
      <c r="M90" s="209" t="s">
        <v>21</v>
      </c>
      <c r="N90" s="210" t="s">
        <v>47</v>
      </c>
      <c r="O90" s="43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187</v>
      </c>
      <c r="AT90" s="25" t="s">
        <v>182</v>
      </c>
      <c r="AU90" s="25" t="s">
        <v>86</v>
      </c>
      <c r="AY90" s="25" t="s">
        <v>180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84</v>
      </c>
      <c r="BK90" s="213">
        <f>ROUND(I90*H90,2)</f>
        <v>0</v>
      </c>
      <c r="BL90" s="25" t="s">
        <v>187</v>
      </c>
      <c r="BM90" s="25" t="s">
        <v>2248</v>
      </c>
    </row>
    <row r="91" spans="2:51" s="12" customFormat="1" ht="12">
      <c r="B91" s="214"/>
      <c r="C91" s="215"/>
      <c r="D91" s="216" t="s">
        <v>189</v>
      </c>
      <c r="E91" s="217" t="s">
        <v>21</v>
      </c>
      <c r="F91" s="218" t="s">
        <v>2249</v>
      </c>
      <c r="G91" s="215"/>
      <c r="H91" s="217" t="s">
        <v>21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189</v>
      </c>
      <c r="AU91" s="224" t="s">
        <v>86</v>
      </c>
      <c r="AV91" s="12" t="s">
        <v>84</v>
      </c>
      <c r="AW91" s="12" t="s">
        <v>39</v>
      </c>
      <c r="AX91" s="12" t="s">
        <v>76</v>
      </c>
      <c r="AY91" s="224" t="s">
        <v>180</v>
      </c>
    </row>
    <row r="92" spans="2:51" s="13" customFormat="1" ht="12">
      <c r="B92" s="225"/>
      <c r="C92" s="226"/>
      <c r="D92" s="216" t="s">
        <v>189</v>
      </c>
      <c r="E92" s="227" t="s">
        <v>21</v>
      </c>
      <c r="F92" s="228" t="s">
        <v>241</v>
      </c>
      <c r="G92" s="226"/>
      <c r="H92" s="229">
        <v>10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AT92" s="235" t="s">
        <v>189</v>
      </c>
      <c r="AU92" s="235" t="s">
        <v>86</v>
      </c>
      <c r="AV92" s="13" t="s">
        <v>86</v>
      </c>
      <c r="AW92" s="13" t="s">
        <v>39</v>
      </c>
      <c r="AX92" s="13" t="s">
        <v>76</v>
      </c>
      <c r="AY92" s="235" t="s">
        <v>180</v>
      </c>
    </row>
    <row r="93" spans="2:51" s="14" customFormat="1" ht="12">
      <c r="B93" s="236"/>
      <c r="C93" s="237"/>
      <c r="D93" s="216" t="s">
        <v>189</v>
      </c>
      <c r="E93" s="238" t="s">
        <v>21</v>
      </c>
      <c r="F93" s="239" t="s">
        <v>192</v>
      </c>
      <c r="G93" s="237"/>
      <c r="H93" s="240">
        <v>10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189</v>
      </c>
      <c r="AU93" s="246" t="s">
        <v>86</v>
      </c>
      <c r="AV93" s="14" t="s">
        <v>187</v>
      </c>
      <c r="AW93" s="14" t="s">
        <v>39</v>
      </c>
      <c r="AX93" s="14" t="s">
        <v>84</v>
      </c>
      <c r="AY93" s="246" t="s">
        <v>180</v>
      </c>
    </row>
    <row r="94" spans="2:65" s="1" customFormat="1" ht="25.5" customHeight="1">
      <c r="B94" s="42"/>
      <c r="C94" s="202" t="s">
        <v>217</v>
      </c>
      <c r="D94" s="202" t="s">
        <v>182</v>
      </c>
      <c r="E94" s="203" t="s">
        <v>2250</v>
      </c>
      <c r="F94" s="204" t="s">
        <v>2251</v>
      </c>
      <c r="G94" s="205" t="s">
        <v>872</v>
      </c>
      <c r="H94" s="206">
        <v>2</v>
      </c>
      <c r="I94" s="207"/>
      <c r="J94" s="208">
        <f>ROUND(I94*H94,2)</f>
        <v>0</v>
      </c>
      <c r="K94" s="204" t="s">
        <v>186</v>
      </c>
      <c r="L94" s="62"/>
      <c r="M94" s="209" t="s">
        <v>21</v>
      </c>
      <c r="N94" s="210" t="s">
        <v>47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187</v>
      </c>
      <c r="AT94" s="25" t="s">
        <v>182</v>
      </c>
      <c r="AU94" s="25" t="s">
        <v>86</v>
      </c>
      <c r="AY94" s="25" t="s">
        <v>180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187</v>
      </c>
      <c r="BM94" s="25" t="s">
        <v>2252</v>
      </c>
    </row>
    <row r="95" spans="2:51" s="12" customFormat="1" ht="12">
      <c r="B95" s="214"/>
      <c r="C95" s="215"/>
      <c r="D95" s="216" t="s">
        <v>189</v>
      </c>
      <c r="E95" s="217" t="s">
        <v>21</v>
      </c>
      <c r="F95" s="218" t="s">
        <v>2249</v>
      </c>
      <c r="G95" s="215"/>
      <c r="H95" s="217" t="s">
        <v>21</v>
      </c>
      <c r="I95" s="219"/>
      <c r="J95" s="215"/>
      <c r="K95" s="215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189</v>
      </c>
      <c r="AU95" s="224" t="s">
        <v>86</v>
      </c>
      <c r="AV95" s="12" t="s">
        <v>84</v>
      </c>
      <c r="AW95" s="12" t="s">
        <v>39</v>
      </c>
      <c r="AX95" s="12" t="s">
        <v>76</v>
      </c>
      <c r="AY95" s="224" t="s">
        <v>180</v>
      </c>
    </row>
    <row r="96" spans="2:51" s="13" customFormat="1" ht="12">
      <c r="B96" s="225"/>
      <c r="C96" s="226"/>
      <c r="D96" s="216" t="s">
        <v>189</v>
      </c>
      <c r="E96" s="227" t="s">
        <v>21</v>
      </c>
      <c r="F96" s="228" t="s">
        <v>2253</v>
      </c>
      <c r="G96" s="226"/>
      <c r="H96" s="229">
        <v>2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189</v>
      </c>
      <c r="AU96" s="235" t="s">
        <v>86</v>
      </c>
      <c r="AV96" s="13" t="s">
        <v>86</v>
      </c>
      <c r="AW96" s="13" t="s">
        <v>39</v>
      </c>
      <c r="AX96" s="13" t="s">
        <v>76</v>
      </c>
      <c r="AY96" s="235" t="s">
        <v>180</v>
      </c>
    </row>
    <row r="97" spans="2:51" s="14" customFormat="1" ht="12">
      <c r="B97" s="236"/>
      <c r="C97" s="237"/>
      <c r="D97" s="216" t="s">
        <v>189</v>
      </c>
      <c r="E97" s="238" t="s">
        <v>21</v>
      </c>
      <c r="F97" s="239" t="s">
        <v>192</v>
      </c>
      <c r="G97" s="237"/>
      <c r="H97" s="240">
        <v>2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189</v>
      </c>
      <c r="AU97" s="246" t="s">
        <v>86</v>
      </c>
      <c r="AV97" s="14" t="s">
        <v>187</v>
      </c>
      <c r="AW97" s="14" t="s">
        <v>39</v>
      </c>
      <c r="AX97" s="14" t="s">
        <v>84</v>
      </c>
      <c r="AY97" s="246" t="s">
        <v>180</v>
      </c>
    </row>
    <row r="98" spans="2:65" s="1" customFormat="1" ht="25.5" customHeight="1">
      <c r="B98" s="42"/>
      <c r="C98" s="202" t="s">
        <v>200</v>
      </c>
      <c r="D98" s="202" t="s">
        <v>182</v>
      </c>
      <c r="E98" s="203" t="s">
        <v>2254</v>
      </c>
      <c r="F98" s="204" t="s">
        <v>2255</v>
      </c>
      <c r="G98" s="205" t="s">
        <v>872</v>
      </c>
      <c r="H98" s="206">
        <v>6</v>
      </c>
      <c r="I98" s="207"/>
      <c r="J98" s="208">
        <f>ROUND(I98*H98,2)</f>
        <v>0</v>
      </c>
      <c r="K98" s="204" t="s">
        <v>186</v>
      </c>
      <c r="L98" s="62"/>
      <c r="M98" s="209" t="s">
        <v>21</v>
      </c>
      <c r="N98" s="210" t="s">
        <v>47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187</v>
      </c>
      <c r="AT98" s="25" t="s">
        <v>182</v>
      </c>
      <c r="AU98" s="25" t="s">
        <v>86</v>
      </c>
      <c r="AY98" s="25" t="s">
        <v>180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84</v>
      </c>
      <c r="BK98" s="213">
        <f>ROUND(I98*H98,2)</f>
        <v>0</v>
      </c>
      <c r="BL98" s="25" t="s">
        <v>187</v>
      </c>
      <c r="BM98" s="25" t="s">
        <v>2256</v>
      </c>
    </row>
    <row r="99" spans="2:51" s="12" customFormat="1" ht="12">
      <c r="B99" s="214"/>
      <c r="C99" s="215"/>
      <c r="D99" s="216" t="s">
        <v>189</v>
      </c>
      <c r="E99" s="217" t="s">
        <v>21</v>
      </c>
      <c r="F99" s="218" t="s">
        <v>2249</v>
      </c>
      <c r="G99" s="215"/>
      <c r="H99" s="217" t="s">
        <v>21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189</v>
      </c>
      <c r="AU99" s="224" t="s">
        <v>86</v>
      </c>
      <c r="AV99" s="12" t="s">
        <v>84</v>
      </c>
      <c r="AW99" s="12" t="s">
        <v>39</v>
      </c>
      <c r="AX99" s="12" t="s">
        <v>76</v>
      </c>
      <c r="AY99" s="224" t="s">
        <v>180</v>
      </c>
    </row>
    <row r="100" spans="2:51" s="13" customFormat="1" ht="12">
      <c r="B100" s="225"/>
      <c r="C100" s="226"/>
      <c r="D100" s="216" t="s">
        <v>189</v>
      </c>
      <c r="E100" s="227" t="s">
        <v>21</v>
      </c>
      <c r="F100" s="228" t="s">
        <v>217</v>
      </c>
      <c r="G100" s="226"/>
      <c r="H100" s="229">
        <v>6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AT100" s="235" t="s">
        <v>189</v>
      </c>
      <c r="AU100" s="235" t="s">
        <v>86</v>
      </c>
      <c r="AV100" s="13" t="s">
        <v>86</v>
      </c>
      <c r="AW100" s="13" t="s">
        <v>39</v>
      </c>
      <c r="AX100" s="13" t="s">
        <v>76</v>
      </c>
      <c r="AY100" s="235" t="s">
        <v>180</v>
      </c>
    </row>
    <row r="101" spans="2:51" s="14" customFormat="1" ht="12">
      <c r="B101" s="236"/>
      <c r="C101" s="237"/>
      <c r="D101" s="216" t="s">
        <v>189</v>
      </c>
      <c r="E101" s="238" t="s">
        <v>21</v>
      </c>
      <c r="F101" s="239" t="s">
        <v>192</v>
      </c>
      <c r="G101" s="237"/>
      <c r="H101" s="240">
        <v>6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189</v>
      </c>
      <c r="AU101" s="246" t="s">
        <v>86</v>
      </c>
      <c r="AV101" s="14" t="s">
        <v>187</v>
      </c>
      <c r="AW101" s="14" t="s">
        <v>39</v>
      </c>
      <c r="AX101" s="14" t="s">
        <v>84</v>
      </c>
      <c r="AY101" s="246" t="s">
        <v>180</v>
      </c>
    </row>
    <row r="102" spans="2:65" s="1" customFormat="1" ht="25.5" customHeight="1">
      <c r="B102" s="42"/>
      <c r="C102" s="202" t="s">
        <v>187</v>
      </c>
      <c r="D102" s="202" t="s">
        <v>182</v>
      </c>
      <c r="E102" s="203" t="s">
        <v>2257</v>
      </c>
      <c r="F102" s="204" t="s">
        <v>2258</v>
      </c>
      <c r="G102" s="205" t="s">
        <v>872</v>
      </c>
      <c r="H102" s="206">
        <v>7</v>
      </c>
      <c r="I102" s="207"/>
      <c r="J102" s="208">
        <f>ROUND(I102*H102,2)</f>
        <v>0</v>
      </c>
      <c r="K102" s="204" t="s">
        <v>186</v>
      </c>
      <c r="L102" s="62"/>
      <c r="M102" s="209" t="s">
        <v>21</v>
      </c>
      <c r="N102" s="210" t="s">
        <v>47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187</v>
      </c>
      <c r="AT102" s="25" t="s">
        <v>182</v>
      </c>
      <c r="AU102" s="25" t="s">
        <v>86</v>
      </c>
      <c r="AY102" s="25" t="s">
        <v>180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187</v>
      </c>
      <c r="BM102" s="25" t="s">
        <v>2259</v>
      </c>
    </row>
    <row r="103" spans="2:51" s="12" customFormat="1" ht="12">
      <c r="B103" s="214"/>
      <c r="C103" s="215"/>
      <c r="D103" s="216" t="s">
        <v>189</v>
      </c>
      <c r="E103" s="217" t="s">
        <v>21</v>
      </c>
      <c r="F103" s="218" t="s">
        <v>2249</v>
      </c>
      <c r="G103" s="215"/>
      <c r="H103" s="217" t="s">
        <v>21</v>
      </c>
      <c r="I103" s="219"/>
      <c r="J103" s="215"/>
      <c r="K103" s="215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189</v>
      </c>
      <c r="AU103" s="224" t="s">
        <v>86</v>
      </c>
      <c r="AV103" s="12" t="s">
        <v>84</v>
      </c>
      <c r="AW103" s="12" t="s">
        <v>39</v>
      </c>
      <c r="AX103" s="12" t="s">
        <v>76</v>
      </c>
      <c r="AY103" s="224" t="s">
        <v>180</v>
      </c>
    </row>
    <row r="104" spans="2:51" s="13" customFormat="1" ht="12">
      <c r="B104" s="225"/>
      <c r="C104" s="226"/>
      <c r="D104" s="216" t="s">
        <v>189</v>
      </c>
      <c r="E104" s="227" t="s">
        <v>21</v>
      </c>
      <c r="F104" s="228" t="s">
        <v>224</v>
      </c>
      <c r="G104" s="226"/>
      <c r="H104" s="229">
        <v>7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AT104" s="235" t="s">
        <v>189</v>
      </c>
      <c r="AU104" s="235" t="s">
        <v>86</v>
      </c>
      <c r="AV104" s="13" t="s">
        <v>86</v>
      </c>
      <c r="AW104" s="13" t="s">
        <v>39</v>
      </c>
      <c r="AX104" s="13" t="s">
        <v>76</v>
      </c>
      <c r="AY104" s="235" t="s">
        <v>180</v>
      </c>
    </row>
    <row r="105" spans="2:51" s="14" customFormat="1" ht="12">
      <c r="B105" s="236"/>
      <c r="C105" s="237"/>
      <c r="D105" s="216" t="s">
        <v>189</v>
      </c>
      <c r="E105" s="238" t="s">
        <v>21</v>
      </c>
      <c r="F105" s="239" t="s">
        <v>192</v>
      </c>
      <c r="G105" s="237"/>
      <c r="H105" s="240">
        <v>7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AT105" s="246" t="s">
        <v>189</v>
      </c>
      <c r="AU105" s="246" t="s">
        <v>86</v>
      </c>
      <c r="AV105" s="14" t="s">
        <v>187</v>
      </c>
      <c r="AW105" s="14" t="s">
        <v>39</v>
      </c>
      <c r="AX105" s="14" t="s">
        <v>84</v>
      </c>
      <c r="AY105" s="246" t="s">
        <v>180</v>
      </c>
    </row>
    <row r="106" spans="2:65" s="1" customFormat="1" ht="25.5" customHeight="1">
      <c r="B106" s="42"/>
      <c r="C106" s="202" t="s">
        <v>211</v>
      </c>
      <c r="D106" s="202" t="s">
        <v>182</v>
      </c>
      <c r="E106" s="203" t="s">
        <v>2260</v>
      </c>
      <c r="F106" s="204" t="s">
        <v>2261</v>
      </c>
      <c r="G106" s="205" t="s">
        <v>872</v>
      </c>
      <c r="H106" s="206">
        <v>1</v>
      </c>
      <c r="I106" s="207"/>
      <c r="J106" s="208">
        <f>ROUND(I106*H106,2)</f>
        <v>0</v>
      </c>
      <c r="K106" s="204" t="s">
        <v>186</v>
      </c>
      <c r="L106" s="62"/>
      <c r="M106" s="209" t="s">
        <v>21</v>
      </c>
      <c r="N106" s="210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187</v>
      </c>
      <c r="AT106" s="25" t="s">
        <v>182</v>
      </c>
      <c r="AU106" s="25" t="s">
        <v>86</v>
      </c>
      <c r="AY106" s="25" t="s">
        <v>180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187</v>
      </c>
      <c r="BM106" s="25" t="s">
        <v>2262</v>
      </c>
    </row>
    <row r="107" spans="2:51" s="12" customFormat="1" ht="12">
      <c r="B107" s="214"/>
      <c r="C107" s="215"/>
      <c r="D107" s="216" t="s">
        <v>189</v>
      </c>
      <c r="E107" s="217" t="s">
        <v>21</v>
      </c>
      <c r="F107" s="218" t="s">
        <v>2249</v>
      </c>
      <c r="G107" s="215"/>
      <c r="H107" s="217" t="s">
        <v>21</v>
      </c>
      <c r="I107" s="219"/>
      <c r="J107" s="215"/>
      <c r="K107" s="215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189</v>
      </c>
      <c r="AU107" s="224" t="s">
        <v>86</v>
      </c>
      <c r="AV107" s="12" t="s">
        <v>84</v>
      </c>
      <c r="AW107" s="12" t="s">
        <v>39</v>
      </c>
      <c r="AX107" s="12" t="s">
        <v>76</v>
      </c>
      <c r="AY107" s="224" t="s">
        <v>180</v>
      </c>
    </row>
    <row r="108" spans="2:51" s="13" customFormat="1" ht="12">
      <c r="B108" s="225"/>
      <c r="C108" s="226"/>
      <c r="D108" s="216" t="s">
        <v>189</v>
      </c>
      <c r="E108" s="227" t="s">
        <v>21</v>
      </c>
      <c r="F108" s="228" t="s">
        <v>84</v>
      </c>
      <c r="G108" s="226"/>
      <c r="H108" s="229">
        <v>1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AT108" s="235" t="s">
        <v>189</v>
      </c>
      <c r="AU108" s="235" t="s">
        <v>86</v>
      </c>
      <c r="AV108" s="13" t="s">
        <v>86</v>
      </c>
      <c r="AW108" s="13" t="s">
        <v>39</v>
      </c>
      <c r="AX108" s="13" t="s">
        <v>76</v>
      </c>
      <c r="AY108" s="235" t="s">
        <v>180</v>
      </c>
    </row>
    <row r="109" spans="2:51" s="14" customFormat="1" ht="12">
      <c r="B109" s="236"/>
      <c r="C109" s="237"/>
      <c r="D109" s="216" t="s">
        <v>189</v>
      </c>
      <c r="E109" s="238" t="s">
        <v>21</v>
      </c>
      <c r="F109" s="239" t="s">
        <v>192</v>
      </c>
      <c r="G109" s="237"/>
      <c r="H109" s="240">
        <v>1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189</v>
      </c>
      <c r="AU109" s="246" t="s">
        <v>86</v>
      </c>
      <c r="AV109" s="14" t="s">
        <v>187</v>
      </c>
      <c r="AW109" s="14" t="s">
        <v>39</v>
      </c>
      <c r="AX109" s="14" t="s">
        <v>84</v>
      </c>
      <c r="AY109" s="246" t="s">
        <v>180</v>
      </c>
    </row>
    <row r="110" spans="2:65" s="1" customFormat="1" ht="25.5" customHeight="1">
      <c r="B110" s="42"/>
      <c r="C110" s="202" t="s">
        <v>223</v>
      </c>
      <c r="D110" s="202" t="s">
        <v>182</v>
      </c>
      <c r="E110" s="203" t="s">
        <v>2263</v>
      </c>
      <c r="F110" s="204" t="s">
        <v>2264</v>
      </c>
      <c r="G110" s="205" t="s">
        <v>872</v>
      </c>
      <c r="H110" s="206">
        <v>10</v>
      </c>
      <c r="I110" s="207"/>
      <c r="J110" s="208">
        <f>ROUND(I110*H110,2)</f>
        <v>0</v>
      </c>
      <c r="K110" s="204" t="s">
        <v>186</v>
      </c>
      <c r="L110" s="62"/>
      <c r="M110" s="209" t="s">
        <v>21</v>
      </c>
      <c r="N110" s="210" t="s">
        <v>47</v>
      </c>
      <c r="O110" s="43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187</v>
      </c>
      <c r="AT110" s="25" t="s">
        <v>182</v>
      </c>
      <c r="AU110" s="25" t="s">
        <v>86</v>
      </c>
      <c r="AY110" s="25" t="s">
        <v>180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84</v>
      </c>
      <c r="BK110" s="213">
        <f>ROUND(I110*H110,2)</f>
        <v>0</v>
      </c>
      <c r="BL110" s="25" t="s">
        <v>187</v>
      </c>
      <c r="BM110" s="25" t="s">
        <v>2265</v>
      </c>
    </row>
    <row r="111" spans="2:51" s="13" customFormat="1" ht="12">
      <c r="B111" s="225"/>
      <c r="C111" s="226"/>
      <c r="D111" s="216" t="s">
        <v>189</v>
      </c>
      <c r="E111" s="227" t="s">
        <v>21</v>
      </c>
      <c r="F111" s="228" t="s">
        <v>241</v>
      </c>
      <c r="G111" s="226"/>
      <c r="H111" s="229">
        <v>10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189</v>
      </c>
      <c r="AU111" s="235" t="s">
        <v>86</v>
      </c>
      <c r="AV111" s="13" t="s">
        <v>86</v>
      </c>
      <c r="AW111" s="13" t="s">
        <v>39</v>
      </c>
      <c r="AX111" s="13" t="s">
        <v>76</v>
      </c>
      <c r="AY111" s="235" t="s">
        <v>180</v>
      </c>
    </row>
    <row r="112" spans="2:51" s="14" customFormat="1" ht="12">
      <c r="B112" s="236"/>
      <c r="C112" s="237"/>
      <c r="D112" s="216" t="s">
        <v>189</v>
      </c>
      <c r="E112" s="238" t="s">
        <v>21</v>
      </c>
      <c r="F112" s="239" t="s">
        <v>192</v>
      </c>
      <c r="G112" s="237"/>
      <c r="H112" s="240">
        <v>10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189</v>
      </c>
      <c r="AU112" s="246" t="s">
        <v>86</v>
      </c>
      <c r="AV112" s="14" t="s">
        <v>187</v>
      </c>
      <c r="AW112" s="14" t="s">
        <v>39</v>
      </c>
      <c r="AX112" s="14" t="s">
        <v>84</v>
      </c>
      <c r="AY112" s="246" t="s">
        <v>180</v>
      </c>
    </row>
    <row r="113" spans="2:65" s="1" customFormat="1" ht="25.5" customHeight="1">
      <c r="B113" s="42"/>
      <c r="C113" s="202" t="s">
        <v>235</v>
      </c>
      <c r="D113" s="202" t="s">
        <v>182</v>
      </c>
      <c r="E113" s="203" t="s">
        <v>2266</v>
      </c>
      <c r="F113" s="204" t="s">
        <v>2267</v>
      </c>
      <c r="G113" s="205" t="s">
        <v>872</v>
      </c>
      <c r="H113" s="206">
        <v>2</v>
      </c>
      <c r="I113" s="207"/>
      <c r="J113" s="208">
        <f>ROUND(I113*H113,2)</f>
        <v>0</v>
      </c>
      <c r="K113" s="204" t="s">
        <v>186</v>
      </c>
      <c r="L113" s="62"/>
      <c r="M113" s="209" t="s">
        <v>21</v>
      </c>
      <c r="N113" s="210" t="s">
        <v>47</v>
      </c>
      <c r="O113" s="43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25" t="s">
        <v>187</v>
      </c>
      <c r="AT113" s="25" t="s">
        <v>182</v>
      </c>
      <c r="AU113" s="25" t="s">
        <v>86</v>
      </c>
      <c r="AY113" s="25" t="s">
        <v>180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187</v>
      </c>
      <c r="BM113" s="25" t="s">
        <v>2268</v>
      </c>
    </row>
    <row r="114" spans="2:51" s="13" customFormat="1" ht="12">
      <c r="B114" s="225"/>
      <c r="C114" s="226"/>
      <c r="D114" s="216" t="s">
        <v>189</v>
      </c>
      <c r="E114" s="227" t="s">
        <v>21</v>
      </c>
      <c r="F114" s="228" t="s">
        <v>2253</v>
      </c>
      <c r="G114" s="226"/>
      <c r="H114" s="229">
        <v>2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189</v>
      </c>
      <c r="AU114" s="235" t="s">
        <v>86</v>
      </c>
      <c r="AV114" s="13" t="s">
        <v>86</v>
      </c>
      <c r="AW114" s="13" t="s">
        <v>39</v>
      </c>
      <c r="AX114" s="13" t="s">
        <v>76</v>
      </c>
      <c r="AY114" s="235" t="s">
        <v>180</v>
      </c>
    </row>
    <row r="115" spans="2:51" s="14" customFormat="1" ht="12">
      <c r="B115" s="236"/>
      <c r="C115" s="237"/>
      <c r="D115" s="216" t="s">
        <v>189</v>
      </c>
      <c r="E115" s="238" t="s">
        <v>21</v>
      </c>
      <c r="F115" s="239" t="s">
        <v>192</v>
      </c>
      <c r="G115" s="237"/>
      <c r="H115" s="240">
        <v>2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189</v>
      </c>
      <c r="AU115" s="246" t="s">
        <v>86</v>
      </c>
      <c r="AV115" s="14" t="s">
        <v>187</v>
      </c>
      <c r="AW115" s="14" t="s">
        <v>39</v>
      </c>
      <c r="AX115" s="14" t="s">
        <v>84</v>
      </c>
      <c r="AY115" s="246" t="s">
        <v>180</v>
      </c>
    </row>
    <row r="116" spans="2:65" s="1" customFormat="1" ht="25.5" customHeight="1">
      <c r="B116" s="42"/>
      <c r="C116" s="202" t="s">
        <v>241</v>
      </c>
      <c r="D116" s="202" t="s">
        <v>182</v>
      </c>
      <c r="E116" s="203" t="s">
        <v>2269</v>
      </c>
      <c r="F116" s="204" t="s">
        <v>2270</v>
      </c>
      <c r="G116" s="205" t="s">
        <v>872</v>
      </c>
      <c r="H116" s="206">
        <v>6</v>
      </c>
      <c r="I116" s="207"/>
      <c r="J116" s="208">
        <f>ROUND(I116*H116,2)</f>
        <v>0</v>
      </c>
      <c r="K116" s="204" t="s">
        <v>186</v>
      </c>
      <c r="L116" s="62"/>
      <c r="M116" s="209" t="s">
        <v>21</v>
      </c>
      <c r="N116" s="210" t="s">
        <v>47</v>
      </c>
      <c r="O116" s="43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187</v>
      </c>
      <c r="AT116" s="25" t="s">
        <v>182</v>
      </c>
      <c r="AU116" s="25" t="s">
        <v>86</v>
      </c>
      <c r="AY116" s="25" t="s">
        <v>180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84</v>
      </c>
      <c r="BK116" s="213">
        <f>ROUND(I116*H116,2)</f>
        <v>0</v>
      </c>
      <c r="BL116" s="25" t="s">
        <v>187</v>
      </c>
      <c r="BM116" s="25" t="s">
        <v>2271</v>
      </c>
    </row>
    <row r="117" spans="2:51" s="13" customFormat="1" ht="12">
      <c r="B117" s="225"/>
      <c r="C117" s="226"/>
      <c r="D117" s="216" t="s">
        <v>189</v>
      </c>
      <c r="E117" s="227" t="s">
        <v>21</v>
      </c>
      <c r="F117" s="228" t="s">
        <v>217</v>
      </c>
      <c r="G117" s="226"/>
      <c r="H117" s="229">
        <v>6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189</v>
      </c>
      <c r="AU117" s="235" t="s">
        <v>86</v>
      </c>
      <c r="AV117" s="13" t="s">
        <v>86</v>
      </c>
      <c r="AW117" s="13" t="s">
        <v>39</v>
      </c>
      <c r="AX117" s="13" t="s">
        <v>76</v>
      </c>
      <c r="AY117" s="235" t="s">
        <v>180</v>
      </c>
    </row>
    <row r="118" spans="2:51" s="14" customFormat="1" ht="12">
      <c r="B118" s="236"/>
      <c r="C118" s="237"/>
      <c r="D118" s="216" t="s">
        <v>189</v>
      </c>
      <c r="E118" s="238" t="s">
        <v>21</v>
      </c>
      <c r="F118" s="239" t="s">
        <v>192</v>
      </c>
      <c r="G118" s="237"/>
      <c r="H118" s="240">
        <v>6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189</v>
      </c>
      <c r="AU118" s="246" t="s">
        <v>86</v>
      </c>
      <c r="AV118" s="14" t="s">
        <v>187</v>
      </c>
      <c r="AW118" s="14" t="s">
        <v>39</v>
      </c>
      <c r="AX118" s="14" t="s">
        <v>84</v>
      </c>
      <c r="AY118" s="246" t="s">
        <v>180</v>
      </c>
    </row>
    <row r="119" spans="2:65" s="1" customFormat="1" ht="25.5" customHeight="1">
      <c r="B119" s="42"/>
      <c r="C119" s="202" t="s">
        <v>246</v>
      </c>
      <c r="D119" s="202" t="s">
        <v>182</v>
      </c>
      <c r="E119" s="203" t="s">
        <v>2272</v>
      </c>
      <c r="F119" s="204" t="s">
        <v>2273</v>
      </c>
      <c r="G119" s="205" t="s">
        <v>872</v>
      </c>
      <c r="H119" s="206">
        <v>7</v>
      </c>
      <c r="I119" s="207"/>
      <c r="J119" s="208">
        <f>ROUND(I119*H119,2)</f>
        <v>0</v>
      </c>
      <c r="K119" s="204" t="s">
        <v>186</v>
      </c>
      <c r="L119" s="62"/>
      <c r="M119" s="209" t="s">
        <v>21</v>
      </c>
      <c r="N119" s="210" t="s">
        <v>47</v>
      </c>
      <c r="O119" s="43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AR119" s="25" t="s">
        <v>187</v>
      </c>
      <c r="AT119" s="25" t="s">
        <v>182</v>
      </c>
      <c r="AU119" s="25" t="s">
        <v>86</v>
      </c>
      <c r="AY119" s="25" t="s">
        <v>180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84</v>
      </c>
      <c r="BK119" s="213">
        <f>ROUND(I119*H119,2)</f>
        <v>0</v>
      </c>
      <c r="BL119" s="25" t="s">
        <v>187</v>
      </c>
      <c r="BM119" s="25" t="s">
        <v>2274</v>
      </c>
    </row>
    <row r="120" spans="2:51" s="13" customFormat="1" ht="12">
      <c r="B120" s="225"/>
      <c r="C120" s="226"/>
      <c r="D120" s="216" t="s">
        <v>189</v>
      </c>
      <c r="E120" s="227" t="s">
        <v>21</v>
      </c>
      <c r="F120" s="228" t="s">
        <v>224</v>
      </c>
      <c r="G120" s="226"/>
      <c r="H120" s="229">
        <v>7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AT120" s="235" t="s">
        <v>189</v>
      </c>
      <c r="AU120" s="235" t="s">
        <v>86</v>
      </c>
      <c r="AV120" s="13" t="s">
        <v>86</v>
      </c>
      <c r="AW120" s="13" t="s">
        <v>39</v>
      </c>
      <c r="AX120" s="13" t="s">
        <v>76</v>
      </c>
      <c r="AY120" s="235" t="s">
        <v>180</v>
      </c>
    </row>
    <row r="121" spans="2:51" s="14" customFormat="1" ht="12">
      <c r="B121" s="236"/>
      <c r="C121" s="237"/>
      <c r="D121" s="216" t="s">
        <v>189</v>
      </c>
      <c r="E121" s="238" t="s">
        <v>21</v>
      </c>
      <c r="F121" s="239" t="s">
        <v>192</v>
      </c>
      <c r="G121" s="237"/>
      <c r="H121" s="240">
        <v>7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189</v>
      </c>
      <c r="AU121" s="246" t="s">
        <v>86</v>
      </c>
      <c r="AV121" s="14" t="s">
        <v>187</v>
      </c>
      <c r="AW121" s="14" t="s">
        <v>39</v>
      </c>
      <c r="AX121" s="14" t="s">
        <v>84</v>
      </c>
      <c r="AY121" s="246" t="s">
        <v>180</v>
      </c>
    </row>
    <row r="122" spans="2:65" s="1" customFormat="1" ht="25.5" customHeight="1">
      <c r="B122" s="42"/>
      <c r="C122" s="202" t="s">
        <v>254</v>
      </c>
      <c r="D122" s="202" t="s">
        <v>182</v>
      </c>
      <c r="E122" s="203" t="s">
        <v>2275</v>
      </c>
      <c r="F122" s="204" t="s">
        <v>2276</v>
      </c>
      <c r="G122" s="205" t="s">
        <v>872</v>
      </c>
      <c r="H122" s="206">
        <v>1</v>
      </c>
      <c r="I122" s="207"/>
      <c r="J122" s="208">
        <f>ROUND(I122*H122,2)</f>
        <v>0</v>
      </c>
      <c r="K122" s="204" t="s">
        <v>186</v>
      </c>
      <c r="L122" s="62"/>
      <c r="M122" s="209" t="s">
        <v>21</v>
      </c>
      <c r="N122" s="210" t="s">
        <v>47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187</v>
      </c>
      <c r="AT122" s="25" t="s">
        <v>182</v>
      </c>
      <c r="AU122" s="25" t="s">
        <v>86</v>
      </c>
      <c r="AY122" s="25" t="s">
        <v>180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84</v>
      </c>
      <c r="BK122" s="213">
        <f>ROUND(I122*H122,2)</f>
        <v>0</v>
      </c>
      <c r="BL122" s="25" t="s">
        <v>187</v>
      </c>
      <c r="BM122" s="25" t="s">
        <v>2277</v>
      </c>
    </row>
    <row r="123" spans="2:51" s="13" customFormat="1" ht="12">
      <c r="B123" s="225"/>
      <c r="C123" s="226"/>
      <c r="D123" s="216" t="s">
        <v>189</v>
      </c>
      <c r="E123" s="227" t="s">
        <v>21</v>
      </c>
      <c r="F123" s="228" t="s">
        <v>84</v>
      </c>
      <c r="G123" s="226"/>
      <c r="H123" s="229">
        <v>1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AT123" s="235" t="s">
        <v>189</v>
      </c>
      <c r="AU123" s="235" t="s">
        <v>86</v>
      </c>
      <c r="AV123" s="13" t="s">
        <v>86</v>
      </c>
      <c r="AW123" s="13" t="s">
        <v>39</v>
      </c>
      <c r="AX123" s="13" t="s">
        <v>76</v>
      </c>
      <c r="AY123" s="235" t="s">
        <v>180</v>
      </c>
    </row>
    <row r="124" spans="2:51" s="14" customFormat="1" ht="12">
      <c r="B124" s="236"/>
      <c r="C124" s="237"/>
      <c r="D124" s="216" t="s">
        <v>189</v>
      </c>
      <c r="E124" s="238" t="s">
        <v>21</v>
      </c>
      <c r="F124" s="239" t="s">
        <v>192</v>
      </c>
      <c r="G124" s="237"/>
      <c r="H124" s="240">
        <v>1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AT124" s="246" t="s">
        <v>189</v>
      </c>
      <c r="AU124" s="246" t="s">
        <v>86</v>
      </c>
      <c r="AV124" s="14" t="s">
        <v>187</v>
      </c>
      <c r="AW124" s="14" t="s">
        <v>39</v>
      </c>
      <c r="AX124" s="14" t="s">
        <v>84</v>
      </c>
      <c r="AY124" s="246" t="s">
        <v>180</v>
      </c>
    </row>
    <row r="125" spans="2:65" s="1" customFormat="1" ht="38.25" customHeight="1">
      <c r="B125" s="42"/>
      <c r="C125" s="202" t="s">
        <v>266</v>
      </c>
      <c r="D125" s="202" t="s">
        <v>182</v>
      </c>
      <c r="E125" s="203" t="s">
        <v>2278</v>
      </c>
      <c r="F125" s="204" t="s">
        <v>2279</v>
      </c>
      <c r="G125" s="205" t="s">
        <v>872</v>
      </c>
      <c r="H125" s="206">
        <v>10</v>
      </c>
      <c r="I125" s="207"/>
      <c r="J125" s="208">
        <f>ROUND(I125*H125,2)</f>
        <v>0</v>
      </c>
      <c r="K125" s="204" t="s">
        <v>186</v>
      </c>
      <c r="L125" s="62"/>
      <c r="M125" s="209" t="s">
        <v>21</v>
      </c>
      <c r="N125" s="210" t="s">
        <v>47</v>
      </c>
      <c r="O125" s="43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5" t="s">
        <v>187</v>
      </c>
      <c r="AT125" s="25" t="s">
        <v>182</v>
      </c>
      <c r="AU125" s="25" t="s">
        <v>86</v>
      </c>
      <c r="AY125" s="25" t="s">
        <v>180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84</v>
      </c>
      <c r="BK125" s="213">
        <f>ROUND(I125*H125,2)</f>
        <v>0</v>
      </c>
      <c r="BL125" s="25" t="s">
        <v>187</v>
      </c>
      <c r="BM125" s="25" t="s">
        <v>2280</v>
      </c>
    </row>
    <row r="126" spans="2:51" s="13" customFormat="1" ht="12">
      <c r="B126" s="225"/>
      <c r="C126" s="226"/>
      <c r="D126" s="216" t="s">
        <v>189</v>
      </c>
      <c r="E126" s="227" t="s">
        <v>21</v>
      </c>
      <c r="F126" s="228" t="s">
        <v>241</v>
      </c>
      <c r="G126" s="226"/>
      <c r="H126" s="229">
        <v>10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189</v>
      </c>
      <c r="AU126" s="235" t="s">
        <v>86</v>
      </c>
      <c r="AV126" s="13" t="s">
        <v>86</v>
      </c>
      <c r="AW126" s="13" t="s">
        <v>39</v>
      </c>
      <c r="AX126" s="13" t="s">
        <v>76</v>
      </c>
      <c r="AY126" s="235" t="s">
        <v>180</v>
      </c>
    </row>
    <row r="127" spans="2:51" s="14" customFormat="1" ht="12">
      <c r="B127" s="236"/>
      <c r="C127" s="237"/>
      <c r="D127" s="216" t="s">
        <v>189</v>
      </c>
      <c r="E127" s="238" t="s">
        <v>21</v>
      </c>
      <c r="F127" s="239" t="s">
        <v>192</v>
      </c>
      <c r="G127" s="237"/>
      <c r="H127" s="240">
        <v>10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189</v>
      </c>
      <c r="AU127" s="246" t="s">
        <v>86</v>
      </c>
      <c r="AV127" s="14" t="s">
        <v>187</v>
      </c>
      <c r="AW127" s="14" t="s">
        <v>39</v>
      </c>
      <c r="AX127" s="14" t="s">
        <v>84</v>
      </c>
      <c r="AY127" s="246" t="s">
        <v>180</v>
      </c>
    </row>
    <row r="128" spans="2:65" s="1" customFormat="1" ht="38.25" customHeight="1">
      <c r="B128" s="42"/>
      <c r="C128" s="202" t="s">
        <v>272</v>
      </c>
      <c r="D128" s="202" t="s">
        <v>182</v>
      </c>
      <c r="E128" s="203" t="s">
        <v>2281</v>
      </c>
      <c r="F128" s="204" t="s">
        <v>2282</v>
      </c>
      <c r="G128" s="205" t="s">
        <v>872</v>
      </c>
      <c r="H128" s="206">
        <v>13</v>
      </c>
      <c r="I128" s="207"/>
      <c r="J128" s="208">
        <f>ROUND(I128*H128,2)</f>
        <v>0</v>
      </c>
      <c r="K128" s="204" t="s">
        <v>186</v>
      </c>
      <c r="L128" s="62"/>
      <c r="M128" s="209" t="s">
        <v>21</v>
      </c>
      <c r="N128" s="210" t="s">
        <v>47</v>
      </c>
      <c r="O128" s="43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5" t="s">
        <v>187</v>
      </c>
      <c r="AT128" s="25" t="s">
        <v>182</v>
      </c>
      <c r="AU128" s="25" t="s">
        <v>86</v>
      </c>
      <c r="AY128" s="25" t="s">
        <v>180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84</v>
      </c>
      <c r="BK128" s="213">
        <f>ROUND(I128*H128,2)</f>
        <v>0</v>
      </c>
      <c r="BL128" s="25" t="s">
        <v>187</v>
      </c>
      <c r="BM128" s="25" t="s">
        <v>2283</v>
      </c>
    </row>
    <row r="129" spans="2:51" s="13" customFormat="1" ht="12">
      <c r="B129" s="225"/>
      <c r="C129" s="226"/>
      <c r="D129" s="216" t="s">
        <v>189</v>
      </c>
      <c r="E129" s="227" t="s">
        <v>21</v>
      </c>
      <c r="F129" s="228" t="s">
        <v>2284</v>
      </c>
      <c r="G129" s="226"/>
      <c r="H129" s="229">
        <v>13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189</v>
      </c>
      <c r="AU129" s="235" t="s">
        <v>86</v>
      </c>
      <c r="AV129" s="13" t="s">
        <v>86</v>
      </c>
      <c r="AW129" s="13" t="s">
        <v>39</v>
      </c>
      <c r="AX129" s="13" t="s">
        <v>76</v>
      </c>
      <c r="AY129" s="235" t="s">
        <v>180</v>
      </c>
    </row>
    <row r="130" spans="2:51" s="14" customFormat="1" ht="12">
      <c r="B130" s="236"/>
      <c r="C130" s="237"/>
      <c r="D130" s="216" t="s">
        <v>189</v>
      </c>
      <c r="E130" s="238" t="s">
        <v>21</v>
      </c>
      <c r="F130" s="239" t="s">
        <v>192</v>
      </c>
      <c r="G130" s="237"/>
      <c r="H130" s="240">
        <v>13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189</v>
      </c>
      <c r="AU130" s="246" t="s">
        <v>86</v>
      </c>
      <c r="AV130" s="14" t="s">
        <v>187</v>
      </c>
      <c r="AW130" s="14" t="s">
        <v>39</v>
      </c>
      <c r="AX130" s="14" t="s">
        <v>84</v>
      </c>
      <c r="AY130" s="246" t="s">
        <v>180</v>
      </c>
    </row>
    <row r="131" spans="2:65" s="1" customFormat="1" ht="38.25" customHeight="1">
      <c r="B131" s="42"/>
      <c r="C131" s="202" t="s">
        <v>10</v>
      </c>
      <c r="D131" s="202" t="s">
        <v>182</v>
      </c>
      <c r="E131" s="203" t="s">
        <v>2285</v>
      </c>
      <c r="F131" s="204" t="s">
        <v>2286</v>
      </c>
      <c r="G131" s="205" t="s">
        <v>872</v>
      </c>
      <c r="H131" s="206">
        <v>1</v>
      </c>
      <c r="I131" s="207"/>
      <c r="J131" s="208">
        <f>ROUND(I131*H131,2)</f>
        <v>0</v>
      </c>
      <c r="K131" s="204" t="s">
        <v>186</v>
      </c>
      <c r="L131" s="62"/>
      <c r="M131" s="209" t="s">
        <v>21</v>
      </c>
      <c r="N131" s="210" t="s">
        <v>47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187</v>
      </c>
      <c r="AT131" s="25" t="s">
        <v>182</v>
      </c>
      <c r="AU131" s="25" t="s">
        <v>86</v>
      </c>
      <c r="AY131" s="25" t="s">
        <v>180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84</v>
      </c>
      <c r="BK131" s="213">
        <f>ROUND(I131*H131,2)</f>
        <v>0</v>
      </c>
      <c r="BL131" s="25" t="s">
        <v>187</v>
      </c>
      <c r="BM131" s="25" t="s">
        <v>2287</v>
      </c>
    </row>
    <row r="132" spans="2:51" s="13" customFormat="1" ht="12">
      <c r="B132" s="225"/>
      <c r="C132" s="226"/>
      <c r="D132" s="216" t="s">
        <v>189</v>
      </c>
      <c r="E132" s="227" t="s">
        <v>21</v>
      </c>
      <c r="F132" s="228" t="s">
        <v>84</v>
      </c>
      <c r="G132" s="226"/>
      <c r="H132" s="229">
        <v>1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189</v>
      </c>
      <c r="AU132" s="235" t="s">
        <v>86</v>
      </c>
      <c r="AV132" s="13" t="s">
        <v>86</v>
      </c>
      <c r="AW132" s="13" t="s">
        <v>39</v>
      </c>
      <c r="AX132" s="13" t="s">
        <v>76</v>
      </c>
      <c r="AY132" s="235" t="s">
        <v>180</v>
      </c>
    </row>
    <row r="133" spans="2:51" s="14" customFormat="1" ht="12">
      <c r="B133" s="236"/>
      <c r="C133" s="237"/>
      <c r="D133" s="216" t="s">
        <v>189</v>
      </c>
      <c r="E133" s="238" t="s">
        <v>21</v>
      </c>
      <c r="F133" s="239" t="s">
        <v>192</v>
      </c>
      <c r="G133" s="237"/>
      <c r="H133" s="240">
        <v>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189</v>
      </c>
      <c r="AU133" s="246" t="s">
        <v>86</v>
      </c>
      <c r="AV133" s="14" t="s">
        <v>187</v>
      </c>
      <c r="AW133" s="14" t="s">
        <v>39</v>
      </c>
      <c r="AX133" s="14" t="s">
        <v>84</v>
      </c>
      <c r="AY133" s="246" t="s">
        <v>180</v>
      </c>
    </row>
    <row r="134" spans="2:65" s="1" customFormat="1" ht="38.25" customHeight="1">
      <c r="B134" s="42"/>
      <c r="C134" s="202" t="s">
        <v>283</v>
      </c>
      <c r="D134" s="202" t="s">
        <v>182</v>
      </c>
      <c r="E134" s="203" t="s">
        <v>2288</v>
      </c>
      <c r="F134" s="204" t="s">
        <v>2289</v>
      </c>
      <c r="G134" s="205" t="s">
        <v>872</v>
      </c>
      <c r="H134" s="206">
        <v>2</v>
      </c>
      <c r="I134" s="207"/>
      <c r="J134" s="208">
        <f>ROUND(I134*H134,2)</f>
        <v>0</v>
      </c>
      <c r="K134" s="204" t="s">
        <v>186</v>
      </c>
      <c r="L134" s="62"/>
      <c r="M134" s="209" t="s">
        <v>21</v>
      </c>
      <c r="N134" s="210" t="s">
        <v>47</v>
      </c>
      <c r="O134" s="43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25" t="s">
        <v>187</v>
      </c>
      <c r="AT134" s="25" t="s">
        <v>182</v>
      </c>
      <c r="AU134" s="25" t="s">
        <v>86</v>
      </c>
      <c r="AY134" s="25" t="s">
        <v>180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84</v>
      </c>
      <c r="BK134" s="213">
        <f>ROUND(I134*H134,2)</f>
        <v>0</v>
      </c>
      <c r="BL134" s="25" t="s">
        <v>187</v>
      </c>
      <c r="BM134" s="25" t="s">
        <v>2290</v>
      </c>
    </row>
    <row r="135" spans="2:51" s="13" customFormat="1" ht="12">
      <c r="B135" s="225"/>
      <c r="C135" s="226"/>
      <c r="D135" s="216" t="s">
        <v>189</v>
      </c>
      <c r="E135" s="227" t="s">
        <v>21</v>
      </c>
      <c r="F135" s="228" t="s">
        <v>2253</v>
      </c>
      <c r="G135" s="226"/>
      <c r="H135" s="229">
        <v>2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189</v>
      </c>
      <c r="AU135" s="235" t="s">
        <v>86</v>
      </c>
      <c r="AV135" s="13" t="s">
        <v>86</v>
      </c>
      <c r="AW135" s="13" t="s">
        <v>39</v>
      </c>
      <c r="AX135" s="13" t="s">
        <v>76</v>
      </c>
      <c r="AY135" s="235" t="s">
        <v>180</v>
      </c>
    </row>
    <row r="136" spans="2:51" s="14" customFormat="1" ht="12">
      <c r="B136" s="236"/>
      <c r="C136" s="237"/>
      <c r="D136" s="216" t="s">
        <v>189</v>
      </c>
      <c r="E136" s="238" t="s">
        <v>21</v>
      </c>
      <c r="F136" s="239" t="s">
        <v>192</v>
      </c>
      <c r="G136" s="237"/>
      <c r="H136" s="240">
        <v>2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189</v>
      </c>
      <c r="AU136" s="246" t="s">
        <v>86</v>
      </c>
      <c r="AV136" s="14" t="s">
        <v>187</v>
      </c>
      <c r="AW136" s="14" t="s">
        <v>39</v>
      </c>
      <c r="AX136" s="14" t="s">
        <v>84</v>
      </c>
      <c r="AY136" s="246" t="s">
        <v>180</v>
      </c>
    </row>
    <row r="137" spans="2:65" s="1" customFormat="1" ht="38.25" customHeight="1">
      <c r="B137" s="42"/>
      <c r="C137" s="202" t="s">
        <v>289</v>
      </c>
      <c r="D137" s="202" t="s">
        <v>182</v>
      </c>
      <c r="E137" s="203" t="s">
        <v>2291</v>
      </c>
      <c r="F137" s="204" t="s">
        <v>2292</v>
      </c>
      <c r="G137" s="205" t="s">
        <v>872</v>
      </c>
      <c r="H137" s="206">
        <v>10</v>
      </c>
      <c r="I137" s="207"/>
      <c r="J137" s="208">
        <f>ROUND(I137*H137,2)</f>
        <v>0</v>
      </c>
      <c r="K137" s="204" t="s">
        <v>186</v>
      </c>
      <c r="L137" s="62"/>
      <c r="M137" s="209" t="s">
        <v>21</v>
      </c>
      <c r="N137" s="210" t="s">
        <v>47</v>
      </c>
      <c r="O137" s="43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5" t="s">
        <v>187</v>
      </c>
      <c r="AT137" s="25" t="s">
        <v>182</v>
      </c>
      <c r="AU137" s="25" t="s">
        <v>86</v>
      </c>
      <c r="AY137" s="25" t="s">
        <v>180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84</v>
      </c>
      <c r="BK137" s="213">
        <f>ROUND(I137*H137,2)</f>
        <v>0</v>
      </c>
      <c r="BL137" s="25" t="s">
        <v>187</v>
      </c>
      <c r="BM137" s="25" t="s">
        <v>2293</v>
      </c>
    </row>
    <row r="138" spans="2:51" s="13" customFormat="1" ht="12">
      <c r="B138" s="225"/>
      <c r="C138" s="226"/>
      <c r="D138" s="216" t="s">
        <v>189</v>
      </c>
      <c r="E138" s="227" t="s">
        <v>21</v>
      </c>
      <c r="F138" s="228" t="s">
        <v>241</v>
      </c>
      <c r="G138" s="226"/>
      <c r="H138" s="229">
        <v>10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189</v>
      </c>
      <c r="AU138" s="235" t="s">
        <v>86</v>
      </c>
      <c r="AV138" s="13" t="s">
        <v>86</v>
      </c>
      <c r="AW138" s="13" t="s">
        <v>39</v>
      </c>
      <c r="AX138" s="13" t="s">
        <v>76</v>
      </c>
      <c r="AY138" s="235" t="s">
        <v>180</v>
      </c>
    </row>
    <row r="139" spans="2:51" s="14" customFormat="1" ht="12">
      <c r="B139" s="236"/>
      <c r="C139" s="237"/>
      <c r="D139" s="216" t="s">
        <v>189</v>
      </c>
      <c r="E139" s="238" t="s">
        <v>21</v>
      </c>
      <c r="F139" s="239" t="s">
        <v>192</v>
      </c>
      <c r="G139" s="237"/>
      <c r="H139" s="240">
        <v>10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189</v>
      </c>
      <c r="AU139" s="246" t="s">
        <v>86</v>
      </c>
      <c r="AV139" s="14" t="s">
        <v>187</v>
      </c>
      <c r="AW139" s="14" t="s">
        <v>39</v>
      </c>
      <c r="AX139" s="14" t="s">
        <v>84</v>
      </c>
      <c r="AY139" s="246" t="s">
        <v>180</v>
      </c>
    </row>
    <row r="140" spans="2:65" s="1" customFormat="1" ht="38.25" customHeight="1">
      <c r="B140" s="42"/>
      <c r="C140" s="202" t="s">
        <v>294</v>
      </c>
      <c r="D140" s="202" t="s">
        <v>182</v>
      </c>
      <c r="E140" s="203" t="s">
        <v>2294</v>
      </c>
      <c r="F140" s="204" t="s">
        <v>2295</v>
      </c>
      <c r="G140" s="205" t="s">
        <v>872</v>
      </c>
      <c r="H140" s="206">
        <v>13</v>
      </c>
      <c r="I140" s="207"/>
      <c r="J140" s="208">
        <f>ROUND(I140*H140,2)</f>
        <v>0</v>
      </c>
      <c r="K140" s="204" t="s">
        <v>186</v>
      </c>
      <c r="L140" s="62"/>
      <c r="M140" s="209" t="s">
        <v>21</v>
      </c>
      <c r="N140" s="210" t="s">
        <v>47</v>
      </c>
      <c r="O140" s="43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5" t="s">
        <v>187</v>
      </c>
      <c r="AT140" s="25" t="s">
        <v>182</v>
      </c>
      <c r="AU140" s="25" t="s">
        <v>86</v>
      </c>
      <c r="AY140" s="25" t="s">
        <v>180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5" t="s">
        <v>84</v>
      </c>
      <c r="BK140" s="213">
        <f>ROUND(I140*H140,2)</f>
        <v>0</v>
      </c>
      <c r="BL140" s="25" t="s">
        <v>187</v>
      </c>
      <c r="BM140" s="25" t="s">
        <v>2296</v>
      </c>
    </row>
    <row r="141" spans="2:51" s="13" customFormat="1" ht="12">
      <c r="B141" s="225"/>
      <c r="C141" s="226"/>
      <c r="D141" s="216" t="s">
        <v>189</v>
      </c>
      <c r="E141" s="227" t="s">
        <v>21</v>
      </c>
      <c r="F141" s="228" t="s">
        <v>2284</v>
      </c>
      <c r="G141" s="226"/>
      <c r="H141" s="229">
        <v>13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189</v>
      </c>
      <c r="AU141" s="235" t="s">
        <v>86</v>
      </c>
      <c r="AV141" s="13" t="s">
        <v>86</v>
      </c>
      <c r="AW141" s="13" t="s">
        <v>39</v>
      </c>
      <c r="AX141" s="13" t="s">
        <v>76</v>
      </c>
      <c r="AY141" s="235" t="s">
        <v>180</v>
      </c>
    </row>
    <row r="142" spans="2:51" s="14" customFormat="1" ht="12">
      <c r="B142" s="236"/>
      <c r="C142" s="237"/>
      <c r="D142" s="216" t="s">
        <v>189</v>
      </c>
      <c r="E142" s="238" t="s">
        <v>21</v>
      </c>
      <c r="F142" s="239" t="s">
        <v>192</v>
      </c>
      <c r="G142" s="237"/>
      <c r="H142" s="240">
        <v>13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189</v>
      </c>
      <c r="AU142" s="246" t="s">
        <v>86</v>
      </c>
      <c r="AV142" s="14" t="s">
        <v>187</v>
      </c>
      <c r="AW142" s="14" t="s">
        <v>39</v>
      </c>
      <c r="AX142" s="14" t="s">
        <v>84</v>
      </c>
      <c r="AY142" s="246" t="s">
        <v>180</v>
      </c>
    </row>
    <row r="143" spans="2:65" s="1" customFormat="1" ht="38.25" customHeight="1">
      <c r="B143" s="42"/>
      <c r="C143" s="202" t="s">
        <v>300</v>
      </c>
      <c r="D143" s="202" t="s">
        <v>182</v>
      </c>
      <c r="E143" s="203" t="s">
        <v>2297</v>
      </c>
      <c r="F143" s="204" t="s">
        <v>2298</v>
      </c>
      <c r="G143" s="205" t="s">
        <v>872</v>
      </c>
      <c r="H143" s="206">
        <v>1</v>
      </c>
      <c r="I143" s="207"/>
      <c r="J143" s="208">
        <f>ROUND(I143*H143,2)</f>
        <v>0</v>
      </c>
      <c r="K143" s="204" t="s">
        <v>186</v>
      </c>
      <c r="L143" s="62"/>
      <c r="M143" s="209" t="s">
        <v>21</v>
      </c>
      <c r="N143" s="210" t="s">
        <v>47</v>
      </c>
      <c r="O143" s="43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25" t="s">
        <v>187</v>
      </c>
      <c r="AT143" s="25" t="s">
        <v>182</v>
      </c>
      <c r="AU143" s="25" t="s">
        <v>86</v>
      </c>
      <c r="AY143" s="25" t="s">
        <v>180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5" t="s">
        <v>84</v>
      </c>
      <c r="BK143" s="213">
        <f>ROUND(I143*H143,2)</f>
        <v>0</v>
      </c>
      <c r="BL143" s="25" t="s">
        <v>187</v>
      </c>
      <c r="BM143" s="25" t="s">
        <v>2299</v>
      </c>
    </row>
    <row r="144" spans="2:51" s="13" customFormat="1" ht="12">
      <c r="B144" s="225"/>
      <c r="C144" s="226"/>
      <c r="D144" s="216" t="s">
        <v>189</v>
      </c>
      <c r="E144" s="227" t="s">
        <v>21</v>
      </c>
      <c r="F144" s="228" t="s">
        <v>84</v>
      </c>
      <c r="G144" s="226"/>
      <c r="H144" s="229">
        <v>1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189</v>
      </c>
      <c r="AU144" s="235" t="s">
        <v>86</v>
      </c>
      <c r="AV144" s="13" t="s">
        <v>86</v>
      </c>
      <c r="AW144" s="13" t="s">
        <v>39</v>
      </c>
      <c r="AX144" s="13" t="s">
        <v>76</v>
      </c>
      <c r="AY144" s="235" t="s">
        <v>180</v>
      </c>
    </row>
    <row r="145" spans="2:51" s="14" customFormat="1" ht="12">
      <c r="B145" s="236"/>
      <c r="C145" s="237"/>
      <c r="D145" s="216" t="s">
        <v>189</v>
      </c>
      <c r="E145" s="238" t="s">
        <v>21</v>
      </c>
      <c r="F145" s="239" t="s">
        <v>192</v>
      </c>
      <c r="G145" s="237"/>
      <c r="H145" s="240">
        <v>1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189</v>
      </c>
      <c r="AU145" s="246" t="s">
        <v>86</v>
      </c>
      <c r="AV145" s="14" t="s">
        <v>187</v>
      </c>
      <c r="AW145" s="14" t="s">
        <v>39</v>
      </c>
      <c r="AX145" s="14" t="s">
        <v>84</v>
      </c>
      <c r="AY145" s="246" t="s">
        <v>180</v>
      </c>
    </row>
    <row r="146" spans="2:65" s="1" customFormat="1" ht="38.25" customHeight="1">
      <c r="B146" s="42"/>
      <c r="C146" s="202" t="s">
        <v>308</v>
      </c>
      <c r="D146" s="202" t="s">
        <v>182</v>
      </c>
      <c r="E146" s="203" t="s">
        <v>2300</v>
      </c>
      <c r="F146" s="204" t="s">
        <v>2301</v>
      </c>
      <c r="G146" s="205" t="s">
        <v>872</v>
      </c>
      <c r="H146" s="206">
        <v>2</v>
      </c>
      <c r="I146" s="207"/>
      <c r="J146" s="208">
        <f>ROUND(I146*H146,2)</f>
        <v>0</v>
      </c>
      <c r="K146" s="204" t="s">
        <v>186</v>
      </c>
      <c r="L146" s="62"/>
      <c r="M146" s="209" t="s">
        <v>21</v>
      </c>
      <c r="N146" s="210" t="s">
        <v>47</v>
      </c>
      <c r="O146" s="43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AR146" s="25" t="s">
        <v>187</v>
      </c>
      <c r="AT146" s="25" t="s">
        <v>182</v>
      </c>
      <c r="AU146" s="25" t="s">
        <v>86</v>
      </c>
      <c r="AY146" s="25" t="s">
        <v>180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84</v>
      </c>
      <c r="BK146" s="213">
        <f>ROUND(I146*H146,2)</f>
        <v>0</v>
      </c>
      <c r="BL146" s="25" t="s">
        <v>187</v>
      </c>
      <c r="BM146" s="25" t="s">
        <v>2302</v>
      </c>
    </row>
    <row r="147" spans="2:51" s="13" customFormat="1" ht="12">
      <c r="B147" s="225"/>
      <c r="C147" s="226"/>
      <c r="D147" s="216" t="s">
        <v>189</v>
      </c>
      <c r="E147" s="227" t="s">
        <v>21</v>
      </c>
      <c r="F147" s="228" t="s">
        <v>2253</v>
      </c>
      <c r="G147" s="226"/>
      <c r="H147" s="229">
        <v>2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189</v>
      </c>
      <c r="AU147" s="235" t="s">
        <v>86</v>
      </c>
      <c r="AV147" s="13" t="s">
        <v>86</v>
      </c>
      <c r="AW147" s="13" t="s">
        <v>39</v>
      </c>
      <c r="AX147" s="13" t="s">
        <v>76</v>
      </c>
      <c r="AY147" s="235" t="s">
        <v>180</v>
      </c>
    </row>
    <row r="148" spans="2:51" s="14" customFormat="1" ht="12">
      <c r="B148" s="236"/>
      <c r="C148" s="237"/>
      <c r="D148" s="216" t="s">
        <v>189</v>
      </c>
      <c r="E148" s="238" t="s">
        <v>21</v>
      </c>
      <c r="F148" s="239" t="s">
        <v>192</v>
      </c>
      <c r="G148" s="237"/>
      <c r="H148" s="240">
        <v>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189</v>
      </c>
      <c r="AU148" s="246" t="s">
        <v>86</v>
      </c>
      <c r="AV148" s="14" t="s">
        <v>187</v>
      </c>
      <c r="AW148" s="14" t="s">
        <v>39</v>
      </c>
      <c r="AX148" s="14" t="s">
        <v>84</v>
      </c>
      <c r="AY148" s="246" t="s">
        <v>180</v>
      </c>
    </row>
    <row r="149" spans="2:65" s="1" customFormat="1" ht="16.5" customHeight="1">
      <c r="B149" s="42"/>
      <c r="C149" s="202" t="s">
        <v>9</v>
      </c>
      <c r="D149" s="202" t="s">
        <v>182</v>
      </c>
      <c r="E149" s="203" t="s">
        <v>2303</v>
      </c>
      <c r="F149" s="204" t="s">
        <v>2304</v>
      </c>
      <c r="G149" s="205" t="s">
        <v>884</v>
      </c>
      <c r="H149" s="206">
        <v>27</v>
      </c>
      <c r="I149" s="207"/>
      <c r="J149" s="208">
        <f>ROUND(I149*H149,2)</f>
        <v>0</v>
      </c>
      <c r="K149" s="204" t="s">
        <v>422</v>
      </c>
      <c r="L149" s="62"/>
      <c r="M149" s="209" t="s">
        <v>21</v>
      </c>
      <c r="N149" s="247" t="s">
        <v>47</v>
      </c>
      <c r="O149" s="24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AR149" s="25" t="s">
        <v>187</v>
      </c>
      <c r="AT149" s="25" t="s">
        <v>182</v>
      </c>
      <c r="AU149" s="25" t="s">
        <v>86</v>
      </c>
      <c r="AY149" s="25" t="s">
        <v>180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84</v>
      </c>
      <c r="BK149" s="213">
        <f>ROUND(I149*H149,2)</f>
        <v>0</v>
      </c>
      <c r="BL149" s="25" t="s">
        <v>187</v>
      </c>
      <c r="BM149" s="25" t="s">
        <v>2305</v>
      </c>
    </row>
    <row r="150" spans="2:12" s="1" customFormat="1" ht="6.9" customHeight="1">
      <c r="B150" s="57"/>
      <c r="C150" s="58"/>
      <c r="D150" s="58"/>
      <c r="E150" s="58"/>
      <c r="F150" s="58"/>
      <c r="G150" s="58"/>
      <c r="H150" s="58"/>
      <c r="I150" s="149"/>
      <c r="J150" s="58"/>
      <c r="K150" s="58"/>
      <c r="L150" s="62"/>
    </row>
  </sheetData>
  <sheetProtection algorithmName="SHA-512" hashValue="Km7WKwJvu6zVKwtDvUmqNwnh2f7Xb2mvT1llwukprfIiJG6HFYV8GGMDyUO38TKMW+l+dayV8ZuTWQpnKR8yQA==" saltValue="1AwoOQhRr5VBn5tQ5V34anaQjQxgdNJIRTU021HmKbks4V6uhtD+Sue+W73pDDQBK5wFsNEYjHqV+CPz4JDhEQ==" spinCount="100000" sheet="1" objects="1" scenarios="1" formatColumns="0" formatRows="0" autoFilter="0"/>
  <autoFilter ref="C83:K149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146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s="1" customFormat="1" ht="13.2">
      <c r="B8" s="42"/>
      <c r="C8" s="43"/>
      <c r="D8" s="38" t="s">
        <v>153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04" t="s">
        <v>2306</v>
      </c>
      <c r="F9" s="405"/>
      <c r="G9" s="405"/>
      <c r="H9" s="405"/>
      <c r="I9" s="128"/>
      <c r="J9" s="43"/>
      <c r="K9" s="46"/>
    </row>
    <row r="10" spans="2:11" s="1" customFormat="1" ht="12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19. 6. 2018</v>
      </c>
      <c r="K12" s="46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2:11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" customHeight="1">
      <c r="B30" s="42"/>
      <c r="C30" s="43"/>
      <c r="D30" s="50" t="s">
        <v>46</v>
      </c>
      <c r="E30" s="50" t="s">
        <v>47</v>
      </c>
      <c r="F30" s="140">
        <f>ROUND(SUM(BE81:BE148),2)</f>
        <v>0</v>
      </c>
      <c r="G30" s="43"/>
      <c r="H30" s="43"/>
      <c r="I30" s="141">
        <v>0.21</v>
      </c>
      <c r="J30" s="140">
        <f>ROUND(ROUND((SUM(BE81:BE148)),2)*I30,2)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48</v>
      </c>
      <c r="F31" s="140">
        <f>ROUND(SUM(BF81:BF148),2)</f>
        <v>0</v>
      </c>
      <c r="G31" s="43"/>
      <c r="H31" s="43"/>
      <c r="I31" s="141">
        <v>0.15</v>
      </c>
      <c r="J31" s="140">
        <f>ROUND(ROUND((SUM(BF81:BF148)),2)*I31,2)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49</v>
      </c>
      <c r="F32" s="140">
        <f>ROUND(SUM(BG81:BG148),2)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50</v>
      </c>
      <c r="F33" s="140">
        <f>ROUND(SUM(BH81:BH148),2)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51</v>
      </c>
      <c r="F34" s="140">
        <f>ROUND(SUM(BI81:BI148),2)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2" t="str">
        <f>E7</f>
        <v>Revitalizace dvorního traktu Jesenická - Palackého</v>
      </c>
      <c r="F45" s="403"/>
      <c r="G45" s="403"/>
      <c r="H45" s="403"/>
      <c r="I45" s="128"/>
      <c r="J45" s="43"/>
      <c r="K45" s="46"/>
    </row>
    <row r="46" spans="2:11" s="1" customFormat="1" ht="14.4" customHeight="1">
      <c r="B46" s="42"/>
      <c r="C46" s="38" t="s">
        <v>153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4" t="str">
        <f>E9</f>
        <v>VRN - Vedlejší rozpočtové náklady</v>
      </c>
      <c r="F47" s="405"/>
      <c r="G47" s="405"/>
      <c r="H47" s="405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Šumperk</v>
      </c>
      <c r="G49" s="43"/>
      <c r="H49" s="43"/>
      <c r="I49" s="129" t="s">
        <v>25</v>
      </c>
      <c r="J49" s="130" t="str">
        <f>IF(J12="","",J12)</f>
        <v>19. 6. 2018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>Město Šumperk</v>
      </c>
      <c r="G51" s="43"/>
      <c r="H51" s="43"/>
      <c r="I51" s="129" t="s">
        <v>35</v>
      </c>
      <c r="J51" s="378" t="str">
        <f>E21</f>
        <v>Cekr CZ s.r.o.</v>
      </c>
      <c r="K51" s="46"/>
    </row>
    <row r="52" spans="2:11" s="1" customFormat="1" ht="14.4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6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156</v>
      </c>
      <c r="D54" s="142"/>
      <c r="E54" s="142"/>
      <c r="F54" s="142"/>
      <c r="G54" s="142"/>
      <c r="H54" s="142"/>
      <c r="I54" s="155"/>
      <c r="J54" s="156" t="s">
        <v>157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158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159</v>
      </c>
    </row>
    <row r="57" spans="2:11" s="8" customFormat="1" ht="24.9" customHeight="1">
      <c r="B57" s="159"/>
      <c r="C57" s="160"/>
      <c r="D57" s="161" t="s">
        <v>2306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11" s="9" customFormat="1" ht="19.95" customHeight="1">
      <c r="B58" s="166"/>
      <c r="C58" s="167"/>
      <c r="D58" s="168" t="s">
        <v>2307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11" s="9" customFormat="1" ht="19.95" customHeight="1">
      <c r="B59" s="166"/>
      <c r="C59" s="167"/>
      <c r="D59" s="168" t="s">
        <v>2308</v>
      </c>
      <c r="E59" s="169"/>
      <c r="F59" s="169"/>
      <c r="G59" s="169"/>
      <c r="H59" s="169"/>
      <c r="I59" s="170"/>
      <c r="J59" s="171">
        <f>J107</f>
        <v>0</v>
      </c>
      <c r="K59" s="172"/>
    </row>
    <row r="60" spans="2:11" s="9" customFormat="1" ht="19.95" customHeight="1">
      <c r="B60" s="166"/>
      <c r="C60" s="167"/>
      <c r="D60" s="168" t="s">
        <v>2309</v>
      </c>
      <c r="E60" s="169"/>
      <c r="F60" s="169"/>
      <c r="G60" s="169"/>
      <c r="H60" s="169"/>
      <c r="I60" s="170"/>
      <c r="J60" s="171">
        <f>J123</f>
        <v>0</v>
      </c>
      <c r="K60" s="172"/>
    </row>
    <row r="61" spans="2:11" s="9" customFormat="1" ht="19.95" customHeight="1">
      <c r="B61" s="166"/>
      <c r="C61" s="167"/>
      <c r="D61" s="168" t="s">
        <v>2310</v>
      </c>
      <c r="E61" s="169"/>
      <c r="F61" s="169"/>
      <c r="G61" s="169"/>
      <c r="H61" s="169"/>
      <c r="I61" s="170"/>
      <c r="J61" s="171">
        <f>J139</f>
        <v>0</v>
      </c>
      <c r="K61" s="172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" customHeight="1">
      <c r="B68" s="42"/>
      <c r="C68" s="63" t="s">
        <v>164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6.5" customHeight="1">
      <c r="B71" s="42"/>
      <c r="C71" s="64"/>
      <c r="D71" s="64"/>
      <c r="E71" s="407" t="str">
        <f>E7</f>
        <v>Revitalizace dvorního traktu Jesenická - Palackého</v>
      </c>
      <c r="F71" s="408"/>
      <c r="G71" s="408"/>
      <c r="H71" s="408"/>
      <c r="I71" s="173"/>
      <c r="J71" s="64"/>
      <c r="K71" s="64"/>
      <c r="L71" s="62"/>
    </row>
    <row r="72" spans="2:12" s="1" customFormat="1" ht="14.4" customHeight="1">
      <c r="B72" s="42"/>
      <c r="C72" s="66" t="s">
        <v>153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7.25" customHeight="1">
      <c r="B73" s="42"/>
      <c r="C73" s="64"/>
      <c r="D73" s="64"/>
      <c r="E73" s="395" t="str">
        <f>E9</f>
        <v>VRN - Vedlejší rozpočtové náklady</v>
      </c>
      <c r="F73" s="409"/>
      <c r="G73" s="409"/>
      <c r="H73" s="409"/>
      <c r="I73" s="173"/>
      <c r="J73" s="64"/>
      <c r="K73" s="64"/>
      <c r="L73" s="62"/>
    </row>
    <row r="74" spans="2:12" s="1" customFormat="1" ht="6.9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8" customHeight="1">
      <c r="B75" s="42"/>
      <c r="C75" s="66" t="s">
        <v>23</v>
      </c>
      <c r="D75" s="64"/>
      <c r="E75" s="64"/>
      <c r="F75" s="174" t="str">
        <f>F12</f>
        <v>Šumperk</v>
      </c>
      <c r="G75" s="64"/>
      <c r="H75" s="64"/>
      <c r="I75" s="175" t="s">
        <v>25</v>
      </c>
      <c r="J75" s="74" t="str">
        <f>IF(J12="","",J12)</f>
        <v>19. 6. 2018</v>
      </c>
      <c r="K75" s="64"/>
      <c r="L75" s="62"/>
    </row>
    <row r="76" spans="2:12" s="1" customFormat="1" ht="6.9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3.2">
      <c r="B77" s="42"/>
      <c r="C77" s="66" t="s">
        <v>27</v>
      </c>
      <c r="D77" s="64"/>
      <c r="E77" s="64"/>
      <c r="F77" s="174" t="str">
        <f>E15</f>
        <v>Město Šumperk</v>
      </c>
      <c r="G77" s="64"/>
      <c r="H77" s="64"/>
      <c r="I77" s="175" t="s">
        <v>35</v>
      </c>
      <c r="J77" s="174" t="str">
        <f>E21</f>
        <v>Cekr CZ s.r.o.</v>
      </c>
      <c r="K77" s="64"/>
      <c r="L77" s="62"/>
    </row>
    <row r="78" spans="2:12" s="1" customFormat="1" ht="14.4" customHeight="1">
      <c r="B78" s="42"/>
      <c r="C78" s="66" t="s">
        <v>33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165</v>
      </c>
      <c r="D80" s="178" t="s">
        <v>61</v>
      </c>
      <c r="E80" s="178" t="s">
        <v>57</v>
      </c>
      <c r="F80" s="178" t="s">
        <v>166</v>
      </c>
      <c r="G80" s="178" t="s">
        <v>167</v>
      </c>
      <c r="H80" s="178" t="s">
        <v>168</v>
      </c>
      <c r="I80" s="179" t="s">
        <v>169</v>
      </c>
      <c r="J80" s="178" t="s">
        <v>157</v>
      </c>
      <c r="K80" s="180" t="s">
        <v>170</v>
      </c>
      <c r="L80" s="181"/>
      <c r="M80" s="82" t="s">
        <v>171</v>
      </c>
      <c r="N80" s="83" t="s">
        <v>46</v>
      </c>
      <c r="O80" s="83" t="s">
        <v>172</v>
      </c>
      <c r="P80" s="83" t="s">
        <v>173</v>
      </c>
      <c r="Q80" s="83" t="s">
        <v>174</v>
      </c>
      <c r="R80" s="83" t="s">
        <v>175</v>
      </c>
      <c r="S80" s="83" t="s">
        <v>176</v>
      </c>
      <c r="T80" s="84" t="s">
        <v>177</v>
      </c>
    </row>
    <row r="81" spans="2:63" s="1" customFormat="1" ht="29.25" customHeight="1">
      <c r="B81" s="42"/>
      <c r="C81" s="88" t="s">
        <v>158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</f>
        <v>0</v>
      </c>
      <c r="Q81" s="86"/>
      <c r="R81" s="183">
        <f>R82</f>
        <v>0</v>
      </c>
      <c r="S81" s="86"/>
      <c r="T81" s="184">
        <f>T82</f>
        <v>0</v>
      </c>
      <c r="AT81" s="25" t="s">
        <v>75</v>
      </c>
      <c r="AU81" s="25" t="s">
        <v>159</v>
      </c>
      <c r="BK81" s="185">
        <f>BK82</f>
        <v>0</v>
      </c>
    </row>
    <row r="82" spans="2:63" s="11" customFormat="1" ht="37.35" customHeight="1">
      <c r="B82" s="186"/>
      <c r="C82" s="187"/>
      <c r="D82" s="188" t="s">
        <v>75</v>
      </c>
      <c r="E82" s="189" t="s">
        <v>144</v>
      </c>
      <c r="F82" s="189" t="s">
        <v>145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P83+P107+P123+P139</f>
        <v>0</v>
      </c>
      <c r="Q82" s="194"/>
      <c r="R82" s="195">
        <f>R83+R107+R123+R139</f>
        <v>0</v>
      </c>
      <c r="S82" s="194"/>
      <c r="T82" s="196">
        <f>T83+T107+T123+T139</f>
        <v>0</v>
      </c>
      <c r="AR82" s="197" t="s">
        <v>211</v>
      </c>
      <c r="AT82" s="198" t="s">
        <v>75</v>
      </c>
      <c r="AU82" s="198" t="s">
        <v>76</v>
      </c>
      <c r="AY82" s="197" t="s">
        <v>180</v>
      </c>
      <c r="BK82" s="199">
        <f>BK83+BK107+BK123+BK139</f>
        <v>0</v>
      </c>
    </row>
    <row r="83" spans="2:63" s="11" customFormat="1" ht="19.95" customHeight="1">
      <c r="B83" s="186"/>
      <c r="C83" s="187"/>
      <c r="D83" s="188" t="s">
        <v>75</v>
      </c>
      <c r="E83" s="200" t="s">
        <v>2311</v>
      </c>
      <c r="F83" s="200" t="s">
        <v>2312</v>
      </c>
      <c r="G83" s="187"/>
      <c r="H83" s="187"/>
      <c r="I83" s="190"/>
      <c r="J83" s="201">
        <f>BK83</f>
        <v>0</v>
      </c>
      <c r="K83" s="187"/>
      <c r="L83" s="192"/>
      <c r="M83" s="193"/>
      <c r="N83" s="194"/>
      <c r="O83" s="194"/>
      <c r="P83" s="195">
        <f>SUM(P84:P106)</f>
        <v>0</v>
      </c>
      <c r="Q83" s="194"/>
      <c r="R83" s="195">
        <f>SUM(R84:R106)</f>
        <v>0</v>
      </c>
      <c r="S83" s="194"/>
      <c r="T83" s="196">
        <f>SUM(T84:T106)</f>
        <v>0</v>
      </c>
      <c r="AR83" s="197" t="s">
        <v>211</v>
      </c>
      <c r="AT83" s="198" t="s">
        <v>75</v>
      </c>
      <c r="AU83" s="198" t="s">
        <v>84</v>
      </c>
      <c r="AY83" s="197" t="s">
        <v>180</v>
      </c>
      <c r="BK83" s="199">
        <f>SUM(BK84:BK106)</f>
        <v>0</v>
      </c>
    </row>
    <row r="84" spans="2:65" s="1" customFormat="1" ht="16.5" customHeight="1">
      <c r="B84" s="42"/>
      <c r="C84" s="202" t="s">
        <v>84</v>
      </c>
      <c r="D84" s="202" t="s">
        <v>182</v>
      </c>
      <c r="E84" s="203" t="s">
        <v>2313</v>
      </c>
      <c r="F84" s="204" t="s">
        <v>2314</v>
      </c>
      <c r="G84" s="205" t="s">
        <v>865</v>
      </c>
      <c r="H84" s="206">
        <v>1</v>
      </c>
      <c r="I84" s="207"/>
      <c r="J84" s="208">
        <f>ROUND(I84*H84,2)</f>
        <v>0</v>
      </c>
      <c r="K84" s="204" t="s">
        <v>186</v>
      </c>
      <c r="L84" s="62"/>
      <c r="M84" s="209" t="s">
        <v>21</v>
      </c>
      <c r="N84" s="210" t="s">
        <v>47</v>
      </c>
      <c r="O84" s="43"/>
      <c r="P84" s="211">
        <f>O84*H84</f>
        <v>0</v>
      </c>
      <c r="Q84" s="211">
        <v>0</v>
      </c>
      <c r="R84" s="211">
        <f>Q84*H84</f>
        <v>0</v>
      </c>
      <c r="S84" s="211">
        <v>0</v>
      </c>
      <c r="T84" s="212">
        <f>S84*H84</f>
        <v>0</v>
      </c>
      <c r="AR84" s="25" t="s">
        <v>2315</v>
      </c>
      <c r="AT84" s="25" t="s">
        <v>182</v>
      </c>
      <c r="AU84" s="25" t="s">
        <v>86</v>
      </c>
      <c r="AY84" s="25" t="s">
        <v>180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25" t="s">
        <v>84</v>
      </c>
      <c r="BK84" s="213">
        <f>ROUND(I84*H84,2)</f>
        <v>0</v>
      </c>
      <c r="BL84" s="25" t="s">
        <v>2315</v>
      </c>
      <c r="BM84" s="25" t="s">
        <v>2316</v>
      </c>
    </row>
    <row r="85" spans="2:51" s="12" customFormat="1" ht="24">
      <c r="B85" s="214"/>
      <c r="C85" s="215"/>
      <c r="D85" s="216" t="s">
        <v>189</v>
      </c>
      <c r="E85" s="217" t="s">
        <v>21</v>
      </c>
      <c r="F85" s="218" t="s">
        <v>2317</v>
      </c>
      <c r="G85" s="215"/>
      <c r="H85" s="217" t="s">
        <v>21</v>
      </c>
      <c r="I85" s="219"/>
      <c r="J85" s="215"/>
      <c r="K85" s="215"/>
      <c r="L85" s="220"/>
      <c r="M85" s="221"/>
      <c r="N85" s="222"/>
      <c r="O85" s="222"/>
      <c r="P85" s="222"/>
      <c r="Q85" s="222"/>
      <c r="R85" s="222"/>
      <c r="S85" s="222"/>
      <c r="T85" s="223"/>
      <c r="AT85" s="224" t="s">
        <v>189</v>
      </c>
      <c r="AU85" s="224" t="s">
        <v>86</v>
      </c>
      <c r="AV85" s="12" t="s">
        <v>84</v>
      </c>
      <c r="AW85" s="12" t="s">
        <v>39</v>
      </c>
      <c r="AX85" s="12" t="s">
        <v>76</v>
      </c>
      <c r="AY85" s="224" t="s">
        <v>180</v>
      </c>
    </row>
    <row r="86" spans="2:51" s="12" customFormat="1" ht="24">
      <c r="B86" s="214"/>
      <c r="C86" s="215"/>
      <c r="D86" s="216" t="s">
        <v>189</v>
      </c>
      <c r="E86" s="217" t="s">
        <v>21</v>
      </c>
      <c r="F86" s="218" t="s">
        <v>2318</v>
      </c>
      <c r="G86" s="215"/>
      <c r="H86" s="217" t="s">
        <v>21</v>
      </c>
      <c r="I86" s="219"/>
      <c r="J86" s="215"/>
      <c r="K86" s="215"/>
      <c r="L86" s="220"/>
      <c r="M86" s="221"/>
      <c r="N86" s="222"/>
      <c r="O86" s="222"/>
      <c r="P86" s="222"/>
      <c r="Q86" s="222"/>
      <c r="R86" s="222"/>
      <c r="S86" s="222"/>
      <c r="T86" s="223"/>
      <c r="AT86" s="224" t="s">
        <v>189</v>
      </c>
      <c r="AU86" s="224" t="s">
        <v>86</v>
      </c>
      <c r="AV86" s="12" t="s">
        <v>84</v>
      </c>
      <c r="AW86" s="12" t="s">
        <v>39</v>
      </c>
      <c r="AX86" s="12" t="s">
        <v>76</v>
      </c>
      <c r="AY86" s="224" t="s">
        <v>180</v>
      </c>
    </row>
    <row r="87" spans="2:51" s="13" customFormat="1" ht="12">
      <c r="B87" s="225"/>
      <c r="C87" s="226"/>
      <c r="D87" s="216" t="s">
        <v>189</v>
      </c>
      <c r="E87" s="227" t="s">
        <v>21</v>
      </c>
      <c r="F87" s="228" t="s">
        <v>84</v>
      </c>
      <c r="G87" s="226"/>
      <c r="H87" s="229">
        <v>1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AT87" s="235" t="s">
        <v>189</v>
      </c>
      <c r="AU87" s="235" t="s">
        <v>86</v>
      </c>
      <c r="AV87" s="13" t="s">
        <v>86</v>
      </c>
      <c r="AW87" s="13" t="s">
        <v>39</v>
      </c>
      <c r="AX87" s="13" t="s">
        <v>76</v>
      </c>
      <c r="AY87" s="235" t="s">
        <v>180</v>
      </c>
    </row>
    <row r="88" spans="2:51" s="14" customFormat="1" ht="12">
      <c r="B88" s="236"/>
      <c r="C88" s="237"/>
      <c r="D88" s="216" t="s">
        <v>189</v>
      </c>
      <c r="E88" s="238" t="s">
        <v>21</v>
      </c>
      <c r="F88" s="239" t="s">
        <v>192</v>
      </c>
      <c r="G88" s="237"/>
      <c r="H88" s="240">
        <v>1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AT88" s="246" t="s">
        <v>189</v>
      </c>
      <c r="AU88" s="246" t="s">
        <v>86</v>
      </c>
      <c r="AV88" s="14" t="s">
        <v>187</v>
      </c>
      <c r="AW88" s="14" t="s">
        <v>39</v>
      </c>
      <c r="AX88" s="14" t="s">
        <v>84</v>
      </c>
      <c r="AY88" s="246" t="s">
        <v>180</v>
      </c>
    </row>
    <row r="89" spans="2:65" s="1" customFormat="1" ht="25.5" customHeight="1">
      <c r="B89" s="42"/>
      <c r="C89" s="202" t="s">
        <v>86</v>
      </c>
      <c r="D89" s="202" t="s">
        <v>182</v>
      </c>
      <c r="E89" s="203" t="s">
        <v>2319</v>
      </c>
      <c r="F89" s="204" t="s">
        <v>2320</v>
      </c>
      <c r="G89" s="205" t="s">
        <v>865</v>
      </c>
      <c r="H89" s="206">
        <v>1</v>
      </c>
      <c r="I89" s="207"/>
      <c r="J89" s="208">
        <f>ROUND(I89*H89,2)</f>
        <v>0</v>
      </c>
      <c r="K89" s="204" t="s">
        <v>186</v>
      </c>
      <c r="L89" s="62"/>
      <c r="M89" s="209" t="s">
        <v>21</v>
      </c>
      <c r="N89" s="210" t="s">
        <v>47</v>
      </c>
      <c r="O89" s="43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2315</v>
      </c>
      <c r="AT89" s="25" t="s">
        <v>182</v>
      </c>
      <c r="AU89" s="25" t="s">
        <v>86</v>
      </c>
      <c r="AY89" s="25" t="s">
        <v>180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84</v>
      </c>
      <c r="BK89" s="213">
        <f>ROUND(I89*H89,2)</f>
        <v>0</v>
      </c>
      <c r="BL89" s="25" t="s">
        <v>2315</v>
      </c>
      <c r="BM89" s="25" t="s">
        <v>2321</v>
      </c>
    </row>
    <row r="90" spans="2:51" s="12" customFormat="1" ht="24">
      <c r="B90" s="214"/>
      <c r="C90" s="215"/>
      <c r="D90" s="216" t="s">
        <v>189</v>
      </c>
      <c r="E90" s="217" t="s">
        <v>21</v>
      </c>
      <c r="F90" s="218" t="s">
        <v>2322</v>
      </c>
      <c r="G90" s="215"/>
      <c r="H90" s="217" t="s">
        <v>21</v>
      </c>
      <c r="I90" s="219"/>
      <c r="J90" s="215"/>
      <c r="K90" s="215"/>
      <c r="L90" s="220"/>
      <c r="M90" s="221"/>
      <c r="N90" s="222"/>
      <c r="O90" s="222"/>
      <c r="P90" s="222"/>
      <c r="Q90" s="222"/>
      <c r="R90" s="222"/>
      <c r="S90" s="222"/>
      <c r="T90" s="223"/>
      <c r="AT90" s="224" t="s">
        <v>189</v>
      </c>
      <c r="AU90" s="224" t="s">
        <v>86</v>
      </c>
      <c r="AV90" s="12" t="s">
        <v>84</v>
      </c>
      <c r="AW90" s="12" t="s">
        <v>39</v>
      </c>
      <c r="AX90" s="12" t="s">
        <v>76</v>
      </c>
      <c r="AY90" s="224" t="s">
        <v>180</v>
      </c>
    </row>
    <row r="91" spans="2:51" s="12" customFormat="1" ht="12">
      <c r="B91" s="214"/>
      <c r="C91" s="215"/>
      <c r="D91" s="216" t="s">
        <v>189</v>
      </c>
      <c r="E91" s="217" t="s">
        <v>21</v>
      </c>
      <c r="F91" s="218" t="s">
        <v>2323</v>
      </c>
      <c r="G91" s="215"/>
      <c r="H91" s="217" t="s">
        <v>21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189</v>
      </c>
      <c r="AU91" s="224" t="s">
        <v>86</v>
      </c>
      <c r="AV91" s="12" t="s">
        <v>84</v>
      </c>
      <c r="AW91" s="12" t="s">
        <v>39</v>
      </c>
      <c r="AX91" s="12" t="s">
        <v>76</v>
      </c>
      <c r="AY91" s="224" t="s">
        <v>180</v>
      </c>
    </row>
    <row r="92" spans="2:51" s="13" customFormat="1" ht="12">
      <c r="B92" s="225"/>
      <c r="C92" s="226"/>
      <c r="D92" s="216" t="s">
        <v>189</v>
      </c>
      <c r="E92" s="227" t="s">
        <v>21</v>
      </c>
      <c r="F92" s="228" t="s">
        <v>84</v>
      </c>
      <c r="G92" s="226"/>
      <c r="H92" s="229">
        <v>1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AT92" s="235" t="s">
        <v>189</v>
      </c>
      <c r="AU92" s="235" t="s">
        <v>86</v>
      </c>
      <c r="AV92" s="13" t="s">
        <v>86</v>
      </c>
      <c r="AW92" s="13" t="s">
        <v>39</v>
      </c>
      <c r="AX92" s="13" t="s">
        <v>76</v>
      </c>
      <c r="AY92" s="235" t="s">
        <v>180</v>
      </c>
    </row>
    <row r="93" spans="2:51" s="14" customFormat="1" ht="12">
      <c r="B93" s="236"/>
      <c r="C93" s="237"/>
      <c r="D93" s="216" t="s">
        <v>189</v>
      </c>
      <c r="E93" s="238" t="s">
        <v>21</v>
      </c>
      <c r="F93" s="239" t="s">
        <v>192</v>
      </c>
      <c r="G93" s="237"/>
      <c r="H93" s="240">
        <v>1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189</v>
      </c>
      <c r="AU93" s="246" t="s">
        <v>86</v>
      </c>
      <c r="AV93" s="14" t="s">
        <v>187</v>
      </c>
      <c r="AW93" s="14" t="s">
        <v>39</v>
      </c>
      <c r="AX93" s="14" t="s">
        <v>84</v>
      </c>
      <c r="AY93" s="246" t="s">
        <v>180</v>
      </c>
    </row>
    <row r="94" spans="2:65" s="1" customFormat="1" ht="16.5" customHeight="1">
      <c r="B94" s="42"/>
      <c r="C94" s="202" t="s">
        <v>200</v>
      </c>
      <c r="D94" s="202" t="s">
        <v>182</v>
      </c>
      <c r="E94" s="203" t="s">
        <v>2324</v>
      </c>
      <c r="F94" s="204" t="s">
        <v>2325</v>
      </c>
      <c r="G94" s="205" t="s">
        <v>865</v>
      </c>
      <c r="H94" s="206">
        <v>1</v>
      </c>
      <c r="I94" s="207"/>
      <c r="J94" s="208">
        <f>ROUND(I94*H94,2)</f>
        <v>0</v>
      </c>
      <c r="K94" s="204" t="s">
        <v>186</v>
      </c>
      <c r="L94" s="62"/>
      <c r="M94" s="209" t="s">
        <v>21</v>
      </c>
      <c r="N94" s="210" t="s">
        <v>47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2315</v>
      </c>
      <c r="AT94" s="25" t="s">
        <v>182</v>
      </c>
      <c r="AU94" s="25" t="s">
        <v>86</v>
      </c>
      <c r="AY94" s="25" t="s">
        <v>180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2315</v>
      </c>
      <c r="BM94" s="25" t="s">
        <v>2326</v>
      </c>
    </row>
    <row r="95" spans="2:51" s="12" customFormat="1" ht="12">
      <c r="B95" s="214"/>
      <c r="C95" s="215"/>
      <c r="D95" s="216" t="s">
        <v>189</v>
      </c>
      <c r="E95" s="217" t="s">
        <v>21</v>
      </c>
      <c r="F95" s="218" t="s">
        <v>2327</v>
      </c>
      <c r="G95" s="215"/>
      <c r="H95" s="217" t="s">
        <v>21</v>
      </c>
      <c r="I95" s="219"/>
      <c r="J95" s="215"/>
      <c r="K95" s="215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189</v>
      </c>
      <c r="AU95" s="224" t="s">
        <v>86</v>
      </c>
      <c r="AV95" s="12" t="s">
        <v>84</v>
      </c>
      <c r="AW95" s="12" t="s">
        <v>39</v>
      </c>
      <c r="AX95" s="12" t="s">
        <v>76</v>
      </c>
      <c r="AY95" s="224" t="s">
        <v>180</v>
      </c>
    </row>
    <row r="96" spans="2:51" s="12" customFormat="1" ht="12">
      <c r="B96" s="214"/>
      <c r="C96" s="215"/>
      <c r="D96" s="216" t="s">
        <v>189</v>
      </c>
      <c r="E96" s="217" t="s">
        <v>21</v>
      </c>
      <c r="F96" s="218" t="s">
        <v>2328</v>
      </c>
      <c r="G96" s="215"/>
      <c r="H96" s="217" t="s">
        <v>21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189</v>
      </c>
      <c r="AU96" s="224" t="s">
        <v>86</v>
      </c>
      <c r="AV96" s="12" t="s">
        <v>84</v>
      </c>
      <c r="AW96" s="12" t="s">
        <v>39</v>
      </c>
      <c r="AX96" s="12" t="s">
        <v>76</v>
      </c>
      <c r="AY96" s="224" t="s">
        <v>180</v>
      </c>
    </row>
    <row r="97" spans="2:51" s="13" customFormat="1" ht="12">
      <c r="B97" s="225"/>
      <c r="C97" s="226"/>
      <c r="D97" s="216" t="s">
        <v>189</v>
      </c>
      <c r="E97" s="227" t="s">
        <v>21</v>
      </c>
      <c r="F97" s="228" t="s">
        <v>84</v>
      </c>
      <c r="G97" s="226"/>
      <c r="H97" s="229">
        <v>1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AT97" s="235" t="s">
        <v>189</v>
      </c>
      <c r="AU97" s="235" t="s">
        <v>86</v>
      </c>
      <c r="AV97" s="13" t="s">
        <v>86</v>
      </c>
      <c r="AW97" s="13" t="s">
        <v>39</v>
      </c>
      <c r="AX97" s="13" t="s">
        <v>76</v>
      </c>
      <c r="AY97" s="235" t="s">
        <v>180</v>
      </c>
    </row>
    <row r="98" spans="2:51" s="14" customFormat="1" ht="12">
      <c r="B98" s="236"/>
      <c r="C98" s="237"/>
      <c r="D98" s="216" t="s">
        <v>189</v>
      </c>
      <c r="E98" s="238" t="s">
        <v>21</v>
      </c>
      <c r="F98" s="239" t="s">
        <v>192</v>
      </c>
      <c r="G98" s="237"/>
      <c r="H98" s="240">
        <v>1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189</v>
      </c>
      <c r="AU98" s="246" t="s">
        <v>86</v>
      </c>
      <c r="AV98" s="14" t="s">
        <v>187</v>
      </c>
      <c r="AW98" s="14" t="s">
        <v>39</v>
      </c>
      <c r="AX98" s="14" t="s">
        <v>84</v>
      </c>
      <c r="AY98" s="246" t="s">
        <v>180</v>
      </c>
    </row>
    <row r="99" spans="2:65" s="1" customFormat="1" ht="25.5" customHeight="1">
      <c r="B99" s="42"/>
      <c r="C99" s="202" t="s">
        <v>187</v>
      </c>
      <c r="D99" s="202" t="s">
        <v>182</v>
      </c>
      <c r="E99" s="203" t="s">
        <v>2329</v>
      </c>
      <c r="F99" s="204" t="s">
        <v>2330</v>
      </c>
      <c r="G99" s="205" t="s">
        <v>872</v>
      </c>
      <c r="H99" s="206">
        <v>1</v>
      </c>
      <c r="I99" s="207"/>
      <c r="J99" s="208">
        <f>ROUND(I99*H99,2)</f>
        <v>0</v>
      </c>
      <c r="K99" s="204" t="s">
        <v>186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2315</v>
      </c>
      <c r="AT99" s="25" t="s">
        <v>182</v>
      </c>
      <c r="AU99" s="25" t="s">
        <v>86</v>
      </c>
      <c r="AY99" s="25" t="s">
        <v>180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2315</v>
      </c>
      <c r="BM99" s="25" t="s">
        <v>2331</v>
      </c>
    </row>
    <row r="100" spans="2:51" s="12" customFormat="1" ht="12">
      <c r="B100" s="214"/>
      <c r="C100" s="215"/>
      <c r="D100" s="216" t="s">
        <v>189</v>
      </c>
      <c r="E100" s="217" t="s">
        <v>21</v>
      </c>
      <c r="F100" s="218" t="s">
        <v>2332</v>
      </c>
      <c r="G100" s="215"/>
      <c r="H100" s="217" t="s">
        <v>21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189</v>
      </c>
      <c r="AU100" s="224" t="s">
        <v>86</v>
      </c>
      <c r="AV100" s="12" t="s">
        <v>84</v>
      </c>
      <c r="AW100" s="12" t="s">
        <v>39</v>
      </c>
      <c r="AX100" s="12" t="s">
        <v>76</v>
      </c>
      <c r="AY100" s="224" t="s">
        <v>180</v>
      </c>
    </row>
    <row r="101" spans="2:51" s="13" customFormat="1" ht="12">
      <c r="B101" s="225"/>
      <c r="C101" s="226"/>
      <c r="D101" s="216" t="s">
        <v>189</v>
      </c>
      <c r="E101" s="227" t="s">
        <v>21</v>
      </c>
      <c r="F101" s="228" t="s">
        <v>84</v>
      </c>
      <c r="G101" s="226"/>
      <c r="H101" s="229">
        <v>1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AT101" s="235" t="s">
        <v>189</v>
      </c>
      <c r="AU101" s="235" t="s">
        <v>86</v>
      </c>
      <c r="AV101" s="13" t="s">
        <v>86</v>
      </c>
      <c r="AW101" s="13" t="s">
        <v>39</v>
      </c>
      <c r="AX101" s="13" t="s">
        <v>76</v>
      </c>
      <c r="AY101" s="235" t="s">
        <v>180</v>
      </c>
    </row>
    <row r="102" spans="2:51" s="14" customFormat="1" ht="12">
      <c r="B102" s="236"/>
      <c r="C102" s="237"/>
      <c r="D102" s="216" t="s">
        <v>189</v>
      </c>
      <c r="E102" s="238" t="s">
        <v>21</v>
      </c>
      <c r="F102" s="239" t="s">
        <v>192</v>
      </c>
      <c r="G102" s="237"/>
      <c r="H102" s="240">
        <v>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189</v>
      </c>
      <c r="AU102" s="246" t="s">
        <v>86</v>
      </c>
      <c r="AV102" s="14" t="s">
        <v>187</v>
      </c>
      <c r="AW102" s="14" t="s">
        <v>39</v>
      </c>
      <c r="AX102" s="14" t="s">
        <v>84</v>
      </c>
      <c r="AY102" s="246" t="s">
        <v>180</v>
      </c>
    </row>
    <row r="103" spans="2:65" s="1" customFormat="1" ht="25.5" customHeight="1">
      <c r="B103" s="42"/>
      <c r="C103" s="202" t="s">
        <v>211</v>
      </c>
      <c r="D103" s="202" t="s">
        <v>182</v>
      </c>
      <c r="E103" s="203" t="s">
        <v>2333</v>
      </c>
      <c r="F103" s="204" t="s">
        <v>2334</v>
      </c>
      <c r="G103" s="205" t="s">
        <v>872</v>
      </c>
      <c r="H103" s="206">
        <v>1</v>
      </c>
      <c r="I103" s="207"/>
      <c r="J103" s="208">
        <f>ROUND(I103*H103,2)</f>
        <v>0</v>
      </c>
      <c r="K103" s="204" t="s">
        <v>186</v>
      </c>
      <c r="L103" s="62"/>
      <c r="M103" s="209" t="s">
        <v>21</v>
      </c>
      <c r="N103" s="210" t="s">
        <v>47</v>
      </c>
      <c r="O103" s="43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2315</v>
      </c>
      <c r="AT103" s="25" t="s">
        <v>182</v>
      </c>
      <c r="AU103" s="25" t="s">
        <v>86</v>
      </c>
      <c r="AY103" s="25" t="s">
        <v>180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84</v>
      </c>
      <c r="BK103" s="213">
        <f>ROUND(I103*H103,2)</f>
        <v>0</v>
      </c>
      <c r="BL103" s="25" t="s">
        <v>2315</v>
      </c>
      <c r="BM103" s="25" t="s">
        <v>2335</v>
      </c>
    </row>
    <row r="104" spans="2:51" s="12" customFormat="1" ht="12">
      <c r="B104" s="214"/>
      <c r="C104" s="215"/>
      <c r="D104" s="216" t="s">
        <v>189</v>
      </c>
      <c r="E104" s="217" t="s">
        <v>21</v>
      </c>
      <c r="F104" s="218" t="s">
        <v>2336</v>
      </c>
      <c r="G104" s="215"/>
      <c r="H104" s="217" t="s">
        <v>21</v>
      </c>
      <c r="I104" s="219"/>
      <c r="J104" s="215"/>
      <c r="K104" s="215"/>
      <c r="L104" s="220"/>
      <c r="M104" s="221"/>
      <c r="N104" s="222"/>
      <c r="O104" s="222"/>
      <c r="P104" s="222"/>
      <c r="Q104" s="222"/>
      <c r="R104" s="222"/>
      <c r="S104" s="222"/>
      <c r="T104" s="223"/>
      <c r="AT104" s="224" t="s">
        <v>189</v>
      </c>
      <c r="AU104" s="224" t="s">
        <v>86</v>
      </c>
      <c r="AV104" s="12" t="s">
        <v>84</v>
      </c>
      <c r="AW104" s="12" t="s">
        <v>39</v>
      </c>
      <c r="AX104" s="12" t="s">
        <v>76</v>
      </c>
      <c r="AY104" s="224" t="s">
        <v>180</v>
      </c>
    </row>
    <row r="105" spans="2:51" s="13" customFormat="1" ht="12">
      <c r="B105" s="225"/>
      <c r="C105" s="226"/>
      <c r="D105" s="216" t="s">
        <v>189</v>
      </c>
      <c r="E105" s="227" t="s">
        <v>21</v>
      </c>
      <c r="F105" s="228" t="s">
        <v>84</v>
      </c>
      <c r="G105" s="226"/>
      <c r="H105" s="229">
        <v>1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AT105" s="235" t="s">
        <v>189</v>
      </c>
      <c r="AU105" s="235" t="s">
        <v>86</v>
      </c>
      <c r="AV105" s="13" t="s">
        <v>86</v>
      </c>
      <c r="AW105" s="13" t="s">
        <v>39</v>
      </c>
      <c r="AX105" s="13" t="s">
        <v>76</v>
      </c>
      <c r="AY105" s="235" t="s">
        <v>180</v>
      </c>
    </row>
    <row r="106" spans="2:51" s="14" customFormat="1" ht="12">
      <c r="B106" s="236"/>
      <c r="C106" s="237"/>
      <c r="D106" s="216" t="s">
        <v>189</v>
      </c>
      <c r="E106" s="238" t="s">
        <v>21</v>
      </c>
      <c r="F106" s="239" t="s">
        <v>192</v>
      </c>
      <c r="G106" s="237"/>
      <c r="H106" s="240">
        <v>1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189</v>
      </c>
      <c r="AU106" s="246" t="s">
        <v>86</v>
      </c>
      <c r="AV106" s="14" t="s">
        <v>187</v>
      </c>
      <c r="AW106" s="14" t="s">
        <v>39</v>
      </c>
      <c r="AX106" s="14" t="s">
        <v>84</v>
      </c>
      <c r="AY106" s="246" t="s">
        <v>180</v>
      </c>
    </row>
    <row r="107" spans="2:63" s="11" customFormat="1" ht="29.85" customHeight="1">
      <c r="B107" s="186"/>
      <c r="C107" s="187"/>
      <c r="D107" s="188" t="s">
        <v>75</v>
      </c>
      <c r="E107" s="200" t="s">
        <v>2337</v>
      </c>
      <c r="F107" s="200" t="s">
        <v>2338</v>
      </c>
      <c r="G107" s="187"/>
      <c r="H107" s="187"/>
      <c r="I107" s="190"/>
      <c r="J107" s="201">
        <f>BK107</f>
        <v>0</v>
      </c>
      <c r="K107" s="187"/>
      <c r="L107" s="192"/>
      <c r="M107" s="193"/>
      <c r="N107" s="194"/>
      <c r="O107" s="194"/>
      <c r="P107" s="195">
        <f>SUM(P108:P122)</f>
        <v>0</v>
      </c>
      <c r="Q107" s="194"/>
      <c r="R107" s="195">
        <f>SUM(R108:R122)</f>
        <v>0</v>
      </c>
      <c r="S107" s="194"/>
      <c r="T107" s="196">
        <f>SUM(T108:T122)</f>
        <v>0</v>
      </c>
      <c r="AR107" s="197" t="s">
        <v>211</v>
      </c>
      <c r="AT107" s="198" t="s">
        <v>75</v>
      </c>
      <c r="AU107" s="198" t="s">
        <v>84</v>
      </c>
      <c r="AY107" s="197" t="s">
        <v>180</v>
      </c>
      <c r="BK107" s="199">
        <f>SUM(BK108:BK122)</f>
        <v>0</v>
      </c>
    </row>
    <row r="108" spans="2:65" s="1" customFormat="1" ht="16.5" customHeight="1">
      <c r="B108" s="42"/>
      <c r="C108" s="202" t="s">
        <v>217</v>
      </c>
      <c r="D108" s="202" t="s">
        <v>182</v>
      </c>
      <c r="E108" s="203" t="s">
        <v>2339</v>
      </c>
      <c r="F108" s="204" t="s">
        <v>2340</v>
      </c>
      <c r="G108" s="205" t="s">
        <v>865</v>
      </c>
      <c r="H108" s="206">
        <v>1</v>
      </c>
      <c r="I108" s="207"/>
      <c r="J108" s="208">
        <f>ROUND(I108*H108,2)</f>
        <v>0</v>
      </c>
      <c r="K108" s="204" t="s">
        <v>186</v>
      </c>
      <c r="L108" s="62"/>
      <c r="M108" s="209" t="s">
        <v>21</v>
      </c>
      <c r="N108" s="210" t="s">
        <v>47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2315</v>
      </c>
      <c r="AT108" s="25" t="s">
        <v>182</v>
      </c>
      <c r="AU108" s="25" t="s">
        <v>86</v>
      </c>
      <c r="AY108" s="25" t="s">
        <v>180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84</v>
      </c>
      <c r="BK108" s="213">
        <f>ROUND(I108*H108,2)</f>
        <v>0</v>
      </c>
      <c r="BL108" s="25" t="s">
        <v>2315</v>
      </c>
      <c r="BM108" s="25" t="s">
        <v>2341</v>
      </c>
    </row>
    <row r="109" spans="2:47" s="1" customFormat="1" ht="60">
      <c r="B109" s="42"/>
      <c r="C109" s="64"/>
      <c r="D109" s="216" t="s">
        <v>424</v>
      </c>
      <c r="E109" s="64"/>
      <c r="F109" s="274" t="s">
        <v>2342</v>
      </c>
      <c r="G109" s="64"/>
      <c r="H109" s="64"/>
      <c r="I109" s="173"/>
      <c r="J109" s="64"/>
      <c r="K109" s="64"/>
      <c r="L109" s="62"/>
      <c r="M109" s="275"/>
      <c r="N109" s="43"/>
      <c r="O109" s="43"/>
      <c r="P109" s="43"/>
      <c r="Q109" s="43"/>
      <c r="R109" s="43"/>
      <c r="S109" s="43"/>
      <c r="T109" s="79"/>
      <c r="AT109" s="25" t="s">
        <v>424</v>
      </c>
      <c r="AU109" s="25" t="s">
        <v>86</v>
      </c>
    </row>
    <row r="110" spans="2:51" s="12" customFormat="1" ht="24">
      <c r="B110" s="214"/>
      <c r="C110" s="215"/>
      <c r="D110" s="216" t="s">
        <v>189</v>
      </c>
      <c r="E110" s="217" t="s">
        <v>21</v>
      </c>
      <c r="F110" s="218" t="s">
        <v>2343</v>
      </c>
      <c r="G110" s="215"/>
      <c r="H110" s="217" t="s">
        <v>21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189</v>
      </c>
      <c r="AU110" s="224" t="s">
        <v>86</v>
      </c>
      <c r="AV110" s="12" t="s">
        <v>84</v>
      </c>
      <c r="AW110" s="12" t="s">
        <v>39</v>
      </c>
      <c r="AX110" s="12" t="s">
        <v>76</v>
      </c>
      <c r="AY110" s="224" t="s">
        <v>180</v>
      </c>
    </row>
    <row r="111" spans="2:51" s="13" customFormat="1" ht="12">
      <c r="B111" s="225"/>
      <c r="C111" s="226"/>
      <c r="D111" s="216" t="s">
        <v>189</v>
      </c>
      <c r="E111" s="227" t="s">
        <v>21</v>
      </c>
      <c r="F111" s="228" t="s">
        <v>84</v>
      </c>
      <c r="G111" s="226"/>
      <c r="H111" s="229">
        <v>1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189</v>
      </c>
      <c r="AU111" s="235" t="s">
        <v>86</v>
      </c>
      <c r="AV111" s="13" t="s">
        <v>86</v>
      </c>
      <c r="AW111" s="13" t="s">
        <v>39</v>
      </c>
      <c r="AX111" s="13" t="s">
        <v>76</v>
      </c>
      <c r="AY111" s="235" t="s">
        <v>180</v>
      </c>
    </row>
    <row r="112" spans="2:51" s="14" customFormat="1" ht="12">
      <c r="B112" s="236"/>
      <c r="C112" s="237"/>
      <c r="D112" s="216" t="s">
        <v>189</v>
      </c>
      <c r="E112" s="238" t="s">
        <v>21</v>
      </c>
      <c r="F112" s="239" t="s">
        <v>192</v>
      </c>
      <c r="G112" s="237"/>
      <c r="H112" s="240">
        <v>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189</v>
      </c>
      <c r="AU112" s="246" t="s">
        <v>86</v>
      </c>
      <c r="AV112" s="14" t="s">
        <v>187</v>
      </c>
      <c r="AW112" s="14" t="s">
        <v>39</v>
      </c>
      <c r="AX112" s="14" t="s">
        <v>84</v>
      </c>
      <c r="AY112" s="246" t="s">
        <v>180</v>
      </c>
    </row>
    <row r="113" spans="2:65" s="1" customFormat="1" ht="16.5" customHeight="1">
      <c r="B113" s="42"/>
      <c r="C113" s="202" t="s">
        <v>224</v>
      </c>
      <c r="D113" s="202" t="s">
        <v>182</v>
      </c>
      <c r="E113" s="203" t="s">
        <v>2344</v>
      </c>
      <c r="F113" s="204" t="s">
        <v>2345</v>
      </c>
      <c r="G113" s="205" t="s">
        <v>865</v>
      </c>
      <c r="H113" s="206">
        <v>1</v>
      </c>
      <c r="I113" s="207"/>
      <c r="J113" s="208">
        <f>ROUND(I113*H113,2)</f>
        <v>0</v>
      </c>
      <c r="K113" s="204" t="s">
        <v>186</v>
      </c>
      <c r="L113" s="62"/>
      <c r="M113" s="209" t="s">
        <v>21</v>
      </c>
      <c r="N113" s="210" t="s">
        <v>47</v>
      </c>
      <c r="O113" s="43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25" t="s">
        <v>2315</v>
      </c>
      <c r="AT113" s="25" t="s">
        <v>182</v>
      </c>
      <c r="AU113" s="25" t="s">
        <v>86</v>
      </c>
      <c r="AY113" s="25" t="s">
        <v>180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2315</v>
      </c>
      <c r="BM113" s="25" t="s">
        <v>2346</v>
      </c>
    </row>
    <row r="114" spans="2:47" s="1" customFormat="1" ht="60">
      <c r="B114" s="42"/>
      <c r="C114" s="64"/>
      <c r="D114" s="216" t="s">
        <v>424</v>
      </c>
      <c r="E114" s="64"/>
      <c r="F114" s="274" t="s">
        <v>2347</v>
      </c>
      <c r="G114" s="64"/>
      <c r="H114" s="64"/>
      <c r="I114" s="173"/>
      <c r="J114" s="64"/>
      <c r="K114" s="64"/>
      <c r="L114" s="62"/>
      <c r="M114" s="275"/>
      <c r="N114" s="43"/>
      <c r="O114" s="43"/>
      <c r="P114" s="43"/>
      <c r="Q114" s="43"/>
      <c r="R114" s="43"/>
      <c r="S114" s="43"/>
      <c r="T114" s="79"/>
      <c r="AT114" s="25" t="s">
        <v>424</v>
      </c>
      <c r="AU114" s="25" t="s">
        <v>86</v>
      </c>
    </row>
    <row r="115" spans="2:51" s="12" customFormat="1" ht="12">
      <c r="B115" s="214"/>
      <c r="C115" s="215"/>
      <c r="D115" s="216" t="s">
        <v>189</v>
      </c>
      <c r="E115" s="217" t="s">
        <v>21</v>
      </c>
      <c r="F115" s="218" t="s">
        <v>2348</v>
      </c>
      <c r="G115" s="215"/>
      <c r="H115" s="217" t="s">
        <v>21</v>
      </c>
      <c r="I115" s="219"/>
      <c r="J115" s="215"/>
      <c r="K115" s="215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189</v>
      </c>
      <c r="AU115" s="224" t="s">
        <v>86</v>
      </c>
      <c r="AV115" s="12" t="s">
        <v>84</v>
      </c>
      <c r="AW115" s="12" t="s">
        <v>39</v>
      </c>
      <c r="AX115" s="12" t="s">
        <v>76</v>
      </c>
      <c r="AY115" s="224" t="s">
        <v>180</v>
      </c>
    </row>
    <row r="116" spans="2:51" s="13" customFormat="1" ht="12">
      <c r="B116" s="225"/>
      <c r="C116" s="226"/>
      <c r="D116" s="216" t="s">
        <v>189</v>
      </c>
      <c r="E116" s="227" t="s">
        <v>21</v>
      </c>
      <c r="F116" s="228" t="s">
        <v>84</v>
      </c>
      <c r="G116" s="226"/>
      <c r="H116" s="229">
        <v>1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189</v>
      </c>
      <c r="AU116" s="235" t="s">
        <v>86</v>
      </c>
      <c r="AV116" s="13" t="s">
        <v>86</v>
      </c>
      <c r="AW116" s="13" t="s">
        <v>39</v>
      </c>
      <c r="AX116" s="13" t="s">
        <v>76</v>
      </c>
      <c r="AY116" s="235" t="s">
        <v>180</v>
      </c>
    </row>
    <row r="117" spans="2:51" s="14" customFormat="1" ht="12">
      <c r="B117" s="236"/>
      <c r="C117" s="237"/>
      <c r="D117" s="216" t="s">
        <v>189</v>
      </c>
      <c r="E117" s="238" t="s">
        <v>21</v>
      </c>
      <c r="F117" s="239" t="s">
        <v>192</v>
      </c>
      <c r="G117" s="237"/>
      <c r="H117" s="240">
        <v>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189</v>
      </c>
      <c r="AU117" s="246" t="s">
        <v>86</v>
      </c>
      <c r="AV117" s="14" t="s">
        <v>187</v>
      </c>
      <c r="AW117" s="14" t="s">
        <v>39</v>
      </c>
      <c r="AX117" s="14" t="s">
        <v>84</v>
      </c>
      <c r="AY117" s="246" t="s">
        <v>180</v>
      </c>
    </row>
    <row r="118" spans="2:65" s="1" customFormat="1" ht="16.5" customHeight="1">
      <c r="B118" s="42"/>
      <c r="C118" s="202" t="s">
        <v>223</v>
      </c>
      <c r="D118" s="202" t="s">
        <v>182</v>
      </c>
      <c r="E118" s="203" t="s">
        <v>2349</v>
      </c>
      <c r="F118" s="204" t="s">
        <v>2350</v>
      </c>
      <c r="G118" s="205" t="s">
        <v>865</v>
      </c>
      <c r="H118" s="206">
        <v>1</v>
      </c>
      <c r="I118" s="207"/>
      <c r="J118" s="208">
        <f>ROUND(I118*H118,2)</f>
        <v>0</v>
      </c>
      <c r="K118" s="204" t="s">
        <v>186</v>
      </c>
      <c r="L118" s="62"/>
      <c r="M118" s="209" t="s">
        <v>21</v>
      </c>
      <c r="N118" s="210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2315</v>
      </c>
      <c r="AT118" s="25" t="s">
        <v>182</v>
      </c>
      <c r="AU118" s="25" t="s">
        <v>86</v>
      </c>
      <c r="AY118" s="25" t="s">
        <v>180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2315</v>
      </c>
      <c r="BM118" s="25" t="s">
        <v>2351</v>
      </c>
    </row>
    <row r="119" spans="2:47" s="1" customFormat="1" ht="48">
      <c r="B119" s="42"/>
      <c r="C119" s="64"/>
      <c r="D119" s="216" t="s">
        <v>424</v>
      </c>
      <c r="E119" s="64"/>
      <c r="F119" s="274" t="s">
        <v>2352</v>
      </c>
      <c r="G119" s="64"/>
      <c r="H119" s="64"/>
      <c r="I119" s="173"/>
      <c r="J119" s="64"/>
      <c r="K119" s="64"/>
      <c r="L119" s="62"/>
      <c r="M119" s="275"/>
      <c r="N119" s="43"/>
      <c r="O119" s="43"/>
      <c r="P119" s="43"/>
      <c r="Q119" s="43"/>
      <c r="R119" s="43"/>
      <c r="S119" s="43"/>
      <c r="T119" s="79"/>
      <c r="AT119" s="25" t="s">
        <v>424</v>
      </c>
      <c r="AU119" s="25" t="s">
        <v>86</v>
      </c>
    </row>
    <row r="120" spans="2:51" s="12" customFormat="1" ht="12">
      <c r="B120" s="214"/>
      <c r="C120" s="215"/>
      <c r="D120" s="216" t="s">
        <v>189</v>
      </c>
      <c r="E120" s="217" t="s">
        <v>21</v>
      </c>
      <c r="F120" s="218" t="s">
        <v>2353</v>
      </c>
      <c r="G120" s="215"/>
      <c r="H120" s="217" t="s">
        <v>21</v>
      </c>
      <c r="I120" s="219"/>
      <c r="J120" s="215"/>
      <c r="K120" s="215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189</v>
      </c>
      <c r="AU120" s="224" t="s">
        <v>86</v>
      </c>
      <c r="AV120" s="12" t="s">
        <v>84</v>
      </c>
      <c r="AW120" s="12" t="s">
        <v>39</v>
      </c>
      <c r="AX120" s="12" t="s">
        <v>76</v>
      </c>
      <c r="AY120" s="224" t="s">
        <v>180</v>
      </c>
    </row>
    <row r="121" spans="2:51" s="13" customFormat="1" ht="12">
      <c r="B121" s="225"/>
      <c r="C121" s="226"/>
      <c r="D121" s="216" t="s">
        <v>189</v>
      </c>
      <c r="E121" s="227" t="s">
        <v>21</v>
      </c>
      <c r="F121" s="228" t="s">
        <v>84</v>
      </c>
      <c r="G121" s="226"/>
      <c r="H121" s="229">
        <v>1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189</v>
      </c>
      <c r="AU121" s="235" t="s">
        <v>86</v>
      </c>
      <c r="AV121" s="13" t="s">
        <v>86</v>
      </c>
      <c r="AW121" s="13" t="s">
        <v>39</v>
      </c>
      <c r="AX121" s="13" t="s">
        <v>76</v>
      </c>
      <c r="AY121" s="235" t="s">
        <v>180</v>
      </c>
    </row>
    <row r="122" spans="2:51" s="14" customFormat="1" ht="12">
      <c r="B122" s="236"/>
      <c r="C122" s="237"/>
      <c r="D122" s="216" t="s">
        <v>189</v>
      </c>
      <c r="E122" s="238" t="s">
        <v>21</v>
      </c>
      <c r="F122" s="239" t="s">
        <v>192</v>
      </c>
      <c r="G122" s="237"/>
      <c r="H122" s="240">
        <v>1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189</v>
      </c>
      <c r="AU122" s="246" t="s">
        <v>86</v>
      </c>
      <c r="AV122" s="14" t="s">
        <v>187</v>
      </c>
      <c r="AW122" s="14" t="s">
        <v>39</v>
      </c>
      <c r="AX122" s="14" t="s">
        <v>84</v>
      </c>
      <c r="AY122" s="246" t="s">
        <v>180</v>
      </c>
    </row>
    <row r="123" spans="2:63" s="11" customFormat="1" ht="29.85" customHeight="1">
      <c r="B123" s="186"/>
      <c r="C123" s="187"/>
      <c r="D123" s="188" t="s">
        <v>75</v>
      </c>
      <c r="E123" s="200" t="s">
        <v>2354</v>
      </c>
      <c r="F123" s="200" t="s">
        <v>2355</v>
      </c>
      <c r="G123" s="187"/>
      <c r="H123" s="187"/>
      <c r="I123" s="190"/>
      <c r="J123" s="201">
        <f>BK123</f>
        <v>0</v>
      </c>
      <c r="K123" s="187"/>
      <c r="L123" s="192"/>
      <c r="M123" s="193"/>
      <c r="N123" s="194"/>
      <c r="O123" s="194"/>
      <c r="P123" s="195">
        <f>SUM(P124:P138)</f>
        <v>0</v>
      </c>
      <c r="Q123" s="194"/>
      <c r="R123" s="195">
        <f>SUM(R124:R138)</f>
        <v>0</v>
      </c>
      <c r="S123" s="194"/>
      <c r="T123" s="196">
        <f>SUM(T124:T138)</f>
        <v>0</v>
      </c>
      <c r="AR123" s="197" t="s">
        <v>211</v>
      </c>
      <c r="AT123" s="198" t="s">
        <v>75</v>
      </c>
      <c r="AU123" s="198" t="s">
        <v>84</v>
      </c>
      <c r="AY123" s="197" t="s">
        <v>180</v>
      </c>
      <c r="BK123" s="199">
        <f>SUM(BK124:BK138)</f>
        <v>0</v>
      </c>
    </row>
    <row r="124" spans="2:65" s="1" customFormat="1" ht="25.5" customHeight="1">
      <c r="B124" s="42"/>
      <c r="C124" s="202" t="s">
        <v>235</v>
      </c>
      <c r="D124" s="202" t="s">
        <v>182</v>
      </c>
      <c r="E124" s="203" t="s">
        <v>2356</v>
      </c>
      <c r="F124" s="204" t="s">
        <v>2357</v>
      </c>
      <c r="G124" s="205" t="s">
        <v>865</v>
      </c>
      <c r="H124" s="206">
        <v>1</v>
      </c>
      <c r="I124" s="207"/>
      <c r="J124" s="208">
        <f>ROUND(I124*H124,2)</f>
        <v>0</v>
      </c>
      <c r="K124" s="204" t="s">
        <v>186</v>
      </c>
      <c r="L124" s="62"/>
      <c r="M124" s="209" t="s">
        <v>21</v>
      </c>
      <c r="N124" s="210" t="s">
        <v>47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2315</v>
      </c>
      <c r="AT124" s="25" t="s">
        <v>182</v>
      </c>
      <c r="AU124" s="25" t="s">
        <v>86</v>
      </c>
      <c r="AY124" s="25" t="s">
        <v>180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2315</v>
      </c>
      <c r="BM124" s="25" t="s">
        <v>2358</v>
      </c>
    </row>
    <row r="125" spans="2:47" s="1" customFormat="1" ht="48">
      <c r="B125" s="42"/>
      <c r="C125" s="64"/>
      <c r="D125" s="216" t="s">
        <v>424</v>
      </c>
      <c r="E125" s="64"/>
      <c r="F125" s="274" t="s">
        <v>2359</v>
      </c>
      <c r="G125" s="64"/>
      <c r="H125" s="64"/>
      <c r="I125" s="173"/>
      <c r="J125" s="64"/>
      <c r="K125" s="64"/>
      <c r="L125" s="62"/>
      <c r="M125" s="275"/>
      <c r="N125" s="43"/>
      <c r="O125" s="43"/>
      <c r="P125" s="43"/>
      <c r="Q125" s="43"/>
      <c r="R125" s="43"/>
      <c r="S125" s="43"/>
      <c r="T125" s="79"/>
      <c r="AT125" s="25" t="s">
        <v>424</v>
      </c>
      <c r="AU125" s="25" t="s">
        <v>86</v>
      </c>
    </row>
    <row r="126" spans="2:51" s="12" customFormat="1" ht="24">
      <c r="B126" s="214"/>
      <c r="C126" s="215"/>
      <c r="D126" s="216" t="s">
        <v>189</v>
      </c>
      <c r="E126" s="217" t="s">
        <v>21</v>
      </c>
      <c r="F126" s="218" t="s">
        <v>2360</v>
      </c>
      <c r="G126" s="215"/>
      <c r="H126" s="217" t="s">
        <v>21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189</v>
      </c>
      <c r="AU126" s="224" t="s">
        <v>86</v>
      </c>
      <c r="AV126" s="12" t="s">
        <v>84</v>
      </c>
      <c r="AW126" s="12" t="s">
        <v>39</v>
      </c>
      <c r="AX126" s="12" t="s">
        <v>76</v>
      </c>
      <c r="AY126" s="224" t="s">
        <v>180</v>
      </c>
    </row>
    <row r="127" spans="2:51" s="13" customFormat="1" ht="12">
      <c r="B127" s="225"/>
      <c r="C127" s="226"/>
      <c r="D127" s="216" t="s">
        <v>189</v>
      </c>
      <c r="E127" s="227" t="s">
        <v>21</v>
      </c>
      <c r="F127" s="228" t="s">
        <v>84</v>
      </c>
      <c r="G127" s="226"/>
      <c r="H127" s="229">
        <v>1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189</v>
      </c>
      <c r="AU127" s="235" t="s">
        <v>86</v>
      </c>
      <c r="AV127" s="13" t="s">
        <v>86</v>
      </c>
      <c r="AW127" s="13" t="s">
        <v>39</v>
      </c>
      <c r="AX127" s="13" t="s">
        <v>76</v>
      </c>
      <c r="AY127" s="235" t="s">
        <v>180</v>
      </c>
    </row>
    <row r="128" spans="2:51" s="14" customFormat="1" ht="12">
      <c r="B128" s="236"/>
      <c r="C128" s="237"/>
      <c r="D128" s="216" t="s">
        <v>189</v>
      </c>
      <c r="E128" s="238" t="s">
        <v>21</v>
      </c>
      <c r="F128" s="239" t="s">
        <v>192</v>
      </c>
      <c r="G128" s="237"/>
      <c r="H128" s="240">
        <v>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189</v>
      </c>
      <c r="AU128" s="246" t="s">
        <v>86</v>
      </c>
      <c r="AV128" s="14" t="s">
        <v>187</v>
      </c>
      <c r="AW128" s="14" t="s">
        <v>39</v>
      </c>
      <c r="AX128" s="14" t="s">
        <v>84</v>
      </c>
      <c r="AY128" s="246" t="s">
        <v>180</v>
      </c>
    </row>
    <row r="129" spans="2:65" s="1" customFormat="1" ht="16.5" customHeight="1">
      <c r="B129" s="42"/>
      <c r="C129" s="202" t="s">
        <v>241</v>
      </c>
      <c r="D129" s="202" t="s">
        <v>182</v>
      </c>
      <c r="E129" s="203" t="s">
        <v>2361</v>
      </c>
      <c r="F129" s="204" t="s">
        <v>2362</v>
      </c>
      <c r="G129" s="205" t="s">
        <v>865</v>
      </c>
      <c r="H129" s="206">
        <v>1</v>
      </c>
      <c r="I129" s="207"/>
      <c r="J129" s="208">
        <f>ROUND(I129*H129,2)</f>
        <v>0</v>
      </c>
      <c r="K129" s="204" t="s">
        <v>186</v>
      </c>
      <c r="L129" s="62"/>
      <c r="M129" s="209" t="s">
        <v>21</v>
      </c>
      <c r="N129" s="210" t="s">
        <v>47</v>
      </c>
      <c r="O129" s="43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2315</v>
      </c>
      <c r="AT129" s="25" t="s">
        <v>182</v>
      </c>
      <c r="AU129" s="25" t="s">
        <v>86</v>
      </c>
      <c r="AY129" s="25" t="s">
        <v>180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84</v>
      </c>
      <c r="BK129" s="213">
        <f>ROUND(I129*H129,2)</f>
        <v>0</v>
      </c>
      <c r="BL129" s="25" t="s">
        <v>2315</v>
      </c>
      <c r="BM129" s="25" t="s">
        <v>2363</v>
      </c>
    </row>
    <row r="130" spans="2:51" s="12" customFormat="1" ht="24">
      <c r="B130" s="214"/>
      <c r="C130" s="215"/>
      <c r="D130" s="216" t="s">
        <v>189</v>
      </c>
      <c r="E130" s="217" t="s">
        <v>21</v>
      </c>
      <c r="F130" s="218" t="s">
        <v>2364</v>
      </c>
      <c r="G130" s="215"/>
      <c r="H130" s="217" t="s">
        <v>21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189</v>
      </c>
      <c r="AU130" s="224" t="s">
        <v>86</v>
      </c>
      <c r="AV130" s="12" t="s">
        <v>84</v>
      </c>
      <c r="AW130" s="12" t="s">
        <v>39</v>
      </c>
      <c r="AX130" s="12" t="s">
        <v>76</v>
      </c>
      <c r="AY130" s="224" t="s">
        <v>180</v>
      </c>
    </row>
    <row r="131" spans="2:51" s="12" customFormat="1" ht="24">
      <c r="B131" s="214"/>
      <c r="C131" s="215"/>
      <c r="D131" s="216" t="s">
        <v>189</v>
      </c>
      <c r="E131" s="217" t="s">
        <v>21</v>
      </c>
      <c r="F131" s="218" t="s">
        <v>2365</v>
      </c>
      <c r="G131" s="215"/>
      <c r="H131" s="217" t="s">
        <v>21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189</v>
      </c>
      <c r="AU131" s="224" t="s">
        <v>86</v>
      </c>
      <c r="AV131" s="12" t="s">
        <v>84</v>
      </c>
      <c r="AW131" s="12" t="s">
        <v>39</v>
      </c>
      <c r="AX131" s="12" t="s">
        <v>76</v>
      </c>
      <c r="AY131" s="224" t="s">
        <v>180</v>
      </c>
    </row>
    <row r="132" spans="2:51" s="12" customFormat="1" ht="12">
      <c r="B132" s="214"/>
      <c r="C132" s="215"/>
      <c r="D132" s="216" t="s">
        <v>189</v>
      </c>
      <c r="E132" s="217" t="s">
        <v>21</v>
      </c>
      <c r="F132" s="218" t="s">
        <v>2366</v>
      </c>
      <c r="G132" s="215"/>
      <c r="H132" s="217" t="s">
        <v>21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189</v>
      </c>
      <c r="AU132" s="224" t="s">
        <v>86</v>
      </c>
      <c r="AV132" s="12" t="s">
        <v>84</v>
      </c>
      <c r="AW132" s="12" t="s">
        <v>39</v>
      </c>
      <c r="AX132" s="12" t="s">
        <v>76</v>
      </c>
      <c r="AY132" s="224" t="s">
        <v>180</v>
      </c>
    </row>
    <row r="133" spans="2:51" s="13" customFormat="1" ht="12">
      <c r="B133" s="225"/>
      <c r="C133" s="226"/>
      <c r="D133" s="216" t="s">
        <v>189</v>
      </c>
      <c r="E133" s="227" t="s">
        <v>21</v>
      </c>
      <c r="F133" s="228" t="s">
        <v>84</v>
      </c>
      <c r="G133" s="226"/>
      <c r="H133" s="229">
        <v>1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189</v>
      </c>
      <c r="AU133" s="235" t="s">
        <v>86</v>
      </c>
      <c r="AV133" s="13" t="s">
        <v>86</v>
      </c>
      <c r="AW133" s="13" t="s">
        <v>39</v>
      </c>
      <c r="AX133" s="13" t="s">
        <v>76</v>
      </c>
      <c r="AY133" s="235" t="s">
        <v>180</v>
      </c>
    </row>
    <row r="134" spans="2:51" s="14" customFormat="1" ht="12">
      <c r="B134" s="236"/>
      <c r="C134" s="237"/>
      <c r="D134" s="216" t="s">
        <v>189</v>
      </c>
      <c r="E134" s="238" t="s">
        <v>21</v>
      </c>
      <c r="F134" s="239" t="s">
        <v>192</v>
      </c>
      <c r="G134" s="237"/>
      <c r="H134" s="240">
        <v>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189</v>
      </c>
      <c r="AU134" s="246" t="s">
        <v>86</v>
      </c>
      <c r="AV134" s="14" t="s">
        <v>187</v>
      </c>
      <c r="AW134" s="14" t="s">
        <v>39</v>
      </c>
      <c r="AX134" s="14" t="s">
        <v>84</v>
      </c>
      <c r="AY134" s="246" t="s">
        <v>180</v>
      </c>
    </row>
    <row r="135" spans="2:65" s="1" customFormat="1" ht="25.5" customHeight="1">
      <c r="B135" s="42"/>
      <c r="C135" s="202" t="s">
        <v>246</v>
      </c>
      <c r="D135" s="202" t="s">
        <v>182</v>
      </c>
      <c r="E135" s="203" t="s">
        <v>2367</v>
      </c>
      <c r="F135" s="204" t="s">
        <v>2368</v>
      </c>
      <c r="G135" s="205" t="s">
        <v>872</v>
      </c>
      <c r="H135" s="206">
        <v>1</v>
      </c>
      <c r="I135" s="207"/>
      <c r="J135" s="208">
        <f>ROUND(I135*H135,2)</f>
        <v>0</v>
      </c>
      <c r="K135" s="204" t="s">
        <v>186</v>
      </c>
      <c r="L135" s="62"/>
      <c r="M135" s="209" t="s">
        <v>21</v>
      </c>
      <c r="N135" s="210" t="s">
        <v>47</v>
      </c>
      <c r="O135" s="43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5" t="s">
        <v>187</v>
      </c>
      <c r="AT135" s="25" t="s">
        <v>182</v>
      </c>
      <c r="AU135" s="25" t="s">
        <v>86</v>
      </c>
      <c r="AY135" s="25" t="s">
        <v>180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84</v>
      </c>
      <c r="BK135" s="213">
        <f>ROUND(I135*H135,2)</f>
        <v>0</v>
      </c>
      <c r="BL135" s="25" t="s">
        <v>187</v>
      </c>
      <c r="BM135" s="25" t="s">
        <v>2369</v>
      </c>
    </row>
    <row r="136" spans="2:51" s="12" customFormat="1" ht="12">
      <c r="B136" s="214"/>
      <c r="C136" s="215"/>
      <c r="D136" s="216" t="s">
        <v>189</v>
      </c>
      <c r="E136" s="217" t="s">
        <v>21</v>
      </c>
      <c r="F136" s="218" t="s">
        <v>2370</v>
      </c>
      <c r="G136" s="215"/>
      <c r="H136" s="217" t="s">
        <v>21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189</v>
      </c>
      <c r="AU136" s="224" t="s">
        <v>86</v>
      </c>
      <c r="AV136" s="12" t="s">
        <v>84</v>
      </c>
      <c r="AW136" s="12" t="s">
        <v>39</v>
      </c>
      <c r="AX136" s="12" t="s">
        <v>76</v>
      </c>
      <c r="AY136" s="224" t="s">
        <v>180</v>
      </c>
    </row>
    <row r="137" spans="2:51" s="13" customFormat="1" ht="12">
      <c r="B137" s="225"/>
      <c r="C137" s="226"/>
      <c r="D137" s="216" t="s">
        <v>189</v>
      </c>
      <c r="E137" s="227" t="s">
        <v>21</v>
      </c>
      <c r="F137" s="228" t="s">
        <v>84</v>
      </c>
      <c r="G137" s="226"/>
      <c r="H137" s="229">
        <v>1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189</v>
      </c>
      <c r="AU137" s="235" t="s">
        <v>86</v>
      </c>
      <c r="AV137" s="13" t="s">
        <v>86</v>
      </c>
      <c r="AW137" s="13" t="s">
        <v>39</v>
      </c>
      <c r="AX137" s="13" t="s">
        <v>76</v>
      </c>
      <c r="AY137" s="235" t="s">
        <v>180</v>
      </c>
    </row>
    <row r="138" spans="2:51" s="14" customFormat="1" ht="12">
      <c r="B138" s="236"/>
      <c r="C138" s="237"/>
      <c r="D138" s="216" t="s">
        <v>189</v>
      </c>
      <c r="E138" s="238" t="s">
        <v>21</v>
      </c>
      <c r="F138" s="239" t="s">
        <v>192</v>
      </c>
      <c r="G138" s="237"/>
      <c r="H138" s="240">
        <v>1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AT138" s="246" t="s">
        <v>189</v>
      </c>
      <c r="AU138" s="246" t="s">
        <v>86</v>
      </c>
      <c r="AV138" s="14" t="s">
        <v>187</v>
      </c>
      <c r="AW138" s="14" t="s">
        <v>39</v>
      </c>
      <c r="AX138" s="14" t="s">
        <v>84</v>
      </c>
      <c r="AY138" s="246" t="s">
        <v>180</v>
      </c>
    </row>
    <row r="139" spans="2:63" s="11" customFormat="1" ht="29.85" customHeight="1">
      <c r="B139" s="186"/>
      <c r="C139" s="187"/>
      <c r="D139" s="188" t="s">
        <v>75</v>
      </c>
      <c r="E139" s="200" t="s">
        <v>2371</v>
      </c>
      <c r="F139" s="200" t="s">
        <v>2372</v>
      </c>
      <c r="G139" s="187"/>
      <c r="H139" s="187"/>
      <c r="I139" s="190"/>
      <c r="J139" s="201">
        <f>BK139</f>
        <v>0</v>
      </c>
      <c r="K139" s="187"/>
      <c r="L139" s="192"/>
      <c r="M139" s="193"/>
      <c r="N139" s="194"/>
      <c r="O139" s="194"/>
      <c r="P139" s="195">
        <f>SUM(P140:P148)</f>
        <v>0</v>
      </c>
      <c r="Q139" s="194"/>
      <c r="R139" s="195">
        <f>SUM(R140:R148)</f>
        <v>0</v>
      </c>
      <c r="S139" s="194"/>
      <c r="T139" s="196">
        <f>SUM(T140:T148)</f>
        <v>0</v>
      </c>
      <c r="AR139" s="197" t="s">
        <v>211</v>
      </c>
      <c r="AT139" s="198" t="s">
        <v>75</v>
      </c>
      <c r="AU139" s="198" t="s">
        <v>84</v>
      </c>
      <c r="AY139" s="197" t="s">
        <v>180</v>
      </c>
      <c r="BK139" s="199">
        <f>SUM(BK140:BK148)</f>
        <v>0</v>
      </c>
    </row>
    <row r="140" spans="2:65" s="1" customFormat="1" ht="25.5" customHeight="1">
      <c r="B140" s="42"/>
      <c r="C140" s="202" t="s">
        <v>254</v>
      </c>
      <c r="D140" s="202" t="s">
        <v>182</v>
      </c>
      <c r="E140" s="203" t="s">
        <v>2373</v>
      </c>
      <c r="F140" s="204" t="s">
        <v>2374</v>
      </c>
      <c r="G140" s="205" t="s">
        <v>865</v>
      </c>
      <c r="H140" s="206">
        <v>1</v>
      </c>
      <c r="I140" s="207"/>
      <c r="J140" s="208">
        <f>ROUND(I140*H140,2)</f>
        <v>0</v>
      </c>
      <c r="K140" s="204" t="s">
        <v>186</v>
      </c>
      <c r="L140" s="62"/>
      <c r="M140" s="209" t="s">
        <v>21</v>
      </c>
      <c r="N140" s="210" t="s">
        <v>47</v>
      </c>
      <c r="O140" s="43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5" t="s">
        <v>2315</v>
      </c>
      <c r="AT140" s="25" t="s">
        <v>182</v>
      </c>
      <c r="AU140" s="25" t="s">
        <v>86</v>
      </c>
      <c r="AY140" s="25" t="s">
        <v>180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5" t="s">
        <v>84</v>
      </c>
      <c r="BK140" s="213">
        <f>ROUND(I140*H140,2)</f>
        <v>0</v>
      </c>
      <c r="BL140" s="25" t="s">
        <v>2315</v>
      </c>
      <c r="BM140" s="25" t="s">
        <v>2375</v>
      </c>
    </row>
    <row r="141" spans="2:51" s="12" customFormat="1" ht="24">
      <c r="B141" s="214"/>
      <c r="C141" s="215"/>
      <c r="D141" s="216" t="s">
        <v>189</v>
      </c>
      <c r="E141" s="217" t="s">
        <v>21</v>
      </c>
      <c r="F141" s="218" t="s">
        <v>2376</v>
      </c>
      <c r="G141" s="215"/>
      <c r="H141" s="217" t="s">
        <v>21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189</v>
      </c>
      <c r="AU141" s="224" t="s">
        <v>86</v>
      </c>
      <c r="AV141" s="12" t="s">
        <v>84</v>
      </c>
      <c r="AW141" s="12" t="s">
        <v>39</v>
      </c>
      <c r="AX141" s="12" t="s">
        <v>76</v>
      </c>
      <c r="AY141" s="224" t="s">
        <v>180</v>
      </c>
    </row>
    <row r="142" spans="2:51" s="13" customFormat="1" ht="12">
      <c r="B142" s="225"/>
      <c r="C142" s="226"/>
      <c r="D142" s="216" t="s">
        <v>189</v>
      </c>
      <c r="E142" s="227" t="s">
        <v>21</v>
      </c>
      <c r="F142" s="228" t="s">
        <v>84</v>
      </c>
      <c r="G142" s="226"/>
      <c r="H142" s="229">
        <v>1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189</v>
      </c>
      <c r="AU142" s="235" t="s">
        <v>86</v>
      </c>
      <c r="AV142" s="13" t="s">
        <v>86</v>
      </c>
      <c r="AW142" s="13" t="s">
        <v>39</v>
      </c>
      <c r="AX142" s="13" t="s">
        <v>76</v>
      </c>
      <c r="AY142" s="235" t="s">
        <v>180</v>
      </c>
    </row>
    <row r="143" spans="2:51" s="14" customFormat="1" ht="12">
      <c r="B143" s="236"/>
      <c r="C143" s="237"/>
      <c r="D143" s="216" t="s">
        <v>189</v>
      </c>
      <c r="E143" s="238" t="s">
        <v>21</v>
      </c>
      <c r="F143" s="239" t="s">
        <v>192</v>
      </c>
      <c r="G143" s="237"/>
      <c r="H143" s="240">
        <v>1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189</v>
      </c>
      <c r="AU143" s="246" t="s">
        <v>86</v>
      </c>
      <c r="AV143" s="14" t="s">
        <v>187</v>
      </c>
      <c r="AW143" s="14" t="s">
        <v>39</v>
      </c>
      <c r="AX143" s="14" t="s">
        <v>84</v>
      </c>
      <c r="AY143" s="246" t="s">
        <v>180</v>
      </c>
    </row>
    <row r="144" spans="2:65" s="1" customFormat="1" ht="25.5" customHeight="1">
      <c r="B144" s="42"/>
      <c r="C144" s="202" t="s">
        <v>266</v>
      </c>
      <c r="D144" s="202" t="s">
        <v>182</v>
      </c>
      <c r="E144" s="203" t="s">
        <v>2377</v>
      </c>
      <c r="F144" s="204" t="s">
        <v>2378</v>
      </c>
      <c r="G144" s="205" t="s">
        <v>865</v>
      </c>
      <c r="H144" s="206">
        <v>1</v>
      </c>
      <c r="I144" s="207"/>
      <c r="J144" s="208">
        <f>ROUND(I144*H144,2)</f>
        <v>0</v>
      </c>
      <c r="K144" s="204" t="s">
        <v>186</v>
      </c>
      <c r="L144" s="62"/>
      <c r="M144" s="209" t="s">
        <v>21</v>
      </c>
      <c r="N144" s="210" t="s">
        <v>47</v>
      </c>
      <c r="O144" s="43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25" t="s">
        <v>2315</v>
      </c>
      <c r="AT144" s="25" t="s">
        <v>182</v>
      </c>
      <c r="AU144" s="25" t="s">
        <v>86</v>
      </c>
      <c r="AY144" s="25" t="s">
        <v>180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5" t="s">
        <v>84</v>
      </c>
      <c r="BK144" s="213">
        <f>ROUND(I144*H144,2)</f>
        <v>0</v>
      </c>
      <c r="BL144" s="25" t="s">
        <v>2315</v>
      </c>
      <c r="BM144" s="25" t="s">
        <v>2379</v>
      </c>
    </row>
    <row r="145" spans="2:51" s="12" customFormat="1" ht="12">
      <c r="B145" s="214"/>
      <c r="C145" s="215"/>
      <c r="D145" s="216" t="s">
        <v>189</v>
      </c>
      <c r="E145" s="217" t="s">
        <v>21</v>
      </c>
      <c r="F145" s="218" t="s">
        <v>2380</v>
      </c>
      <c r="G145" s="215"/>
      <c r="H145" s="217" t="s">
        <v>21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189</v>
      </c>
      <c r="AU145" s="224" t="s">
        <v>86</v>
      </c>
      <c r="AV145" s="12" t="s">
        <v>84</v>
      </c>
      <c r="AW145" s="12" t="s">
        <v>39</v>
      </c>
      <c r="AX145" s="12" t="s">
        <v>76</v>
      </c>
      <c r="AY145" s="224" t="s">
        <v>180</v>
      </c>
    </row>
    <row r="146" spans="2:51" s="12" customFormat="1" ht="12">
      <c r="B146" s="214"/>
      <c r="C146" s="215"/>
      <c r="D146" s="216" t="s">
        <v>189</v>
      </c>
      <c r="E146" s="217" t="s">
        <v>21</v>
      </c>
      <c r="F146" s="218" t="s">
        <v>2323</v>
      </c>
      <c r="G146" s="215"/>
      <c r="H146" s="217" t="s">
        <v>21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189</v>
      </c>
      <c r="AU146" s="224" t="s">
        <v>86</v>
      </c>
      <c r="AV146" s="12" t="s">
        <v>84</v>
      </c>
      <c r="AW146" s="12" t="s">
        <v>39</v>
      </c>
      <c r="AX146" s="12" t="s">
        <v>76</v>
      </c>
      <c r="AY146" s="224" t="s">
        <v>180</v>
      </c>
    </row>
    <row r="147" spans="2:51" s="13" customFormat="1" ht="12">
      <c r="B147" s="225"/>
      <c r="C147" s="226"/>
      <c r="D147" s="216" t="s">
        <v>189</v>
      </c>
      <c r="E147" s="227" t="s">
        <v>21</v>
      </c>
      <c r="F147" s="228" t="s">
        <v>84</v>
      </c>
      <c r="G147" s="226"/>
      <c r="H147" s="229">
        <v>1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189</v>
      </c>
      <c r="AU147" s="235" t="s">
        <v>86</v>
      </c>
      <c r="AV147" s="13" t="s">
        <v>86</v>
      </c>
      <c r="AW147" s="13" t="s">
        <v>39</v>
      </c>
      <c r="AX147" s="13" t="s">
        <v>76</v>
      </c>
      <c r="AY147" s="235" t="s">
        <v>180</v>
      </c>
    </row>
    <row r="148" spans="2:51" s="14" customFormat="1" ht="12">
      <c r="B148" s="236"/>
      <c r="C148" s="237"/>
      <c r="D148" s="216" t="s">
        <v>189</v>
      </c>
      <c r="E148" s="238" t="s">
        <v>21</v>
      </c>
      <c r="F148" s="239" t="s">
        <v>192</v>
      </c>
      <c r="G148" s="237"/>
      <c r="H148" s="240">
        <v>1</v>
      </c>
      <c r="I148" s="241"/>
      <c r="J148" s="237"/>
      <c r="K148" s="237"/>
      <c r="L148" s="242"/>
      <c r="M148" s="279"/>
      <c r="N148" s="280"/>
      <c r="O148" s="280"/>
      <c r="P148" s="280"/>
      <c r="Q148" s="280"/>
      <c r="R148" s="280"/>
      <c r="S148" s="280"/>
      <c r="T148" s="281"/>
      <c r="AT148" s="246" t="s">
        <v>189</v>
      </c>
      <c r="AU148" s="246" t="s">
        <v>86</v>
      </c>
      <c r="AV148" s="14" t="s">
        <v>187</v>
      </c>
      <c r="AW148" s="14" t="s">
        <v>39</v>
      </c>
      <c r="AX148" s="14" t="s">
        <v>84</v>
      </c>
      <c r="AY148" s="246" t="s">
        <v>180</v>
      </c>
    </row>
    <row r="149" spans="2:12" s="1" customFormat="1" ht="6.9" customHeight="1">
      <c r="B149" s="57"/>
      <c r="C149" s="58"/>
      <c r="D149" s="58"/>
      <c r="E149" s="58"/>
      <c r="F149" s="58"/>
      <c r="G149" s="58"/>
      <c r="H149" s="58"/>
      <c r="I149" s="149"/>
      <c r="J149" s="58"/>
      <c r="K149" s="58"/>
      <c r="L149" s="62"/>
    </row>
  </sheetData>
  <sheetProtection algorithmName="SHA-512" hashValue="xSlheZMxWyH/yx8jPl2avjcMwznyRcAm9B8TzVsNZs/Vohh/mt0wr74206ZQj0vX+Nmp3oucP7tCwrDJtE8zhQ==" saltValue="vdTC+4T49bUU/OWIPps3ERWCSD/+X4vKa+QPgrMXH9eHV9VgDd/+MLxtpFfD20OpSRlTTlk85jHmXyq7ciKIPg==" spinCount="100000" sheet="1" objects="1" scenarios="1" formatColumns="0" formatRows="0" autoFilter="0"/>
  <autoFilter ref="C80:K148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2" customWidth="1"/>
    <col min="2" max="2" width="1.66796875" style="282" customWidth="1"/>
    <col min="3" max="4" width="5" style="282" customWidth="1"/>
    <col min="5" max="5" width="11.66015625" style="282" customWidth="1"/>
    <col min="6" max="6" width="9.16015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7968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6" customFormat="1" ht="45" customHeight="1">
      <c r="B3" s="286"/>
      <c r="C3" s="414" t="s">
        <v>2381</v>
      </c>
      <c r="D3" s="414"/>
      <c r="E3" s="414"/>
      <c r="F3" s="414"/>
      <c r="G3" s="414"/>
      <c r="H3" s="414"/>
      <c r="I3" s="414"/>
      <c r="J3" s="414"/>
      <c r="K3" s="287"/>
    </row>
    <row r="4" spans="2:11" ht="25.5" customHeight="1">
      <c r="B4" s="288"/>
      <c r="C4" s="418" t="s">
        <v>2382</v>
      </c>
      <c r="D4" s="418"/>
      <c r="E4" s="418"/>
      <c r="F4" s="418"/>
      <c r="G4" s="418"/>
      <c r="H4" s="418"/>
      <c r="I4" s="418"/>
      <c r="J4" s="418"/>
      <c r="K4" s="289"/>
    </row>
    <row r="5" spans="2:11" ht="5.25" customHeight="1">
      <c r="B5" s="288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8"/>
      <c r="C6" s="416" t="s">
        <v>2383</v>
      </c>
      <c r="D6" s="416"/>
      <c r="E6" s="416"/>
      <c r="F6" s="416"/>
      <c r="G6" s="416"/>
      <c r="H6" s="416"/>
      <c r="I6" s="416"/>
      <c r="J6" s="416"/>
      <c r="K6" s="289"/>
    </row>
    <row r="7" spans="2:11" ht="15" customHeight="1">
      <c r="B7" s="292"/>
      <c r="C7" s="416" t="s">
        <v>2384</v>
      </c>
      <c r="D7" s="416"/>
      <c r="E7" s="416"/>
      <c r="F7" s="416"/>
      <c r="G7" s="416"/>
      <c r="H7" s="416"/>
      <c r="I7" s="416"/>
      <c r="J7" s="416"/>
      <c r="K7" s="289"/>
    </row>
    <row r="8" spans="2:1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ht="15" customHeight="1">
      <c r="B9" s="292"/>
      <c r="C9" s="416" t="s">
        <v>2385</v>
      </c>
      <c r="D9" s="416"/>
      <c r="E9" s="416"/>
      <c r="F9" s="416"/>
      <c r="G9" s="416"/>
      <c r="H9" s="416"/>
      <c r="I9" s="416"/>
      <c r="J9" s="416"/>
      <c r="K9" s="289"/>
    </row>
    <row r="10" spans="2:11" ht="15" customHeight="1">
      <c r="B10" s="292"/>
      <c r="C10" s="291"/>
      <c r="D10" s="416" t="s">
        <v>2386</v>
      </c>
      <c r="E10" s="416"/>
      <c r="F10" s="416"/>
      <c r="G10" s="416"/>
      <c r="H10" s="416"/>
      <c r="I10" s="416"/>
      <c r="J10" s="416"/>
      <c r="K10" s="289"/>
    </row>
    <row r="11" spans="2:11" ht="15" customHeight="1">
      <c r="B11" s="292"/>
      <c r="C11" s="293"/>
      <c r="D11" s="416" t="s">
        <v>2387</v>
      </c>
      <c r="E11" s="416"/>
      <c r="F11" s="416"/>
      <c r="G11" s="416"/>
      <c r="H11" s="416"/>
      <c r="I11" s="416"/>
      <c r="J11" s="416"/>
      <c r="K11" s="289"/>
    </row>
    <row r="12" spans="2:11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2"/>
      <c r="C13" s="293"/>
      <c r="D13" s="416" t="s">
        <v>2388</v>
      </c>
      <c r="E13" s="416"/>
      <c r="F13" s="416"/>
      <c r="G13" s="416"/>
      <c r="H13" s="416"/>
      <c r="I13" s="416"/>
      <c r="J13" s="416"/>
      <c r="K13" s="289"/>
    </row>
    <row r="14" spans="2:11" ht="15" customHeight="1">
      <c r="B14" s="292"/>
      <c r="C14" s="293"/>
      <c r="D14" s="416" t="s">
        <v>2389</v>
      </c>
      <c r="E14" s="416"/>
      <c r="F14" s="416"/>
      <c r="G14" s="416"/>
      <c r="H14" s="416"/>
      <c r="I14" s="416"/>
      <c r="J14" s="416"/>
      <c r="K14" s="289"/>
    </row>
    <row r="15" spans="2:11" ht="15" customHeight="1">
      <c r="B15" s="292"/>
      <c r="C15" s="293"/>
      <c r="D15" s="416" t="s">
        <v>2390</v>
      </c>
      <c r="E15" s="416"/>
      <c r="F15" s="416"/>
      <c r="G15" s="416"/>
      <c r="H15" s="416"/>
      <c r="I15" s="416"/>
      <c r="J15" s="416"/>
      <c r="K15" s="289"/>
    </row>
    <row r="16" spans="2:11" ht="15" customHeight="1">
      <c r="B16" s="292"/>
      <c r="C16" s="293"/>
      <c r="D16" s="293"/>
      <c r="E16" s="294" t="s">
        <v>83</v>
      </c>
      <c r="F16" s="416" t="s">
        <v>2391</v>
      </c>
      <c r="G16" s="416"/>
      <c r="H16" s="416"/>
      <c r="I16" s="416"/>
      <c r="J16" s="416"/>
      <c r="K16" s="289"/>
    </row>
    <row r="17" spans="2:11" ht="15" customHeight="1">
      <c r="B17" s="292"/>
      <c r="C17" s="293"/>
      <c r="D17" s="293"/>
      <c r="E17" s="294" t="s">
        <v>2392</v>
      </c>
      <c r="F17" s="416" t="s">
        <v>2393</v>
      </c>
      <c r="G17" s="416"/>
      <c r="H17" s="416"/>
      <c r="I17" s="416"/>
      <c r="J17" s="416"/>
      <c r="K17" s="289"/>
    </row>
    <row r="18" spans="2:11" ht="15" customHeight="1">
      <c r="B18" s="292"/>
      <c r="C18" s="293"/>
      <c r="D18" s="293"/>
      <c r="E18" s="294" t="s">
        <v>2394</v>
      </c>
      <c r="F18" s="416" t="s">
        <v>2395</v>
      </c>
      <c r="G18" s="416"/>
      <c r="H18" s="416"/>
      <c r="I18" s="416"/>
      <c r="J18" s="416"/>
      <c r="K18" s="289"/>
    </row>
    <row r="19" spans="2:11" ht="15" customHeight="1">
      <c r="B19" s="292"/>
      <c r="C19" s="293"/>
      <c r="D19" s="293"/>
      <c r="E19" s="294" t="s">
        <v>2396</v>
      </c>
      <c r="F19" s="416" t="s">
        <v>2397</v>
      </c>
      <c r="G19" s="416"/>
      <c r="H19" s="416"/>
      <c r="I19" s="416"/>
      <c r="J19" s="416"/>
      <c r="K19" s="289"/>
    </row>
    <row r="20" spans="2:11" ht="15" customHeight="1">
      <c r="B20" s="292"/>
      <c r="C20" s="293"/>
      <c r="D20" s="293"/>
      <c r="E20" s="294" t="s">
        <v>2398</v>
      </c>
      <c r="F20" s="416" t="s">
        <v>2399</v>
      </c>
      <c r="G20" s="416"/>
      <c r="H20" s="416"/>
      <c r="I20" s="416"/>
      <c r="J20" s="416"/>
      <c r="K20" s="289"/>
    </row>
    <row r="21" spans="2:11" ht="15" customHeight="1">
      <c r="B21" s="292"/>
      <c r="C21" s="293"/>
      <c r="D21" s="293"/>
      <c r="E21" s="294" t="s">
        <v>92</v>
      </c>
      <c r="F21" s="416" t="s">
        <v>2400</v>
      </c>
      <c r="G21" s="416"/>
      <c r="H21" s="416"/>
      <c r="I21" s="416"/>
      <c r="J21" s="416"/>
      <c r="K21" s="289"/>
    </row>
    <row r="22" spans="2:11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2"/>
      <c r="C23" s="416" t="s">
        <v>2401</v>
      </c>
      <c r="D23" s="416"/>
      <c r="E23" s="416"/>
      <c r="F23" s="416"/>
      <c r="G23" s="416"/>
      <c r="H23" s="416"/>
      <c r="I23" s="416"/>
      <c r="J23" s="416"/>
      <c r="K23" s="289"/>
    </row>
    <row r="24" spans="2:11" ht="15" customHeight="1">
      <c r="B24" s="292"/>
      <c r="C24" s="416" t="s">
        <v>2402</v>
      </c>
      <c r="D24" s="416"/>
      <c r="E24" s="416"/>
      <c r="F24" s="416"/>
      <c r="G24" s="416"/>
      <c r="H24" s="416"/>
      <c r="I24" s="416"/>
      <c r="J24" s="416"/>
      <c r="K24" s="289"/>
    </row>
    <row r="25" spans="2:11" ht="15" customHeight="1">
      <c r="B25" s="292"/>
      <c r="C25" s="291"/>
      <c r="D25" s="416" t="s">
        <v>2403</v>
      </c>
      <c r="E25" s="416"/>
      <c r="F25" s="416"/>
      <c r="G25" s="416"/>
      <c r="H25" s="416"/>
      <c r="I25" s="416"/>
      <c r="J25" s="416"/>
      <c r="K25" s="289"/>
    </row>
    <row r="26" spans="2:11" ht="15" customHeight="1">
      <c r="B26" s="292"/>
      <c r="C26" s="293"/>
      <c r="D26" s="416" t="s">
        <v>2404</v>
      </c>
      <c r="E26" s="416"/>
      <c r="F26" s="416"/>
      <c r="G26" s="416"/>
      <c r="H26" s="416"/>
      <c r="I26" s="416"/>
      <c r="J26" s="416"/>
      <c r="K26" s="289"/>
    </row>
    <row r="27" spans="2:11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2"/>
      <c r="C28" s="293"/>
      <c r="D28" s="416" t="s">
        <v>2405</v>
      </c>
      <c r="E28" s="416"/>
      <c r="F28" s="416"/>
      <c r="G28" s="416"/>
      <c r="H28" s="416"/>
      <c r="I28" s="416"/>
      <c r="J28" s="416"/>
      <c r="K28" s="289"/>
    </row>
    <row r="29" spans="2:11" ht="15" customHeight="1">
      <c r="B29" s="292"/>
      <c r="C29" s="293"/>
      <c r="D29" s="416" t="s">
        <v>2406</v>
      </c>
      <c r="E29" s="416"/>
      <c r="F29" s="416"/>
      <c r="G29" s="416"/>
      <c r="H29" s="416"/>
      <c r="I29" s="416"/>
      <c r="J29" s="416"/>
      <c r="K29" s="289"/>
    </row>
    <row r="30" spans="2:11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2"/>
      <c r="C31" s="293"/>
      <c r="D31" s="416" t="s">
        <v>2407</v>
      </c>
      <c r="E31" s="416"/>
      <c r="F31" s="416"/>
      <c r="G31" s="416"/>
      <c r="H31" s="416"/>
      <c r="I31" s="416"/>
      <c r="J31" s="416"/>
      <c r="K31" s="289"/>
    </row>
    <row r="32" spans="2:11" ht="15" customHeight="1">
      <c r="B32" s="292"/>
      <c r="C32" s="293"/>
      <c r="D32" s="416" t="s">
        <v>2408</v>
      </c>
      <c r="E32" s="416"/>
      <c r="F32" s="416"/>
      <c r="G32" s="416"/>
      <c r="H32" s="416"/>
      <c r="I32" s="416"/>
      <c r="J32" s="416"/>
      <c r="K32" s="289"/>
    </row>
    <row r="33" spans="2:11" ht="15" customHeight="1">
      <c r="B33" s="292"/>
      <c r="C33" s="293"/>
      <c r="D33" s="416" t="s">
        <v>2409</v>
      </c>
      <c r="E33" s="416"/>
      <c r="F33" s="416"/>
      <c r="G33" s="416"/>
      <c r="H33" s="416"/>
      <c r="I33" s="416"/>
      <c r="J33" s="416"/>
      <c r="K33" s="289"/>
    </row>
    <row r="34" spans="2:11" ht="15" customHeight="1">
      <c r="B34" s="292"/>
      <c r="C34" s="293"/>
      <c r="D34" s="291"/>
      <c r="E34" s="295" t="s">
        <v>165</v>
      </c>
      <c r="F34" s="291"/>
      <c r="G34" s="416" t="s">
        <v>2410</v>
      </c>
      <c r="H34" s="416"/>
      <c r="I34" s="416"/>
      <c r="J34" s="416"/>
      <c r="K34" s="289"/>
    </row>
    <row r="35" spans="2:11" ht="30.75" customHeight="1">
      <c r="B35" s="292"/>
      <c r="C35" s="293"/>
      <c r="D35" s="291"/>
      <c r="E35" s="295" t="s">
        <v>2411</v>
      </c>
      <c r="F35" s="291"/>
      <c r="G35" s="416" t="s">
        <v>2412</v>
      </c>
      <c r="H35" s="416"/>
      <c r="I35" s="416"/>
      <c r="J35" s="416"/>
      <c r="K35" s="289"/>
    </row>
    <row r="36" spans="2:11" ht="15" customHeight="1">
      <c r="B36" s="292"/>
      <c r="C36" s="293"/>
      <c r="D36" s="291"/>
      <c r="E36" s="295" t="s">
        <v>57</v>
      </c>
      <c r="F36" s="291"/>
      <c r="G36" s="416" t="s">
        <v>2413</v>
      </c>
      <c r="H36" s="416"/>
      <c r="I36" s="416"/>
      <c r="J36" s="416"/>
      <c r="K36" s="289"/>
    </row>
    <row r="37" spans="2:11" ht="15" customHeight="1">
      <c r="B37" s="292"/>
      <c r="C37" s="293"/>
      <c r="D37" s="291"/>
      <c r="E37" s="295" t="s">
        <v>166</v>
      </c>
      <c r="F37" s="291"/>
      <c r="G37" s="416" t="s">
        <v>2414</v>
      </c>
      <c r="H37" s="416"/>
      <c r="I37" s="416"/>
      <c r="J37" s="416"/>
      <c r="K37" s="289"/>
    </row>
    <row r="38" spans="2:11" ht="15" customHeight="1">
      <c r="B38" s="292"/>
      <c r="C38" s="293"/>
      <c r="D38" s="291"/>
      <c r="E38" s="295" t="s">
        <v>167</v>
      </c>
      <c r="F38" s="291"/>
      <c r="G38" s="416" t="s">
        <v>2415</v>
      </c>
      <c r="H38" s="416"/>
      <c r="I38" s="416"/>
      <c r="J38" s="416"/>
      <c r="K38" s="289"/>
    </row>
    <row r="39" spans="2:11" ht="15" customHeight="1">
      <c r="B39" s="292"/>
      <c r="C39" s="293"/>
      <c r="D39" s="291"/>
      <c r="E39" s="295" t="s">
        <v>168</v>
      </c>
      <c r="F39" s="291"/>
      <c r="G39" s="416" t="s">
        <v>2416</v>
      </c>
      <c r="H39" s="416"/>
      <c r="I39" s="416"/>
      <c r="J39" s="416"/>
      <c r="K39" s="289"/>
    </row>
    <row r="40" spans="2:11" ht="15" customHeight="1">
      <c r="B40" s="292"/>
      <c r="C40" s="293"/>
      <c r="D40" s="291"/>
      <c r="E40" s="295" t="s">
        <v>2417</v>
      </c>
      <c r="F40" s="291"/>
      <c r="G40" s="416" t="s">
        <v>2418</v>
      </c>
      <c r="H40" s="416"/>
      <c r="I40" s="416"/>
      <c r="J40" s="416"/>
      <c r="K40" s="289"/>
    </row>
    <row r="41" spans="2:11" ht="15" customHeight="1">
      <c r="B41" s="292"/>
      <c r="C41" s="293"/>
      <c r="D41" s="291"/>
      <c r="E41" s="295"/>
      <c r="F41" s="291"/>
      <c r="G41" s="416" t="s">
        <v>2419</v>
      </c>
      <c r="H41" s="416"/>
      <c r="I41" s="416"/>
      <c r="J41" s="416"/>
      <c r="K41" s="289"/>
    </row>
    <row r="42" spans="2:11" ht="15" customHeight="1">
      <c r="B42" s="292"/>
      <c r="C42" s="293"/>
      <c r="D42" s="291"/>
      <c r="E42" s="295" t="s">
        <v>2420</v>
      </c>
      <c r="F42" s="291"/>
      <c r="G42" s="416" t="s">
        <v>2421</v>
      </c>
      <c r="H42" s="416"/>
      <c r="I42" s="416"/>
      <c r="J42" s="416"/>
      <c r="K42" s="289"/>
    </row>
    <row r="43" spans="2:11" ht="15" customHeight="1">
      <c r="B43" s="292"/>
      <c r="C43" s="293"/>
      <c r="D43" s="291"/>
      <c r="E43" s="295" t="s">
        <v>170</v>
      </c>
      <c r="F43" s="291"/>
      <c r="G43" s="416" t="s">
        <v>2422</v>
      </c>
      <c r="H43" s="416"/>
      <c r="I43" s="416"/>
      <c r="J43" s="416"/>
      <c r="K43" s="289"/>
    </row>
    <row r="44" spans="2:11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spans="2:11" ht="15" customHeight="1">
      <c r="B45" s="292"/>
      <c r="C45" s="293"/>
      <c r="D45" s="416" t="s">
        <v>2423</v>
      </c>
      <c r="E45" s="416"/>
      <c r="F45" s="416"/>
      <c r="G45" s="416"/>
      <c r="H45" s="416"/>
      <c r="I45" s="416"/>
      <c r="J45" s="416"/>
      <c r="K45" s="289"/>
    </row>
    <row r="46" spans="2:11" ht="15" customHeight="1">
      <c r="B46" s="292"/>
      <c r="C46" s="293"/>
      <c r="D46" s="293"/>
      <c r="E46" s="416" t="s">
        <v>2424</v>
      </c>
      <c r="F46" s="416"/>
      <c r="G46" s="416"/>
      <c r="H46" s="416"/>
      <c r="I46" s="416"/>
      <c r="J46" s="416"/>
      <c r="K46" s="289"/>
    </row>
    <row r="47" spans="2:11" ht="15" customHeight="1">
      <c r="B47" s="292"/>
      <c r="C47" s="293"/>
      <c r="D47" s="293"/>
      <c r="E47" s="416" t="s">
        <v>2425</v>
      </c>
      <c r="F47" s="416"/>
      <c r="G47" s="416"/>
      <c r="H47" s="416"/>
      <c r="I47" s="416"/>
      <c r="J47" s="416"/>
      <c r="K47" s="289"/>
    </row>
    <row r="48" spans="2:11" ht="15" customHeight="1">
      <c r="B48" s="292"/>
      <c r="C48" s="293"/>
      <c r="D48" s="293"/>
      <c r="E48" s="416" t="s">
        <v>2426</v>
      </c>
      <c r="F48" s="416"/>
      <c r="G48" s="416"/>
      <c r="H48" s="416"/>
      <c r="I48" s="416"/>
      <c r="J48" s="416"/>
      <c r="K48" s="289"/>
    </row>
    <row r="49" spans="2:11" ht="15" customHeight="1">
      <c r="B49" s="292"/>
      <c r="C49" s="293"/>
      <c r="D49" s="416" t="s">
        <v>2427</v>
      </c>
      <c r="E49" s="416"/>
      <c r="F49" s="416"/>
      <c r="G49" s="416"/>
      <c r="H49" s="416"/>
      <c r="I49" s="416"/>
      <c r="J49" s="416"/>
      <c r="K49" s="289"/>
    </row>
    <row r="50" spans="2:11" ht="25.5" customHeight="1">
      <c r="B50" s="288"/>
      <c r="C50" s="418" t="s">
        <v>2428</v>
      </c>
      <c r="D50" s="418"/>
      <c r="E50" s="418"/>
      <c r="F50" s="418"/>
      <c r="G50" s="418"/>
      <c r="H50" s="418"/>
      <c r="I50" s="418"/>
      <c r="J50" s="418"/>
      <c r="K50" s="289"/>
    </row>
    <row r="51" spans="2:11" ht="5.25" customHeight="1">
      <c r="B51" s="288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8"/>
      <c r="C52" s="416" t="s">
        <v>2429</v>
      </c>
      <c r="D52" s="416"/>
      <c r="E52" s="416"/>
      <c r="F52" s="416"/>
      <c r="G52" s="416"/>
      <c r="H52" s="416"/>
      <c r="I52" s="416"/>
      <c r="J52" s="416"/>
      <c r="K52" s="289"/>
    </row>
    <row r="53" spans="2:11" ht="15" customHeight="1">
      <c r="B53" s="288"/>
      <c r="C53" s="416" t="s">
        <v>2430</v>
      </c>
      <c r="D53" s="416"/>
      <c r="E53" s="416"/>
      <c r="F53" s="416"/>
      <c r="G53" s="416"/>
      <c r="H53" s="416"/>
      <c r="I53" s="416"/>
      <c r="J53" s="416"/>
      <c r="K53" s="289"/>
    </row>
    <row r="54" spans="2:11" ht="12.75" customHeight="1">
      <c r="B54" s="288"/>
      <c r="C54" s="291"/>
      <c r="D54" s="291"/>
      <c r="E54" s="291"/>
      <c r="F54" s="291"/>
      <c r="G54" s="291"/>
      <c r="H54" s="291"/>
      <c r="I54" s="291"/>
      <c r="J54" s="291"/>
      <c r="K54" s="289"/>
    </row>
    <row r="55" spans="2:11" ht="15" customHeight="1">
      <c r="B55" s="288"/>
      <c r="C55" s="416" t="s">
        <v>2431</v>
      </c>
      <c r="D55" s="416"/>
      <c r="E55" s="416"/>
      <c r="F55" s="416"/>
      <c r="G55" s="416"/>
      <c r="H55" s="416"/>
      <c r="I55" s="416"/>
      <c r="J55" s="416"/>
      <c r="K55" s="289"/>
    </row>
    <row r="56" spans="2:11" ht="15" customHeight="1">
      <c r="B56" s="288"/>
      <c r="C56" s="293"/>
      <c r="D56" s="416" t="s">
        <v>2432</v>
      </c>
      <c r="E56" s="416"/>
      <c r="F56" s="416"/>
      <c r="G56" s="416"/>
      <c r="H56" s="416"/>
      <c r="I56" s="416"/>
      <c r="J56" s="416"/>
      <c r="K56" s="289"/>
    </row>
    <row r="57" spans="2:11" ht="15" customHeight="1">
      <c r="B57" s="288"/>
      <c r="C57" s="293"/>
      <c r="D57" s="416" t="s">
        <v>2433</v>
      </c>
      <c r="E57" s="416"/>
      <c r="F57" s="416"/>
      <c r="G57" s="416"/>
      <c r="H57" s="416"/>
      <c r="I57" s="416"/>
      <c r="J57" s="416"/>
      <c r="K57" s="289"/>
    </row>
    <row r="58" spans="2:11" ht="15" customHeight="1">
      <c r="B58" s="288"/>
      <c r="C58" s="293"/>
      <c r="D58" s="416" t="s">
        <v>2434</v>
      </c>
      <c r="E58" s="416"/>
      <c r="F58" s="416"/>
      <c r="G58" s="416"/>
      <c r="H58" s="416"/>
      <c r="I58" s="416"/>
      <c r="J58" s="416"/>
      <c r="K58" s="289"/>
    </row>
    <row r="59" spans="2:11" ht="15" customHeight="1">
      <c r="B59" s="288"/>
      <c r="C59" s="293"/>
      <c r="D59" s="416" t="s">
        <v>2435</v>
      </c>
      <c r="E59" s="416"/>
      <c r="F59" s="416"/>
      <c r="G59" s="416"/>
      <c r="H59" s="416"/>
      <c r="I59" s="416"/>
      <c r="J59" s="416"/>
      <c r="K59" s="289"/>
    </row>
    <row r="60" spans="2:11" ht="15" customHeight="1">
      <c r="B60" s="288"/>
      <c r="C60" s="293"/>
      <c r="D60" s="417" t="s">
        <v>2436</v>
      </c>
      <c r="E60" s="417"/>
      <c r="F60" s="417"/>
      <c r="G60" s="417"/>
      <c r="H60" s="417"/>
      <c r="I60" s="417"/>
      <c r="J60" s="417"/>
      <c r="K60" s="289"/>
    </row>
    <row r="61" spans="2:11" ht="15" customHeight="1">
      <c r="B61" s="288"/>
      <c r="C61" s="293"/>
      <c r="D61" s="416" t="s">
        <v>2437</v>
      </c>
      <c r="E61" s="416"/>
      <c r="F61" s="416"/>
      <c r="G61" s="416"/>
      <c r="H61" s="416"/>
      <c r="I61" s="416"/>
      <c r="J61" s="416"/>
      <c r="K61" s="289"/>
    </row>
    <row r="62" spans="2:11" ht="12.75" customHeight="1">
      <c r="B62" s="288"/>
      <c r="C62" s="293"/>
      <c r="D62" s="293"/>
      <c r="E62" s="296"/>
      <c r="F62" s="293"/>
      <c r="G62" s="293"/>
      <c r="H62" s="293"/>
      <c r="I62" s="293"/>
      <c r="J62" s="293"/>
      <c r="K62" s="289"/>
    </row>
    <row r="63" spans="2:11" ht="15" customHeight="1">
      <c r="B63" s="288"/>
      <c r="C63" s="293"/>
      <c r="D63" s="416" t="s">
        <v>2438</v>
      </c>
      <c r="E63" s="416"/>
      <c r="F63" s="416"/>
      <c r="G63" s="416"/>
      <c r="H63" s="416"/>
      <c r="I63" s="416"/>
      <c r="J63" s="416"/>
      <c r="K63" s="289"/>
    </row>
    <row r="64" spans="2:11" ht="15" customHeight="1">
      <c r="B64" s="288"/>
      <c r="C64" s="293"/>
      <c r="D64" s="417" t="s">
        <v>2439</v>
      </c>
      <c r="E64" s="417"/>
      <c r="F64" s="417"/>
      <c r="G64" s="417"/>
      <c r="H64" s="417"/>
      <c r="I64" s="417"/>
      <c r="J64" s="417"/>
      <c r="K64" s="289"/>
    </row>
    <row r="65" spans="2:11" ht="15" customHeight="1">
      <c r="B65" s="288"/>
      <c r="C65" s="293"/>
      <c r="D65" s="416" t="s">
        <v>2440</v>
      </c>
      <c r="E65" s="416"/>
      <c r="F65" s="416"/>
      <c r="G65" s="416"/>
      <c r="H65" s="416"/>
      <c r="I65" s="416"/>
      <c r="J65" s="416"/>
      <c r="K65" s="289"/>
    </row>
    <row r="66" spans="2:11" ht="15" customHeight="1">
      <c r="B66" s="288"/>
      <c r="C66" s="293"/>
      <c r="D66" s="416" t="s">
        <v>2441</v>
      </c>
      <c r="E66" s="416"/>
      <c r="F66" s="416"/>
      <c r="G66" s="416"/>
      <c r="H66" s="416"/>
      <c r="I66" s="416"/>
      <c r="J66" s="416"/>
      <c r="K66" s="289"/>
    </row>
    <row r="67" spans="2:11" ht="15" customHeight="1">
      <c r="B67" s="288"/>
      <c r="C67" s="293"/>
      <c r="D67" s="416" t="s">
        <v>2442</v>
      </c>
      <c r="E67" s="416"/>
      <c r="F67" s="416"/>
      <c r="G67" s="416"/>
      <c r="H67" s="416"/>
      <c r="I67" s="416"/>
      <c r="J67" s="416"/>
      <c r="K67" s="289"/>
    </row>
    <row r="68" spans="2:11" ht="15" customHeight="1">
      <c r="B68" s="288"/>
      <c r="C68" s="293"/>
      <c r="D68" s="416" t="s">
        <v>2443</v>
      </c>
      <c r="E68" s="416"/>
      <c r="F68" s="416"/>
      <c r="G68" s="416"/>
      <c r="H68" s="416"/>
      <c r="I68" s="416"/>
      <c r="J68" s="416"/>
      <c r="K68" s="289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15" t="s">
        <v>151</v>
      </c>
      <c r="D73" s="415"/>
      <c r="E73" s="415"/>
      <c r="F73" s="415"/>
      <c r="G73" s="415"/>
      <c r="H73" s="415"/>
      <c r="I73" s="415"/>
      <c r="J73" s="415"/>
      <c r="K73" s="306"/>
    </row>
    <row r="74" spans="2:11" ht="17.25" customHeight="1">
      <c r="B74" s="305"/>
      <c r="C74" s="307" t="s">
        <v>2444</v>
      </c>
      <c r="D74" s="307"/>
      <c r="E74" s="307"/>
      <c r="F74" s="307" t="s">
        <v>2445</v>
      </c>
      <c r="G74" s="308"/>
      <c r="H74" s="307" t="s">
        <v>166</v>
      </c>
      <c r="I74" s="307" t="s">
        <v>61</v>
      </c>
      <c r="J74" s="307" t="s">
        <v>2446</v>
      </c>
      <c r="K74" s="306"/>
    </row>
    <row r="75" spans="2:11" ht="17.25" customHeight="1">
      <c r="B75" s="305"/>
      <c r="C75" s="309" t="s">
        <v>2447</v>
      </c>
      <c r="D75" s="309"/>
      <c r="E75" s="309"/>
      <c r="F75" s="310" t="s">
        <v>2448</v>
      </c>
      <c r="G75" s="311"/>
      <c r="H75" s="309"/>
      <c r="I75" s="309"/>
      <c r="J75" s="309" t="s">
        <v>2449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295" t="s">
        <v>57</v>
      </c>
      <c r="D77" s="312"/>
      <c r="E77" s="312"/>
      <c r="F77" s="314" t="s">
        <v>2450</v>
      </c>
      <c r="G77" s="313"/>
      <c r="H77" s="295" t="s">
        <v>2451</v>
      </c>
      <c r="I77" s="295" t="s">
        <v>2452</v>
      </c>
      <c r="J77" s="295">
        <v>20</v>
      </c>
      <c r="K77" s="306"/>
    </row>
    <row r="78" spans="2:11" ht="15" customHeight="1">
      <c r="B78" s="305"/>
      <c r="C78" s="295" t="s">
        <v>2453</v>
      </c>
      <c r="D78" s="295"/>
      <c r="E78" s="295"/>
      <c r="F78" s="314" t="s">
        <v>2450</v>
      </c>
      <c r="G78" s="313"/>
      <c r="H78" s="295" t="s">
        <v>2454</v>
      </c>
      <c r="I78" s="295" t="s">
        <v>2452</v>
      </c>
      <c r="J78" s="295">
        <v>120</v>
      </c>
      <c r="K78" s="306"/>
    </row>
    <row r="79" spans="2:11" ht="15" customHeight="1">
      <c r="B79" s="315"/>
      <c r="C79" s="295" t="s">
        <v>2455</v>
      </c>
      <c r="D79" s="295"/>
      <c r="E79" s="295"/>
      <c r="F79" s="314" t="s">
        <v>2456</v>
      </c>
      <c r="G79" s="313"/>
      <c r="H79" s="295" t="s">
        <v>2457</v>
      </c>
      <c r="I79" s="295" t="s">
        <v>2452</v>
      </c>
      <c r="J79" s="295">
        <v>50</v>
      </c>
      <c r="K79" s="306"/>
    </row>
    <row r="80" spans="2:11" ht="15" customHeight="1">
      <c r="B80" s="315"/>
      <c r="C80" s="295" t="s">
        <v>2458</v>
      </c>
      <c r="D80" s="295"/>
      <c r="E80" s="295"/>
      <c r="F80" s="314" t="s">
        <v>2450</v>
      </c>
      <c r="G80" s="313"/>
      <c r="H80" s="295" t="s">
        <v>2459</v>
      </c>
      <c r="I80" s="295" t="s">
        <v>2460</v>
      </c>
      <c r="J80" s="295"/>
      <c r="K80" s="306"/>
    </row>
    <row r="81" spans="2:11" ht="15" customHeight="1">
      <c r="B81" s="315"/>
      <c r="C81" s="316" t="s">
        <v>2461</v>
      </c>
      <c r="D81" s="316"/>
      <c r="E81" s="316"/>
      <c r="F81" s="317" t="s">
        <v>2456</v>
      </c>
      <c r="G81" s="316"/>
      <c r="H81" s="316" t="s">
        <v>2462</v>
      </c>
      <c r="I81" s="316" t="s">
        <v>2452</v>
      </c>
      <c r="J81" s="316">
        <v>15</v>
      </c>
      <c r="K81" s="306"/>
    </row>
    <row r="82" spans="2:11" ht="15" customHeight="1">
      <c r="B82" s="315"/>
      <c r="C82" s="316" t="s">
        <v>2463</v>
      </c>
      <c r="D82" s="316"/>
      <c r="E82" s="316"/>
      <c r="F82" s="317" t="s">
        <v>2456</v>
      </c>
      <c r="G82" s="316"/>
      <c r="H82" s="316" t="s">
        <v>2464</v>
      </c>
      <c r="I82" s="316" t="s">
        <v>2452</v>
      </c>
      <c r="J82" s="316">
        <v>15</v>
      </c>
      <c r="K82" s="306"/>
    </row>
    <row r="83" spans="2:11" ht="15" customHeight="1">
      <c r="B83" s="315"/>
      <c r="C83" s="316" t="s">
        <v>2465</v>
      </c>
      <c r="D83" s="316"/>
      <c r="E83" s="316"/>
      <c r="F83" s="317" t="s">
        <v>2456</v>
      </c>
      <c r="G83" s="316"/>
      <c r="H83" s="316" t="s">
        <v>2466</v>
      </c>
      <c r="I83" s="316" t="s">
        <v>2452</v>
      </c>
      <c r="J83" s="316">
        <v>20</v>
      </c>
      <c r="K83" s="306"/>
    </row>
    <row r="84" spans="2:11" ht="15" customHeight="1">
      <c r="B84" s="315"/>
      <c r="C84" s="316" t="s">
        <v>2467</v>
      </c>
      <c r="D84" s="316"/>
      <c r="E84" s="316"/>
      <c r="F84" s="317" t="s">
        <v>2456</v>
      </c>
      <c r="G84" s="316"/>
      <c r="H84" s="316" t="s">
        <v>2468</v>
      </c>
      <c r="I84" s="316" t="s">
        <v>2452</v>
      </c>
      <c r="J84" s="316">
        <v>20</v>
      </c>
      <c r="K84" s="306"/>
    </row>
    <row r="85" spans="2:11" ht="15" customHeight="1">
      <c r="B85" s="315"/>
      <c r="C85" s="295" t="s">
        <v>2469</v>
      </c>
      <c r="D85" s="295"/>
      <c r="E85" s="295"/>
      <c r="F85" s="314" t="s">
        <v>2456</v>
      </c>
      <c r="G85" s="313"/>
      <c r="H85" s="295" t="s">
        <v>2470</v>
      </c>
      <c r="I85" s="295" t="s">
        <v>2452</v>
      </c>
      <c r="J85" s="295">
        <v>50</v>
      </c>
      <c r="K85" s="306"/>
    </row>
    <row r="86" spans="2:11" ht="15" customHeight="1">
      <c r="B86" s="315"/>
      <c r="C86" s="295" t="s">
        <v>2471</v>
      </c>
      <c r="D86" s="295"/>
      <c r="E86" s="295"/>
      <c r="F86" s="314" t="s">
        <v>2456</v>
      </c>
      <c r="G86" s="313"/>
      <c r="H86" s="295" t="s">
        <v>2472</v>
      </c>
      <c r="I86" s="295" t="s">
        <v>2452</v>
      </c>
      <c r="J86" s="295">
        <v>20</v>
      </c>
      <c r="K86" s="306"/>
    </row>
    <row r="87" spans="2:11" ht="15" customHeight="1">
      <c r="B87" s="315"/>
      <c r="C87" s="295" t="s">
        <v>2473</v>
      </c>
      <c r="D87" s="295"/>
      <c r="E87" s="295"/>
      <c r="F87" s="314" t="s">
        <v>2456</v>
      </c>
      <c r="G87" s="313"/>
      <c r="H87" s="295" t="s">
        <v>2474</v>
      </c>
      <c r="I87" s="295" t="s">
        <v>2452</v>
      </c>
      <c r="J87" s="295">
        <v>20</v>
      </c>
      <c r="K87" s="306"/>
    </row>
    <row r="88" spans="2:11" ht="15" customHeight="1">
      <c r="B88" s="315"/>
      <c r="C88" s="295" t="s">
        <v>2475</v>
      </c>
      <c r="D88" s="295"/>
      <c r="E88" s="295"/>
      <c r="F88" s="314" t="s">
        <v>2456</v>
      </c>
      <c r="G88" s="313"/>
      <c r="H88" s="295" t="s">
        <v>2476</v>
      </c>
      <c r="I88" s="295" t="s">
        <v>2452</v>
      </c>
      <c r="J88" s="295">
        <v>50</v>
      </c>
      <c r="K88" s="306"/>
    </row>
    <row r="89" spans="2:11" ht="15" customHeight="1">
      <c r="B89" s="315"/>
      <c r="C89" s="295" t="s">
        <v>2477</v>
      </c>
      <c r="D89" s="295"/>
      <c r="E89" s="295"/>
      <c r="F89" s="314" t="s">
        <v>2456</v>
      </c>
      <c r="G89" s="313"/>
      <c r="H89" s="295" t="s">
        <v>2477</v>
      </c>
      <c r="I89" s="295" t="s">
        <v>2452</v>
      </c>
      <c r="J89" s="295">
        <v>50</v>
      </c>
      <c r="K89" s="306"/>
    </row>
    <row r="90" spans="2:11" ht="15" customHeight="1">
      <c r="B90" s="315"/>
      <c r="C90" s="295" t="s">
        <v>171</v>
      </c>
      <c r="D90" s="295"/>
      <c r="E90" s="295"/>
      <c r="F90" s="314" t="s">
        <v>2456</v>
      </c>
      <c r="G90" s="313"/>
      <c r="H90" s="295" t="s">
        <v>2478</v>
      </c>
      <c r="I90" s="295" t="s">
        <v>2452</v>
      </c>
      <c r="J90" s="295">
        <v>255</v>
      </c>
      <c r="K90" s="306"/>
    </row>
    <row r="91" spans="2:11" ht="15" customHeight="1">
      <c r="B91" s="315"/>
      <c r="C91" s="295" t="s">
        <v>2479</v>
      </c>
      <c r="D91" s="295"/>
      <c r="E91" s="295"/>
      <c r="F91" s="314" t="s">
        <v>2450</v>
      </c>
      <c r="G91" s="313"/>
      <c r="H91" s="295" t="s">
        <v>2480</v>
      </c>
      <c r="I91" s="295" t="s">
        <v>2481</v>
      </c>
      <c r="J91" s="295"/>
      <c r="K91" s="306"/>
    </row>
    <row r="92" spans="2:11" ht="15" customHeight="1">
      <c r="B92" s="315"/>
      <c r="C92" s="295" t="s">
        <v>2482</v>
      </c>
      <c r="D92" s="295"/>
      <c r="E92" s="295"/>
      <c r="F92" s="314" t="s">
        <v>2450</v>
      </c>
      <c r="G92" s="313"/>
      <c r="H92" s="295" t="s">
        <v>2483</v>
      </c>
      <c r="I92" s="295" t="s">
        <v>2484</v>
      </c>
      <c r="J92" s="295"/>
      <c r="K92" s="306"/>
    </row>
    <row r="93" spans="2:11" ht="15" customHeight="1">
      <c r="B93" s="315"/>
      <c r="C93" s="295" t="s">
        <v>2485</v>
      </c>
      <c r="D93" s="295"/>
      <c r="E93" s="295"/>
      <c r="F93" s="314" t="s">
        <v>2450</v>
      </c>
      <c r="G93" s="313"/>
      <c r="H93" s="295" t="s">
        <v>2485</v>
      </c>
      <c r="I93" s="295" t="s">
        <v>2484</v>
      </c>
      <c r="J93" s="295"/>
      <c r="K93" s="306"/>
    </row>
    <row r="94" spans="2:11" ht="15" customHeight="1">
      <c r="B94" s="315"/>
      <c r="C94" s="295" t="s">
        <v>42</v>
      </c>
      <c r="D94" s="295"/>
      <c r="E94" s="295"/>
      <c r="F94" s="314" t="s">
        <v>2450</v>
      </c>
      <c r="G94" s="313"/>
      <c r="H94" s="295" t="s">
        <v>2486</v>
      </c>
      <c r="I94" s="295" t="s">
        <v>2484</v>
      </c>
      <c r="J94" s="295"/>
      <c r="K94" s="306"/>
    </row>
    <row r="95" spans="2:11" ht="15" customHeight="1">
      <c r="B95" s="315"/>
      <c r="C95" s="295" t="s">
        <v>52</v>
      </c>
      <c r="D95" s="295"/>
      <c r="E95" s="295"/>
      <c r="F95" s="314" t="s">
        <v>2450</v>
      </c>
      <c r="G95" s="313"/>
      <c r="H95" s="295" t="s">
        <v>2487</v>
      </c>
      <c r="I95" s="295" t="s">
        <v>2484</v>
      </c>
      <c r="J95" s="295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15" t="s">
        <v>2488</v>
      </c>
      <c r="D100" s="415"/>
      <c r="E100" s="415"/>
      <c r="F100" s="415"/>
      <c r="G100" s="415"/>
      <c r="H100" s="415"/>
      <c r="I100" s="415"/>
      <c r="J100" s="415"/>
      <c r="K100" s="306"/>
    </row>
    <row r="101" spans="2:11" ht="17.25" customHeight="1">
      <c r="B101" s="305"/>
      <c r="C101" s="307" t="s">
        <v>2444</v>
      </c>
      <c r="D101" s="307"/>
      <c r="E101" s="307"/>
      <c r="F101" s="307" t="s">
        <v>2445</v>
      </c>
      <c r="G101" s="308"/>
      <c r="H101" s="307" t="s">
        <v>166</v>
      </c>
      <c r="I101" s="307" t="s">
        <v>61</v>
      </c>
      <c r="J101" s="307" t="s">
        <v>2446</v>
      </c>
      <c r="K101" s="306"/>
    </row>
    <row r="102" spans="2:11" ht="17.25" customHeight="1">
      <c r="B102" s="305"/>
      <c r="C102" s="309" t="s">
        <v>2447</v>
      </c>
      <c r="D102" s="309"/>
      <c r="E102" s="309"/>
      <c r="F102" s="310" t="s">
        <v>2448</v>
      </c>
      <c r="G102" s="311"/>
      <c r="H102" s="309"/>
      <c r="I102" s="309"/>
      <c r="J102" s="309" t="s">
        <v>2449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295" t="s">
        <v>57</v>
      </c>
      <c r="D104" s="312"/>
      <c r="E104" s="312"/>
      <c r="F104" s="314" t="s">
        <v>2450</v>
      </c>
      <c r="G104" s="323"/>
      <c r="H104" s="295" t="s">
        <v>2489</v>
      </c>
      <c r="I104" s="295" t="s">
        <v>2452</v>
      </c>
      <c r="J104" s="295">
        <v>20</v>
      </c>
      <c r="K104" s="306"/>
    </row>
    <row r="105" spans="2:11" ht="15" customHeight="1">
      <c r="B105" s="305"/>
      <c r="C105" s="295" t="s">
        <v>2453</v>
      </c>
      <c r="D105" s="295"/>
      <c r="E105" s="295"/>
      <c r="F105" s="314" t="s">
        <v>2450</v>
      </c>
      <c r="G105" s="295"/>
      <c r="H105" s="295" t="s">
        <v>2489</v>
      </c>
      <c r="I105" s="295" t="s">
        <v>2452</v>
      </c>
      <c r="J105" s="295">
        <v>120</v>
      </c>
      <c r="K105" s="306"/>
    </row>
    <row r="106" spans="2:11" ht="15" customHeight="1">
      <c r="B106" s="315"/>
      <c r="C106" s="295" t="s">
        <v>2455</v>
      </c>
      <c r="D106" s="295"/>
      <c r="E106" s="295"/>
      <c r="F106" s="314" t="s">
        <v>2456</v>
      </c>
      <c r="G106" s="295"/>
      <c r="H106" s="295" t="s">
        <v>2489</v>
      </c>
      <c r="I106" s="295" t="s">
        <v>2452</v>
      </c>
      <c r="J106" s="295">
        <v>50</v>
      </c>
      <c r="K106" s="306"/>
    </row>
    <row r="107" spans="2:11" ht="15" customHeight="1">
      <c r="B107" s="315"/>
      <c r="C107" s="295" t="s">
        <v>2458</v>
      </c>
      <c r="D107" s="295"/>
      <c r="E107" s="295"/>
      <c r="F107" s="314" t="s">
        <v>2450</v>
      </c>
      <c r="G107" s="295"/>
      <c r="H107" s="295" t="s">
        <v>2489</v>
      </c>
      <c r="I107" s="295" t="s">
        <v>2460</v>
      </c>
      <c r="J107" s="295"/>
      <c r="K107" s="306"/>
    </row>
    <row r="108" spans="2:11" ht="15" customHeight="1">
      <c r="B108" s="315"/>
      <c r="C108" s="295" t="s">
        <v>2469</v>
      </c>
      <c r="D108" s="295"/>
      <c r="E108" s="295"/>
      <c r="F108" s="314" t="s">
        <v>2456</v>
      </c>
      <c r="G108" s="295"/>
      <c r="H108" s="295" t="s">
        <v>2489</v>
      </c>
      <c r="I108" s="295" t="s">
        <v>2452</v>
      </c>
      <c r="J108" s="295">
        <v>50</v>
      </c>
      <c r="K108" s="306"/>
    </row>
    <row r="109" spans="2:11" ht="15" customHeight="1">
      <c r="B109" s="315"/>
      <c r="C109" s="295" t="s">
        <v>2477</v>
      </c>
      <c r="D109" s="295"/>
      <c r="E109" s="295"/>
      <c r="F109" s="314" t="s">
        <v>2456</v>
      </c>
      <c r="G109" s="295"/>
      <c r="H109" s="295" t="s">
        <v>2489</v>
      </c>
      <c r="I109" s="295" t="s">
        <v>2452</v>
      </c>
      <c r="J109" s="295">
        <v>50</v>
      </c>
      <c r="K109" s="306"/>
    </row>
    <row r="110" spans="2:11" ht="15" customHeight="1">
      <c r="B110" s="315"/>
      <c r="C110" s="295" t="s">
        <v>2475</v>
      </c>
      <c r="D110" s="295"/>
      <c r="E110" s="295"/>
      <c r="F110" s="314" t="s">
        <v>2456</v>
      </c>
      <c r="G110" s="295"/>
      <c r="H110" s="295" t="s">
        <v>2489</v>
      </c>
      <c r="I110" s="295" t="s">
        <v>2452</v>
      </c>
      <c r="J110" s="295">
        <v>50</v>
      </c>
      <c r="K110" s="306"/>
    </row>
    <row r="111" spans="2:11" ht="15" customHeight="1">
      <c r="B111" s="315"/>
      <c r="C111" s="295" t="s">
        <v>57</v>
      </c>
      <c r="D111" s="295"/>
      <c r="E111" s="295"/>
      <c r="F111" s="314" t="s">
        <v>2450</v>
      </c>
      <c r="G111" s="295"/>
      <c r="H111" s="295" t="s">
        <v>2490</v>
      </c>
      <c r="I111" s="295" t="s">
        <v>2452</v>
      </c>
      <c r="J111" s="295">
        <v>20</v>
      </c>
      <c r="K111" s="306"/>
    </row>
    <row r="112" spans="2:11" ht="15" customHeight="1">
      <c r="B112" s="315"/>
      <c r="C112" s="295" t="s">
        <v>2491</v>
      </c>
      <c r="D112" s="295"/>
      <c r="E112" s="295"/>
      <c r="F112" s="314" t="s">
        <v>2450</v>
      </c>
      <c r="G112" s="295"/>
      <c r="H112" s="295" t="s">
        <v>2492</v>
      </c>
      <c r="I112" s="295" t="s">
        <v>2452</v>
      </c>
      <c r="J112" s="295">
        <v>120</v>
      </c>
      <c r="K112" s="306"/>
    </row>
    <row r="113" spans="2:11" ht="15" customHeight="1">
      <c r="B113" s="315"/>
      <c r="C113" s="295" t="s">
        <v>42</v>
      </c>
      <c r="D113" s="295"/>
      <c r="E113" s="295"/>
      <c r="F113" s="314" t="s">
        <v>2450</v>
      </c>
      <c r="G113" s="295"/>
      <c r="H113" s="295" t="s">
        <v>2493</v>
      </c>
      <c r="I113" s="295" t="s">
        <v>2484</v>
      </c>
      <c r="J113" s="295"/>
      <c r="K113" s="306"/>
    </row>
    <row r="114" spans="2:11" ht="15" customHeight="1">
      <c r="B114" s="315"/>
      <c r="C114" s="295" t="s">
        <v>52</v>
      </c>
      <c r="D114" s="295"/>
      <c r="E114" s="295"/>
      <c r="F114" s="314" t="s">
        <v>2450</v>
      </c>
      <c r="G114" s="295"/>
      <c r="H114" s="295" t="s">
        <v>2494</v>
      </c>
      <c r="I114" s="295" t="s">
        <v>2484</v>
      </c>
      <c r="J114" s="295"/>
      <c r="K114" s="306"/>
    </row>
    <row r="115" spans="2:11" ht="15" customHeight="1">
      <c r="B115" s="315"/>
      <c r="C115" s="295" t="s">
        <v>61</v>
      </c>
      <c r="D115" s="295"/>
      <c r="E115" s="295"/>
      <c r="F115" s="314" t="s">
        <v>2450</v>
      </c>
      <c r="G115" s="295"/>
      <c r="H115" s="295" t="s">
        <v>2495</v>
      </c>
      <c r="I115" s="295" t="s">
        <v>2496</v>
      </c>
      <c r="J115" s="295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1"/>
      <c r="D117" s="291"/>
      <c r="E117" s="291"/>
      <c r="F117" s="326"/>
      <c r="G117" s="291"/>
      <c r="H117" s="291"/>
      <c r="I117" s="291"/>
      <c r="J117" s="291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14" t="s">
        <v>2497</v>
      </c>
      <c r="D120" s="414"/>
      <c r="E120" s="414"/>
      <c r="F120" s="414"/>
      <c r="G120" s="414"/>
      <c r="H120" s="414"/>
      <c r="I120" s="414"/>
      <c r="J120" s="414"/>
      <c r="K120" s="331"/>
    </row>
    <row r="121" spans="2:11" ht="17.25" customHeight="1">
      <c r="B121" s="332"/>
      <c r="C121" s="307" t="s">
        <v>2444</v>
      </c>
      <c r="D121" s="307"/>
      <c r="E121" s="307"/>
      <c r="F121" s="307" t="s">
        <v>2445</v>
      </c>
      <c r="G121" s="308"/>
      <c r="H121" s="307" t="s">
        <v>166</v>
      </c>
      <c r="I121" s="307" t="s">
        <v>61</v>
      </c>
      <c r="J121" s="307" t="s">
        <v>2446</v>
      </c>
      <c r="K121" s="333"/>
    </row>
    <row r="122" spans="2:11" ht="17.25" customHeight="1">
      <c r="B122" s="332"/>
      <c r="C122" s="309" t="s">
        <v>2447</v>
      </c>
      <c r="D122" s="309"/>
      <c r="E122" s="309"/>
      <c r="F122" s="310" t="s">
        <v>2448</v>
      </c>
      <c r="G122" s="311"/>
      <c r="H122" s="309"/>
      <c r="I122" s="309"/>
      <c r="J122" s="309" t="s">
        <v>2449</v>
      </c>
      <c r="K122" s="333"/>
    </row>
    <row r="123" spans="2:11" ht="5.25" customHeight="1">
      <c r="B123" s="334"/>
      <c r="C123" s="312"/>
      <c r="D123" s="312"/>
      <c r="E123" s="312"/>
      <c r="F123" s="312"/>
      <c r="G123" s="295"/>
      <c r="H123" s="312"/>
      <c r="I123" s="312"/>
      <c r="J123" s="312"/>
      <c r="K123" s="335"/>
    </row>
    <row r="124" spans="2:11" ht="15" customHeight="1">
      <c r="B124" s="334"/>
      <c r="C124" s="295" t="s">
        <v>2453</v>
      </c>
      <c r="D124" s="312"/>
      <c r="E124" s="312"/>
      <c r="F124" s="314" t="s">
        <v>2450</v>
      </c>
      <c r="G124" s="295"/>
      <c r="H124" s="295" t="s">
        <v>2489</v>
      </c>
      <c r="I124" s="295" t="s">
        <v>2452</v>
      </c>
      <c r="J124" s="295">
        <v>120</v>
      </c>
      <c r="K124" s="336"/>
    </row>
    <row r="125" spans="2:11" ht="15" customHeight="1">
      <c r="B125" s="334"/>
      <c r="C125" s="295" t="s">
        <v>2498</v>
      </c>
      <c r="D125" s="295"/>
      <c r="E125" s="295"/>
      <c r="F125" s="314" t="s">
        <v>2450</v>
      </c>
      <c r="G125" s="295"/>
      <c r="H125" s="295" t="s">
        <v>2499</v>
      </c>
      <c r="I125" s="295" t="s">
        <v>2452</v>
      </c>
      <c r="J125" s="295" t="s">
        <v>2500</v>
      </c>
      <c r="K125" s="336"/>
    </row>
    <row r="126" spans="2:11" ht="15" customHeight="1">
      <c r="B126" s="334"/>
      <c r="C126" s="295" t="s">
        <v>92</v>
      </c>
      <c r="D126" s="295"/>
      <c r="E126" s="295"/>
      <c r="F126" s="314" t="s">
        <v>2450</v>
      </c>
      <c r="G126" s="295"/>
      <c r="H126" s="295" t="s">
        <v>2501</v>
      </c>
      <c r="I126" s="295" t="s">
        <v>2452</v>
      </c>
      <c r="J126" s="295" t="s">
        <v>2500</v>
      </c>
      <c r="K126" s="336"/>
    </row>
    <row r="127" spans="2:11" ht="15" customHeight="1">
      <c r="B127" s="334"/>
      <c r="C127" s="295" t="s">
        <v>2461</v>
      </c>
      <c r="D127" s="295"/>
      <c r="E127" s="295"/>
      <c r="F127" s="314" t="s">
        <v>2456</v>
      </c>
      <c r="G127" s="295"/>
      <c r="H127" s="295" t="s">
        <v>2462</v>
      </c>
      <c r="I127" s="295" t="s">
        <v>2452</v>
      </c>
      <c r="J127" s="295">
        <v>15</v>
      </c>
      <c r="K127" s="336"/>
    </row>
    <row r="128" spans="2:11" ht="15" customHeight="1">
      <c r="B128" s="334"/>
      <c r="C128" s="316" t="s">
        <v>2463</v>
      </c>
      <c r="D128" s="316"/>
      <c r="E128" s="316"/>
      <c r="F128" s="317" t="s">
        <v>2456</v>
      </c>
      <c r="G128" s="316"/>
      <c r="H128" s="316" t="s">
        <v>2464</v>
      </c>
      <c r="I128" s="316" t="s">
        <v>2452</v>
      </c>
      <c r="J128" s="316">
        <v>15</v>
      </c>
      <c r="K128" s="336"/>
    </row>
    <row r="129" spans="2:11" ht="15" customHeight="1">
      <c r="B129" s="334"/>
      <c r="C129" s="316" t="s">
        <v>2465</v>
      </c>
      <c r="D129" s="316"/>
      <c r="E129" s="316"/>
      <c r="F129" s="317" t="s">
        <v>2456</v>
      </c>
      <c r="G129" s="316"/>
      <c r="H129" s="316" t="s">
        <v>2466</v>
      </c>
      <c r="I129" s="316" t="s">
        <v>2452</v>
      </c>
      <c r="J129" s="316">
        <v>20</v>
      </c>
      <c r="K129" s="336"/>
    </row>
    <row r="130" spans="2:11" ht="15" customHeight="1">
      <c r="B130" s="334"/>
      <c r="C130" s="316" t="s">
        <v>2467</v>
      </c>
      <c r="D130" s="316"/>
      <c r="E130" s="316"/>
      <c r="F130" s="317" t="s">
        <v>2456</v>
      </c>
      <c r="G130" s="316"/>
      <c r="H130" s="316" t="s">
        <v>2468</v>
      </c>
      <c r="I130" s="316" t="s">
        <v>2452</v>
      </c>
      <c r="J130" s="316">
        <v>20</v>
      </c>
      <c r="K130" s="336"/>
    </row>
    <row r="131" spans="2:11" ht="15" customHeight="1">
      <c r="B131" s="334"/>
      <c r="C131" s="295" t="s">
        <v>2455</v>
      </c>
      <c r="D131" s="295"/>
      <c r="E131" s="295"/>
      <c r="F131" s="314" t="s">
        <v>2456</v>
      </c>
      <c r="G131" s="295"/>
      <c r="H131" s="295" t="s">
        <v>2489</v>
      </c>
      <c r="I131" s="295" t="s">
        <v>2452</v>
      </c>
      <c r="J131" s="295">
        <v>50</v>
      </c>
      <c r="K131" s="336"/>
    </row>
    <row r="132" spans="2:11" ht="15" customHeight="1">
      <c r="B132" s="334"/>
      <c r="C132" s="295" t="s">
        <v>2469</v>
      </c>
      <c r="D132" s="295"/>
      <c r="E132" s="295"/>
      <c r="F132" s="314" t="s">
        <v>2456</v>
      </c>
      <c r="G132" s="295"/>
      <c r="H132" s="295" t="s">
        <v>2489</v>
      </c>
      <c r="I132" s="295" t="s">
        <v>2452</v>
      </c>
      <c r="J132" s="295">
        <v>50</v>
      </c>
      <c r="K132" s="336"/>
    </row>
    <row r="133" spans="2:11" ht="15" customHeight="1">
      <c r="B133" s="334"/>
      <c r="C133" s="295" t="s">
        <v>2475</v>
      </c>
      <c r="D133" s="295"/>
      <c r="E133" s="295"/>
      <c r="F133" s="314" t="s">
        <v>2456</v>
      </c>
      <c r="G133" s="295"/>
      <c r="H133" s="295" t="s">
        <v>2489</v>
      </c>
      <c r="I133" s="295" t="s">
        <v>2452</v>
      </c>
      <c r="J133" s="295">
        <v>50</v>
      </c>
      <c r="K133" s="336"/>
    </row>
    <row r="134" spans="2:11" ht="15" customHeight="1">
      <c r="B134" s="334"/>
      <c r="C134" s="295" t="s">
        <v>2477</v>
      </c>
      <c r="D134" s="295"/>
      <c r="E134" s="295"/>
      <c r="F134" s="314" t="s">
        <v>2456</v>
      </c>
      <c r="G134" s="295"/>
      <c r="H134" s="295" t="s">
        <v>2489</v>
      </c>
      <c r="I134" s="295" t="s">
        <v>2452</v>
      </c>
      <c r="J134" s="295">
        <v>50</v>
      </c>
      <c r="K134" s="336"/>
    </row>
    <row r="135" spans="2:11" ht="15" customHeight="1">
      <c r="B135" s="334"/>
      <c r="C135" s="295" t="s">
        <v>171</v>
      </c>
      <c r="D135" s="295"/>
      <c r="E135" s="295"/>
      <c r="F135" s="314" t="s">
        <v>2456</v>
      </c>
      <c r="G135" s="295"/>
      <c r="H135" s="295" t="s">
        <v>2502</v>
      </c>
      <c r="I135" s="295" t="s">
        <v>2452</v>
      </c>
      <c r="J135" s="295">
        <v>255</v>
      </c>
      <c r="K135" s="336"/>
    </row>
    <row r="136" spans="2:11" ht="15" customHeight="1">
      <c r="B136" s="334"/>
      <c r="C136" s="295" t="s">
        <v>2479</v>
      </c>
      <c r="D136" s="295"/>
      <c r="E136" s="295"/>
      <c r="F136" s="314" t="s">
        <v>2450</v>
      </c>
      <c r="G136" s="295"/>
      <c r="H136" s="295" t="s">
        <v>2503</v>
      </c>
      <c r="I136" s="295" t="s">
        <v>2481</v>
      </c>
      <c r="J136" s="295"/>
      <c r="K136" s="336"/>
    </row>
    <row r="137" spans="2:11" ht="15" customHeight="1">
      <c r="B137" s="334"/>
      <c r="C137" s="295" t="s">
        <v>2482</v>
      </c>
      <c r="D137" s="295"/>
      <c r="E137" s="295"/>
      <c r="F137" s="314" t="s">
        <v>2450</v>
      </c>
      <c r="G137" s="295"/>
      <c r="H137" s="295" t="s">
        <v>2504</v>
      </c>
      <c r="I137" s="295" t="s">
        <v>2484</v>
      </c>
      <c r="J137" s="295"/>
      <c r="K137" s="336"/>
    </row>
    <row r="138" spans="2:11" ht="15" customHeight="1">
      <c r="B138" s="334"/>
      <c r="C138" s="295" t="s">
        <v>2485</v>
      </c>
      <c r="D138" s="295"/>
      <c r="E138" s="295"/>
      <c r="F138" s="314" t="s">
        <v>2450</v>
      </c>
      <c r="G138" s="295"/>
      <c r="H138" s="295" t="s">
        <v>2485</v>
      </c>
      <c r="I138" s="295" t="s">
        <v>2484</v>
      </c>
      <c r="J138" s="295"/>
      <c r="K138" s="336"/>
    </row>
    <row r="139" spans="2:11" ht="15" customHeight="1">
      <c r="B139" s="334"/>
      <c r="C139" s="295" t="s">
        <v>42</v>
      </c>
      <c r="D139" s="295"/>
      <c r="E139" s="295"/>
      <c r="F139" s="314" t="s">
        <v>2450</v>
      </c>
      <c r="G139" s="295"/>
      <c r="H139" s="295" t="s">
        <v>2505</v>
      </c>
      <c r="I139" s="295" t="s">
        <v>2484</v>
      </c>
      <c r="J139" s="295"/>
      <c r="K139" s="336"/>
    </row>
    <row r="140" spans="2:11" ht="15" customHeight="1">
      <c r="B140" s="334"/>
      <c r="C140" s="295" t="s">
        <v>2506</v>
      </c>
      <c r="D140" s="295"/>
      <c r="E140" s="295"/>
      <c r="F140" s="314" t="s">
        <v>2450</v>
      </c>
      <c r="G140" s="295"/>
      <c r="H140" s="295" t="s">
        <v>2507</v>
      </c>
      <c r="I140" s="295" t="s">
        <v>2484</v>
      </c>
      <c r="J140" s="295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1"/>
      <c r="C142" s="291"/>
      <c r="D142" s="291"/>
      <c r="E142" s="291"/>
      <c r="F142" s="326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15" t="s">
        <v>2508</v>
      </c>
      <c r="D145" s="415"/>
      <c r="E145" s="415"/>
      <c r="F145" s="415"/>
      <c r="G145" s="415"/>
      <c r="H145" s="415"/>
      <c r="I145" s="415"/>
      <c r="J145" s="415"/>
      <c r="K145" s="306"/>
    </row>
    <row r="146" spans="2:11" ht="17.25" customHeight="1">
      <c r="B146" s="305"/>
      <c r="C146" s="307" t="s">
        <v>2444</v>
      </c>
      <c r="D146" s="307"/>
      <c r="E146" s="307"/>
      <c r="F146" s="307" t="s">
        <v>2445</v>
      </c>
      <c r="G146" s="308"/>
      <c r="H146" s="307" t="s">
        <v>166</v>
      </c>
      <c r="I146" s="307" t="s">
        <v>61</v>
      </c>
      <c r="J146" s="307" t="s">
        <v>2446</v>
      </c>
      <c r="K146" s="306"/>
    </row>
    <row r="147" spans="2:11" ht="17.25" customHeight="1">
      <c r="B147" s="305"/>
      <c r="C147" s="309" t="s">
        <v>2447</v>
      </c>
      <c r="D147" s="309"/>
      <c r="E147" s="309"/>
      <c r="F147" s="310" t="s">
        <v>2448</v>
      </c>
      <c r="G147" s="311"/>
      <c r="H147" s="309"/>
      <c r="I147" s="309"/>
      <c r="J147" s="309" t="s">
        <v>2449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2453</v>
      </c>
      <c r="D149" s="295"/>
      <c r="E149" s="295"/>
      <c r="F149" s="341" t="s">
        <v>2450</v>
      </c>
      <c r="G149" s="295"/>
      <c r="H149" s="340" t="s">
        <v>2489</v>
      </c>
      <c r="I149" s="340" t="s">
        <v>2452</v>
      </c>
      <c r="J149" s="340">
        <v>120</v>
      </c>
      <c r="K149" s="336"/>
    </row>
    <row r="150" spans="2:11" ht="15" customHeight="1">
      <c r="B150" s="315"/>
      <c r="C150" s="340" t="s">
        <v>2498</v>
      </c>
      <c r="D150" s="295"/>
      <c r="E150" s="295"/>
      <c r="F150" s="341" t="s">
        <v>2450</v>
      </c>
      <c r="G150" s="295"/>
      <c r="H150" s="340" t="s">
        <v>2509</v>
      </c>
      <c r="I150" s="340" t="s">
        <v>2452</v>
      </c>
      <c r="J150" s="340" t="s">
        <v>2500</v>
      </c>
      <c r="K150" s="336"/>
    </row>
    <row r="151" spans="2:11" ht="15" customHeight="1">
      <c r="B151" s="315"/>
      <c r="C151" s="340" t="s">
        <v>92</v>
      </c>
      <c r="D151" s="295"/>
      <c r="E151" s="295"/>
      <c r="F151" s="341" t="s">
        <v>2450</v>
      </c>
      <c r="G151" s="295"/>
      <c r="H151" s="340" t="s">
        <v>2510</v>
      </c>
      <c r="I151" s="340" t="s">
        <v>2452</v>
      </c>
      <c r="J151" s="340" t="s">
        <v>2500</v>
      </c>
      <c r="K151" s="336"/>
    </row>
    <row r="152" spans="2:11" ht="15" customHeight="1">
      <c r="B152" s="315"/>
      <c r="C152" s="340" t="s">
        <v>2455</v>
      </c>
      <c r="D152" s="295"/>
      <c r="E152" s="295"/>
      <c r="F152" s="341" t="s">
        <v>2456</v>
      </c>
      <c r="G152" s="295"/>
      <c r="H152" s="340" t="s">
        <v>2489</v>
      </c>
      <c r="I152" s="340" t="s">
        <v>2452</v>
      </c>
      <c r="J152" s="340">
        <v>50</v>
      </c>
      <c r="K152" s="336"/>
    </row>
    <row r="153" spans="2:11" ht="15" customHeight="1">
      <c r="B153" s="315"/>
      <c r="C153" s="340" t="s">
        <v>2458</v>
      </c>
      <c r="D153" s="295"/>
      <c r="E153" s="295"/>
      <c r="F153" s="341" t="s">
        <v>2450</v>
      </c>
      <c r="G153" s="295"/>
      <c r="H153" s="340" t="s">
        <v>2489</v>
      </c>
      <c r="I153" s="340" t="s">
        <v>2460</v>
      </c>
      <c r="J153" s="340"/>
      <c r="K153" s="336"/>
    </row>
    <row r="154" spans="2:11" ht="15" customHeight="1">
      <c r="B154" s="315"/>
      <c r="C154" s="340" t="s">
        <v>2469</v>
      </c>
      <c r="D154" s="295"/>
      <c r="E154" s="295"/>
      <c r="F154" s="341" t="s">
        <v>2456</v>
      </c>
      <c r="G154" s="295"/>
      <c r="H154" s="340" t="s">
        <v>2489</v>
      </c>
      <c r="I154" s="340" t="s">
        <v>2452</v>
      </c>
      <c r="J154" s="340">
        <v>50</v>
      </c>
      <c r="K154" s="336"/>
    </row>
    <row r="155" spans="2:11" ht="15" customHeight="1">
      <c r="B155" s="315"/>
      <c r="C155" s="340" t="s">
        <v>2477</v>
      </c>
      <c r="D155" s="295"/>
      <c r="E155" s="295"/>
      <c r="F155" s="341" t="s">
        <v>2456</v>
      </c>
      <c r="G155" s="295"/>
      <c r="H155" s="340" t="s">
        <v>2489</v>
      </c>
      <c r="I155" s="340" t="s">
        <v>2452</v>
      </c>
      <c r="J155" s="340">
        <v>50</v>
      </c>
      <c r="K155" s="336"/>
    </row>
    <row r="156" spans="2:11" ht="15" customHeight="1">
      <c r="B156" s="315"/>
      <c r="C156" s="340" t="s">
        <v>2475</v>
      </c>
      <c r="D156" s="295"/>
      <c r="E156" s="295"/>
      <c r="F156" s="341" t="s">
        <v>2456</v>
      </c>
      <c r="G156" s="295"/>
      <c r="H156" s="340" t="s">
        <v>2489</v>
      </c>
      <c r="I156" s="340" t="s">
        <v>2452</v>
      </c>
      <c r="J156" s="340">
        <v>50</v>
      </c>
      <c r="K156" s="336"/>
    </row>
    <row r="157" spans="2:11" ht="15" customHeight="1">
      <c r="B157" s="315"/>
      <c r="C157" s="340" t="s">
        <v>156</v>
      </c>
      <c r="D157" s="295"/>
      <c r="E157" s="295"/>
      <c r="F157" s="341" t="s">
        <v>2450</v>
      </c>
      <c r="G157" s="295"/>
      <c r="H157" s="340" t="s">
        <v>2511</v>
      </c>
      <c r="I157" s="340" t="s">
        <v>2452</v>
      </c>
      <c r="J157" s="340" t="s">
        <v>2512</v>
      </c>
      <c r="K157" s="336"/>
    </row>
    <row r="158" spans="2:11" ht="15" customHeight="1">
      <c r="B158" s="315"/>
      <c r="C158" s="340" t="s">
        <v>2513</v>
      </c>
      <c r="D158" s="295"/>
      <c r="E158" s="295"/>
      <c r="F158" s="341" t="s">
        <v>2450</v>
      </c>
      <c r="G158" s="295"/>
      <c r="H158" s="340" t="s">
        <v>2514</v>
      </c>
      <c r="I158" s="340" t="s">
        <v>2484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1"/>
      <c r="C160" s="295"/>
      <c r="D160" s="295"/>
      <c r="E160" s="295"/>
      <c r="F160" s="314"/>
      <c r="G160" s="295"/>
      <c r="H160" s="295"/>
      <c r="I160" s="295"/>
      <c r="J160" s="295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414" t="s">
        <v>2515</v>
      </c>
      <c r="D163" s="414"/>
      <c r="E163" s="414"/>
      <c r="F163" s="414"/>
      <c r="G163" s="414"/>
      <c r="H163" s="414"/>
      <c r="I163" s="414"/>
      <c r="J163" s="414"/>
      <c r="K163" s="287"/>
    </row>
    <row r="164" spans="2:11" ht="17.25" customHeight="1">
      <c r="B164" s="286"/>
      <c r="C164" s="307" t="s">
        <v>2444</v>
      </c>
      <c r="D164" s="307"/>
      <c r="E164" s="307"/>
      <c r="F164" s="307" t="s">
        <v>2445</v>
      </c>
      <c r="G164" s="344"/>
      <c r="H164" s="345" t="s">
        <v>166</v>
      </c>
      <c r="I164" s="345" t="s">
        <v>61</v>
      </c>
      <c r="J164" s="307" t="s">
        <v>2446</v>
      </c>
      <c r="K164" s="287"/>
    </row>
    <row r="165" spans="2:11" ht="17.25" customHeight="1">
      <c r="B165" s="288"/>
      <c r="C165" s="309" t="s">
        <v>2447</v>
      </c>
      <c r="D165" s="309"/>
      <c r="E165" s="309"/>
      <c r="F165" s="310" t="s">
        <v>2448</v>
      </c>
      <c r="G165" s="346"/>
      <c r="H165" s="347"/>
      <c r="I165" s="347"/>
      <c r="J165" s="309" t="s">
        <v>2449</v>
      </c>
      <c r="K165" s="289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5" t="s">
        <v>2453</v>
      </c>
      <c r="D167" s="295"/>
      <c r="E167" s="295"/>
      <c r="F167" s="314" t="s">
        <v>2450</v>
      </c>
      <c r="G167" s="295"/>
      <c r="H167" s="295" t="s">
        <v>2489</v>
      </c>
      <c r="I167" s="295" t="s">
        <v>2452</v>
      </c>
      <c r="J167" s="295">
        <v>120</v>
      </c>
      <c r="K167" s="336"/>
    </row>
    <row r="168" spans="2:11" ht="15" customHeight="1">
      <c r="B168" s="315"/>
      <c r="C168" s="295" t="s">
        <v>2498</v>
      </c>
      <c r="D168" s="295"/>
      <c r="E168" s="295"/>
      <c r="F168" s="314" t="s">
        <v>2450</v>
      </c>
      <c r="G168" s="295"/>
      <c r="H168" s="295" t="s">
        <v>2499</v>
      </c>
      <c r="I168" s="295" t="s">
        <v>2452</v>
      </c>
      <c r="J168" s="295" t="s">
        <v>2500</v>
      </c>
      <c r="K168" s="336"/>
    </row>
    <row r="169" spans="2:11" ht="15" customHeight="1">
      <c r="B169" s="315"/>
      <c r="C169" s="295" t="s">
        <v>92</v>
      </c>
      <c r="D169" s="295"/>
      <c r="E169" s="295"/>
      <c r="F169" s="314" t="s">
        <v>2450</v>
      </c>
      <c r="G169" s="295"/>
      <c r="H169" s="295" t="s">
        <v>2516</v>
      </c>
      <c r="I169" s="295" t="s">
        <v>2452</v>
      </c>
      <c r="J169" s="295" t="s">
        <v>2500</v>
      </c>
      <c r="K169" s="336"/>
    </row>
    <row r="170" spans="2:11" ht="15" customHeight="1">
      <c r="B170" s="315"/>
      <c r="C170" s="295" t="s">
        <v>2455</v>
      </c>
      <c r="D170" s="295"/>
      <c r="E170" s="295"/>
      <c r="F170" s="314" t="s">
        <v>2456</v>
      </c>
      <c r="G170" s="295"/>
      <c r="H170" s="295" t="s">
        <v>2516</v>
      </c>
      <c r="I170" s="295" t="s">
        <v>2452</v>
      </c>
      <c r="J170" s="295">
        <v>50</v>
      </c>
      <c r="K170" s="336"/>
    </row>
    <row r="171" spans="2:11" ht="15" customHeight="1">
      <c r="B171" s="315"/>
      <c r="C171" s="295" t="s">
        <v>2458</v>
      </c>
      <c r="D171" s="295"/>
      <c r="E171" s="295"/>
      <c r="F171" s="314" t="s">
        <v>2450</v>
      </c>
      <c r="G171" s="295"/>
      <c r="H171" s="295" t="s">
        <v>2516</v>
      </c>
      <c r="I171" s="295" t="s">
        <v>2460</v>
      </c>
      <c r="J171" s="295"/>
      <c r="K171" s="336"/>
    </row>
    <row r="172" spans="2:11" ht="15" customHeight="1">
      <c r="B172" s="315"/>
      <c r="C172" s="295" t="s">
        <v>2469</v>
      </c>
      <c r="D172" s="295"/>
      <c r="E172" s="295"/>
      <c r="F172" s="314" t="s">
        <v>2456</v>
      </c>
      <c r="G172" s="295"/>
      <c r="H172" s="295" t="s">
        <v>2516</v>
      </c>
      <c r="I172" s="295" t="s">
        <v>2452</v>
      </c>
      <c r="J172" s="295">
        <v>50</v>
      </c>
      <c r="K172" s="336"/>
    </row>
    <row r="173" spans="2:11" ht="15" customHeight="1">
      <c r="B173" s="315"/>
      <c r="C173" s="295" t="s">
        <v>2477</v>
      </c>
      <c r="D173" s="295"/>
      <c r="E173" s="295"/>
      <c r="F173" s="314" t="s">
        <v>2456</v>
      </c>
      <c r="G173" s="295"/>
      <c r="H173" s="295" t="s">
        <v>2516</v>
      </c>
      <c r="I173" s="295" t="s">
        <v>2452</v>
      </c>
      <c r="J173" s="295">
        <v>50</v>
      </c>
      <c r="K173" s="336"/>
    </row>
    <row r="174" spans="2:11" ht="15" customHeight="1">
      <c r="B174" s="315"/>
      <c r="C174" s="295" t="s">
        <v>2475</v>
      </c>
      <c r="D174" s="295"/>
      <c r="E174" s="295"/>
      <c r="F174" s="314" t="s">
        <v>2456</v>
      </c>
      <c r="G174" s="295"/>
      <c r="H174" s="295" t="s">
        <v>2516</v>
      </c>
      <c r="I174" s="295" t="s">
        <v>2452</v>
      </c>
      <c r="J174" s="295">
        <v>50</v>
      </c>
      <c r="K174" s="336"/>
    </row>
    <row r="175" spans="2:11" ht="15" customHeight="1">
      <c r="B175" s="315"/>
      <c r="C175" s="295" t="s">
        <v>165</v>
      </c>
      <c r="D175" s="295"/>
      <c r="E175" s="295"/>
      <c r="F175" s="314" t="s">
        <v>2450</v>
      </c>
      <c r="G175" s="295"/>
      <c r="H175" s="295" t="s">
        <v>2517</v>
      </c>
      <c r="I175" s="295" t="s">
        <v>2518</v>
      </c>
      <c r="J175" s="295"/>
      <c r="K175" s="336"/>
    </row>
    <row r="176" spans="2:11" ht="15" customHeight="1">
      <c r="B176" s="315"/>
      <c r="C176" s="295" t="s">
        <v>61</v>
      </c>
      <c r="D176" s="295"/>
      <c r="E176" s="295"/>
      <c r="F176" s="314" t="s">
        <v>2450</v>
      </c>
      <c r="G176" s="295"/>
      <c r="H176" s="295" t="s">
        <v>2519</v>
      </c>
      <c r="I176" s="295" t="s">
        <v>2520</v>
      </c>
      <c r="J176" s="295">
        <v>1</v>
      </c>
      <c r="K176" s="336"/>
    </row>
    <row r="177" spans="2:11" ht="15" customHeight="1">
      <c r="B177" s="315"/>
      <c r="C177" s="295" t="s">
        <v>57</v>
      </c>
      <c r="D177" s="295"/>
      <c r="E177" s="295"/>
      <c r="F177" s="314" t="s">
        <v>2450</v>
      </c>
      <c r="G177" s="295"/>
      <c r="H177" s="295" t="s">
        <v>2521</v>
      </c>
      <c r="I177" s="295" t="s">
        <v>2452</v>
      </c>
      <c r="J177" s="295">
        <v>20</v>
      </c>
      <c r="K177" s="336"/>
    </row>
    <row r="178" spans="2:11" ht="15" customHeight="1">
      <c r="B178" s="315"/>
      <c r="C178" s="295" t="s">
        <v>166</v>
      </c>
      <c r="D178" s="295"/>
      <c r="E178" s="295"/>
      <c r="F178" s="314" t="s">
        <v>2450</v>
      </c>
      <c r="G178" s="295"/>
      <c r="H178" s="295" t="s">
        <v>2522</v>
      </c>
      <c r="I178" s="295" t="s">
        <v>2452</v>
      </c>
      <c r="J178" s="295">
        <v>255</v>
      </c>
      <c r="K178" s="336"/>
    </row>
    <row r="179" spans="2:11" ht="15" customHeight="1">
      <c r="B179" s="315"/>
      <c r="C179" s="295" t="s">
        <v>167</v>
      </c>
      <c r="D179" s="295"/>
      <c r="E179" s="295"/>
      <c r="F179" s="314" t="s">
        <v>2450</v>
      </c>
      <c r="G179" s="295"/>
      <c r="H179" s="295" t="s">
        <v>2415</v>
      </c>
      <c r="I179" s="295" t="s">
        <v>2452</v>
      </c>
      <c r="J179" s="295">
        <v>10</v>
      </c>
      <c r="K179" s="336"/>
    </row>
    <row r="180" spans="2:11" ht="15" customHeight="1">
      <c r="B180" s="315"/>
      <c r="C180" s="295" t="s">
        <v>168</v>
      </c>
      <c r="D180" s="295"/>
      <c r="E180" s="295"/>
      <c r="F180" s="314" t="s">
        <v>2450</v>
      </c>
      <c r="G180" s="295"/>
      <c r="H180" s="295" t="s">
        <v>2523</v>
      </c>
      <c r="I180" s="295" t="s">
        <v>2484</v>
      </c>
      <c r="J180" s="295"/>
      <c r="K180" s="336"/>
    </row>
    <row r="181" spans="2:11" ht="15" customHeight="1">
      <c r="B181" s="315"/>
      <c r="C181" s="295" t="s">
        <v>2524</v>
      </c>
      <c r="D181" s="295"/>
      <c r="E181" s="295"/>
      <c r="F181" s="314" t="s">
        <v>2450</v>
      </c>
      <c r="G181" s="295"/>
      <c r="H181" s="295" t="s">
        <v>2525</v>
      </c>
      <c r="I181" s="295" t="s">
        <v>2484</v>
      </c>
      <c r="J181" s="295"/>
      <c r="K181" s="336"/>
    </row>
    <row r="182" spans="2:11" ht="15" customHeight="1">
      <c r="B182" s="315"/>
      <c r="C182" s="295" t="s">
        <v>2513</v>
      </c>
      <c r="D182" s="295"/>
      <c r="E182" s="295"/>
      <c r="F182" s="314" t="s">
        <v>2450</v>
      </c>
      <c r="G182" s="295"/>
      <c r="H182" s="295" t="s">
        <v>2526</v>
      </c>
      <c r="I182" s="295" t="s">
        <v>2484</v>
      </c>
      <c r="J182" s="295"/>
      <c r="K182" s="336"/>
    </row>
    <row r="183" spans="2:11" ht="15" customHeight="1">
      <c r="B183" s="315"/>
      <c r="C183" s="295" t="s">
        <v>170</v>
      </c>
      <c r="D183" s="295"/>
      <c r="E183" s="295"/>
      <c r="F183" s="314" t="s">
        <v>2456</v>
      </c>
      <c r="G183" s="295"/>
      <c r="H183" s="295" t="s">
        <v>2527</v>
      </c>
      <c r="I183" s="295" t="s">
        <v>2452</v>
      </c>
      <c r="J183" s="295">
        <v>50</v>
      </c>
      <c r="K183" s="336"/>
    </row>
    <row r="184" spans="2:11" ht="15" customHeight="1">
      <c r="B184" s="315"/>
      <c r="C184" s="295" t="s">
        <v>2528</v>
      </c>
      <c r="D184" s="295"/>
      <c r="E184" s="295"/>
      <c r="F184" s="314" t="s">
        <v>2456</v>
      </c>
      <c r="G184" s="295"/>
      <c r="H184" s="295" t="s">
        <v>2529</v>
      </c>
      <c r="I184" s="295" t="s">
        <v>2530</v>
      </c>
      <c r="J184" s="295"/>
      <c r="K184" s="336"/>
    </row>
    <row r="185" spans="2:11" ht="15" customHeight="1">
      <c r="B185" s="315"/>
      <c r="C185" s="295" t="s">
        <v>2531</v>
      </c>
      <c r="D185" s="295"/>
      <c r="E185" s="295"/>
      <c r="F185" s="314" t="s">
        <v>2456</v>
      </c>
      <c r="G185" s="295"/>
      <c r="H185" s="295" t="s">
        <v>2532</v>
      </c>
      <c r="I185" s="295" t="s">
        <v>2530</v>
      </c>
      <c r="J185" s="295"/>
      <c r="K185" s="336"/>
    </row>
    <row r="186" spans="2:11" ht="15" customHeight="1">
      <c r="B186" s="315"/>
      <c r="C186" s="295" t="s">
        <v>2533</v>
      </c>
      <c r="D186" s="295"/>
      <c r="E186" s="295"/>
      <c r="F186" s="314" t="s">
        <v>2456</v>
      </c>
      <c r="G186" s="295"/>
      <c r="H186" s="295" t="s">
        <v>2534</v>
      </c>
      <c r="I186" s="295" t="s">
        <v>2530</v>
      </c>
      <c r="J186" s="295"/>
      <c r="K186" s="336"/>
    </row>
    <row r="187" spans="2:11" ht="15" customHeight="1">
      <c r="B187" s="315"/>
      <c r="C187" s="348" t="s">
        <v>2535</v>
      </c>
      <c r="D187" s="295"/>
      <c r="E187" s="295"/>
      <c r="F187" s="314" t="s">
        <v>2456</v>
      </c>
      <c r="G187" s="295"/>
      <c r="H187" s="295" t="s">
        <v>2536</v>
      </c>
      <c r="I187" s="295" t="s">
        <v>2537</v>
      </c>
      <c r="J187" s="349" t="s">
        <v>2538</v>
      </c>
      <c r="K187" s="336"/>
    </row>
    <row r="188" spans="2:11" ht="15" customHeight="1">
      <c r="B188" s="315"/>
      <c r="C188" s="300" t="s">
        <v>46</v>
      </c>
      <c r="D188" s="295"/>
      <c r="E188" s="295"/>
      <c r="F188" s="314" t="s">
        <v>2450</v>
      </c>
      <c r="G188" s="295"/>
      <c r="H188" s="291" t="s">
        <v>2539</v>
      </c>
      <c r="I188" s="295" t="s">
        <v>2540</v>
      </c>
      <c r="J188" s="295"/>
      <c r="K188" s="336"/>
    </row>
    <row r="189" spans="2:11" ht="15" customHeight="1">
      <c r="B189" s="315"/>
      <c r="C189" s="300" t="s">
        <v>2541</v>
      </c>
      <c r="D189" s="295"/>
      <c r="E189" s="295"/>
      <c r="F189" s="314" t="s">
        <v>2450</v>
      </c>
      <c r="G189" s="295"/>
      <c r="H189" s="295" t="s">
        <v>2542</v>
      </c>
      <c r="I189" s="295" t="s">
        <v>2484</v>
      </c>
      <c r="J189" s="295"/>
      <c r="K189" s="336"/>
    </row>
    <row r="190" spans="2:11" ht="15" customHeight="1">
      <c r="B190" s="315"/>
      <c r="C190" s="300" t="s">
        <v>2543</v>
      </c>
      <c r="D190" s="295"/>
      <c r="E190" s="295"/>
      <c r="F190" s="314" t="s">
        <v>2450</v>
      </c>
      <c r="G190" s="295"/>
      <c r="H190" s="295" t="s">
        <v>2544</v>
      </c>
      <c r="I190" s="295" t="s">
        <v>2484</v>
      </c>
      <c r="J190" s="295"/>
      <c r="K190" s="336"/>
    </row>
    <row r="191" spans="2:11" ht="15" customHeight="1">
      <c r="B191" s="315"/>
      <c r="C191" s="300" t="s">
        <v>2545</v>
      </c>
      <c r="D191" s="295"/>
      <c r="E191" s="295"/>
      <c r="F191" s="314" t="s">
        <v>2456</v>
      </c>
      <c r="G191" s="295"/>
      <c r="H191" s="295" t="s">
        <v>2546</v>
      </c>
      <c r="I191" s="295" t="s">
        <v>2484</v>
      </c>
      <c r="J191" s="295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91"/>
      <c r="C193" s="295"/>
      <c r="D193" s="295"/>
      <c r="E193" s="295"/>
      <c r="F193" s="314"/>
      <c r="G193" s="295"/>
      <c r="H193" s="295"/>
      <c r="I193" s="295"/>
      <c r="J193" s="295"/>
      <c r="K193" s="291"/>
    </row>
    <row r="194" spans="2:11" ht="18.75" customHeight="1">
      <c r="B194" s="291"/>
      <c r="C194" s="295"/>
      <c r="D194" s="295"/>
      <c r="E194" s="295"/>
      <c r="F194" s="314"/>
      <c r="G194" s="295"/>
      <c r="H194" s="295"/>
      <c r="I194" s="295"/>
      <c r="J194" s="295"/>
      <c r="K194" s="291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2.2">
      <c r="B197" s="286"/>
      <c r="C197" s="414" t="s">
        <v>2547</v>
      </c>
      <c r="D197" s="414"/>
      <c r="E197" s="414"/>
      <c r="F197" s="414"/>
      <c r="G197" s="414"/>
      <c r="H197" s="414"/>
      <c r="I197" s="414"/>
      <c r="J197" s="414"/>
      <c r="K197" s="287"/>
    </row>
    <row r="198" spans="2:11" ht="25.5" customHeight="1">
      <c r="B198" s="286"/>
      <c r="C198" s="351" t="s">
        <v>2548</v>
      </c>
      <c r="D198" s="351"/>
      <c r="E198" s="351"/>
      <c r="F198" s="351" t="s">
        <v>2549</v>
      </c>
      <c r="G198" s="352"/>
      <c r="H198" s="413" t="s">
        <v>2550</v>
      </c>
      <c r="I198" s="413"/>
      <c r="J198" s="413"/>
      <c r="K198" s="287"/>
    </row>
    <row r="199" spans="2:11" ht="5.25" customHeight="1">
      <c r="B199" s="315"/>
      <c r="C199" s="312"/>
      <c r="D199" s="312"/>
      <c r="E199" s="312"/>
      <c r="F199" s="312"/>
      <c r="G199" s="295"/>
      <c r="H199" s="312"/>
      <c r="I199" s="312"/>
      <c r="J199" s="312"/>
      <c r="K199" s="336"/>
    </row>
    <row r="200" spans="2:11" ht="15" customHeight="1">
      <c r="B200" s="315"/>
      <c r="C200" s="295" t="s">
        <v>2540</v>
      </c>
      <c r="D200" s="295"/>
      <c r="E200" s="295"/>
      <c r="F200" s="314" t="s">
        <v>47</v>
      </c>
      <c r="G200" s="295"/>
      <c r="H200" s="412" t="s">
        <v>2551</v>
      </c>
      <c r="I200" s="412"/>
      <c r="J200" s="412"/>
      <c r="K200" s="336"/>
    </row>
    <row r="201" spans="2:11" ht="15" customHeight="1">
      <c r="B201" s="315"/>
      <c r="C201" s="321"/>
      <c r="D201" s="295"/>
      <c r="E201" s="295"/>
      <c r="F201" s="314" t="s">
        <v>48</v>
      </c>
      <c r="G201" s="295"/>
      <c r="H201" s="412" t="s">
        <v>2552</v>
      </c>
      <c r="I201" s="412"/>
      <c r="J201" s="412"/>
      <c r="K201" s="336"/>
    </row>
    <row r="202" spans="2:11" ht="15" customHeight="1">
      <c r="B202" s="315"/>
      <c r="C202" s="321"/>
      <c r="D202" s="295"/>
      <c r="E202" s="295"/>
      <c r="F202" s="314" t="s">
        <v>51</v>
      </c>
      <c r="G202" s="295"/>
      <c r="H202" s="412" t="s">
        <v>2553</v>
      </c>
      <c r="I202" s="412"/>
      <c r="J202" s="412"/>
      <c r="K202" s="336"/>
    </row>
    <row r="203" spans="2:11" ht="15" customHeight="1">
      <c r="B203" s="315"/>
      <c r="C203" s="295"/>
      <c r="D203" s="295"/>
      <c r="E203" s="295"/>
      <c r="F203" s="314" t="s">
        <v>49</v>
      </c>
      <c r="G203" s="295"/>
      <c r="H203" s="412" t="s">
        <v>2554</v>
      </c>
      <c r="I203" s="412"/>
      <c r="J203" s="412"/>
      <c r="K203" s="336"/>
    </row>
    <row r="204" spans="2:11" ht="15" customHeight="1">
      <c r="B204" s="315"/>
      <c r="C204" s="295"/>
      <c r="D204" s="295"/>
      <c r="E204" s="295"/>
      <c r="F204" s="314" t="s">
        <v>50</v>
      </c>
      <c r="G204" s="295"/>
      <c r="H204" s="412" t="s">
        <v>2555</v>
      </c>
      <c r="I204" s="412"/>
      <c r="J204" s="412"/>
      <c r="K204" s="336"/>
    </row>
    <row r="205" spans="2:11" ht="15" customHeight="1">
      <c r="B205" s="315"/>
      <c r="C205" s="295"/>
      <c r="D205" s="295"/>
      <c r="E205" s="295"/>
      <c r="F205" s="314"/>
      <c r="G205" s="295"/>
      <c r="H205" s="295"/>
      <c r="I205" s="295"/>
      <c r="J205" s="295"/>
      <c r="K205" s="336"/>
    </row>
    <row r="206" spans="2:11" ht="15" customHeight="1">
      <c r="B206" s="315"/>
      <c r="C206" s="295" t="s">
        <v>2496</v>
      </c>
      <c r="D206" s="295"/>
      <c r="E206" s="295"/>
      <c r="F206" s="314" t="s">
        <v>83</v>
      </c>
      <c r="G206" s="295"/>
      <c r="H206" s="412" t="s">
        <v>2556</v>
      </c>
      <c r="I206" s="412"/>
      <c r="J206" s="412"/>
      <c r="K206" s="336"/>
    </row>
    <row r="207" spans="2:11" ht="15" customHeight="1">
      <c r="B207" s="315"/>
      <c r="C207" s="321"/>
      <c r="D207" s="295"/>
      <c r="E207" s="295"/>
      <c r="F207" s="314" t="s">
        <v>2394</v>
      </c>
      <c r="G207" s="295"/>
      <c r="H207" s="412" t="s">
        <v>2395</v>
      </c>
      <c r="I207" s="412"/>
      <c r="J207" s="412"/>
      <c r="K207" s="336"/>
    </row>
    <row r="208" spans="2:11" ht="15" customHeight="1">
      <c r="B208" s="315"/>
      <c r="C208" s="295"/>
      <c r="D208" s="295"/>
      <c r="E208" s="295"/>
      <c r="F208" s="314" t="s">
        <v>2392</v>
      </c>
      <c r="G208" s="295"/>
      <c r="H208" s="412" t="s">
        <v>2557</v>
      </c>
      <c r="I208" s="412"/>
      <c r="J208" s="412"/>
      <c r="K208" s="336"/>
    </row>
    <row r="209" spans="2:11" ht="15" customHeight="1">
      <c r="B209" s="353"/>
      <c r="C209" s="321"/>
      <c r="D209" s="321"/>
      <c r="E209" s="321"/>
      <c r="F209" s="314" t="s">
        <v>2396</v>
      </c>
      <c r="G209" s="300"/>
      <c r="H209" s="411" t="s">
        <v>2397</v>
      </c>
      <c r="I209" s="411"/>
      <c r="J209" s="411"/>
      <c r="K209" s="354"/>
    </row>
    <row r="210" spans="2:11" ht="15" customHeight="1">
      <c r="B210" s="353"/>
      <c r="C210" s="321"/>
      <c r="D210" s="321"/>
      <c r="E210" s="321"/>
      <c r="F210" s="314" t="s">
        <v>2398</v>
      </c>
      <c r="G210" s="300"/>
      <c r="H210" s="411" t="s">
        <v>2372</v>
      </c>
      <c r="I210" s="411"/>
      <c r="J210" s="411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295" t="s">
        <v>2520</v>
      </c>
      <c r="D212" s="321"/>
      <c r="E212" s="321"/>
      <c r="F212" s="314">
        <v>1</v>
      </c>
      <c r="G212" s="300"/>
      <c r="H212" s="411" t="s">
        <v>2558</v>
      </c>
      <c r="I212" s="411"/>
      <c r="J212" s="411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11" t="s">
        <v>2559</v>
      </c>
      <c r="I213" s="411"/>
      <c r="J213" s="411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11" t="s">
        <v>2560</v>
      </c>
      <c r="I214" s="411"/>
      <c r="J214" s="411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11" t="s">
        <v>2561</v>
      </c>
      <c r="I215" s="411"/>
      <c r="J215" s="411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workbookViewId="0" topLeftCell="A1">
      <pane ySplit="1" topLeftCell="A1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85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s="1" customFormat="1" ht="13.2">
      <c r="B8" s="42"/>
      <c r="C8" s="43"/>
      <c r="D8" s="38" t="s">
        <v>153</v>
      </c>
      <c r="E8" s="43"/>
      <c r="F8" s="43"/>
      <c r="G8" s="43"/>
      <c r="H8" s="43"/>
      <c r="I8" s="128"/>
      <c r="J8" s="43"/>
      <c r="K8" s="46"/>
    </row>
    <row r="9" spans="2:11" s="1" customFormat="1" ht="36.9" customHeight="1">
      <c r="B9" s="42"/>
      <c r="C9" s="43"/>
      <c r="D9" s="43"/>
      <c r="E9" s="404" t="s">
        <v>154</v>
      </c>
      <c r="F9" s="405"/>
      <c r="G9" s="405"/>
      <c r="H9" s="405"/>
      <c r="I9" s="128"/>
      <c r="J9" s="43"/>
      <c r="K9" s="46"/>
    </row>
    <row r="10" spans="2:11" s="1" customFormat="1" ht="12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19. 6. 2018</v>
      </c>
      <c r="K12" s="46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2:11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ROUND(J80,2)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" customHeight="1">
      <c r="B30" s="42"/>
      <c r="C30" s="43"/>
      <c r="D30" s="50" t="s">
        <v>46</v>
      </c>
      <c r="E30" s="50" t="s">
        <v>47</v>
      </c>
      <c r="F30" s="140">
        <f>ROUND(SUM(BE80:BE170),2)</f>
        <v>0</v>
      </c>
      <c r="G30" s="43"/>
      <c r="H30" s="43"/>
      <c r="I30" s="141">
        <v>0.21</v>
      </c>
      <c r="J30" s="140">
        <f>ROUND(ROUND((SUM(BE80:BE170)),2)*I30,2)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48</v>
      </c>
      <c r="F31" s="140">
        <f>ROUND(SUM(BF80:BF170),2)</f>
        <v>0</v>
      </c>
      <c r="G31" s="43"/>
      <c r="H31" s="43"/>
      <c r="I31" s="141">
        <v>0.15</v>
      </c>
      <c r="J31" s="140">
        <f>ROUND(ROUND((SUM(BF80:BF170)),2)*I31,2)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49</v>
      </c>
      <c r="F32" s="140">
        <f>ROUND(SUM(BG80:BG170),2)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customHeight="1" hidden="1">
      <c r="B33" s="42"/>
      <c r="C33" s="43"/>
      <c r="D33" s="43"/>
      <c r="E33" s="50" t="s">
        <v>50</v>
      </c>
      <c r="F33" s="140">
        <f>ROUND(SUM(BH80:BH170),2)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customHeight="1" hidden="1">
      <c r="B34" s="42"/>
      <c r="C34" s="43"/>
      <c r="D34" s="43"/>
      <c r="E34" s="50" t="s">
        <v>51</v>
      </c>
      <c r="F34" s="140">
        <f>ROUND(SUM(BI80:BI170),2)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2" t="str">
        <f>E7</f>
        <v>Revitalizace dvorního traktu Jesenická - Palackého</v>
      </c>
      <c r="F45" s="403"/>
      <c r="G45" s="403"/>
      <c r="H45" s="403"/>
      <c r="I45" s="128"/>
      <c r="J45" s="43"/>
      <c r="K45" s="46"/>
    </row>
    <row r="46" spans="2:11" s="1" customFormat="1" ht="14.4" customHeight="1">
      <c r="B46" s="42"/>
      <c r="C46" s="38" t="s">
        <v>153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4" t="str">
        <f>E9</f>
        <v>001 - Příprava území, demolice</v>
      </c>
      <c r="F47" s="405"/>
      <c r="G47" s="405"/>
      <c r="H47" s="405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Šumperk</v>
      </c>
      <c r="G49" s="43"/>
      <c r="H49" s="43"/>
      <c r="I49" s="129" t="s">
        <v>25</v>
      </c>
      <c r="J49" s="130" t="str">
        <f>IF(J12="","",J12)</f>
        <v>19. 6. 2018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2">
      <c r="B51" s="42"/>
      <c r="C51" s="38" t="s">
        <v>27</v>
      </c>
      <c r="D51" s="43"/>
      <c r="E51" s="43"/>
      <c r="F51" s="36" t="str">
        <f>E15</f>
        <v>Město Šumperk</v>
      </c>
      <c r="G51" s="43"/>
      <c r="H51" s="43"/>
      <c r="I51" s="129" t="s">
        <v>35</v>
      </c>
      <c r="J51" s="378" t="str">
        <f>E21</f>
        <v>Cekr CZ s.r.o.</v>
      </c>
      <c r="K51" s="46"/>
    </row>
    <row r="52" spans="2:11" s="1" customFormat="1" ht="14.4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6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156</v>
      </c>
      <c r="D54" s="142"/>
      <c r="E54" s="142"/>
      <c r="F54" s="142"/>
      <c r="G54" s="142"/>
      <c r="H54" s="142"/>
      <c r="I54" s="155"/>
      <c r="J54" s="156" t="s">
        <v>157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158</v>
      </c>
      <c r="D56" s="43"/>
      <c r="E56" s="43"/>
      <c r="F56" s="43"/>
      <c r="G56" s="43"/>
      <c r="H56" s="43"/>
      <c r="I56" s="128"/>
      <c r="J56" s="138">
        <f>J80</f>
        <v>0</v>
      </c>
      <c r="K56" s="46"/>
      <c r="AU56" s="25" t="s">
        <v>159</v>
      </c>
    </row>
    <row r="57" spans="2:11" s="8" customFormat="1" ht="24.9" customHeight="1">
      <c r="B57" s="159"/>
      <c r="C57" s="160"/>
      <c r="D57" s="161" t="s">
        <v>160</v>
      </c>
      <c r="E57" s="162"/>
      <c r="F57" s="162"/>
      <c r="G57" s="162"/>
      <c r="H57" s="162"/>
      <c r="I57" s="163"/>
      <c r="J57" s="164">
        <f>J81</f>
        <v>0</v>
      </c>
      <c r="K57" s="165"/>
    </row>
    <row r="58" spans="2:11" s="9" customFormat="1" ht="19.95" customHeight="1">
      <c r="B58" s="166"/>
      <c r="C58" s="167"/>
      <c r="D58" s="168" t="s">
        <v>161</v>
      </c>
      <c r="E58" s="169"/>
      <c r="F58" s="169"/>
      <c r="G58" s="169"/>
      <c r="H58" s="169"/>
      <c r="I58" s="170"/>
      <c r="J58" s="171">
        <f>J82</f>
        <v>0</v>
      </c>
      <c r="K58" s="172"/>
    </row>
    <row r="59" spans="2:11" s="9" customFormat="1" ht="19.95" customHeight="1">
      <c r="B59" s="166"/>
      <c r="C59" s="167"/>
      <c r="D59" s="168" t="s">
        <v>162</v>
      </c>
      <c r="E59" s="169"/>
      <c r="F59" s="169"/>
      <c r="G59" s="169"/>
      <c r="H59" s="169"/>
      <c r="I59" s="170"/>
      <c r="J59" s="171">
        <f>J131</f>
        <v>0</v>
      </c>
      <c r="K59" s="172"/>
    </row>
    <row r="60" spans="2:11" s="9" customFormat="1" ht="19.95" customHeight="1">
      <c r="B60" s="166"/>
      <c r="C60" s="167"/>
      <c r="D60" s="168" t="s">
        <v>163</v>
      </c>
      <c r="E60" s="169"/>
      <c r="F60" s="169"/>
      <c r="G60" s="169"/>
      <c r="H60" s="169"/>
      <c r="I60" s="170"/>
      <c r="J60" s="171">
        <f>J169</f>
        <v>0</v>
      </c>
      <c r="K60" s="172"/>
    </row>
    <row r="61" spans="2:11" s="1" customFormat="1" ht="21.7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6.9" customHeight="1">
      <c r="B62" s="57"/>
      <c r="C62" s="58"/>
      <c r="D62" s="58"/>
      <c r="E62" s="58"/>
      <c r="F62" s="58"/>
      <c r="G62" s="58"/>
      <c r="H62" s="58"/>
      <c r="I62" s="149"/>
      <c r="J62" s="58"/>
      <c r="K62" s="59"/>
    </row>
    <row r="66" spans="2:12" s="1" customFormat="1" ht="6.9" customHeight="1">
      <c r="B66" s="60"/>
      <c r="C66" s="61"/>
      <c r="D66" s="61"/>
      <c r="E66" s="61"/>
      <c r="F66" s="61"/>
      <c r="G66" s="61"/>
      <c r="H66" s="61"/>
      <c r="I66" s="152"/>
      <c r="J66" s="61"/>
      <c r="K66" s="61"/>
      <c r="L66" s="62"/>
    </row>
    <row r="67" spans="2:12" s="1" customFormat="1" ht="36.9" customHeight="1">
      <c r="B67" s="42"/>
      <c r="C67" s="63" t="s">
        <v>164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6.9" customHeight="1">
      <c r="B68" s="42"/>
      <c r="C68" s="64"/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14.4" customHeight="1">
      <c r="B69" s="42"/>
      <c r="C69" s="66" t="s">
        <v>18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6.5" customHeight="1">
      <c r="B70" s="42"/>
      <c r="C70" s="64"/>
      <c r="D70" s="64"/>
      <c r="E70" s="407" t="str">
        <f>E7</f>
        <v>Revitalizace dvorního traktu Jesenická - Palackého</v>
      </c>
      <c r="F70" s="408"/>
      <c r="G70" s="408"/>
      <c r="H70" s="408"/>
      <c r="I70" s="173"/>
      <c r="J70" s="64"/>
      <c r="K70" s="64"/>
      <c r="L70" s="62"/>
    </row>
    <row r="71" spans="2:12" s="1" customFormat="1" ht="14.4" customHeight="1">
      <c r="B71" s="42"/>
      <c r="C71" s="66" t="s">
        <v>153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7.25" customHeight="1">
      <c r="B72" s="42"/>
      <c r="C72" s="64"/>
      <c r="D72" s="64"/>
      <c r="E72" s="395" t="str">
        <f>E9</f>
        <v>001 - Příprava území, demolice</v>
      </c>
      <c r="F72" s="409"/>
      <c r="G72" s="409"/>
      <c r="H72" s="409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8" customHeight="1">
      <c r="B74" s="42"/>
      <c r="C74" s="66" t="s">
        <v>23</v>
      </c>
      <c r="D74" s="64"/>
      <c r="E74" s="64"/>
      <c r="F74" s="174" t="str">
        <f>F12</f>
        <v>Šumperk</v>
      </c>
      <c r="G74" s="64"/>
      <c r="H74" s="64"/>
      <c r="I74" s="175" t="s">
        <v>25</v>
      </c>
      <c r="J74" s="74" t="str">
        <f>IF(J12="","",J12)</f>
        <v>19. 6. 2018</v>
      </c>
      <c r="K74" s="64"/>
      <c r="L74" s="62"/>
    </row>
    <row r="75" spans="2:12" s="1" customFormat="1" ht="6.9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3.2">
      <c r="B76" s="42"/>
      <c r="C76" s="66" t="s">
        <v>27</v>
      </c>
      <c r="D76" s="64"/>
      <c r="E76" s="64"/>
      <c r="F76" s="174" t="str">
        <f>E15</f>
        <v>Město Šumperk</v>
      </c>
      <c r="G76" s="64"/>
      <c r="H76" s="64"/>
      <c r="I76" s="175" t="s">
        <v>35</v>
      </c>
      <c r="J76" s="174" t="str">
        <f>E21</f>
        <v>Cekr CZ s.r.o.</v>
      </c>
      <c r="K76" s="64"/>
      <c r="L76" s="62"/>
    </row>
    <row r="77" spans="2:12" s="1" customFormat="1" ht="14.4" customHeight="1">
      <c r="B77" s="42"/>
      <c r="C77" s="66" t="s">
        <v>33</v>
      </c>
      <c r="D77" s="64"/>
      <c r="E77" s="64"/>
      <c r="F77" s="174" t="str">
        <f>IF(E18="","",E18)</f>
        <v/>
      </c>
      <c r="G77" s="64"/>
      <c r="H77" s="64"/>
      <c r="I77" s="173"/>
      <c r="J77" s="64"/>
      <c r="K77" s="64"/>
      <c r="L77" s="62"/>
    </row>
    <row r="78" spans="2:12" s="1" customFormat="1" ht="10.3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20" s="10" customFormat="1" ht="29.25" customHeight="1">
      <c r="B79" s="176"/>
      <c r="C79" s="177" t="s">
        <v>165</v>
      </c>
      <c r="D79" s="178" t="s">
        <v>61</v>
      </c>
      <c r="E79" s="178" t="s">
        <v>57</v>
      </c>
      <c r="F79" s="178" t="s">
        <v>166</v>
      </c>
      <c r="G79" s="178" t="s">
        <v>167</v>
      </c>
      <c r="H79" s="178" t="s">
        <v>168</v>
      </c>
      <c r="I79" s="179" t="s">
        <v>169</v>
      </c>
      <c r="J79" s="178" t="s">
        <v>157</v>
      </c>
      <c r="K79" s="180" t="s">
        <v>170</v>
      </c>
      <c r="L79" s="181"/>
      <c r="M79" s="82" t="s">
        <v>171</v>
      </c>
      <c r="N79" s="83" t="s">
        <v>46</v>
      </c>
      <c r="O79" s="83" t="s">
        <v>172</v>
      </c>
      <c r="P79" s="83" t="s">
        <v>173</v>
      </c>
      <c r="Q79" s="83" t="s">
        <v>174</v>
      </c>
      <c r="R79" s="83" t="s">
        <v>175</v>
      </c>
      <c r="S79" s="83" t="s">
        <v>176</v>
      </c>
      <c r="T79" s="84" t="s">
        <v>177</v>
      </c>
    </row>
    <row r="80" spans="2:63" s="1" customFormat="1" ht="29.25" customHeight="1">
      <c r="B80" s="42"/>
      <c r="C80" s="88" t="s">
        <v>158</v>
      </c>
      <c r="D80" s="64"/>
      <c r="E80" s="64"/>
      <c r="F80" s="64"/>
      <c r="G80" s="64"/>
      <c r="H80" s="64"/>
      <c r="I80" s="173"/>
      <c r="J80" s="182">
        <f>BK80</f>
        <v>0</v>
      </c>
      <c r="K80" s="64"/>
      <c r="L80" s="62"/>
      <c r="M80" s="85"/>
      <c r="N80" s="86"/>
      <c r="O80" s="86"/>
      <c r="P80" s="183">
        <f>P81</f>
        <v>0</v>
      </c>
      <c r="Q80" s="86"/>
      <c r="R80" s="183">
        <f>R81</f>
        <v>0.02433</v>
      </c>
      <c r="S80" s="86"/>
      <c r="T80" s="184">
        <f>T81</f>
        <v>309.33399999999995</v>
      </c>
      <c r="AT80" s="25" t="s">
        <v>75</v>
      </c>
      <c r="AU80" s="25" t="s">
        <v>159</v>
      </c>
      <c r="BK80" s="185">
        <f>BK81</f>
        <v>0</v>
      </c>
    </row>
    <row r="81" spans="2:63" s="11" customFormat="1" ht="37.35" customHeight="1">
      <c r="B81" s="186"/>
      <c r="C81" s="187"/>
      <c r="D81" s="188" t="s">
        <v>75</v>
      </c>
      <c r="E81" s="189" t="s">
        <v>178</v>
      </c>
      <c r="F81" s="189" t="s">
        <v>179</v>
      </c>
      <c r="G81" s="187"/>
      <c r="H81" s="187"/>
      <c r="I81" s="190"/>
      <c r="J81" s="191">
        <f>BK81</f>
        <v>0</v>
      </c>
      <c r="K81" s="187"/>
      <c r="L81" s="192"/>
      <c r="M81" s="193"/>
      <c r="N81" s="194"/>
      <c r="O81" s="194"/>
      <c r="P81" s="195">
        <f>P82+P131+P169</f>
        <v>0</v>
      </c>
      <c r="Q81" s="194"/>
      <c r="R81" s="195">
        <f>R82+R131+R169</f>
        <v>0.02433</v>
      </c>
      <c r="S81" s="194"/>
      <c r="T81" s="196">
        <f>T82+T131+T169</f>
        <v>309.33399999999995</v>
      </c>
      <c r="AR81" s="197" t="s">
        <v>84</v>
      </c>
      <c r="AT81" s="198" t="s">
        <v>75</v>
      </c>
      <c r="AU81" s="198" t="s">
        <v>76</v>
      </c>
      <c r="AY81" s="197" t="s">
        <v>180</v>
      </c>
      <c r="BK81" s="199">
        <f>BK82+BK131+BK169</f>
        <v>0</v>
      </c>
    </row>
    <row r="82" spans="2:63" s="11" customFormat="1" ht="19.95" customHeight="1">
      <c r="B82" s="186"/>
      <c r="C82" s="187"/>
      <c r="D82" s="188" t="s">
        <v>75</v>
      </c>
      <c r="E82" s="200" t="s">
        <v>84</v>
      </c>
      <c r="F82" s="200" t="s">
        <v>181</v>
      </c>
      <c r="G82" s="187"/>
      <c r="H82" s="187"/>
      <c r="I82" s="190"/>
      <c r="J82" s="201">
        <f>BK82</f>
        <v>0</v>
      </c>
      <c r="K82" s="187"/>
      <c r="L82" s="192"/>
      <c r="M82" s="193"/>
      <c r="N82" s="194"/>
      <c r="O82" s="194"/>
      <c r="P82" s="195">
        <f>SUM(P83:P130)</f>
        <v>0</v>
      </c>
      <c r="Q82" s="194"/>
      <c r="R82" s="195">
        <f>SUM(R83:R130)</f>
        <v>0.02433</v>
      </c>
      <c r="S82" s="194"/>
      <c r="T82" s="196">
        <f>SUM(T83:T130)</f>
        <v>309.33399999999995</v>
      </c>
      <c r="AR82" s="197" t="s">
        <v>84</v>
      </c>
      <c r="AT82" s="198" t="s">
        <v>75</v>
      </c>
      <c r="AU82" s="198" t="s">
        <v>84</v>
      </c>
      <c r="AY82" s="197" t="s">
        <v>180</v>
      </c>
      <c r="BK82" s="199">
        <f>SUM(BK83:BK130)</f>
        <v>0</v>
      </c>
    </row>
    <row r="83" spans="2:65" s="1" customFormat="1" ht="51" customHeight="1">
      <c r="B83" s="42"/>
      <c r="C83" s="202" t="s">
        <v>84</v>
      </c>
      <c r="D83" s="202" t="s">
        <v>182</v>
      </c>
      <c r="E83" s="203" t="s">
        <v>183</v>
      </c>
      <c r="F83" s="204" t="s">
        <v>184</v>
      </c>
      <c r="G83" s="205" t="s">
        <v>185</v>
      </c>
      <c r="H83" s="206">
        <v>17.5</v>
      </c>
      <c r="I83" s="207"/>
      <c r="J83" s="208">
        <f>ROUND(I83*H83,2)</f>
        <v>0</v>
      </c>
      <c r="K83" s="204" t="s">
        <v>186</v>
      </c>
      <c r="L83" s="62"/>
      <c r="M83" s="209" t="s">
        <v>21</v>
      </c>
      <c r="N83" s="210" t="s">
        <v>47</v>
      </c>
      <c r="O83" s="43"/>
      <c r="P83" s="211">
        <f>O83*H83</f>
        <v>0</v>
      </c>
      <c r="Q83" s="211">
        <v>0</v>
      </c>
      <c r="R83" s="211">
        <f>Q83*H83</f>
        <v>0</v>
      </c>
      <c r="S83" s="211">
        <v>0.26</v>
      </c>
      <c r="T83" s="212">
        <f>S83*H83</f>
        <v>4.55</v>
      </c>
      <c r="AR83" s="25" t="s">
        <v>187</v>
      </c>
      <c r="AT83" s="25" t="s">
        <v>182</v>
      </c>
      <c r="AU83" s="25" t="s">
        <v>86</v>
      </c>
      <c r="AY83" s="25" t="s">
        <v>180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25" t="s">
        <v>84</v>
      </c>
      <c r="BK83" s="213">
        <f>ROUND(I83*H83,2)</f>
        <v>0</v>
      </c>
      <c r="BL83" s="25" t="s">
        <v>187</v>
      </c>
      <c r="BM83" s="25" t="s">
        <v>188</v>
      </c>
    </row>
    <row r="84" spans="2:51" s="12" customFormat="1" ht="12">
      <c r="B84" s="214"/>
      <c r="C84" s="215"/>
      <c r="D84" s="216" t="s">
        <v>189</v>
      </c>
      <c r="E84" s="217" t="s">
        <v>21</v>
      </c>
      <c r="F84" s="218" t="s">
        <v>190</v>
      </c>
      <c r="G84" s="215"/>
      <c r="H84" s="217" t="s">
        <v>21</v>
      </c>
      <c r="I84" s="219"/>
      <c r="J84" s="215"/>
      <c r="K84" s="215"/>
      <c r="L84" s="220"/>
      <c r="M84" s="221"/>
      <c r="N84" s="222"/>
      <c r="O84" s="222"/>
      <c r="P84" s="222"/>
      <c r="Q84" s="222"/>
      <c r="R84" s="222"/>
      <c r="S84" s="222"/>
      <c r="T84" s="223"/>
      <c r="AT84" s="224" t="s">
        <v>189</v>
      </c>
      <c r="AU84" s="224" t="s">
        <v>86</v>
      </c>
      <c r="AV84" s="12" t="s">
        <v>84</v>
      </c>
      <c r="AW84" s="12" t="s">
        <v>39</v>
      </c>
      <c r="AX84" s="12" t="s">
        <v>76</v>
      </c>
      <c r="AY84" s="224" t="s">
        <v>180</v>
      </c>
    </row>
    <row r="85" spans="2:51" s="13" customFormat="1" ht="12">
      <c r="B85" s="225"/>
      <c r="C85" s="226"/>
      <c r="D85" s="216" t="s">
        <v>189</v>
      </c>
      <c r="E85" s="227" t="s">
        <v>21</v>
      </c>
      <c r="F85" s="228" t="s">
        <v>191</v>
      </c>
      <c r="G85" s="226"/>
      <c r="H85" s="229">
        <v>17.5</v>
      </c>
      <c r="I85" s="230"/>
      <c r="J85" s="226"/>
      <c r="K85" s="226"/>
      <c r="L85" s="231"/>
      <c r="M85" s="232"/>
      <c r="N85" s="233"/>
      <c r="O85" s="233"/>
      <c r="P85" s="233"/>
      <c r="Q85" s="233"/>
      <c r="R85" s="233"/>
      <c r="S85" s="233"/>
      <c r="T85" s="234"/>
      <c r="AT85" s="235" t="s">
        <v>189</v>
      </c>
      <c r="AU85" s="235" t="s">
        <v>86</v>
      </c>
      <c r="AV85" s="13" t="s">
        <v>86</v>
      </c>
      <c r="AW85" s="13" t="s">
        <v>39</v>
      </c>
      <c r="AX85" s="13" t="s">
        <v>76</v>
      </c>
      <c r="AY85" s="235" t="s">
        <v>180</v>
      </c>
    </row>
    <row r="86" spans="2:51" s="14" customFormat="1" ht="12">
      <c r="B86" s="236"/>
      <c r="C86" s="237"/>
      <c r="D86" s="216" t="s">
        <v>189</v>
      </c>
      <c r="E86" s="238" t="s">
        <v>21</v>
      </c>
      <c r="F86" s="239" t="s">
        <v>192</v>
      </c>
      <c r="G86" s="237"/>
      <c r="H86" s="240">
        <v>17.5</v>
      </c>
      <c r="I86" s="241"/>
      <c r="J86" s="237"/>
      <c r="K86" s="237"/>
      <c r="L86" s="242"/>
      <c r="M86" s="243"/>
      <c r="N86" s="244"/>
      <c r="O86" s="244"/>
      <c r="P86" s="244"/>
      <c r="Q86" s="244"/>
      <c r="R86" s="244"/>
      <c r="S86" s="244"/>
      <c r="T86" s="245"/>
      <c r="AT86" s="246" t="s">
        <v>189</v>
      </c>
      <c r="AU86" s="246" t="s">
        <v>86</v>
      </c>
      <c r="AV86" s="14" t="s">
        <v>187</v>
      </c>
      <c r="AW86" s="14" t="s">
        <v>39</v>
      </c>
      <c r="AX86" s="14" t="s">
        <v>84</v>
      </c>
      <c r="AY86" s="246" t="s">
        <v>180</v>
      </c>
    </row>
    <row r="87" spans="2:65" s="1" customFormat="1" ht="51" customHeight="1">
      <c r="B87" s="42"/>
      <c r="C87" s="202" t="s">
        <v>86</v>
      </c>
      <c r="D87" s="202" t="s">
        <v>182</v>
      </c>
      <c r="E87" s="203" t="s">
        <v>193</v>
      </c>
      <c r="F87" s="204" t="s">
        <v>194</v>
      </c>
      <c r="G87" s="205" t="s">
        <v>185</v>
      </c>
      <c r="H87" s="206">
        <v>194.4</v>
      </c>
      <c r="I87" s="207"/>
      <c r="J87" s="208">
        <f>ROUND(I87*H87,2)</f>
        <v>0</v>
      </c>
      <c r="K87" s="204" t="s">
        <v>186</v>
      </c>
      <c r="L87" s="62"/>
      <c r="M87" s="209" t="s">
        <v>21</v>
      </c>
      <c r="N87" s="210" t="s">
        <v>47</v>
      </c>
      <c r="O87" s="43"/>
      <c r="P87" s="211">
        <f>O87*H87</f>
        <v>0</v>
      </c>
      <c r="Q87" s="211">
        <v>0</v>
      </c>
      <c r="R87" s="211">
        <f>Q87*H87</f>
        <v>0</v>
      </c>
      <c r="S87" s="211">
        <v>0.255</v>
      </c>
      <c r="T87" s="212">
        <f>S87*H87</f>
        <v>49.572</v>
      </c>
      <c r="AR87" s="25" t="s">
        <v>187</v>
      </c>
      <c r="AT87" s="25" t="s">
        <v>182</v>
      </c>
      <c r="AU87" s="25" t="s">
        <v>86</v>
      </c>
      <c r="AY87" s="25" t="s">
        <v>180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84</v>
      </c>
      <c r="BK87" s="213">
        <f>ROUND(I87*H87,2)</f>
        <v>0</v>
      </c>
      <c r="BL87" s="25" t="s">
        <v>187</v>
      </c>
      <c r="BM87" s="25" t="s">
        <v>195</v>
      </c>
    </row>
    <row r="88" spans="2:51" s="12" customFormat="1" ht="12">
      <c r="B88" s="214"/>
      <c r="C88" s="215"/>
      <c r="D88" s="216" t="s">
        <v>189</v>
      </c>
      <c r="E88" s="217" t="s">
        <v>21</v>
      </c>
      <c r="F88" s="218" t="s">
        <v>196</v>
      </c>
      <c r="G88" s="215"/>
      <c r="H88" s="217" t="s">
        <v>21</v>
      </c>
      <c r="I88" s="219"/>
      <c r="J88" s="215"/>
      <c r="K88" s="215"/>
      <c r="L88" s="220"/>
      <c r="M88" s="221"/>
      <c r="N88" s="222"/>
      <c r="O88" s="222"/>
      <c r="P88" s="222"/>
      <c r="Q88" s="222"/>
      <c r="R88" s="222"/>
      <c r="S88" s="222"/>
      <c r="T88" s="223"/>
      <c r="AT88" s="224" t="s">
        <v>189</v>
      </c>
      <c r="AU88" s="224" t="s">
        <v>86</v>
      </c>
      <c r="AV88" s="12" t="s">
        <v>84</v>
      </c>
      <c r="AW88" s="12" t="s">
        <v>39</v>
      </c>
      <c r="AX88" s="12" t="s">
        <v>76</v>
      </c>
      <c r="AY88" s="224" t="s">
        <v>180</v>
      </c>
    </row>
    <row r="89" spans="2:51" s="13" customFormat="1" ht="12">
      <c r="B89" s="225"/>
      <c r="C89" s="226"/>
      <c r="D89" s="216" t="s">
        <v>189</v>
      </c>
      <c r="E89" s="227" t="s">
        <v>21</v>
      </c>
      <c r="F89" s="228" t="s">
        <v>197</v>
      </c>
      <c r="G89" s="226"/>
      <c r="H89" s="229">
        <v>179.4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189</v>
      </c>
      <c r="AU89" s="235" t="s">
        <v>86</v>
      </c>
      <c r="AV89" s="13" t="s">
        <v>86</v>
      </c>
      <c r="AW89" s="13" t="s">
        <v>39</v>
      </c>
      <c r="AX89" s="13" t="s">
        <v>76</v>
      </c>
      <c r="AY89" s="235" t="s">
        <v>180</v>
      </c>
    </row>
    <row r="90" spans="2:51" s="12" customFormat="1" ht="12">
      <c r="B90" s="214"/>
      <c r="C90" s="215"/>
      <c r="D90" s="216" t="s">
        <v>189</v>
      </c>
      <c r="E90" s="217" t="s">
        <v>21</v>
      </c>
      <c r="F90" s="218" t="s">
        <v>198</v>
      </c>
      <c r="G90" s="215"/>
      <c r="H90" s="217" t="s">
        <v>21</v>
      </c>
      <c r="I90" s="219"/>
      <c r="J90" s="215"/>
      <c r="K90" s="215"/>
      <c r="L90" s="220"/>
      <c r="M90" s="221"/>
      <c r="N90" s="222"/>
      <c r="O90" s="222"/>
      <c r="P90" s="222"/>
      <c r="Q90" s="222"/>
      <c r="R90" s="222"/>
      <c r="S90" s="222"/>
      <c r="T90" s="223"/>
      <c r="AT90" s="224" t="s">
        <v>189</v>
      </c>
      <c r="AU90" s="224" t="s">
        <v>86</v>
      </c>
      <c r="AV90" s="12" t="s">
        <v>84</v>
      </c>
      <c r="AW90" s="12" t="s">
        <v>39</v>
      </c>
      <c r="AX90" s="12" t="s">
        <v>76</v>
      </c>
      <c r="AY90" s="224" t="s">
        <v>180</v>
      </c>
    </row>
    <row r="91" spans="2:51" s="13" customFormat="1" ht="12">
      <c r="B91" s="225"/>
      <c r="C91" s="226"/>
      <c r="D91" s="216" t="s">
        <v>189</v>
      </c>
      <c r="E91" s="227" t="s">
        <v>21</v>
      </c>
      <c r="F91" s="228" t="s">
        <v>199</v>
      </c>
      <c r="G91" s="226"/>
      <c r="H91" s="229">
        <v>15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AT91" s="235" t="s">
        <v>189</v>
      </c>
      <c r="AU91" s="235" t="s">
        <v>86</v>
      </c>
      <c r="AV91" s="13" t="s">
        <v>86</v>
      </c>
      <c r="AW91" s="13" t="s">
        <v>39</v>
      </c>
      <c r="AX91" s="13" t="s">
        <v>76</v>
      </c>
      <c r="AY91" s="235" t="s">
        <v>180</v>
      </c>
    </row>
    <row r="92" spans="2:51" s="14" customFormat="1" ht="12">
      <c r="B92" s="236"/>
      <c r="C92" s="237"/>
      <c r="D92" s="216" t="s">
        <v>189</v>
      </c>
      <c r="E92" s="238" t="s">
        <v>21</v>
      </c>
      <c r="F92" s="239" t="s">
        <v>192</v>
      </c>
      <c r="G92" s="237"/>
      <c r="H92" s="240">
        <v>194.4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AT92" s="246" t="s">
        <v>189</v>
      </c>
      <c r="AU92" s="246" t="s">
        <v>86</v>
      </c>
      <c r="AV92" s="14" t="s">
        <v>187</v>
      </c>
      <c r="AW92" s="14" t="s">
        <v>39</v>
      </c>
      <c r="AX92" s="14" t="s">
        <v>84</v>
      </c>
      <c r="AY92" s="246" t="s">
        <v>180</v>
      </c>
    </row>
    <row r="93" spans="2:65" s="1" customFormat="1" ht="25.5" customHeight="1">
      <c r="B93" s="42"/>
      <c r="C93" s="202" t="s">
        <v>200</v>
      </c>
      <c r="D93" s="202" t="s">
        <v>182</v>
      </c>
      <c r="E93" s="203" t="s">
        <v>201</v>
      </c>
      <c r="F93" s="204" t="s">
        <v>202</v>
      </c>
      <c r="G93" s="205" t="s">
        <v>185</v>
      </c>
      <c r="H93" s="206">
        <v>318</v>
      </c>
      <c r="I93" s="207"/>
      <c r="J93" s="208">
        <f>ROUND(I93*H93,2)</f>
        <v>0</v>
      </c>
      <c r="K93" s="204" t="s">
        <v>186</v>
      </c>
      <c r="L93" s="62"/>
      <c r="M93" s="209" t="s">
        <v>21</v>
      </c>
      <c r="N93" s="210" t="s">
        <v>47</v>
      </c>
      <c r="O93" s="43"/>
      <c r="P93" s="211">
        <f>O93*H93</f>
        <v>0</v>
      </c>
      <c r="Q93" s="211">
        <v>0</v>
      </c>
      <c r="R93" s="211">
        <f>Q93*H93</f>
        <v>0</v>
      </c>
      <c r="S93" s="211">
        <v>0.355</v>
      </c>
      <c r="T93" s="212">
        <f>S93*H93</f>
        <v>112.89</v>
      </c>
      <c r="AR93" s="25" t="s">
        <v>187</v>
      </c>
      <c r="AT93" s="25" t="s">
        <v>182</v>
      </c>
      <c r="AU93" s="25" t="s">
        <v>86</v>
      </c>
      <c r="AY93" s="25" t="s">
        <v>180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84</v>
      </c>
      <c r="BK93" s="213">
        <f>ROUND(I93*H93,2)</f>
        <v>0</v>
      </c>
      <c r="BL93" s="25" t="s">
        <v>187</v>
      </c>
      <c r="BM93" s="25" t="s">
        <v>203</v>
      </c>
    </row>
    <row r="94" spans="2:51" s="12" customFormat="1" ht="12">
      <c r="B94" s="214"/>
      <c r="C94" s="215"/>
      <c r="D94" s="216" t="s">
        <v>189</v>
      </c>
      <c r="E94" s="217" t="s">
        <v>21</v>
      </c>
      <c r="F94" s="218" t="s">
        <v>204</v>
      </c>
      <c r="G94" s="215"/>
      <c r="H94" s="217" t="s">
        <v>21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189</v>
      </c>
      <c r="AU94" s="224" t="s">
        <v>86</v>
      </c>
      <c r="AV94" s="12" t="s">
        <v>84</v>
      </c>
      <c r="AW94" s="12" t="s">
        <v>39</v>
      </c>
      <c r="AX94" s="12" t="s">
        <v>76</v>
      </c>
      <c r="AY94" s="224" t="s">
        <v>180</v>
      </c>
    </row>
    <row r="95" spans="2:51" s="13" customFormat="1" ht="12">
      <c r="B95" s="225"/>
      <c r="C95" s="226"/>
      <c r="D95" s="216" t="s">
        <v>189</v>
      </c>
      <c r="E95" s="227" t="s">
        <v>21</v>
      </c>
      <c r="F95" s="228" t="s">
        <v>205</v>
      </c>
      <c r="G95" s="226"/>
      <c r="H95" s="229">
        <v>318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189</v>
      </c>
      <c r="AU95" s="235" t="s">
        <v>86</v>
      </c>
      <c r="AV95" s="13" t="s">
        <v>86</v>
      </c>
      <c r="AW95" s="13" t="s">
        <v>39</v>
      </c>
      <c r="AX95" s="13" t="s">
        <v>76</v>
      </c>
      <c r="AY95" s="235" t="s">
        <v>180</v>
      </c>
    </row>
    <row r="96" spans="2:51" s="14" customFormat="1" ht="12">
      <c r="B96" s="236"/>
      <c r="C96" s="237"/>
      <c r="D96" s="216" t="s">
        <v>189</v>
      </c>
      <c r="E96" s="238" t="s">
        <v>21</v>
      </c>
      <c r="F96" s="239" t="s">
        <v>192</v>
      </c>
      <c r="G96" s="237"/>
      <c r="H96" s="240">
        <v>318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189</v>
      </c>
      <c r="AU96" s="246" t="s">
        <v>86</v>
      </c>
      <c r="AV96" s="14" t="s">
        <v>187</v>
      </c>
      <c r="AW96" s="14" t="s">
        <v>39</v>
      </c>
      <c r="AX96" s="14" t="s">
        <v>84</v>
      </c>
      <c r="AY96" s="246" t="s">
        <v>180</v>
      </c>
    </row>
    <row r="97" spans="2:65" s="1" customFormat="1" ht="38.25" customHeight="1">
      <c r="B97" s="42"/>
      <c r="C97" s="202" t="s">
        <v>187</v>
      </c>
      <c r="D97" s="202" t="s">
        <v>182</v>
      </c>
      <c r="E97" s="203" t="s">
        <v>206</v>
      </c>
      <c r="F97" s="204" t="s">
        <v>207</v>
      </c>
      <c r="G97" s="205" t="s">
        <v>185</v>
      </c>
      <c r="H97" s="206">
        <v>150</v>
      </c>
      <c r="I97" s="207"/>
      <c r="J97" s="208">
        <f>ROUND(I97*H97,2)</f>
        <v>0</v>
      </c>
      <c r="K97" s="204" t="s">
        <v>186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5E-05</v>
      </c>
      <c r="R97" s="211">
        <f>Q97*H97</f>
        <v>0.007500000000000001</v>
      </c>
      <c r="S97" s="211">
        <v>0.128</v>
      </c>
      <c r="T97" s="212">
        <f>S97*H97</f>
        <v>19.2</v>
      </c>
      <c r="AR97" s="25" t="s">
        <v>187</v>
      </c>
      <c r="AT97" s="25" t="s">
        <v>182</v>
      </c>
      <c r="AU97" s="25" t="s">
        <v>86</v>
      </c>
      <c r="AY97" s="25" t="s">
        <v>180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187</v>
      </c>
      <c r="BM97" s="25" t="s">
        <v>208</v>
      </c>
    </row>
    <row r="98" spans="2:51" s="12" customFormat="1" ht="24">
      <c r="B98" s="214"/>
      <c r="C98" s="215"/>
      <c r="D98" s="216" t="s">
        <v>189</v>
      </c>
      <c r="E98" s="217" t="s">
        <v>21</v>
      </c>
      <c r="F98" s="218" t="s">
        <v>209</v>
      </c>
      <c r="G98" s="215"/>
      <c r="H98" s="217" t="s">
        <v>21</v>
      </c>
      <c r="I98" s="219"/>
      <c r="J98" s="215"/>
      <c r="K98" s="215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189</v>
      </c>
      <c r="AU98" s="224" t="s">
        <v>86</v>
      </c>
      <c r="AV98" s="12" t="s">
        <v>84</v>
      </c>
      <c r="AW98" s="12" t="s">
        <v>39</v>
      </c>
      <c r="AX98" s="12" t="s">
        <v>76</v>
      </c>
      <c r="AY98" s="224" t="s">
        <v>180</v>
      </c>
    </row>
    <row r="99" spans="2:51" s="13" customFormat="1" ht="12">
      <c r="B99" s="225"/>
      <c r="C99" s="226"/>
      <c r="D99" s="216" t="s">
        <v>189</v>
      </c>
      <c r="E99" s="227" t="s">
        <v>21</v>
      </c>
      <c r="F99" s="228" t="s">
        <v>210</v>
      </c>
      <c r="G99" s="226"/>
      <c r="H99" s="229">
        <v>150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AT99" s="235" t="s">
        <v>189</v>
      </c>
      <c r="AU99" s="235" t="s">
        <v>86</v>
      </c>
      <c r="AV99" s="13" t="s">
        <v>86</v>
      </c>
      <c r="AW99" s="13" t="s">
        <v>39</v>
      </c>
      <c r="AX99" s="13" t="s">
        <v>76</v>
      </c>
      <c r="AY99" s="235" t="s">
        <v>180</v>
      </c>
    </row>
    <row r="100" spans="2:51" s="14" customFormat="1" ht="12">
      <c r="B100" s="236"/>
      <c r="C100" s="237"/>
      <c r="D100" s="216" t="s">
        <v>189</v>
      </c>
      <c r="E100" s="238" t="s">
        <v>21</v>
      </c>
      <c r="F100" s="239" t="s">
        <v>192</v>
      </c>
      <c r="G100" s="237"/>
      <c r="H100" s="240">
        <v>150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189</v>
      </c>
      <c r="AU100" s="246" t="s">
        <v>86</v>
      </c>
      <c r="AV100" s="14" t="s">
        <v>187</v>
      </c>
      <c r="AW100" s="14" t="s">
        <v>39</v>
      </c>
      <c r="AX100" s="14" t="s">
        <v>84</v>
      </c>
      <c r="AY100" s="246" t="s">
        <v>180</v>
      </c>
    </row>
    <row r="101" spans="2:65" s="1" customFormat="1" ht="38.25" customHeight="1">
      <c r="B101" s="42"/>
      <c r="C101" s="202" t="s">
        <v>211</v>
      </c>
      <c r="D101" s="202" t="s">
        <v>182</v>
      </c>
      <c r="E101" s="203" t="s">
        <v>212</v>
      </c>
      <c r="F101" s="204" t="s">
        <v>213</v>
      </c>
      <c r="G101" s="205" t="s">
        <v>185</v>
      </c>
      <c r="H101" s="206">
        <v>187</v>
      </c>
      <c r="I101" s="207"/>
      <c r="J101" s="208">
        <f>ROUND(I101*H101,2)</f>
        <v>0</v>
      </c>
      <c r="K101" s="204" t="s">
        <v>186</v>
      </c>
      <c r="L101" s="62"/>
      <c r="M101" s="209" t="s">
        <v>21</v>
      </c>
      <c r="N101" s="210" t="s">
        <v>47</v>
      </c>
      <c r="O101" s="43"/>
      <c r="P101" s="211">
        <f>O101*H101</f>
        <v>0</v>
      </c>
      <c r="Q101" s="211">
        <v>9E-05</v>
      </c>
      <c r="R101" s="211">
        <f>Q101*H101</f>
        <v>0.01683</v>
      </c>
      <c r="S101" s="211">
        <v>0.256</v>
      </c>
      <c r="T101" s="212">
        <f>S101*H101</f>
        <v>47.872</v>
      </c>
      <c r="AR101" s="25" t="s">
        <v>187</v>
      </c>
      <c r="AT101" s="25" t="s">
        <v>182</v>
      </c>
      <c r="AU101" s="25" t="s">
        <v>86</v>
      </c>
      <c r="AY101" s="25" t="s">
        <v>180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84</v>
      </c>
      <c r="BK101" s="213">
        <f>ROUND(I101*H101,2)</f>
        <v>0</v>
      </c>
      <c r="BL101" s="25" t="s">
        <v>187</v>
      </c>
      <c r="BM101" s="25" t="s">
        <v>214</v>
      </c>
    </row>
    <row r="102" spans="2:51" s="12" customFormat="1" ht="12">
      <c r="B102" s="214"/>
      <c r="C102" s="215"/>
      <c r="D102" s="216" t="s">
        <v>189</v>
      </c>
      <c r="E102" s="217" t="s">
        <v>21</v>
      </c>
      <c r="F102" s="218" t="s">
        <v>215</v>
      </c>
      <c r="G102" s="215"/>
      <c r="H102" s="217" t="s">
        <v>21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189</v>
      </c>
      <c r="AU102" s="224" t="s">
        <v>86</v>
      </c>
      <c r="AV102" s="12" t="s">
        <v>84</v>
      </c>
      <c r="AW102" s="12" t="s">
        <v>39</v>
      </c>
      <c r="AX102" s="12" t="s">
        <v>76</v>
      </c>
      <c r="AY102" s="224" t="s">
        <v>180</v>
      </c>
    </row>
    <row r="103" spans="2:51" s="13" customFormat="1" ht="12">
      <c r="B103" s="225"/>
      <c r="C103" s="226"/>
      <c r="D103" s="216" t="s">
        <v>189</v>
      </c>
      <c r="E103" s="227" t="s">
        <v>21</v>
      </c>
      <c r="F103" s="228" t="s">
        <v>216</v>
      </c>
      <c r="G103" s="226"/>
      <c r="H103" s="229">
        <v>187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189</v>
      </c>
      <c r="AU103" s="235" t="s">
        <v>86</v>
      </c>
      <c r="AV103" s="13" t="s">
        <v>86</v>
      </c>
      <c r="AW103" s="13" t="s">
        <v>39</v>
      </c>
      <c r="AX103" s="13" t="s">
        <v>76</v>
      </c>
      <c r="AY103" s="235" t="s">
        <v>180</v>
      </c>
    </row>
    <row r="104" spans="2:51" s="14" customFormat="1" ht="12">
      <c r="B104" s="236"/>
      <c r="C104" s="237"/>
      <c r="D104" s="216" t="s">
        <v>189</v>
      </c>
      <c r="E104" s="238" t="s">
        <v>21</v>
      </c>
      <c r="F104" s="239" t="s">
        <v>192</v>
      </c>
      <c r="G104" s="237"/>
      <c r="H104" s="240">
        <v>187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189</v>
      </c>
      <c r="AU104" s="246" t="s">
        <v>86</v>
      </c>
      <c r="AV104" s="14" t="s">
        <v>187</v>
      </c>
      <c r="AW104" s="14" t="s">
        <v>39</v>
      </c>
      <c r="AX104" s="14" t="s">
        <v>84</v>
      </c>
      <c r="AY104" s="246" t="s">
        <v>180</v>
      </c>
    </row>
    <row r="105" spans="2:65" s="1" customFormat="1" ht="38.25" customHeight="1">
      <c r="B105" s="42"/>
      <c r="C105" s="202" t="s">
        <v>217</v>
      </c>
      <c r="D105" s="202" t="s">
        <v>182</v>
      </c>
      <c r="E105" s="203" t="s">
        <v>218</v>
      </c>
      <c r="F105" s="204" t="s">
        <v>219</v>
      </c>
      <c r="G105" s="205" t="s">
        <v>220</v>
      </c>
      <c r="H105" s="206">
        <v>8</v>
      </c>
      <c r="I105" s="207"/>
      <c r="J105" s="208">
        <f>ROUND(I105*H105,2)</f>
        <v>0</v>
      </c>
      <c r="K105" s="204" t="s">
        <v>186</v>
      </c>
      <c r="L105" s="62"/>
      <c r="M105" s="209" t="s">
        <v>21</v>
      </c>
      <c r="N105" s="210" t="s">
        <v>47</v>
      </c>
      <c r="O105" s="43"/>
      <c r="P105" s="211">
        <f>O105*H105</f>
        <v>0</v>
      </c>
      <c r="Q105" s="211">
        <v>0</v>
      </c>
      <c r="R105" s="211">
        <f>Q105*H105</f>
        <v>0</v>
      </c>
      <c r="S105" s="211">
        <v>0.29</v>
      </c>
      <c r="T105" s="212">
        <f>S105*H105</f>
        <v>2.32</v>
      </c>
      <c r="AR105" s="25" t="s">
        <v>187</v>
      </c>
      <c r="AT105" s="25" t="s">
        <v>182</v>
      </c>
      <c r="AU105" s="25" t="s">
        <v>86</v>
      </c>
      <c r="AY105" s="25" t="s">
        <v>180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84</v>
      </c>
      <c r="BK105" s="213">
        <f>ROUND(I105*H105,2)</f>
        <v>0</v>
      </c>
      <c r="BL105" s="25" t="s">
        <v>187</v>
      </c>
      <c r="BM105" s="25" t="s">
        <v>221</v>
      </c>
    </row>
    <row r="106" spans="2:51" s="12" customFormat="1" ht="12">
      <c r="B106" s="214"/>
      <c r="C106" s="215"/>
      <c r="D106" s="216" t="s">
        <v>189</v>
      </c>
      <c r="E106" s="217" t="s">
        <v>21</v>
      </c>
      <c r="F106" s="218" t="s">
        <v>222</v>
      </c>
      <c r="G106" s="215"/>
      <c r="H106" s="217" t="s">
        <v>21</v>
      </c>
      <c r="I106" s="219"/>
      <c r="J106" s="215"/>
      <c r="K106" s="215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189</v>
      </c>
      <c r="AU106" s="224" t="s">
        <v>86</v>
      </c>
      <c r="AV106" s="12" t="s">
        <v>84</v>
      </c>
      <c r="AW106" s="12" t="s">
        <v>39</v>
      </c>
      <c r="AX106" s="12" t="s">
        <v>76</v>
      </c>
      <c r="AY106" s="224" t="s">
        <v>180</v>
      </c>
    </row>
    <row r="107" spans="2:51" s="13" customFormat="1" ht="12">
      <c r="B107" s="225"/>
      <c r="C107" s="226"/>
      <c r="D107" s="216" t="s">
        <v>189</v>
      </c>
      <c r="E107" s="227" t="s">
        <v>21</v>
      </c>
      <c r="F107" s="228" t="s">
        <v>223</v>
      </c>
      <c r="G107" s="226"/>
      <c r="H107" s="229">
        <v>8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189</v>
      </c>
      <c r="AU107" s="235" t="s">
        <v>86</v>
      </c>
      <c r="AV107" s="13" t="s">
        <v>86</v>
      </c>
      <c r="AW107" s="13" t="s">
        <v>39</v>
      </c>
      <c r="AX107" s="13" t="s">
        <v>76</v>
      </c>
      <c r="AY107" s="235" t="s">
        <v>180</v>
      </c>
    </row>
    <row r="108" spans="2:51" s="14" customFormat="1" ht="12">
      <c r="B108" s="236"/>
      <c r="C108" s="237"/>
      <c r="D108" s="216" t="s">
        <v>189</v>
      </c>
      <c r="E108" s="238" t="s">
        <v>21</v>
      </c>
      <c r="F108" s="239" t="s">
        <v>192</v>
      </c>
      <c r="G108" s="237"/>
      <c r="H108" s="240">
        <v>8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AT108" s="246" t="s">
        <v>189</v>
      </c>
      <c r="AU108" s="246" t="s">
        <v>86</v>
      </c>
      <c r="AV108" s="14" t="s">
        <v>187</v>
      </c>
      <c r="AW108" s="14" t="s">
        <v>39</v>
      </c>
      <c r="AX108" s="14" t="s">
        <v>84</v>
      </c>
      <c r="AY108" s="246" t="s">
        <v>180</v>
      </c>
    </row>
    <row r="109" spans="2:65" s="1" customFormat="1" ht="38.25" customHeight="1">
      <c r="B109" s="42"/>
      <c r="C109" s="202" t="s">
        <v>224</v>
      </c>
      <c r="D109" s="202" t="s">
        <v>182</v>
      </c>
      <c r="E109" s="203" t="s">
        <v>225</v>
      </c>
      <c r="F109" s="204" t="s">
        <v>226</v>
      </c>
      <c r="G109" s="205" t="s">
        <v>220</v>
      </c>
      <c r="H109" s="206">
        <v>298</v>
      </c>
      <c r="I109" s="207"/>
      <c r="J109" s="208">
        <f>ROUND(I109*H109,2)</f>
        <v>0</v>
      </c>
      <c r="K109" s="204" t="s">
        <v>186</v>
      </c>
      <c r="L109" s="62"/>
      <c r="M109" s="209" t="s">
        <v>21</v>
      </c>
      <c r="N109" s="210" t="s">
        <v>47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0.205</v>
      </c>
      <c r="T109" s="212">
        <f>S109*H109</f>
        <v>61.089999999999996</v>
      </c>
      <c r="AR109" s="25" t="s">
        <v>187</v>
      </c>
      <c r="AT109" s="25" t="s">
        <v>182</v>
      </c>
      <c r="AU109" s="25" t="s">
        <v>86</v>
      </c>
      <c r="AY109" s="25" t="s">
        <v>180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84</v>
      </c>
      <c r="BK109" s="213">
        <f>ROUND(I109*H109,2)</f>
        <v>0</v>
      </c>
      <c r="BL109" s="25" t="s">
        <v>187</v>
      </c>
      <c r="BM109" s="25" t="s">
        <v>227</v>
      </c>
    </row>
    <row r="110" spans="2:51" s="12" customFormat="1" ht="12">
      <c r="B110" s="214"/>
      <c r="C110" s="215"/>
      <c r="D110" s="216" t="s">
        <v>189</v>
      </c>
      <c r="E110" s="217" t="s">
        <v>21</v>
      </c>
      <c r="F110" s="218" t="s">
        <v>228</v>
      </c>
      <c r="G110" s="215"/>
      <c r="H110" s="217" t="s">
        <v>21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189</v>
      </c>
      <c r="AU110" s="224" t="s">
        <v>86</v>
      </c>
      <c r="AV110" s="12" t="s">
        <v>84</v>
      </c>
      <c r="AW110" s="12" t="s">
        <v>39</v>
      </c>
      <c r="AX110" s="12" t="s">
        <v>76</v>
      </c>
      <c r="AY110" s="224" t="s">
        <v>180</v>
      </c>
    </row>
    <row r="111" spans="2:51" s="13" customFormat="1" ht="12">
      <c r="B111" s="225"/>
      <c r="C111" s="226"/>
      <c r="D111" s="216" t="s">
        <v>189</v>
      </c>
      <c r="E111" s="227" t="s">
        <v>21</v>
      </c>
      <c r="F111" s="228" t="s">
        <v>229</v>
      </c>
      <c r="G111" s="226"/>
      <c r="H111" s="229">
        <v>298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189</v>
      </c>
      <c r="AU111" s="235" t="s">
        <v>86</v>
      </c>
      <c r="AV111" s="13" t="s">
        <v>86</v>
      </c>
      <c r="AW111" s="13" t="s">
        <v>39</v>
      </c>
      <c r="AX111" s="13" t="s">
        <v>76</v>
      </c>
      <c r="AY111" s="235" t="s">
        <v>180</v>
      </c>
    </row>
    <row r="112" spans="2:51" s="14" customFormat="1" ht="12">
      <c r="B112" s="236"/>
      <c r="C112" s="237"/>
      <c r="D112" s="216" t="s">
        <v>189</v>
      </c>
      <c r="E112" s="238" t="s">
        <v>21</v>
      </c>
      <c r="F112" s="239" t="s">
        <v>192</v>
      </c>
      <c r="G112" s="237"/>
      <c r="H112" s="240">
        <v>298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189</v>
      </c>
      <c r="AU112" s="246" t="s">
        <v>86</v>
      </c>
      <c r="AV112" s="14" t="s">
        <v>187</v>
      </c>
      <c r="AW112" s="14" t="s">
        <v>39</v>
      </c>
      <c r="AX112" s="14" t="s">
        <v>84</v>
      </c>
      <c r="AY112" s="246" t="s">
        <v>180</v>
      </c>
    </row>
    <row r="113" spans="2:65" s="1" customFormat="1" ht="38.25" customHeight="1">
      <c r="B113" s="42"/>
      <c r="C113" s="202" t="s">
        <v>223</v>
      </c>
      <c r="D113" s="202" t="s">
        <v>182</v>
      </c>
      <c r="E113" s="203" t="s">
        <v>230</v>
      </c>
      <c r="F113" s="204" t="s">
        <v>231</v>
      </c>
      <c r="G113" s="205" t="s">
        <v>220</v>
      </c>
      <c r="H113" s="206">
        <v>16</v>
      </c>
      <c r="I113" s="207"/>
      <c r="J113" s="208">
        <f>ROUND(I113*H113,2)</f>
        <v>0</v>
      </c>
      <c r="K113" s="204" t="s">
        <v>186</v>
      </c>
      <c r="L113" s="62"/>
      <c r="M113" s="209" t="s">
        <v>21</v>
      </c>
      <c r="N113" s="210" t="s">
        <v>47</v>
      </c>
      <c r="O113" s="43"/>
      <c r="P113" s="211">
        <f>O113*H113</f>
        <v>0</v>
      </c>
      <c r="Q113" s="211">
        <v>0</v>
      </c>
      <c r="R113" s="211">
        <f>Q113*H113</f>
        <v>0</v>
      </c>
      <c r="S113" s="211">
        <v>0.115</v>
      </c>
      <c r="T113" s="212">
        <f>S113*H113</f>
        <v>1.84</v>
      </c>
      <c r="AR113" s="25" t="s">
        <v>187</v>
      </c>
      <c r="AT113" s="25" t="s">
        <v>182</v>
      </c>
      <c r="AU113" s="25" t="s">
        <v>86</v>
      </c>
      <c r="AY113" s="25" t="s">
        <v>180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187</v>
      </c>
      <c r="BM113" s="25" t="s">
        <v>232</v>
      </c>
    </row>
    <row r="114" spans="2:51" s="12" customFormat="1" ht="12">
      <c r="B114" s="214"/>
      <c r="C114" s="215"/>
      <c r="D114" s="216" t="s">
        <v>189</v>
      </c>
      <c r="E114" s="217" t="s">
        <v>21</v>
      </c>
      <c r="F114" s="218" t="s">
        <v>233</v>
      </c>
      <c r="G114" s="215"/>
      <c r="H114" s="217" t="s">
        <v>21</v>
      </c>
      <c r="I114" s="219"/>
      <c r="J114" s="215"/>
      <c r="K114" s="215"/>
      <c r="L114" s="220"/>
      <c r="M114" s="221"/>
      <c r="N114" s="222"/>
      <c r="O114" s="222"/>
      <c r="P114" s="222"/>
      <c r="Q114" s="222"/>
      <c r="R114" s="222"/>
      <c r="S114" s="222"/>
      <c r="T114" s="223"/>
      <c r="AT114" s="224" t="s">
        <v>189</v>
      </c>
      <c r="AU114" s="224" t="s">
        <v>86</v>
      </c>
      <c r="AV114" s="12" t="s">
        <v>84</v>
      </c>
      <c r="AW114" s="12" t="s">
        <v>39</v>
      </c>
      <c r="AX114" s="12" t="s">
        <v>76</v>
      </c>
      <c r="AY114" s="224" t="s">
        <v>180</v>
      </c>
    </row>
    <row r="115" spans="2:51" s="13" customFormat="1" ht="12">
      <c r="B115" s="225"/>
      <c r="C115" s="226"/>
      <c r="D115" s="216" t="s">
        <v>189</v>
      </c>
      <c r="E115" s="227" t="s">
        <v>21</v>
      </c>
      <c r="F115" s="228" t="s">
        <v>234</v>
      </c>
      <c r="G115" s="226"/>
      <c r="H115" s="229">
        <v>16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AT115" s="235" t="s">
        <v>189</v>
      </c>
      <c r="AU115" s="235" t="s">
        <v>86</v>
      </c>
      <c r="AV115" s="13" t="s">
        <v>86</v>
      </c>
      <c r="AW115" s="13" t="s">
        <v>39</v>
      </c>
      <c r="AX115" s="13" t="s">
        <v>76</v>
      </c>
      <c r="AY115" s="235" t="s">
        <v>180</v>
      </c>
    </row>
    <row r="116" spans="2:51" s="14" customFormat="1" ht="12">
      <c r="B116" s="236"/>
      <c r="C116" s="237"/>
      <c r="D116" s="216" t="s">
        <v>189</v>
      </c>
      <c r="E116" s="238" t="s">
        <v>21</v>
      </c>
      <c r="F116" s="239" t="s">
        <v>192</v>
      </c>
      <c r="G116" s="237"/>
      <c r="H116" s="240">
        <v>16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AT116" s="246" t="s">
        <v>189</v>
      </c>
      <c r="AU116" s="246" t="s">
        <v>86</v>
      </c>
      <c r="AV116" s="14" t="s">
        <v>187</v>
      </c>
      <c r="AW116" s="14" t="s">
        <v>39</v>
      </c>
      <c r="AX116" s="14" t="s">
        <v>84</v>
      </c>
      <c r="AY116" s="246" t="s">
        <v>180</v>
      </c>
    </row>
    <row r="117" spans="2:65" s="1" customFormat="1" ht="38.25" customHeight="1">
      <c r="B117" s="42"/>
      <c r="C117" s="202" t="s">
        <v>235</v>
      </c>
      <c r="D117" s="202" t="s">
        <v>182</v>
      </c>
      <c r="E117" s="203" t="s">
        <v>236</v>
      </c>
      <c r="F117" s="204" t="s">
        <v>237</v>
      </c>
      <c r="G117" s="205" t="s">
        <v>185</v>
      </c>
      <c r="H117" s="206">
        <v>16</v>
      </c>
      <c r="I117" s="207"/>
      <c r="J117" s="208">
        <f>ROUND(I117*H117,2)</f>
        <v>0</v>
      </c>
      <c r="K117" s="204" t="s">
        <v>186</v>
      </c>
      <c r="L117" s="62"/>
      <c r="M117" s="209" t="s">
        <v>21</v>
      </c>
      <c r="N117" s="210" t="s">
        <v>47</v>
      </c>
      <c r="O117" s="43"/>
      <c r="P117" s="211">
        <f>O117*H117</f>
        <v>0</v>
      </c>
      <c r="Q117" s="211">
        <v>0</v>
      </c>
      <c r="R117" s="211">
        <f>Q117*H117</f>
        <v>0</v>
      </c>
      <c r="S117" s="211">
        <v>0.625</v>
      </c>
      <c r="T117" s="212">
        <f>S117*H117</f>
        <v>10</v>
      </c>
      <c r="AR117" s="25" t="s">
        <v>187</v>
      </c>
      <c r="AT117" s="25" t="s">
        <v>182</v>
      </c>
      <c r="AU117" s="25" t="s">
        <v>86</v>
      </c>
      <c r="AY117" s="25" t="s">
        <v>180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84</v>
      </c>
      <c r="BK117" s="213">
        <f>ROUND(I117*H117,2)</f>
        <v>0</v>
      </c>
      <c r="BL117" s="25" t="s">
        <v>187</v>
      </c>
      <c r="BM117" s="25" t="s">
        <v>238</v>
      </c>
    </row>
    <row r="118" spans="2:51" s="12" customFormat="1" ht="12">
      <c r="B118" s="214"/>
      <c r="C118" s="215"/>
      <c r="D118" s="216" t="s">
        <v>189</v>
      </c>
      <c r="E118" s="217" t="s">
        <v>21</v>
      </c>
      <c r="F118" s="218" t="s">
        <v>239</v>
      </c>
      <c r="G118" s="215"/>
      <c r="H118" s="217" t="s">
        <v>21</v>
      </c>
      <c r="I118" s="219"/>
      <c r="J118" s="215"/>
      <c r="K118" s="215"/>
      <c r="L118" s="220"/>
      <c r="M118" s="221"/>
      <c r="N118" s="222"/>
      <c r="O118" s="222"/>
      <c r="P118" s="222"/>
      <c r="Q118" s="222"/>
      <c r="R118" s="222"/>
      <c r="S118" s="222"/>
      <c r="T118" s="223"/>
      <c r="AT118" s="224" t="s">
        <v>189</v>
      </c>
      <c r="AU118" s="224" t="s">
        <v>86</v>
      </c>
      <c r="AV118" s="12" t="s">
        <v>84</v>
      </c>
      <c r="AW118" s="12" t="s">
        <v>39</v>
      </c>
      <c r="AX118" s="12" t="s">
        <v>76</v>
      </c>
      <c r="AY118" s="224" t="s">
        <v>180</v>
      </c>
    </row>
    <row r="119" spans="2:51" s="13" customFormat="1" ht="12">
      <c r="B119" s="225"/>
      <c r="C119" s="226"/>
      <c r="D119" s="216" t="s">
        <v>189</v>
      </c>
      <c r="E119" s="227" t="s">
        <v>21</v>
      </c>
      <c r="F119" s="228" t="s">
        <v>240</v>
      </c>
      <c r="G119" s="226"/>
      <c r="H119" s="229">
        <v>16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AT119" s="235" t="s">
        <v>189</v>
      </c>
      <c r="AU119" s="235" t="s">
        <v>86</v>
      </c>
      <c r="AV119" s="13" t="s">
        <v>86</v>
      </c>
      <c r="AW119" s="13" t="s">
        <v>39</v>
      </c>
      <c r="AX119" s="13" t="s">
        <v>76</v>
      </c>
      <c r="AY119" s="235" t="s">
        <v>180</v>
      </c>
    </row>
    <row r="120" spans="2:51" s="14" customFormat="1" ht="12">
      <c r="B120" s="236"/>
      <c r="C120" s="237"/>
      <c r="D120" s="216" t="s">
        <v>189</v>
      </c>
      <c r="E120" s="238" t="s">
        <v>21</v>
      </c>
      <c r="F120" s="239" t="s">
        <v>192</v>
      </c>
      <c r="G120" s="237"/>
      <c r="H120" s="240">
        <v>16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189</v>
      </c>
      <c r="AU120" s="246" t="s">
        <v>86</v>
      </c>
      <c r="AV120" s="14" t="s">
        <v>187</v>
      </c>
      <c r="AW120" s="14" t="s">
        <v>39</v>
      </c>
      <c r="AX120" s="14" t="s">
        <v>84</v>
      </c>
      <c r="AY120" s="246" t="s">
        <v>180</v>
      </c>
    </row>
    <row r="121" spans="2:65" s="1" customFormat="1" ht="51" customHeight="1">
      <c r="B121" s="42"/>
      <c r="C121" s="202" t="s">
        <v>241</v>
      </c>
      <c r="D121" s="202" t="s">
        <v>182</v>
      </c>
      <c r="E121" s="203" t="s">
        <v>242</v>
      </c>
      <c r="F121" s="204" t="s">
        <v>243</v>
      </c>
      <c r="G121" s="205" t="s">
        <v>220</v>
      </c>
      <c r="H121" s="206">
        <v>8</v>
      </c>
      <c r="I121" s="207"/>
      <c r="J121" s="208">
        <f>ROUND(I121*H121,2)</f>
        <v>0</v>
      </c>
      <c r="K121" s="204" t="s">
        <v>186</v>
      </c>
      <c r="L121" s="62"/>
      <c r="M121" s="209" t="s">
        <v>21</v>
      </c>
      <c r="N121" s="210" t="s">
        <v>47</v>
      </c>
      <c r="O121" s="43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AR121" s="25" t="s">
        <v>187</v>
      </c>
      <c r="AT121" s="25" t="s">
        <v>182</v>
      </c>
      <c r="AU121" s="25" t="s">
        <v>86</v>
      </c>
      <c r="AY121" s="25" t="s">
        <v>180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84</v>
      </c>
      <c r="BK121" s="213">
        <f>ROUND(I121*H121,2)</f>
        <v>0</v>
      </c>
      <c r="BL121" s="25" t="s">
        <v>187</v>
      </c>
      <c r="BM121" s="25" t="s">
        <v>244</v>
      </c>
    </row>
    <row r="122" spans="2:51" s="12" customFormat="1" ht="12">
      <c r="B122" s="214"/>
      <c r="C122" s="215"/>
      <c r="D122" s="216" t="s">
        <v>189</v>
      </c>
      <c r="E122" s="217" t="s">
        <v>21</v>
      </c>
      <c r="F122" s="218" t="s">
        <v>222</v>
      </c>
      <c r="G122" s="215"/>
      <c r="H122" s="217" t="s">
        <v>21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189</v>
      </c>
      <c r="AU122" s="224" t="s">
        <v>86</v>
      </c>
      <c r="AV122" s="12" t="s">
        <v>84</v>
      </c>
      <c r="AW122" s="12" t="s">
        <v>39</v>
      </c>
      <c r="AX122" s="12" t="s">
        <v>76</v>
      </c>
      <c r="AY122" s="224" t="s">
        <v>180</v>
      </c>
    </row>
    <row r="123" spans="2:51" s="12" customFormat="1" ht="12">
      <c r="B123" s="214"/>
      <c r="C123" s="215"/>
      <c r="D123" s="216" t="s">
        <v>189</v>
      </c>
      <c r="E123" s="217" t="s">
        <v>21</v>
      </c>
      <c r="F123" s="218" t="s">
        <v>245</v>
      </c>
      <c r="G123" s="215"/>
      <c r="H123" s="217" t="s">
        <v>21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189</v>
      </c>
      <c r="AU123" s="224" t="s">
        <v>86</v>
      </c>
      <c r="AV123" s="12" t="s">
        <v>84</v>
      </c>
      <c r="AW123" s="12" t="s">
        <v>39</v>
      </c>
      <c r="AX123" s="12" t="s">
        <v>76</v>
      </c>
      <c r="AY123" s="224" t="s">
        <v>180</v>
      </c>
    </row>
    <row r="124" spans="2:51" s="13" customFormat="1" ht="12">
      <c r="B124" s="225"/>
      <c r="C124" s="226"/>
      <c r="D124" s="216" t="s">
        <v>189</v>
      </c>
      <c r="E124" s="227" t="s">
        <v>21</v>
      </c>
      <c r="F124" s="228" t="s">
        <v>223</v>
      </c>
      <c r="G124" s="226"/>
      <c r="H124" s="229">
        <v>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189</v>
      </c>
      <c r="AU124" s="235" t="s">
        <v>86</v>
      </c>
      <c r="AV124" s="13" t="s">
        <v>86</v>
      </c>
      <c r="AW124" s="13" t="s">
        <v>39</v>
      </c>
      <c r="AX124" s="13" t="s">
        <v>76</v>
      </c>
      <c r="AY124" s="235" t="s">
        <v>180</v>
      </c>
    </row>
    <row r="125" spans="2:51" s="14" customFormat="1" ht="12">
      <c r="B125" s="236"/>
      <c r="C125" s="237"/>
      <c r="D125" s="216" t="s">
        <v>189</v>
      </c>
      <c r="E125" s="238" t="s">
        <v>21</v>
      </c>
      <c r="F125" s="239" t="s">
        <v>192</v>
      </c>
      <c r="G125" s="237"/>
      <c r="H125" s="240">
        <v>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AT125" s="246" t="s">
        <v>189</v>
      </c>
      <c r="AU125" s="246" t="s">
        <v>86</v>
      </c>
      <c r="AV125" s="14" t="s">
        <v>187</v>
      </c>
      <c r="AW125" s="14" t="s">
        <v>39</v>
      </c>
      <c r="AX125" s="14" t="s">
        <v>84</v>
      </c>
      <c r="AY125" s="246" t="s">
        <v>180</v>
      </c>
    </row>
    <row r="126" spans="2:65" s="1" customFormat="1" ht="51" customHeight="1">
      <c r="B126" s="42"/>
      <c r="C126" s="202" t="s">
        <v>246</v>
      </c>
      <c r="D126" s="202" t="s">
        <v>182</v>
      </c>
      <c r="E126" s="203" t="s">
        <v>247</v>
      </c>
      <c r="F126" s="204" t="s">
        <v>248</v>
      </c>
      <c r="G126" s="205" t="s">
        <v>185</v>
      </c>
      <c r="H126" s="206">
        <v>16</v>
      </c>
      <c r="I126" s="207"/>
      <c r="J126" s="208">
        <f>ROUND(I126*H126,2)</f>
        <v>0</v>
      </c>
      <c r="K126" s="204" t="s">
        <v>186</v>
      </c>
      <c r="L126" s="62"/>
      <c r="M126" s="209" t="s">
        <v>21</v>
      </c>
      <c r="N126" s="210" t="s">
        <v>47</v>
      </c>
      <c r="O126" s="43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187</v>
      </c>
      <c r="AT126" s="25" t="s">
        <v>182</v>
      </c>
      <c r="AU126" s="25" t="s">
        <v>86</v>
      </c>
      <c r="AY126" s="25" t="s">
        <v>180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84</v>
      </c>
      <c r="BK126" s="213">
        <f>ROUND(I126*H126,2)</f>
        <v>0</v>
      </c>
      <c r="BL126" s="25" t="s">
        <v>187</v>
      </c>
      <c r="BM126" s="25" t="s">
        <v>249</v>
      </c>
    </row>
    <row r="127" spans="2:51" s="12" customFormat="1" ht="12">
      <c r="B127" s="214"/>
      <c r="C127" s="215"/>
      <c r="D127" s="216" t="s">
        <v>189</v>
      </c>
      <c r="E127" s="217" t="s">
        <v>21</v>
      </c>
      <c r="F127" s="218" t="s">
        <v>250</v>
      </c>
      <c r="G127" s="215"/>
      <c r="H127" s="217" t="s">
        <v>21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189</v>
      </c>
      <c r="AU127" s="224" t="s">
        <v>86</v>
      </c>
      <c r="AV127" s="12" t="s">
        <v>84</v>
      </c>
      <c r="AW127" s="12" t="s">
        <v>39</v>
      </c>
      <c r="AX127" s="12" t="s">
        <v>76</v>
      </c>
      <c r="AY127" s="224" t="s">
        <v>180</v>
      </c>
    </row>
    <row r="128" spans="2:51" s="12" customFormat="1" ht="12">
      <c r="B128" s="214"/>
      <c r="C128" s="215"/>
      <c r="D128" s="216" t="s">
        <v>189</v>
      </c>
      <c r="E128" s="217" t="s">
        <v>21</v>
      </c>
      <c r="F128" s="218" t="s">
        <v>251</v>
      </c>
      <c r="G128" s="215"/>
      <c r="H128" s="217" t="s">
        <v>21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189</v>
      </c>
      <c r="AU128" s="224" t="s">
        <v>86</v>
      </c>
      <c r="AV128" s="12" t="s">
        <v>84</v>
      </c>
      <c r="AW128" s="12" t="s">
        <v>39</v>
      </c>
      <c r="AX128" s="12" t="s">
        <v>76</v>
      </c>
      <c r="AY128" s="224" t="s">
        <v>180</v>
      </c>
    </row>
    <row r="129" spans="2:51" s="13" customFormat="1" ht="12">
      <c r="B129" s="225"/>
      <c r="C129" s="226"/>
      <c r="D129" s="216" t="s">
        <v>189</v>
      </c>
      <c r="E129" s="227" t="s">
        <v>21</v>
      </c>
      <c r="F129" s="228" t="s">
        <v>234</v>
      </c>
      <c r="G129" s="226"/>
      <c r="H129" s="229">
        <v>16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189</v>
      </c>
      <c r="AU129" s="235" t="s">
        <v>86</v>
      </c>
      <c r="AV129" s="13" t="s">
        <v>86</v>
      </c>
      <c r="AW129" s="13" t="s">
        <v>39</v>
      </c>
      <c r="AX129" s="13" t="s">
        <v>76</v>
      </c>
      <c r="AY129" s="235" t="s">
        <v>180</v>
      </c>
    </row>
    <row r="130" spans="2:51" s="14" customFormat="1" ht="12">
      <c r="B130" s="236"/>
      <c r="C130" s="237"/>
      <c r="D130" s="216" t="s">
        <v>189</v>
      </c>
      <c r="E130" s="238" t="s">
        <v>21</v>
      </c>
      <c r="F130" s="239" t="s">
        <v>192</v>
      </c>
      <c r="G130" s="237"/>
      <c r="H130" s="240">
        <v>16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189</v>
      </c>
      <c r="AU130" s="246" t="s">
        <v>86</v>
      </c>
      <c r="AV130" s="14" t="s">
        <v>187</v>
      </c>
      <c r="AW130" s="14" t="s">
        <v>39</v>
      </c>
      <c r="AX130" s="14" t="s">
        <v>84</v>
      </c>
      <c r="AY130" s="246" t="s">
        <v>180</v>
      </c>
    </row>
    <row r="131" spans="2:63" s="11" customFormat="1" ht="29.85" customHeight="1">
      <c r="B131" s="186"/>
      <c r="C131" s="187"/>
      <c r="D131" s="188" t="s">
        <v>75</v>
      </c>
      <c r="E131" s="200" t="s">
        <v>252</v>
      </c>
      <c r="F131" s="200" t="s">
        <v>253</v>
      </c>
      <c r="G131" s="187"/>
      <c r="H131" s="187"/>
      <c r="I131" s="190"/>
      <c r="J131" s="201">
        <f>BK131</f>
        <v>0</v>
      </c>
      <c r="K131" s="187"/>
      <c r="L131" s="192"/>
      <c r="M131" s="193"/>
      <c r="N131" s="194"/>
      <c r="O131" s="194"/>
      <c r="P131" s="195">
        <f>SUM(P132:P168)</f>
        <v>0</v>
      </c>
      <c r="Q131" s="194"/>
      <c r="R131" s="195">
        <f>SUM(R132:R168)</f>
        <v>0</v>
      </c>
      <c r="S131" s="194"/>
      <c r="T131" s="196">
        <f>SUM(T132:T168)</f>
        <v>0</v>
      </c>
      <c r="AR131" s="197" t="s">
        <v>84</v>
      </c>
      <c r="AT131" s="198" t="s">
        <v>75</v>
      </c>
      <c r="AU131" s="198" t="s">
        <v>84</v>
      </c>
      <c r="AY131" s="197" t="s">
        <v>180</v>
      </c>
      <c r="BK131" s="199">
        <f>SUM(BK132:BK168)</f>
        <v>0</v>
      </c>
    </row>
    <row r="132" spans="2:65" s="1" customFormat="1" ht="25.5" customHeight="1">
      <c r="B132" s="42"/>
      <c r="C132" s="202" t="s">
        <v>254</v>
      </c>
      <c r="D132" s="202" t="s">
        <v>182</v>
      </c>
      <c r="E132" s="203" t="s">
        <v>255</v>
      </c>
      <c r="F132" s="204" t="s">
        <v>256</v>
      </c>
      <c r="G132" s="205" t="s">
        <v>257</v>
      </c>
      <c r="H132" s="206">
        <v>125.212</v>
      </c>
      <c r="I132" s="207"/>
      <c r="J132" s="208">
        <f>ROUND(I132*H132,2)</f>
        <v>0</v>
      </c>
      <c r="K132" s="204" t="s">
        <v>186</v>
      </c>
      <c r="L132" s="62"/>
      <c r="M132" s="209" t="s">
        <v>21</v>
      </c>
      <c r="N132" s="210" t="s">
        <v>47</v>
      </c>
      <c r="O132" s="43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AR132" s="25" t="s">
        <v>187</v>
      </c>
      <c r="AT132" s="25" t="s">
        <v>182</v>
      </c>
      <c r="AU132" s="25" t="s">
        <v>86</v>
      </c>
      <c r="AY132" s="25" t="s">
        <v>180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5" t="s">
        <v>84</v>
      </c>
      <c r="BK132" s="213">
        <f>ROUND(I132*H132,2)</f>
        <v>0</v>
      </c>
      <c r="BL132" s="25" t="s">
        <v>187</v>
      </c>
      <c r="BM132" s="25" t="s">
        <v>258</v>
      </c>
    </row>
    <row r="133" spans="2:51" s="12" customFormat="1" ht="12">
      <c r="B133" s="214"/>
      <c r="C133" s="215"/>
      <c r="D133" s="216" t="s">
        <v>189</v>
      </c>
      <c r="E133" s="217" t="s">
        <v>21</v>
      </c>
      <c r="F133" s="218" t="s">
        <v>259</v>
      </c>
      <c r="G133" s="215"/>
      <c r="H133" s="217" t="s">
        <v>21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189</v>
      </c>
      <c r="AU133" s="224" t="s">
        <v>86</v>
      </c>
      <c r="AV133" s="12" t="s">
        <v>84</v>
      </c>
      <c r="AW133" s="12" t="s">
        <v>39</v>
      </c>
      <c r="AX133" s="12" t="s">
        <v>76</v>
      </c>
      <c r="AY133" s="224" t="s">
        <v>180</v>
      </c>
    </row>
    <row r="134" spans="2:51" s="12" customFormat="1" ht="12">
      <c r="B134" s="214"/>
      <c r="C134" s="215"/>
      <c r="D134" s="216" t="s">
        <v>189</v>
      </c>
      <c r="E134" s="217" t="s">
        <v>21</v>
      </c>
      <c r="F134" s="218" t="s">
        <v>260</v>
      </c>
      <c r="G134" s="215"/>
      <c r="H134" s="217" t="s">
        <v>21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189</v>
      </c>
      <c r="AU134" s="224" t="s">
        <v>86</v>
      </c>
      <c r="AV134" s="12" t="s">
        <v>84</v>
      </c>
      <c r="AW134" s="12" t="s">
        <v>39</v>
      </c>
      <c r="AX134" s="12" t="s">
        <v>76</v>
      </c>
      <c r="AY134" s="224" t="s">
        <v>180</v>
      </c>
    </row>
    <row r="135" spans="2:51" s="13" customFormat="1" ht="12">
      <c r="B135" s="225"/>
      <c r="C135" s="226"/>
      <c r="D135" s="216" t="s">
        <v>189</v>
      </c>
      <c r="E135" s="227" t="s">
        <v>21</v>
      </c>
      <c r="F135" s="228" t="s">
        <v>261</v>
      </c>
      <c r="G135" s="226"/>
      <c r="H135" s="229">
        <v>54.122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189</v>
      </c>
      <c r="AU135" s="235" t="s">
        <v>86</v>
      </c>
      <c r="AV135" s="13" t="s">
        <v>86</v>
      </c>
      <c r="AW135" s="13" t="s">
        <v>39</v>
      </c>
      <c r="AX135" s="13" t="s">
        <v>76</v>
      </c>
      <c r="AY135" s="235" t="s">
        <v>180</v>
      </c>
    </row>
    <row r="136" spans="2:51" s="12" customFormat="1" ht="12">
      <c r="B136" s="214"/>
      <c r="C136" s="215"/>
      <c r="D136" s="216" t="s">
        <v>189</v>
      </c>
      <c r="E136" s="217" t="s">
        <v>21</v>
      </c>
      <c r="F136" s="218" t="s">
        <v>262</v>
      </c>
      <c r="G136" s="215"/>
      <c r="H136" s="217" t="s">
        <v>21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189</v>
      </c>
      <c r="AU136" s="224" t="s">
        <v>86</v>
      </c>
      <c r="AV136" s="12" t="s">
        <v>84</v>
      </c>
      <c r="AW136" s="12" t="s">
        <v>39</v>
      </c>
      <c r="AX136" s="12" t="s">
        <v>76</v>
      </c>
      <c r="AY136" s="224" t="s">
        <v>180</v>
      </c>
    </row>
    <row r="137" spans="2:51" s="13" customFormat="1" ht="12">
      <c r="B137" s="225"/>
      <c r="C137" s="226"/>
      <c r="D137" s="216" t="s">
        <v>189</v>
      </c>
      <c r="E137" s="227" t="s">
        <v>21</v>
      </c>
      <c r="F137" s="228" t="s">
        <v>263</v>
      </c>
      <c r="G137" s="226"/>
      <c r="H137" s="229">
        <v>61.09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189</v>
      </c>
      <c r="AU137" s="235" t="s">
        <v>86</v>
      </c>
      <c r="AV137" s="13" t="s">
        <v>86</v>
      </c>
      <c r="AW137" s="13" t="s">
        <v>39</v>
      </c>
      <c r="AX137" s="13" t="s">
        <v>76</v>
      </c>
      <c r="AY137" s="235" t="s">
        <v>180</v>
      </c>
    </row>
    <row r="138" spans="2:51" s="12" customFormat="1" ht="12">
      <c r="B138" s="214"/>
      <c r="C138" s="215"/>
      <c r="D138" s="216" t="s">
        <v>189</v>
      </c>
      <c r="E138" s="217" t="s">
        <v>21</v>
      </c>
      <c r="F138" s="218" t="s">
        <v>264</v>
      </c>
      <c r="G138" s="215"/>
      <c r="H138" s="217" t="s">
        <v>21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189</v>
      </c>
      <c r="AU138" s="224" t="s">
        <v>86</v>
      </c>
      <c r="AV138" s="12" t="s">
        <v>84</v>
      </c>
      <c r="AW138" s="12" t="s">
        <v>39</v>
      </c>
      <c r="AX138" s="12" t="s">
        <v>76</v>
      </c>
      <c r="AY138" s="224" t="s">
        <v>180</v>
      </c>
    </row>
    <row r="139" spans="2:51" s="13" customFormat="1" ht="12">
      <c r="B139" s="225"/>
      <c r="C139" s="226"/>
      <c r="D139" s="216" t="s">
        <v>189</v>
      </c>
      <c r="E139" s="227" t="s">
        <v>21</v>
      </c>
      <c r="F139" s="228" t="s">
        <v>265</v>
      </c>
      <c r="G139" s="226"/>
      <c r="H139" s="229">
        <v>10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189</v>
      </c>
      <c r="AU139" s="235" t="s">
        <v>86</v>
      </c>
      <c r="AV139" s="13" t="s">
        <v>86</v>
      </c>
      <c r="AW139" s="13" t="s">
        <v>39</v>
      </c>
      <c r="AX139" s="13" t="s">
        <v>76</v>
      </c>
      <c r="AY139" s="235" t="s">
        <v>180</v>
      </c>
    </row>
    <row r="140" spans="2:51" s="14" customFormat="1" ht="12">
      <c r="B140" s="236"/>
      <c r="C140" s="237"/>
      <c r="D140" s="216" t="s">
        <v>189</v>
      </c>
      <c r="E140" s="238" t="s">
        <v>21</v>
      </c>
      <c r="F140" s="239" t="s">
        <v>192</v>
      </c>
      <c r="G140" s="237"/>
      <c r="H140" s="240">
        <v>125.212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189</v>
      </c>
      <c r="AU140" s="246" t="s">
        <v>86</v>
      </c>
      <c r="AV140" s="14" t="s">
        <v>187</v>
      </c>
      <c r="AW140" s="14" t="s">
        <v>39</v>
      </c>
      <c r="AX140" s="14" t="s">
        <v>84</v>
      </c>
      <c r="AY140" s="246" t="s">
        <v>180</v>
      </c>
    </row>
    <row r="141" spans="2:65" s="1" customFormat="1" ht="38.25" customHeight="1">
      <c r="B141" s="42"/>
      <c r="C141" s="202" t="s">
        <v>266</v>
      </c>
      <c r="D141" s="202" t="s">
        <v>182</v>
      </c>
      <c r="E141" s="203" t="s">
        <v>267</v>
      </c>
      <c r="F141" s="204" t="s">
        <v>268</v>
      </c>
      <c r="G141" s="205" t="s">
        <v>257</v>
      </c>
      <c r="H141" s="206">
        <v>626.06</v>
      </c>
      <c r="I141" s="207"/>
      <c r="J141" s="208">
        <f>ROUND(I141*H141,2)</f>
        <v>0</v>
      </c>
      <c r="K141" s="204" t="s">
        <v>186</v>
      </c>
      <c r="L141" s="62"/>
      <c r="M141" s="209" t="s">
        <v>21</v>
      </c>
      <c r="N141" s="210" t="s">
        <v>47</v>
      </c>
      <c r="O141" s="43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187</v>
      </c>
      <c r="AT141" s="25" t="s">
        <v>182</v>
      </c>
      <c r="AU141" s="25" t="s">
        <v>86</v>
      </c>
      <c r="AY141" s="25" t="s">
        <v>180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84</v>
      </c>
      <c r="BK141" s="213">
        <f>ROUND(I141*H141,2)</f>
        <v>0</v>
      </c>
      <c r="BL141" s="25" t="s">
        <v>187</v>
      </c>
      <c r="BM141" s="25" t="s">
        <v>269</v>
      </c>
    </row>
    <row r="142" spans="2:51" s="12" customFormat="1" ht="12">
      <c r="B142" s="214"/>
      <c r="C142" s="215"/>
      <c r="D142" s="216" t="s">
        <v>189</v>
      </c>
      <c r="E142" s="217" t="s">
        <v>21</v>
      </c>
      <c r="F142" s="218" t="s">
        <v>270</v>
      </c>
      <c r="G142" s="215"/>
      <c r="H142" s="217" t="s">
        <v>21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189</v>
      </c>
      <c r="AU142" s="224" t="s">
        <v>86</v>
      </c>
      <c r="AV142" s="12" t="s">
        <v>84</v>
      </c>
      <c r="AW142" s="12" t="s">
        <v>39</v>
      </c>
      <c r="AX142" s="12" t="s">
        <v>76</v>
      </c>
      <c r="AY142" s="224" t="s">
        <v>180</v>
      </c>
    </row>
    <row r="143" spans="2:51" s="13" customFormat="1" ht="12">
      <c r="B143" s="225"/>
      <c r="C143" s="226"/>
      <c r="D143" s="216" t="s">
        <v>189</v>
      </c>
      <c r="E143" s="227" t="s">
        <v>21</v>
      </c>
      <c r="F143" s="228" t="s">
        <v>271</v>
      </c>
      <c r="G143" s="226"/>
      <c r="H143" s="229">
        <v>626.06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189</v>
      </c>
      <c r="AU143" s="235" t="s">
        <v>86</v>
      </c>
      <c r="AV143" s="13" t="s">
        <v>86</v>
      </c>
      <c r="AW143" s="13" t="s">
        <v>39</v>
      </c>
      <c r="AX143" s="13" t="s">
        <v>76</v>
      </c>
      <c r="AY143" s="235" t="s">
        <v>180</v>
      </c>
    </row>
    <row r="144" spans="2:51" s="14" customFormat="1" ht="12">
      <c r="B144" s="236"/>
      <c r="C144" s="237"/>
      <c r="D144" s="216" t="s">
        <v>189</v>
      </c>
      <c r="E144" s="238" t="s">
        <v>21</v>
      </c>
      <c r="F144" s="239" t="s">
        <v>192</v>
      </c>
      <c r="G144" s="237"/>
      <c r="H144" s="240">
        <v>626.06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189</v>
      </c>
      <c r="AU144" s="246" t="s">
        <v>86</v>
      </c>
      <c r="AV144" s="14" t="s">
        <v>187</v>
      </c>
      <c r="AW144" s="14" t="s">
        <v>39</v>
      </c>
      <c r="AX144" s="14" t="s">
        <v>84</v>
      </c>
      <c r="AY144" s="246" t="s">
        <v>180</v>
      </c>
    </row>
    <row r="145" spans="2:65" s="1" customFormat="1" ht="25.5" customHeight="1">
      <c r="B145" s="42"/>
      <c r="C145" s="202" t="s">
        <v>272</v>
      </c>
      <c r="D145" s="202" t="s">
        <v>182</v>
      </c>
      <c r="E145" s="203" t="s">
        <v>273</v>
      </c>
      <c r="F145" s="204" t="s">
        <v>274</v>
      </c>
      <c r="G145" s="205" t="s">
        <v>257</v>
      </c>
      <c r="H145" s="206">
        <v>125.212</v>
      </c>
      <c r="I145" s="207"/>
      <c r="J145" s="208">
        <f>ROUND(I145*H145,2)</f>
        <v>0</v>
      </c>
      <c r="K145" s="204" t="s">
        <v>186</v>
      </c>
      <c r="L145" s="62"/>
      <c r="M145" s="209" t="s">
        <v>21</v>
      </c>
      <c r="N145" s="210" t="s">
        <v>47</v>
      </c>
      <c r="O145" s="43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187</v>
      </c>
      <c r="AT145" s="25" t="s">
        <v>182</v>
      </c>
      <c r="AU145" s="25" t="s">
        <v>86</v>
      </c>
      <c r="AY145" s="25" t="s">
        <v>180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187</v>
      </c>
      <c r="BM145" s="25" t="s">
        <v>275</v>
      </c>
    </row>
    <row r="146" spans="2:51" s="12" customFormat="1" ht="12">
      <c r="B146" s="214"/>
      <c r="C146" s="215"/>
      <c r="D146" s="216" t="s">
        <v>189</v>
      </c>
      <c r="E146" s="217" t="s">
        <v>21</v>
      </c>
      <c r="F146" s="218" t="s">
        <v>276</v>
      </c>
      <c r="G146" s="215"/>
      <c r="H146" s="217" t="s">
        <v>21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189</v>
      </c>
      <c r="AU146" s="224" t="s">
        <v>86</v>
      </c>
      <c r="AV146" s="12" t="s">
        <v>84</v>
      </c>
      <c r="AW146" s="12" t="s">
        <v>39</v>
      </c>
      <c r="AX146" s="12" t="s">
        <v>76</v>
      </c>
      <c r="AY146" s="224" t="s">
        <v>180</v>
      </c>
    </row>
    <row r="147" spans="2:51" s="13" customFormat="1" ht="12">
      <c r="B147" s="225"/>
      <c r="C147" s="226"/>
      <c r="D147" s="216" t="s">
        <v>189</v>
      </c>
      <c r="E147" s="227" t="s">
        <v>21</v>
      </c>
      <c r="F147" s="228" t="s">
        <v>277</v>
      </c>
      <c r="G147" s="226"/>
      <c r="H147" s="229">
        <v>125.212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189</v>
      </c>
      <c r="AU147" s="235" t="s">
        <v>86</v>
      </c>
      <c r="AV147" s="13" t="s">
        <v>86</v>
      </c>
      <c r="AW147" s="13" t="s">
        <v>39</v>
      </c>
      <c r="AX147" s="13" t="s">
        <v>76</v>
      </c>
      <c r="AY147" s="235" t="s">
        <v>180</v>
      </c>
    </row>
    <row r="148" spans="2:51" s="14" customFormat="1" ht="12">
      <c r="B148" s="236"/>
      <c r="C148" s="237"/>
      <c r="D148" s="216" t="s">
        <v>189</v>
      </c>
      <c r="E148" s="238" t="s">
        <v>21</v>
      </c>
      <c r="F148" s="239" t="s">
        <v>192</v>
      </c>
      <c r="G148" s="237"/>
      <c r="H148" s="240">
        <v>125.212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189</v>
      </c>
      <c r="AU148" s="246" t="s">
        <v>86</v>
      </c>
      <c r="AV148" s="14" t="s">
        <v>187</v>
      </c>
      <c r="AW148" s="14" t="s">
        <v>39</v>
      </c>
      <c r="AX148" s="14" t="s">
        <v>84</v>
      </c>
      <c r="AY148" s="246" t="s">
        <v>180</v>
      </c>
    </row>
    <row r="149" spans="2:65" s="1" customFormat="1" ht="25.5" customHeight="1">
      <c r="B149" s="42"/>
      <c r="C149" s="202" t="s">
        <v>10</v>
      </c>
      <c r="D149" s="202" t="s">
        <v>182</v>
      </c>
      <c r="E149" s="203" t="s">
        <v>278</v>
      </c>
      <c r="F149" s="204" t="s">
        <v>279</v>
      </c>
      <c r="G149" s="205" t="s">
        <v>257</v>
      </c>
      <c r="H149" s="206">
        <v>67.072</v>
      </c>
      <c r="I149" s="207"/>
      <c r="J149" s="208">
        <f>ROUND(I149*H149,2)</f>
        <v>0</v>
      </c>
      <c r="K149" s="204" t="s">
        <v>186</v>
      </c>
      <c r="L149" s="62"/>
      <c r="M149" s="209" t="s">
        <v>21</v>
      </c>
      <c r="N149" s="210" t="s">
        <v>47</v>
      </c>
      <c r="O149" s="43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187</v>
      </c>
      <c r="AT149" s="25" t="s">
        <v>182</v>
      </c>
      <c r="AU149" s="25" t="s">
        <v>86</v>
      </c>
      <c r="AY149" s="25" t="s">
        <v>180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84</v>
      </c>
      <c r="BK149" s="213">
        <f>ROUND(I149*H149,2)</f>
        <v>0</v>
      </c>
      <c r="BL149" s="25" t="s">
        <v>187</v>
      </c>
      <c r="BM149" s="25" t="s">
        <v>280</v>
      </c>
    </row>
    <row r="150" spans="2:51" s="12" customFormat="1" ht="12">
      <c r="B150" s="214"/>
      <c r="C150" s="215"/>
      <c r="D150" s="216" t="s">
        <v>189</v>
      </c>
      <c r="E150" s="217" t="s">
        <v>21</v>
      </c>
      <c r="F150" s="218" t="s">
        <v>281</v>
      </c>
      <c r="G150" s="215"/>
      <c r="H150" s="217" t="s">
        <v>21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189</v>
      </c>
      <c r="AU150" s="224" t="s">
        <v>86</v>
      </c>
      <c r="AV150" s="12" t="s">
        <v>84</v>
      </c>
      <c r="AW150" s="12" t="s">
        <v>39</v>
      </c>
      <c r="AX150" s="12" t="s">
        <v>76</v>
      </c>
      <c r="AY150" s="224" t="s">
        <v>180</v>
      </c>
    </row>
    <row r="151" spans="2:51" s="13" customFormat="1" ht="12">
      <c r="B151" s="225"/>
      <c r="C151" s="226"/>
      <c r="D151" s="216" t="s">
        <v>189</v>
      </c>
      <c r="E151" s="227" t="s">
        <v>21</v>
      </c>
      <c r="F151" s="228" t="s">
        <v>282</v>
      </c>
      <c r="G151" s="226"/>
      <c r="H151" s="229">
        <v>67.072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189</v>
      </c>
      <c r="AU151" s="235" t="s">
        <v>86</v>
      </c>
      <c r="AV151" s="13" t="s">
        <v>86</v>
      </c>
      <c r="AW151" s="13" t="s">
        <v>39</v>
      </c>
      <c r="AX151" s="13" t="s">
        <v>76</v>
      </c>
      <c r="AY151" s="235" t="s">
        <v>180</v>
      </c>
    </row>
    <row r="152" spans="2:51" s="14" customFormat="1" ht="12">
      <c r="B152" s="236"/>
      <c r="C152" s="237"/>
      <c r="D152" s="216" t="s">
        <v>189</v>
      </c>
      <c r="E152" s="238" t="s">
        <v>21</v>
      </c>
      <c r="F152" s="239" t="s">
        <v>192</v>
      </c>
      <c r="G152" s="237"/>
      <c r="H152" s="240">
        <v>67.072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189</v>
      </c>
      <c r="AU152" s="246" t="s">
        <v>86</v>
      </c>
      <c r="AV152" s="14" t="s">
        <v>187</v>
      </c>
      <c r="AW152" s="14" t="s">
        <v>39</v>
      </c>
      <c r="AX152" s="14" t="s">
        <v>84</v>
      </c>
      <c r="AY152" s="246" t="s">
        <v>180</v>
      </c>
    </row>
    <row r="153" spans="2:65" s="1" customFormat="1" ht="25.5" customHeight="1">
      <c r="B153" s="42"/>
      <c r="C153" s="202" t="s">
        <v>283</v>
      </c>
      <c r="D153" s="202" t="s">
        <v>182</v>
      </c>
      <c r="E153" s="203" t="s">
        <v>284</v>
      </c>
      <c r="F153" s="204" t="s">
        <v>285</v>
      </c>
      <c r="G153" s="205" t="s">
        <v>257</v>
      </c>
      <c r="H153" s="206">
        <v>335.36</v>
      </c>
      <c r="I153" s="207"/>
      <c r="J153" s="208">
        <f>ROUND(I153*H153,2)</f>
        <v>0</v>
      </c>
      <c r="K153" s="204" t="s">
        <v>186</v>
      </c>
      <c r="L153" s="62"/>
      <c r="M153" s="209" t="s">
        <v>21</v>
      </c>
      <c r="N153" s="210" t="s">
        <v>47</v>
      </c>
      <c r="O153" s="43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AR153" s="25" t="s">
        <v>187</v>
      </c>
      <c r="AT153" s="25" t="s">
        <v>182</v>
      </c>
      <c r="AU153" s="25" t="s">
        <v>86</v>
      </c>
      <c r="AY153" s="25" t="s">
        <v>180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84</v>
      </c>
      <c r="BK153" s="213">
        <f>ROUND(I153*H153,2)</f>
        <v>0</v>
      </c>
      <c r="BL153" s="25" t="s">
        <v>187</v>
      </c>
      <c r="BM153" s="25" t="s">
        <v>286</v>
      </c>
    </row>
    <row r="154" spans="2:51" s="12" customFormat="1" ht="12">
      <c r="B154" s="214"/>
      <c r="C154" s="215"/>
      <c r="D154" s="216" t="s">
        <v>189</v>
      </c>
      <c r="E154" s="217" t="s">
        <v>21</v>
      </c>
      <c r="F154" s="218" t="s">
        <v>287</v>
      </c>
      <c r="G154" s="215"/>
      <c r="H154" s="217" t="s">
        <v>21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189</v>
      </c>
      <c r="AU154" s="224" t="s">
        <v>86</v>
      </c>
      <c r="AV154" s="12" t="s">
        <v>84</v>
      </c>
      <c r="AW154" s="12" t="s">
        <v>39</v>
      </c>
      <c r="AX154" s="12" t="s">
        <v>76</v>
      </c>
      <c r="AY154" s="224" t="s">
        <v>180</v>
      </c>
    </row>
    <row r="155" spans="2:51" s="13" customFormat="1" ht="12">
      <c r="B155" s="225"/>
      <c r="C155" s="226"/>
      <c r="D155" s="216" t="s">
        <v>189</v>
      </c>
      <c r="E155" s="227" t="s">
        <v>21</v>
      </c>
      <c r="F155" s="228" t="s">
        <v>288</v>
      </c>
      <c r="G155" s="226"/>
      <c r="H155" s="229">
        <v>335.36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189</v>
      </c>
      <c r="AU155" s="235" t="s">
        <v>86</v>
      </c>
      <c r="AV155" s="13" t="s">
        <v>86</v>
      </c>
      <c r="AW155" s="13" t="s">
        <v>39</v>
      </c>
      <c r="AX155" s="13" t="s">
        <v>76</v>
      </c>
      <c r="AY155" s="235" t="s">
        <v>180</v>
      </c>
    </row>
    <row r="156" spans="2:51" s="14" customFormat="1" ht="12">
      <c r="B156" s="236"/>
      <c r="C156" s="237"/>
      <c r="D156" s="216" t="s">
        <v>189</v>
      </c>
      <c r="E156" s="238" t="s">
        <v>21</v>
      </c>
      <c r="F156" s="239" t="s">
        <v>192</v>
      </c>
      <c r="G156" s="237"/>
      <c r="H156" s="240">
        <v>335.36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189</v>
      </c>
      <c r="AU156" s="246" t="s">
        <v>86</v>
      </c>
      <c r="AV156" s="14" t="s">
        <v>187</v>
      </c>
      <c r="AW156" s="14" t="s">
        <v>39</v>
      </c>
      <c r="AX156" s="14" t="s">
        <v>84</v>
      </c>
      <c r="AY156" s="246" t="s">
        <v>180</v>
      </c>
    </row>
    <row r="157" spans="2:65" s="1" customFormat="1" ht="25.5" customHeight="1">
      <c r="B157" s="42"/>
      <c r="C157" s="202" t="s">
        <v>289</v>
      </c>
      <c r="D157" s="202" t="s">
        <v>182</v>
      </c>
      <c r="E157" s="203" t="s">
        <v>290</v>
      </c>
      <c r="F157" s="204" t="s">
        <v>291</v>
      </c>
      <c r="G157" s="205" t="s">
        <v>257</v>
      </c>
      <c r="H157" s="206">
        <v>67.072</v>
      </c>
      <c r="I157" s="207"/>
      <c r="J157" s="208">
        <f>ROUND(I157*H157,2)</f>
        <v>0</v>
      </c>
      <c r="K157" s="204" t="s">
        <v>186</v>
      </c>
      <c r="L157" s="62"/>
      <c r="M157" s="209" t="s">
        <v>21</v>
      </c>
      <c r="N157" s="210" t="s">
        <v>47</v>
      </c>
      <c r="O157" s="43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AR157" s="25" t="s">
        <v>187</v>
      </c>
      <c r="AT157" s="25" t="s">
        <v>182</v>
      </c>
      <c r="AU157" s="25" t="s">
        <v>86</v>
      </c>
      <c r="AY157" s="25" t="s">
        <v>180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84</v>
      </c>
      <c r="BK157" s="213">
        <f>ROUND(I157*H157,2)</f>
        <v>0</v>
      </c>
      <c r="BL157" s="25" t="s">
        <v>187</v>
      </c>
      <c r="BM157" s="25" t="s">
        <v>292</v>
      </c>
    </row>
    <row r="158" spans="2:51" s="12" customFormat="1" ht="12">
      <c r="B158" s="214"/>
      <c r="C158" s="215"/>
      <c r="D158" s="216" t="s">
        <v>189</v>
      </c>
      <c r="E158" s="217" t="s">
        <v>21</v>
      </c>
      <c r="F158" s="218" t="s">
        <v>293</v>
      </c>
      <c r="G158" s="215"/>
      <c r="H158" s="217" t="s">
        <v>21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189</v>
      </c>
      <c r="AU158" s="224" t="s">
        <v>86</v>
      </c>
      <c r="AV158" s="12" t="s">
        <v>84</v>
      </c>
      <c r="AW158" s="12" t="s">
        <v>39</v>
      </c>
      <c r="AX158" s="12" t="s">
        <v>76</v>
      </c>
      <c r="AY158" s="224" t="s">
        <v>180</v>
      </c>
    </row>
    <row r="159" spans="2:51" s="13" customFormat="1" ht="12">
      <c r="B159" s="225"/>
      <c r="C159" s="226"/>
      <c r="D159" s="216" t="s">
        <v>189</v>
      </c>
      <c r="E159" s="227" t="s">
        <v>21</v>
      </c>
      <c r="F159" s="228" t="s">
        <v>282</v>
      </c>
      <c r="G159" s="226"/>
      <c r="H159" s="229">
        <v>67.072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189</v>
      </c>
      <c r="AU159" s="235" t="s">
        <v>86</v>
      </c>
      <c r="AV159" s="13" t="s">
        <v>86</v>
      </c>
      <c r="AW159" s="13" t="s">
        <v>39</v>
      </c>
      <c r="AX159" s="13" t="s">
        <v>76</v>
      </c>
      <c r="AY159" s="235" t="s">
        <v>180</v>
      </c>
    </row>
    <row r="160" spans="2:51" s="14" customFormat="1" ht="12">
      <c r="B160" s="236"/>
      <c r="C160" s="237"/>
      <c r="D160" s="216" t="s">
        <v>189</v>
      </c>
      <c r="E160" s="238" t="s">
        <v>21</v>
      </c>
      <c r="F160" s="239" t="s">
        <v>192</v>
      </c>
      <c r="G160" s="237"/>
      <c r="H160" s="240">
        <v>67.072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AT160" s="246" t="s">
        <v>189</v>
      </c>
      <c r="AU160" s="246" t="s">
        <v>86</v>
      </c>
      <c r="AV160" s="14" t="s">
        <v>187</v>
      </c>
      <c r="AW160" s="14" t="s">
        <v>39</v>
      </c>
      <c r="AX160" s="14" t="s">
        <v>84</v>
      </c>
      <c r="AY160" s="246" t="s">
        <v>180</v>
      </c>
    </row>
    <row r="161" spans="2:65" s="1" customFormat="1" ht="25.5" customHeight="1">
      <c r="B161" s="42"/>
      <c r="C161" s="202" t="s">
        <v>294</v>
      </c>
      <c r="D161" s="202" t="s">
        <v>182</v>
      </c>
      <c r="E161" s="203" t="s">
        <v>295</v>
      </c>
      <c r="F161" s="204" t="s">
        <v>296</v>
      </c>
      <c r="G161" s="205" t="s">
        <v>257</v>
      </c>
      <c r="H161" s="206">
        <v>112.89</v>
      </c>
      <c r="I161" s="207"/>
      <c r="J161" s="208">
        <f>ROUND(I161*H161,2)</f>
        <v>0</v>
      </c>
      <c r="K161" s="204" t="s">
        <v>186</v>
      </c>
      <c r="L161" s="62"/>
      <c r="M161" s="209" t="s">
        <v>21</v>
      </c>
      <c r="N161" s="210" t="s">
        <v>47</v>
      </c>
      <c r="O161" s="43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AR161" s="25" t="s">
        <v>187</v>
      </c>
      <c r="AT161" s="25" t="s">
        <v>182</v>
      </c>
      <c r="AU161" s="25" t="s">
        <v>86</v>
      </c>
      <c r="AY161" s="25" t="s">
        <v>180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25" t="s">
        <v>84</v>
      </c>
      <c r="BK161" s="213">
        <f>ROUND(I161*H161,2)</f>
        <v>0</v>
      </c>
      <c r="BL161" s="25" t="s">
        <v>187</v>
      </c>
      <c r="BM161" s="25" t="s">
        <v>297</v>
      </c>
    </row>
    <row r="162" spans="2:51" s="12" customFormat="1" ht="24">
      <c r="B162" s="214"/>
      <c r="C162" s="215"/>
      <c r="D162" s="216" t="s">
        <v>189</v>
      </c>
      <c r="E162" s="217" t="s">
        <v>21</v>
      </c>
      <c r="F162" s="218" t="s">
        <v>298</v>
      </c>
      <c r="G162" s="215"/>
      <c r="H162" s="217" t="s">
        <v>21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189</v>
      </c>
      <c r="AU162" s="224" t="s">
        <v>86</v>
      </c>
      <c r="AV162" s="12" t="s">
        <v>84</v>
      </c>
      <c r="AW162" s="12" t="s">
        <v>39</v>
      </c>
      <c r="AX162" s="12" t="s">
        <v>76</v>
      </c>
      <c r="AY162" s="224" t="s">
        <v>180</v>
      </c>
    </row>
    <row r="163" spans="2:51" s="13" customFormat="1" ht="12">
      <c r="B163" s="225"/>
      <c r="C163" s="226"/>
      <c r="D163" s="216" t="s">
        <v>189</v>
      </c>
      <c r="E163" s="227" t="s">
        <v>21</v>
      </c>
      <c r="F163" s="228" t="s">
        <v>299</v>
      </c>
      <c r="G163" s="226"/>
      <c r="H163" s="229">
        <v>112.89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189</v>
      </c>
      <c r="AU163" s="235" t="s">
        <v>86</v>
      </c>
      <c r="AV163" s="13" t="s">
        <v>86</v>
      </c>
      <c r="AW163" s="13" t="s">
        <v>39</v>
      </c>
      <c r="AX163" s="13" t="s">
        <v>76</v>
      </c>
      <c r="AY163" s="235" t="s">
        <v>180</v>
      </c>
    </row>
    <row r="164" spans="2:51" s="14" customFormat="1" ht="12">
      <c r="B164" s="236"/>
      <c r="C164" s="237"/>
      <c r="D164" s="216" t="s">
        <v>189</v>
      </c>
      <c r="E164" s="238" t="s">
        <v>21</v>
      </c>
      <c r="F164" s="239" t="s">
        <v>192</v>
      </c>
      <c r="G164" s="237"/>
      <c r="H164" s="240">
        <v>112.89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189</v>
      </c>
      <c r="AU164" s="246" t="s">
        <v>86</v>
      </c>
      <c r="AV164" s="14" t="s">
        <v>187</v>
      </c>
      <c r="AW164" s="14" t="s">
        <v>39</v>
      </c>
      <c r="AX164" s="14" t="s">
        <v>84</v>
      </c>
      <c r="AY164" s="246" t="s">
        <v>180</v>
      </c>
    </row>
    <row r="165" spans="2:65" s="1" customFormat="1" ht="38.25" customHeight="1">
      <c r="B165" s="42"/>
      <c r="C165" s="202" t="s">
        <v>300</v>
      </c>
      <c r="D165" s="202" t="s">
        <v>182</v>
      </c>
      <c r="E165" s="203" t="s">
        <v>301</v>
      </c>
      <c r="F165" s="204" t="s">
        <v>302</v>
      </c>
      <c r="G165" s="205" t="s">
        <v>257</v>
      </c>
      <c r="H165" s="206">
        <v>451.56</v>
      </c>
      <c r="I165" s="207"/>
      <c r="J165" s="208">
        <f>ROUND(I165*H165,2)</f>
        <v>0</v>
      </c>
      <c r="K165" s="204" t="s">
        <v>186</v>
      </c>
      <c r="L165" s="62"/>
      <c r="M165" s="209" t="s">
        <v>21</v>
      </c>
      <c r="N165" s="210" t="s">
        <v>47</v>
      </c>
      <c r="O165" s="43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5" t="s">
        <v>187</v>
      </c>
      <c r="AT165" s="25" t="s">
        <v>182</v>
      </c>
      <c r="AU165" s="25" t="s">
        <v>86</v>
      </c>
      <c r="AY165" s="25" t="s">
        <v>180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84</v>
      </c>
      <c r="BK165" s="213">
        <f>ROUND(I165*H165,2)</f>
        <v>0</v>
      </c>
      <c r="BL165" s="25" t="s">
        <v>187</v>
      </c>
      <c r="BM165" s="25" t="s">
        <v>303</v>
      </c>
    </row>
    <row r="166" spans="2:51" s="12" customFormat="1" ht="24">
      <c r="B166" s="214"/>
      <c r="C166" s="215"/>
      <c r="D166" s="216" t="s">
        <v>189</v>
      </c>
      <c r="E166" s="217" t="s">
        <v>21</v>
      </c>
      <c r="F166" s="218" t="s">
        <v>304</v>
      </c>
      <c r="G166" s="215"/>
      <c r="H166" s="217" t="s">
        <v>21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189</v>
      </c>
      <c r="AU166" s="224" t="s">
        <v>86</v>
      </c>
      <c r="AV166" s="12" t="s">
        <v>84</v>
      </c>
      <c r="AW166" s="12" t="s">
        <v>39</v>
      </c>
      <c r="AX166" s="12" t="s">
        <v>76</v>
      </c>
      <c r="AY166" s="224" t="s">
        <v>180</v>
      </c>
    </row>
    <row r="167" spans="2:51" s="13" customFormat="1" ht="12">
      <c r="B167" s="225"/>
      <c r="C167" s="226"/>
      <c r="D167" s="216" t="s">
        <v>189</v>
      </c>
      <c r="E167" s="227" t="s">
        <v>21</v>
      </c>
      <c r="F167" s="228" t="s">
        <v>305</v>
      </c>
      <c r="G167" s="226"/>
      <c r="H167" s="229">
        <v>451.56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189</v>
      </c>
      <c r="AU167" s="235" t="s">
        <v>86</v>
      </c>
      <c r="AV167" s="13" t="s">
        <v>86</v>
      </c>
      <c r="AW167" s="13" t="s">
        <v>39</v>
      </c>
      <c r="AX167" s="13" t="s">
        <v>76</v>
      </c>
      <c r="AY167" s="235" t="s">
        <v>180</v>
      </c>
    </row>
    <row r="168" spans="2:51" s="14" customFormat="1" ht="12">
      <c r="B168" s="236"/>
      <c r="C168" s="237"/>
      <c r="D168" s="216" t="s">
        <v>189</v>
      </c>
      <c r="E168" s="238" t="s">
        <v>21</v>
      </c>
      <c r="F168" s="239" t="s">
        <v>192</v>
      </c>
      <c r="G168" s="237"/>
      <c r="H168" s="240">
        <v>451.56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189</v>
      </c>
      <c r="AU168" s="246" t="s">
        <v>86</v>
      </c>
      <c r="AV168" s="14" t="s">
        <v>187</v>
      </c>
      <c r="AW168" s="14" t="s">
        <v>39</v>
      </c>
      <c r="AX168" s="14" t="s">
        <v>84</v>
      </c>
      <c r="AY168" s="246" t="s">
        <v>180</v>
      </c>
    </row>
    <row r="169" spans="2:63" s="11" customFormat="1" ht="29.85" customHeight="1">
      <c r="B169" s="186"/>
      <c r="C169" s="187"/>
      <c r="D169" s="188" t="s">
        <v>75</v>
      </c>
      <c r="E169" s="200" t="s">
        <v>306</v>
      </c>
      <c r="F169" s="200" t="s">
        <v>307</v>
      </c>
      <c r="G169" s="187"/>
      <c r="H169" s="187"/>
      <c r="I169" s="190"/>
      <c r="J169" s="201">
        <f>BK169</f>
        <v>0</v>
      </c>
      <c r="K169" s="187"/>
      <c r="L169" s="192"/>
      <c r="M169" s="193"/>
      <c r="N169" s="194"/>
      <c r="O169" s="194"/>
      <c r="P169" s="195">
        <f>P170</f>
        <v>0</v>
      </c>
      <c r="Q169" s="194"/>
      <c r="R169" s="195">
        <f>R170</f>
        <v>0</v>
      </c>
      <c r="S169" s="194"/>
      <c r="T169" s="196">
        <f>T170</f>
        <v>0</v>
      </c>
      <c r="AR169" s="197" t="s">
        <v>84</v>
      </c>
      <c r="AT169" s="198" t="s">
        <v>75</v>
      </c>
      <c r="AU169" s="198" t="s">
        <v>84</v>
      </c>
      <c r="AY169" s="197" t="s">
        <v>180</v>
      </c>
      <c r="BK169" s="199">
        <f>BK170</f>
        <v>0</v>
      </c>
    </row>
    <row r="170" spans="2:65" s="1" customFormat="1" ht="25.5" customHeight="1">
      <c r="B170" s="42"/>
      <c r="C170" s="202" t="s">
        <v>308</v>
      </c>
      <c r="D170" s="202" t="s">
        <v>182</v>
      </c>
      <c r="E170" s="203" t="s">
        <v>309</v>
      </c>
      <c r="F170" s="204" t="s">
        <v>310</v>
      </c>
      <c r="G170" s="205" t="s">
        <v>257</v>
      </c>
      <c r="H170" s="206">
        <v>0.024</v>
      </c>
      <c r="I170" s="207"/>
      <c r="J170" s="208">
        <f>ROUND(I170*H170,2)</f>
        <v>0</v>
      </c>
      <c r="K170" s="204" t="s">
        <v>186</v>
      </c>
      <c r="L170" s="62"/>
      <c r="M170" s="209" t="s">
        <v>21</v>
      </c>
      <c r="N170" s="247" t="s">
        <v>47</v>
      </c>
      <c r="O170" s="248"/>
      <c r="P170" s="249">
        <f>O170*H170</f>
        <v>0</v>
      </c>
      <c r="Q170" s="249">
        <v>0</v>
      </c>
      <c r="R170" s="249">
        <f>Q170*H170</f>
        <v>0</v>
      </c>
      <c r="S170" s="249">
        <v>0</v>
      </c>
      <c r="T170" s="250">
        <f>S170*H170</f>
        <v>0</v>
      </c>
      <c r="AR170" s="25" t="s">
        <v>187</v>
      </c>
      <c r="AT170" s="25" t="s">
        <v>182</v>
      </c>
      <c r="AU170" s="25" t="s">
        <v>86</v>
      </c>
      <c r="AY170" s="25" t="s">
        <v>180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5" t="s">
        <v>84</v>
      </c>
      <c r="BK170" s="213">
        <f>ROUND(I170*H170,2)</f>
        <v>0</v>
      </c>
      <c r="BL170" s="25" t="s">
        <v>187</v>
      </c>
      <c r="BM170" s="25" t="s">
        <v>311</v>
      </c>
    </row>
    <row r="171" spans="2:12" s="1" customFormat="1" ht="6.9" customHeight="1">
      <c r="B171" s="57"/>
      <c r="C171" s="58"/>
      <c r="D171" s="58"/>
      <c r="E171" s="58"/>
      <c r="F171" s="58"/>
      <c r="G171" s="58"/>
      <c r="H171" s="58"/>
      <c r="I171" s="149"/>
      <c r="J171" s="58"/>
      <c r="K171" s="58"/>
      <c r="L171" s="62"/>
    </row>
  </sheetData>
  <sheetProtection algorithmName="SHA-512" hashValue="CgJ9GlSK+695I2iIJf87zqmOfrK8nspXJvq67o43xbUD4gjJuMW6PjsoWe2rfWD/V1PuHx0qizEqrLohT6O6cA==" saltValue="NY6pK1wbOs0ltdfzUiTb5aAh7RM8Slk60jS83Hz8yxFr11M9PHx333ew3pkz6VmLi84XPswlZl1jctFlPPEdlA==" spinCount="100000" sheet="1" objects="1" scenarios="1" formatColumns="0" formatRows="0" autoFilter="0"/>
  <autoFilter ref="C79:K170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93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312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314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ROUND(SUM(BE87:BE241),2)</f>
        <v>0</v>
      </c>
      <c r="G32" s="43"/>
      <c r="H32" s="43"/>
      <c r="I32" s="141">
        <v>0.21</v>
      </c>
      <c r="J32" s="140">
        <f>ROUND(ROUND((SUM(BE87:BE241)),2)*I32,2)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ROUND(SUM(BF87:BF241),2)</f>
        <v>0</v>
      </c>
      <c r="G33" s="43"/>
      <c r="H33" s="43"/>
      <c r="I33" s="141">
        <v>0.15</v>
      </c>
      <c r="J33" s="140">
        <f>ROUND(ROUND((SUM(BF87:BF241)),2)*I33,2)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ROUND(SUM(BG87:BG241),2)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ROUND(SUM(BH87:BH241),2)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ROUND(SUM(BI87:BI241),2)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312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101 - Účelová komunikace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5" customHeight="1">
      <c r="B63" s="166"/>
      <c r="C63" s="167"/>
      <c r="D63" s="168" t="s">
        <v>315</v>
      </c>
      <c r="E63" s="169"/>
      <c r="F63" s="169"/>
      <c r="G63" s="169"/>
      <c r="H63" s="169"/>
      <c r="I63" s="170"/>
      <c r="J63" s="171">
        <f>J150</f>
        <v>0</v>
      </c>
      <c r="K63" s="172"/>
    </row>
    <row r="64" spans="2:11" s="9" customFormat="1" ht="19.95" customHeight="1">
      <c r="B64" s="166"/>
      <c r="C64" s="167"/>
      <c r="D64" s="168" t="s">
        <v>316</v>
      </c>
      <c r="E64" s="169"/>
      <c r="F64" s="169"/>
      <c r="G64" s="169"/>
      <c r="H64" s="169"/>
      <c r="I64" s="170"/>
      <c r="J64" s="171">
        <f>J198</f>
        <v>0</v>
      </c>
      <c r="K64" s="172"/>
    </row>
    <row r="65" spans="2:11" s="9" customFormat="1" ht="19.95" customHeight="1">
      <c r="B65" s="166"/>
      <c r="C65" s="167"/>
      <c r="D65" s="168" t="s">
        <v>163</v>
      </c>
      <c r="E65" s="169"/>
      <c r="F65" s="169"/>
      <c r="G65" s="169"/>
      <c r="H65" s="169"/>
      <c r="I65" s="170"/>
      <c r="J65" s="171">
        <f>J240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" customHeight="1">
      <c r="B72" s="42"/>
      <c r="C72" s="63" t="s">
        <v>164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6.5" customHeight="1">
      <c r="B75" s="42"/>
      <c r="C75" s="64"/>
      <c r="D75" s="64"/>
      <c r="E75" s="407" t="str">
        <f>E7</f>
        <v>Revitalizace dvorního traktu Jesenická - Palackého</v>
      </c>
      <c r="F75" s="408"/>
      <c r="G75" s="408"/>
      <c r="H75" s="408"/>
      <c r="I75" s="173"/>
      <c r="J75" s="64"/>
      <c r="K75" s="64"/>
      <c r="L75" s="62"/>
    </row>
    <row r="76" spans="2:12" ht="13.2">
      <c r="B76" s="29"/>
      <c r="C76" s="66" t="s">
        <v>153</v>
      </c>
      <c r="D76" s="251"/>
      <c r="E76" s="251"/>
      <c r="F76" s="251"/>
      <c r="G76" s="251"/>
      <c r="H76" s="251"/>
      <c r="J76" s="251"/>
      <c r="K76" s="251"/>
      <c r="L76" s="252"/>
    </row>
    <row r="77" spans="2:12" s="1" customFormat="1" ht="16.5" customHeight="1">
      <c r="B77" s="42"/>
      <c r="C77" s="64"/>
      <c r="D77" s="64"/>
      <c r="E77" s="407" t="s">
        <v>312</v>
      </c>
      <c r="F77" s="409"/>
      <c r="G77" s="409"/>
      <c r="H77" s="409"/>
      <c r="I77" s="173"/>
      <c r="J77" s="64"/>
      <c r="K77" s="64"/>
      <c r="L77" s="62"/>
    </row>
    <row r="78" spans="2:12" s="1" customFormat="1" ht="14.4" customHeight="1">
      <c r="B78" s="42"/>
      <c r="C78" s="66" t="s">
        <v>313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95" t="str">
        <f>E11</f>
        <v>SO 101 - Účelová komunikace</v>
      </c>
      <c r="F79" s="409"/>
      <c r="G79" s="409"/>
      <c r="H79" s="409"/>
      <c r="I79" s="173"/>
      <c r="J79" s="64"/>
      <c r="K79" s="64"/>
      <c r="L79" s="62"/>
    </row>
    <row r="80" spans="2:12" s="1" customFormat="1" ht="6.9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4" t="str">
        <f>F14</f>
        <v>Šumperk</v>
      </c>
      <c r="G81" s="64"/>
      <c r="H81" s="64"/>
      <c r="I81" s="175" t="s">
        <v>25</v>
      </c>
      <c r="J81" s="74" t="str">
        <f>IF(J14="","",J14)</f>
        <v>19. 6. 2018</v>
      </c>
      <c r="K81" s="64"/>
      <c r="L81" s="62"/>
    </row>
    <row r="82" spans="2:12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2">
      <c r="B83" s="42"/>
      <c r="C83" s="66" t="s">
        <v>27</v>
      </c>
      <c r="D83" s="64"/>
      <c r="E83" s="64"/>
      <c r="F83" s="174" t="str">
        <f>E17</f>
        <v>Město Šumperk</v>
      </c>
      <c r="G83" s="64"/>
      <c r="H83" s="64"/>
      <c r="I83" s="175" t="s">
        <v>35</v>
      </c>
      <c r="J83" s="174" t="str">
        <f>E23</f>
        <v>Cekr CZ s.r.o.</v>
      </c>
      <c r="K83" s="64"/>
      <c r="L83" s="62"/>
    </row>
    <row r="84" spans="2:12" s="1" customFormat="1" ht="14.4" customHeight="1">
      <c r="B84" s="42"/>
      <c r="C84" s="66" t="s">
        <v>33</v>
      </c>
      <c r="D84" s="64"/>
      <c r="E84" s="64"/>
      <c r="F84" s="174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6"/>
      <c r="C86" s="177" t="s">
        <v>165</v>
      </c>
      <c r="D86" s="178" t="s">
        <v>61</v>
      </c>
      <c r="E86" s="178" t="s">
        <v>57</v>
      </c>
      <c r="F86" s="178" t="s">
        <v>166</v>
      </c>
      <c r="G86" s="178" t="s">
        <v>167</v>
      </c>
      <c r="H86" s="178" t="s">
        <v>168</v>
      </c>
      <c r="I86" s="179" t="s">
        <v>169</v>
      </c>
      <c r="J86" s="178" t="s">
        <v>157</v>
      </c>
      <c r="K86" s="180" t="s">
        <v>170</v>
      </c>
      <c r="L86" s="181"/>
      <c r="M86" s="82" t="s">
        <v>171</v>
      </c>
      <c r="N86" s="83" t="s">
        <v>46</v>
      </c>
      <c r="O86" s="83" t="s">
        <v>172</v>
      </c>
      <c r="P86" s="83" t="s">
        <v>173</v>
      </c>
      <c r="Q86" s="83" t="s">
        <v>174</v>
      </c>
      <c r="R86" s="83" t="s">
        <v>175</v>
      </c>
      <c r="S86" s="83" t="s">
        <v>176</v>
      </c>
      <c r="T86" s="84" t="s">
        <v>177</v>
      </c>
    </row>
    <row r="87" spans="2:63" s="1" customFormat="1" ht="29.25" customHeight="1">
      <c r="B87" s="42"/>
      <c r="C87" s="88" t="s">
        <v>158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</f>
        <v>0</v>
      </c>
      <c r="Q87" s="86"/>
      <c r="R87" s="183">
        <f>R88</f>
        <v>767.1997186599999</v>
      </c>
      <c r="S87" s="86"/>
      <c r="T87" s="184">
        <f>T88</f>
        <v>0</v>
      </c>
      <c r="AT87" s="25" t="s">
        <v>75</v>
      </c>
      <c r="AU87" s="25" t="s">
        <v>159</v>
      </c>
      <c r="BK87" s="185">
        <f>BK88</f>
        <v>0</v>
      </c>
    </row>
    <row r="88" spans="2:63" s="11" customFormat="1" ht="37.35" customHeight="1">
      <c r="B88" s="186"/>
      <c r="C88" s="187"/>
      <c r="D88" s="188" t="s">
        <v>75</v>
      </c>
      <c r="E88" s="189" t="s">
        <v>178</v>
      </c>
      <c r="F88" s="189" t="s">
        <v>179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P89+P150+P198+P240</f>
        <v>0</v>
      </c>
      <c r="Q88" s="194"/>
      <c r="R88" s="195">
        <f>R89+R150+R198+R240</f>
        <v>767.1997186599999</v>
      </c>
      <c r="S88" s="194"/>
      <c r="T88" s="196">
        <f>T89+T150+T198+T240</f>
        <v>0</v>
      </c>
      <c r="AR88" s="197" t="s">
        <v>84</v>
      </c>
      <c r="AT88" s="198" t="s">
        <v>75</v>
      </c>
      <c r="AU88" s="198" t="s">
        <v>76</v>
      </c>
      <c r="AY88" s="197" t="s">
        <v>180</v>
      </c>
      <c r="BK88" s="199">
        <f>BK89+BK150+BK198+BK240</f>
        <v>0</v>
      </c>
    </row>
    <row r="89" spans="2:63" s="11" customFormat="1" ht="19.95" customHeight="1">
      <c r="B89" s="186"/>
      <c r="C89" s="187"/>
      <c r="D89" s="188" t="s">
        <v>75</v>
      </c>
      <c r="E89" s="200" t="s">
        <v>84</v>
      </c>
      <c r="F89" s="200" t="s">
        <v>181</v>
      </c>
      <c r="G89" s="187"/>
      <c r="H89" s="187"/>
      <c r="I89" s="190"/>
      <c r="J89" s="201">
        <f>BK89</f>
        <v>0</v>
      </c>
      <c r="K89" s="187"/>
      <c r="L89" s="192"/>
      <c r="M89" s="193"/>
      <c r="N89" s="194"/>
      <c r="O89" s="194"/>
      <c r="P89" s="195">
        <f>SUM(P90:P149)</f>
        <v>0</v>
      </c>
      <c r="Q89" s="194"/>
      <c r="R89" s="195">
        <f>SUM(R90:R149)</f>
        <v>697.072</v>
      </c>
      <c r="S89" s="194"/>
      <c r="T89" s="196">
        <f>SUM(T90:T149)</f>
        <v>0</v>
      </c>
      <c r="AR89" s="197" t="s">
        <v>84</v>
      </c>
      <c r="AT89" s="198" t="s">
        <v>75</v>
      </c>
      <c r="AU89" s="198" t="s">
        <v>84</v>
      </c>
      <c r="AY89" s="197" t="s">
        <v>180</v>
      </c>
      <c r="BK89" s="199">
        <f>SUM(BK90:BK149)</f>
        <v>0</v>
      </c>
    </row>
    <row r="90" spans="2:65" s="1" customFormat="1" ht="38.25" customHeight="1">
      <c r="B90" s="42"/>
      <c r="C90" s="202" t="s">
        <v>84</v>
      </c>
      <c r="D90" s="202" t="s">
        <v>182</v>
      </c>
      <c r="E90" s="203" t="s">
        <v>317</v>
      </c>
      <c r="F90" s="204" t="s">
        <v>318</v>
      </c>
      <c r="G90" s="205" t="s">
        <v>319</v>
      </c>
      <c r="H90" s="206">
        <v>648.514</v>
      </c>
      <c r="I90" s="207"/>
      <c r="J90" s="208">
        <f>ROUND(I90*H90,2)</f>
        <v>0</v>
      </c>
      <c r="K90" s="204" t="s">
        <v>186</v>
      </c>
      <c r="L90" s="62"/>
      <c r="M90" s="209" t="s">
        <v>21</v>
      </c>
      <c r="N90" s="210" t="s">
        <v>47</v>
      </c>
      <c r="O90" s="43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187</v>
      </c>
      <c r="AT90" s="25" t="s">
        <v>182</v>
      </c>
      <c r="AU90" s="25" t="s">
        <v>86</v>
      </c>
      <c r="AY90" s="25" t="s">
        <v>180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84</v>
      </c>
      <c r="BK90" s="213">
        <f>ROUND(I90*H90,2)</f>
        <v>0</v>
      </c>
      <c r="BL90" s="25" t="s">
        <v>187</v>
      </c>
      <c r="BM90" s="25" t="s">
        <v>320</v>
      </c>
    </row>
    <row r="91" spans="2:51" s="12" customFormat="1" ht="12">
      <c r="B91" s="214"/>
      <c r="C91" s="215"/>
      <c r="D91" s="216" t="s">
        <v>189</v>
      </c>
      <c r="E91" s="217" t="s">
        <v>21</v>
      </c>
      <c r="F91" s="218" t="s">
        <v>321</v>
      </c>
      <c r="G91" s="215"/>
      <c r="H91" s="217" t="s">
        <v>21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189</v>
      </c>
      <c r="AU91" s="224" t="s">
        <v>86</v>
      </c>
      <c r="AV91" s="12" t="s">
        <v>84</v>
      </c>
      <c r="AW91" s="12" t="s">
        <v>39</v>
      </c>
      <c r="AX91" s="12" t="s">
        <v>76</v>
      </c>
      <c r="AY91" s="224" t="s">
        <v>180</v>
      </c>
    </row>
    <row r="92" spans="2:51" s="13" customFormat="1" ht="12">
      <c r="B92" s="225"/>
      <c r="C92" s="226"/>
      <c r="D92" s="216" t="s">
        <v>189</v>
      </c>
      <c r="E92" s="227" t="s">
        <v>21</v>
      </c>
      <c r="F92" s="228" t="s">
        <v>322</v>
      </c>
      <c r="G92" s="226"/>
      <c r="H92" s="229">
        <v>354.818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AT92" s="235" t="s">
        <v>189</v>
      </c>
      <c r="AU92" s="235" t="s">
        <v>86</v>
      </c>
      <c r="AV92" s="13" t="s">
        <v>86</v>
      </c>
      <c r="AW92" s="13" t="s">
        <v>39</v>
      </c>
      <c r="AX92" s="13" t="s">
        <v>76</v>
      </c>
      <c r="AY92" s="235" t="s">
        <v>180</v>
      </c>
    </row>
    <row r="93" spans="2:51" s="12" customFormat="1" ht="12">
      <c r="B93" s="214"/>
      <c r="C93" s="215"/>
      <c r="D93" s="216" t="s">
        <v>189</v>
      </c>
      <c r="E93" s="217" t="s">
        <v>21</v>
      </c>
      <c r="F93" s="218" t="s">
        <v>323</v>
      </c>
      <c r="G93" s="215"/>
      <c r="H93" s="217" t="s">
        <v>21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189</v>
      </c>
      <c r="AU93" s="224" t="s">
        <v>86</v>
      </c>
      <c r="AV93" s="12" t="s">
        <v>84</v>
      </c>
      <c r="AW93" s="12" t="s">
        <v>39</v>
      </c>
      <c r="AX93" s="12" t="s">
        <v>76</v>
      </c>
      <c r="AY93" s="224" t="s">
        <v>180</v>
      </c>
    </row>
    <row r="94" spans="2:51" s="13" customFormat="1" ht="12">
      <c r="B94" s="225"/>
      <c r="C94" s="226"/>
      <c r="D94" s="216" t="s">
        <v>189</v>
      </c>
      <c r="E94" s="227" t="s">
        <v>21</v>
      </c>
      <c r="F94" s="228" t="s">
        <v>324</v>
      </c>
      <c r="G94" s="226"/>
      <c r="H94" s="229">
        <v>346.164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189</v>
      </c>
      <c r="AU94" s="235" t="s">
        <v>86</v>
      </c>
      <c r="AV94" s="13" t="s">
        <v>86</v>
      </c>
      <c r="AW94" s="13" t="s">
        <v>39</v>
      </c>
      <c r="AX94" s="13" t="s">
        <v>76</v>
      </c>
      <c r="AY94" s="235" t="s">
        <v>180</v>
      </c>
    </row>
    <row r="95" spans="2:51" s="12" customFormat="1" ht="12">
      <c r="B95" s="214"/>
      <c r="C95" s="215"/>
      <c r="D95" s="216" t="s">
        <v>189</v>
      </c>
      <c r="E95" s="217" t="s">
        <v>21</v>
      </c>
      <c r="F95" s="218" t="s">
        <v>325</v>
      </c>
      <c r="G95" s="215"/>
      <c r="H95" s="217" t="s">
        <v>21</v>
      </c>
      <c r="I95" s="219"/>
      <c r="J95" s="215"/>
      <c r="K95" s="215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189</v>
      </c>
      <c r="AU95" s="224" t="s">
        <v>86</v>
      </c>
      <c r="AV95" s="12" t="s">
        <v>84</v>
      </c>
      <c r="AW95" s="12" t="s">
        <v>39</v>
      </c>
      <c r="AX95" s="12" t="s">
        <v>76</v>
      </c>
      <c r="AY95" s="224" t="s">
        <v>180</v>
      </c>
    </row>
    <row r="96" spans="2:51" s="13" customFormat="1" ht="12">
      <c r="B96" s="225"/>
      <c r="C96" s="226"/>
      <c r="D96" s="216" t="s">
        <v>189</v>
      </c>
      <c r="E96" s="227" t="s">
        <v>21</v>
      </c>
      <c r="F96" s="228" t="s">
        <v>326</v>
      </c>
      <c r="G96" s="226"/>
      <c r="H96" s="229">
        <v>15.455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189</v>
      </c>
      <c r="AU96" s="235" t="s">
        <v>86</v>
      </c>
      <c r="AV96" s="13" t="s">
        <v>86</v>
      </c>
      <c r="AW96" s="13" t="s">
        <v>39</v>
      </c>
      <c r="AX96" s="13" t="s">
        <v>76</v>
      </c>
      <c r="AY96" s="235" t="s">
        <v>180</v>
      </c>
    </row>
    <row r="97" spans="2:51" s="12" customFormat="1" ht="12">
      <c r="B97" s="214"/>
      <c r="C97" s="215"/>
      <c r="D97" s="216" t="s">
        <v>189</v>
      </c>
      <c r="E97" s="217" t="s">
        <v>21</v>
      </c>
      <c r="F97" s="218" t="s">
        <v>327</v>
      </c>
      <c r="G97" s="215"/>
      <c r="H97" s="217" t="s">
        <v>21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189</v>
      </c>
      <c r="AU97" s="224" t="s">
        <v>86</v>
      </c>
      <c r="AV97" s="12" t="s">
        <v>84</v>
      </c>
      <c r="AW97" s="12" t="s">
        <v>39</v>
      </c>
      <c r="AX97" s="12" t="s">
        <v>76</v>
      </c>
      <c r="AY97" s="224" t="s">
        <v>180</v>
      </c>
    </row>
    <row r="98" spans="2:51" s="13" customFormat="1" ht="12">
      <c r="B98" s="225"/>
      <c r="C98" s="226"/>
      <c r="D98" s="216" t="s">
        <v>189</v>
      </c>
      <c r="E98" s="227" t="s">
        <v>21</v>
      </c>
      <c r="F98" s="228" t="s">
        <v>328</v>
      </c>
      <c r="G98" s="226"/>
      <c r="H98" s="229">
        <v>11.277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189</v>
      </c>
      <c r="AU98" s="235" t="s">
        <v>86</v>
      </c>
      <c r="AV98" s="13" t="s">
        <v>86</v>
      </c>
      <c r="AW98" s="13" t="s">
        <v>39</v>
      </c>
      <c r="AX98" s="13" t="s">
        <v>76</v>
      </c>
      <c r="AY98" s="235" t="s">
        <v>180</v>
      </c>
    </row>
    <row r="99" spans="2:51" s="12" customFormat="1" ht="12">
      <c r="B99" s="214"/>
      <c r="C99" s="215"/>
      <c r="D99" s="216" t="s">
        <v>189</v>
      </c>
      <c r="E99" s="217" t="s">
        <v>21</v>
      </c>
      <c r="F99" s="218" t="s">
        <v>329</v>
      </c>
      <c r="G99" s="215"/>
      <c r="H99" s="217" t="s">
        <v>21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189</v>
      </c>
      <c r="AU99" s="224" t="s">
        <v>86</v>
      </c>
      <c r="AV99" s="12" t="s">
        <v>84</v>
      </c>
      <c r="AW99" s="12" t="s">
        <v>39</v>
      </c>
      <c r="AX99" s="12" t="s">
        <v>76</v>
      </c>
      <c r="AY99" s="224" t="s">
        <v>180</v>
      </c>
    </row>
    <row r="100" spans="2:51" s="13" customFormat="1" ht="12">
      <c r="B100" s="225"/>
      <c r="C100" s="226"/>
      <c r="D100" s="216" t="s">
        <v>189</v>
      </c>
      <c r="E100" s="227" t="s">
        <v>21</v>
      </c>
      <c r="F100" s="228" t="s">
        <v>330</v>
      </c>
      <c r="G100" s="226"/>
      <c r="H100" s="229">
        <v>32.8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AT100" s="235" t="s">
        <v>189</v>
      </c>
      <c r="AU100" s="235" t="s">
        <v>86</v>
      </c>
      <c r="AV100" s="13" t="s">
        <v>86</v>
      </c>
      <c r="AW100" s="13" t="s">
        <v>39</v>
      </c>
      <c r="AX100" s="13" t="s">
        <v>76</v>
      </c>
      <c r="AY100" s="235" t="s">
        <v>180</v>
      </c>
    </row>
    <row r="101" spans="2:51" s="15" customFormat="1" ht="12">
      <c r="B101" s="253"/>
      <c r="C101" s="254"/>
      <c r="D101" s="216" t="s">
        <v>189</v>
      </c>
      <c r="E101" s="255" t="s">
        <v>21</v>
      </c>
      <c r="F101" s="256" t="s">
        <v>331</v>
      </c>
      <c r="G101" s="254"/>
      <c r="H101" s="257">
        <v>760.514</v>
      </c>
      <c r="I101" s="258"/>
      <c r="J101" s="254"/>
      <c r="K101" s="254"/>
      <c r="L101" s="259"/>
      <c r="M101" s="260"/>
      <c r="N101" s="261"/>
      <c r="O101" s="261"/>
      <c r="P101" s="261"/>
      <c r="Q101" s="261"/>
      <c r="R101" s="261"/>
      <c r="S101" s="261"/>
      <c r="T101" s="262"/>
      <c r="AT101" s="263" t="s">
        <v>189</v>
      </c>
      <c r="AU101" s="263" t="s">
        <v>86</v>
      </c>
      <c r="AV101" s="15" t="s">
        <v>200</v>
      </c>
      <c r="AW101" s="15" t="s">
        <v>39</v>
      </c>
      <c r="AX101" s="15" t="s">
        <v>76</v>
      </c>
      <c r="AY101" s="263" t="s">
        <v>180</v>
      </c>
    </row>
    <row r="102" spans="2:51" s="12" customFormat="1" ht="12">
      <c r="B102" s="214"/>
      <c r="C102" s="215"/>
      <c r="D102" s="216" t="s">
        <v>189</v>
      </c>
      <c r="E102" s="217" t="s">
        <v>21</v>
      </c>
      <c r="F102" s="218" t="s">
        <v>332</v>
      </c>
      <c r="G102" s="215"/>
      <c r="H102" s="217" t="s">
        <v>21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189</v>
      </c>
      <c r="AU102" s="224" t="s">
        <v>86</v>
      </c>
      <c r="AV102" s="12" t="s">
        <v>84</v>
      </c>
      <c r="AW102" s="12" t="s">
        <v>39</v>
      </c>
      <c r="AX102" s="12" t="s">
        <v>76</v>
      </c>
      <c r="AY102" s="224" t="s">
        <v>180</v>
      </c>
    </row>
    <row r="103" spans="2:51" s="12" customFormat="1" ht="12">
      <c r="B103" s="214"/>
      <c r="C103" s="215"/>
      <c r="D103" s="216" t="s">
        <v>189</v>
      </c>
      <c r="E103" s="217" t="s">
        <v>21</v>
      </c>
      <c r="F103" s="218" t="s">
        <v>333</v>
      </c>
      <c r="G103" s="215"/>
      <c r="H103" s="217" t="s">
        <v>21</v>
      </c>
      <c r="I103" s="219"/>
      <c r="J103" s="215"/>
      <c r="K103" s="215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189</v>
      </c>
      <c r="AU103" s="224" t="s">
        <v>86</v>
      </c>
      <c r="AV103" s="12" t="s">
        <v>84</v>
      </c>
      <c r="AW103" s="12" t="s">
        <v>39</v>
      </c>
      <c r="AX103" s="12" t="s">
        <v>76</v>
      </c>
      <c r="AY103" s="224" t="s">
        <v>180</v>
      </c>
    </row>
    <row r="104" spans="2:51" s="13" customFormat="1" ht="12">
      <c r="B104" s="225"/>
      <c r="C104" s="226"/>
      <c r="D104" s="216" t="s">
        <v>189</v>
      </c>
      <c r="E104" s="227" t="s">
        <v>21</v>
      </c>
      <c r="F104" s="228" t="s">
        <v>334</v>
      </c>
      <c r="G104" s="226"/>
      <c r="H104" s="229">
        <v>-79.5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AT104" s="235" t="s">
        <v>189</v>
      </c>
      <c r="AU104" s="235" t="s">
        <v>86</v>
      </c>
      <c r="AV104" s="13" t="s">
        <v>86</v>
      </c>
      <c r="AW104" s="13" t="s">
        <v>39</v>
      </c>
      <c r="AX104" s="13" t="s">
        <v>76</v>
      </c>
      <c r="AY104" s="235" t="s">
        <v>180</v>
      </c>
    </row>
    <row r="105" spans="2:51" s="12" customFormat="1" ht="12">
      <c r="B105" s="214"/>
      <c r="C105" s="215"/>
      <c r="D105" s="216" t="s">
        <v>189</v>
      </c>
      <c r="E105" s="217" t="s">
        <v>21</v>
      </c>
      <c r="F105" s="218" t="s">
        <v>335</v>
      </c>
      <c r="G105" s="215"/>
      <c r="H105" s="217" t="s">
        <v>21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189</v>
      </c>
      <c r="AU105" s="224" t="s">
        <v>86</v>
      </c>
      <c r="AV105" s="12" t="s">
        <v>84</v>
      </c>
      <c r="AW105" s="12" t="s">
        <v>39</v>
      </c>
      <c r="AX105" s="12" t="s">
        <v>76</v>
      </c>
      <c r="AY105" s="224" t="s">
        <v>180</v>
      </c>
    </row>
    <row r="106" spans="2:51" s="13" customFormat="1" ht="12">
      <c r="B106" s="225"/>
      <c r="C106" s="226"/>
      <c r="D106" s="216" t="s">
        <v>189</v>
      </c>
      <c r="E106" s="227" t="s">
        <v>21</v>
      </c>
      <c r="F106" s="228" t="s">
        <v>336</v>
      </c>
      <c r="G106" s="226"/>
      <c r="H106" s="229">
        <v>-18.7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AT106" s="235" t="s">
        <v>189</v>
      </c>
      <c r="AU106" s="235" t="s">
        <v>86</v>
      </c>
      <c r="AV106" s="13" t="s">
        <v>86</v>
      </c>
      <c r="AW106" s="13" t="s">
        <v>39</v>
      </c>
      <c r="AX106" s="13" t="s">
        <v>76</v>
      </c>
      <c r="AY106" s="235" t="s">
        <v>180</v>
      </c>
    </row>
    <row r="107" spans="2:51" s="13" customFormat="1" ht="12">
      <c r="B107" s="225"/>
      <c r="C107" s="226"/>
      <c r="D107" s="216" t="s">
        <v>189</v>
      </c>
      <c r="E107" s="227" t="s">
        <v>21</v>
      </c>
      <c r="F107" s="228" t="s">
        <v>337</v>
      </c>
      <c r="G107" s="226"/>
      <c r="H107" s="229">
        <v>-7.5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189</v>
      </c>
      <c r="AU107" s="235" t="s">
        <v>86</v>
      </c>
      <c r="AV107" s="13" t="s">
        <v>86</v>
      </c>
      <c r="AW107" s="13" t="s">
        <v>39</v>
      </c>
      <c r="AX107" s="13" t="s">
        <v>76</v>
      </c>
      <c r="AY107" s="235" t="s">
        <v>180</v>
      </c>
    </row>
    <row r="108" spans="2:51" s="12" customFormat="1" ht="12">
      <c r="B108" s="214"/>
      <c r="C108" s="215"/>
      <c r="D108" s="216" t="s">
        <v>189</v>
      </c>
      <c r="E108" s="217" t="s">
        <v>21</v>
      </c>
      <c r="F108" s="218" t="s">
        <v>338</v>
      </c>
      <c r="G108" s="215"/>
      <c r="H108" s="217" t="s">
        <v>21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189</v>
      </c>
      <c r="AU108" s="224" t="s">
        <v>86</v>
      </c>
      <c r="AV108" s="12" t="s">
        <v>84</v>
      </c>
      <c r="AW108" s="12" t="s">
        <v>39</v>
      </c>
      <c r="AX108" s="12" t="s">
        <v>76</v>
      </c>
      <c r="AY108" s="224" t="s">
        <v>180</v>
      </c>
    </row>
    <row r="109" spans="2:51" s="13" customFormat="1" ht="12">
      <c r="B109" s="225"/>
      <c r="C109" s="226"/>
      <c r="D109" s="216" t="s">
        <v>189</v>
      </c>
      <c r="E109" s="227" t="s">
        <v>21</v>
      </c>
      <c r="F109" s="228" t="s">
        <v>339</v>
      </c>
      <c r="G109" s="226"/>
      <c r="H109" s="229">
        <v>-1.5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189</v>
      </c>
      <c r="AU109" s="235" t="s">
        <v>86</v>
      </c>
      <c r="AV109" s="13" t="s">
        <v>86</v>
      </c>
      <c r="AW109" s="13" t="s">
        <v>39</v>
      </c>
      <c r="AX109" s="13" t="s">
        <v>76</v>
      </c>
      <c r="AY109" s="235" t="s">
        <v>180</v>
      </c>
    </row>
    <row r="110" spans="2:51" s="12" customFormat="1" ht="12">
      <c r="B110" s="214"/>
      <c r="C110" s="215"/>
      <c r="D110" s="216" t="s">
        <v>189</v>
      </c>
      <c r="E110" s="217" t="s">
        <v>21</v>
      </c>
      <c r="F110" s="218" t="s">
        <v>340</v>
      </c>
      <c r="G110" s="215"/>
      <c r="H110" s="217" t="s">
        <v>21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189</v>
      </c>
      <c r="AU110" s="224" t="s">
        <v>86</v>
      </c>
      <c r="AV110" s="12" t="s">
        <v>84</v>
      </c>
      <c r="AW110" s="12" t="s">
        <v>39</v>
      </c>
      <c r="AX110" s="12" t="s">
        <v>76</v>
      </c>
      <c r="AY110" s="224" t="s">
        <v>180</v>
      </c>
    </row>
    <row r="111" spans="2:51" s="13" customFormat="1" ht="12">
      <c r="B111" s="225"/>
      <c r="C111" s="226"/>
      <c r="D111" s="216" t="s">
        <v>189</v>
      </c>
      <c r="E111" s="227" t="s">
        <v>21</v>
      </c>
      <c r="F111" s="228" t="s">
        <v>341</v>
      </c>
      <c r="G111" s="226"/>
      <c r="H111" s="229">
        <v>-4.8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189</v>
      </c>
      <c r="AU111" s="235" t="s">
        <v>86</v>
      </c>
      <c r="AV111" s="13" t="s">
        <v>86</v>
      </c>
      <c r="AW111" s="13" t="s">
        <v>39</v>
      </c>
      <c r="AX111" s="13" t="s">
        <v>76</v>
      </c>
      <c r="AY111" s="235" t="s">
        <v>180</v>
      </c>
    </row>
    <row r="112" spans="2:51" s="15" customFormat="1" ht="12">
      <c r="B112" s="253"/>
      <c r="C112" s="254"/>
      <c r="D112" s="216" t="s">
        <v>189</v>
      </c>
      <c r="E112" s="255" t="s">
        <v>21</v>
      </c>
      <c r="F112" s="256" t="s">
        <v>331</v>
      </c>
      <c r="G112" s="254"/>
      <c r="H112" s="257">
        <v>-112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AT112" s="263" t="s">
        <v>189</v>
      </c>
      <c r="AU112" s="263" t="s">
        <v>86</v>
      </c>
      <c r="AV112" s="15" t="s">
        <v>200</v>
      </c>
      <c r="AW112" s="15" t="s">
        <v>39</v>
      </c>
      <c r="AX112" s="15" t="s">
        <v>76</v>
      </c>
      <c r="AY112" s="263" t="s">
        <v>180</v>
      </c>
    </row>
    <row r="113" spans="2:51" s="14" customFormat="1" ht="12">
      <c r="B113" s="236"/>
      <c r="C113" s="237"/>
      <c r="D113" s="216" t="s">
        <v>189</v>
      </c>
      <c r="E113" s="238" t="s">
        <v>21</v>
      </c>
      <c r="F113" s="239" t="s">
        <v>192</v>
      </c>
      <c r="G113" s="237"/>
      <c r="H113" s="240">
        <v>648.514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AT113" s="246" t="s">
        <v>189</v>
      </c>
      <c r="AU113" s="246" t="s">
        <v>86</v>
      </c>
      <c r="AV113" s="14" t="s">
        <v>187</v>
      </c>
      <c r="AW113" s="14" t="s">
        <v>39</v>
      </c>
      <c r="AX113" s="14" t="s">
        <v>84</v>
      </c>
      <c r="AY113" s="246" t="s">
        <v>180</v>
      </c>
    </row>
    <row r="114" spans="2:65" s="1" customFormat="1" ht="38.25" customHeight="1">
      <c r="B114" s="42"/>
      <c r="C114" s="202" t="s">
        <v>86</v>
      </c>
      <c r="D114" s="202" t="s">
        <v>182</v>
      </c>
      <c r="E114" s="203" t="s">
        <v>342</v>
      </c>
      <c r="F114" s="204" t="s">
        <v>343</v>
      </c>
      <c r="G114" s="205" t="s">
        <v>319</v>
      </c>
      <c r="H114" s="206">
        <v>324.257</v>
      </c>
      <c r="I114" s="207"/>
      <c r="J114" s="208">
        <f>ROUND(I114*H114,2)</f>
        <v>0</v>
      </c>
      <c r="K114" s="204" t="s">
        <v>186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187</v>
      </c>
      <c r="AT114" s="25" t="s">
        <v>182</v>
      </c>
      <c r="AU114" s="25" t="s">
        <v>86</v>
      </c>
      <c r="AY114" s="25" t="s">
        <v>180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187</v>
      </c>
      <c r="BM114" s="25" t="s">
        <v>344</v>
      </c>
    </row>
    <row r="115" spans="2:51" s="12" customFormat="1" ht="12">
      <c r="B115" s="214"/>
      <c r="C115" s="215"/>
      <c r="D115" s="216" t="s">
        <v>189</v>
      </c>
      <c r="E115" s="217" t="s">
        <v>21</v>
      </c>
      <c r="F115" s="218" t="s">
        <v>345</v>
      </c>
      <c r="G115" s="215"/>
      <c r="H115" s="217" t="s">
        <v>21</v>
      </c>
      <c r="I115" s="219"/>
      <c r="J115" s="215"/>
      <c r="K115" s="215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189</v>
      </c>
      <c r="AU115" s="224" t="s">
        <v>86</v>
      </c>
      <c r="AV115" s="12" t="s">
        <v>84</v>
      </c>
      <c r="AW115" s="12" t="s">
        <v>39</v>
      </c>
      <c r="AX115" s="12" t="s">
        <v>76</v>
      </c>
      <c r="AY115" s="224" t="s">
        <v>180</v>
      </c>
    </row>
    <row r="116" spans="2:51" s="13" customFormat="1" ht="12">
      <c r="B116" s="225"/>
      <c r="C116" s="226"/>
      <c r="D116" s="216" t="s">
        <v>189</v>
      </c>
      <c r="E116" s="227" t="s">
        <v>21</v>
      </c>
      <c r="F116" s="228" t="s">
        <v>346</v>
      </c>
      <c r="G116" s="226"/>
      <c r="H116" s="229">
        <v>324.257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189</v>
      </c>
      <c r="AU116" s="235" t="s">
        <v>86</v>
      </c>
      <c r="AV116" s="13" t="s">
        <v>86</v>
      </c>
      <c r="AW116" s="13" t="s">
        <v>39</v>
      </c>
      <c r="AX116" s="13" t="s">
        <v>76</v>
      </c>
      <c r="AY116" s="235" t="s">
        <v>180</v>
      </c>
    </row>
    <row r="117" spans="2:51" s="14" customFormat="1" ht="12">
      <c r="B117" s="236"/>
      <c r="C117" s="237"/>
      <c r="D117" s="216" t="s">
        <v>189</v>
      </c>
      <c r="E117" s="238" t="s">
        <v>21</v>
      </c>
      <c r="F117" s="239" t="s">
        <v>192</v>
      </c>
      <c r="G117" s="237"/>
      <c r="H117" s="240">
        <v>324.257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189</v>
      </c>
      <c r="AU117" s="246" t="s">
        <v>86</v>
      </c>
      <c r="AV117" s="14" t="s">
        <v>187</v>
      </c>
      <c r="AW117" s="14" t="s">
        <v>39</v>
      </c>
      <c r="AX117" s="14" t="s">
        <v>84</v>
      </c>
      <c r="AY117" s="246" t="s">
        <v>180</v>
      </c>
    </row>
    <row r="118" spans="2:65" s="1" customFormat="1" ht="38.25" customHeight="1">
      <c r="B118" s="42"/>
      <c r="C118" s="202" t="s">
        <v>200</v>
      </c>
      <c r="D118" s="202" t="s">
        <v>182</v>
      </c>
      <c r="E118" s="203" t="s">
        <v>347</v>
      </c>
      <c r="F118" s="204" t="s">
        <v>348</v>
      </c>
      <c r="G118" s="205" t="s">
        <v>319</v>
      </c>
      <c r="H118" s="206">
        <v>635.714</v>
      </c>
      <c r="I118" s="207"/>
      <c r="J118" s="208">
        <f>ROUND(I118*H118,2)</f>
        <v>0</v>
      </c>
      <c r="K118" s="204" t="s">
        <v>186</v>
      </c>
      <c r="L118" s="62"/>
      <c r="M118" s="209" t="s">
        <v>21</v>
      </c>
      <c r="N118" s="210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187</v>
      </c>
      <c r="AT118" s="25" t="s">
        <v>182</v>
      </c>
      <c r="AU118" s="25" t="s">
        <v>86</v>
      </c>
      <c r="AY118" s="25" t="s">
        <v>180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187</v>
      </c>
      <c r="BM118" s="25" t="s">
        <v>349</v>
      </c>
    </row>
    <row r="119" spans="2:51" s="12" customFormat="1" ht="12">
      <c r="B119" s="214"/>
      <c r="C119" s="215"/>
      <c r="D119" s="216" t="s">
        <v>189</v>
      </c>
      <c r="E119" s="217" t="s">
        <v>21</v>
      </c>
      <c r="F119" s="218" t="s">
        <v>350</v>
      </c>
      <c r="G119" s="215"/>
      <c r="H119" s="217" t="s">
        <v>21</v>
      </c>
      <c r="I119" s="219"/>
      <c r="J119" s="215"/>
      <c r="K119" s="215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189</v>
      </c>
      <c r="AU119" s="224" t="s">
        <v>86</v>
      </c>
      <c r="AV119" s="12" t="s">
        <v>84</v>
      </c>
      <c r="AW119" s="12" t="s">
        <v>39</v>
      </c>
      <c r="AX119" s="12" t="s">
        <v>76</v>
      </c>
      <c r="AY119" s="224" t="s">
        <v>180</v>
      </c>
    </row>
    <row r="120" spans="2:51" s="13" customFormat="1" ht="12">
      <c r="B120" s="225"/>
      <c r="C120" s="226"/>
      <c r="D120" s="216" t="s">
        <v>189</v>
      </c>
      <c r="E120" s="227" t="s">
        <v>21</v>
      </c>
      <c r="F120" s="228" t="s">
        <v>351</v>
      </c>
      <c r="G120" s="226"/>
      <c r="H120" s="229">
        <v>648.514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AT120" s="235" t="s">
        <v>189</v>
      </c>
      <c r="AU120" s="235" t="s">
        <v>86</v>
      </c>
      <c r="AV120" s="13" t="s">
        <v>86</v>
      </c>
      <c r="AW120" s="13" t="s">
        <v>39</v>
      </c>
      <c r="AX120" s="13" t="s">
        <v>76</v>
      </c>
      <c r="AY120" s="235" t="s">
        <v>180</v>
      </c>
    </row>
    <row r="121" spans="2:51" s="12" customFormat="1" ht="12">
      <c r="B121" s="214"/>
      <c r="C121" s="215"/>
      <c r="D121" s="216" t="s">
        <v>189</v>
      </c>
      <c r="E121" s="217" t="s">
        <v>21</v>
      </c>
      <c r="F121" s="218" t="s">
        <v>352</v>
      </c>
      <c r="G121" s="215"/>
      <c r="H121" s="217" t="s">
        <v>21</v>
      </c>
      <c r="I121" s="219"/>
      <c r="J121" s="215"/>
      <c r="K121" s="215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189</v>
      </c>
      <c r="AU121" s="224" t="s">
        <v>86</v>
      </c>
      <c r="AV121" s="12" t="s">
        <v>84</v>
      </c>
      <c r="AW121" s="12" t="s">
        <v>39</v>
      </c>
      <c r="AX121" s="12" t="s">
        <v>76</v>
      </c>
      <c r="AY121" s="224" t="s">
        <v>180</v>
      </c>
    </row>
    <row r="122" spans="2:51" s="13" customFormat="1" ht="12">
      <c r="B122" s="225"/>
      <c r="C122" s="226"/>
      <c r="D122" s="216" t="s">
        <v>189</v>
      </c>
      <c r="E122" s="227" t="s">
        <v>21</v>
      </c>
      <c r="F122" s="228" t="s">
        <v>353</v>
      </c>
      <c r="G122" s="226"/>
      <c r="H122" s="229">
        <v>-12.8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AT122" s="235" t="s">
        <v>189</v>
      </c>
      <c r="AU122" s="235" t="s">
        <v>86</v>
      </c>
      <c r="AV122" s="13" t="s">
        <v>86</v>
      </c>
      <c r="AW122" s="13" t="s">
        <v>39</v>
      </c>
      <c r="AX122" s="13" t="s">
        <v>76</v>
      </c>
      <c r="AY122" s="235" t="s">
        <v>180</v>
      </c>
    </row>
    <row r="123" spans="2:51" s="14" customFormat="1" ht="12">
      <c r="B123" s="236"/>
      <c r="C123" s="237"/>
      <c r="D123" s="216" t="s">
        <v>189</v>
      </c>
      <c r="E123" s="238" t="s">
        <v>21</v>
      </c>
      <c r="F123" s="239" t="s">
        <v>192</v>
      </c>
      <c r="G123" s="237"/>
      <c r="H123" s="240">
        <v>635.714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189</v>
      </c>
      <c r="AU123" s="246" t="s">
        <v>86</v>
      </c>
      <c r="AV123" s="14" t="s">
        <v>187</v>
      </c>
      <c r="AW123" s="14" t="s">
        <v>39</v>
      </c>
      <c r="AX123" s="14" t="s">
        <v>84</v>
      </c>
      <c r="AY123" s="246" t="s">
        <v>180</v>
      </c>
    </row>
    <row r="124" spans="2:65" s="1" customFormat="1" ht="38.25" customHeight="1">
      <c r="B124" s="42"/>
      <c r="C124" s="202" t="s">
        <v>187</v>
      </c>
      <c r="D124" s="202" t="s">
        <v>182</v>
      </c>
      <c r="E124" s="203" t="s">
        <v>354</v>
      </c>
      <c r="F124" s="204" t="s">
        <v>355</v>
      </c>
      <c r="G124" s="205" t="s">
        <v>319</v>
      </c>
      <c r="H124" s="206">
        <v>357.473</v>
      </c>
      <c r="I124" s="207"/>
      <c r="J124" s="208">
        <f>ROUND(I124*H124,2)</f>
        <v>0</v>
      </c>
      <c r="K124" s="204" t="s">
        <v>186</v>
      </c>
      <c r="L124" s="62"/>
      <c r="M124" s="209" t="s">
        <v>21</v>
      </c>
      <c r="N124" s="210" t="s">
        <v>47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187</v>
      </c>
      <c r="AT124" s="25" t="s">
        <v>182</v>
      </c>
      <c r="AU124" s="25" t="s">
        <v>86</v>
      </c>
      <c r="AY124" s="25" t="s">
        <v>180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187</v>
      </c>
      <c r="BM124" s="25" t="s">
        <v>356</v>
      </c>
    </row>
    <row r="125" spans="2:51" s="12" customFormat="1" ht="12">
      <c r="B125" s="214"/>
      <c r="C125" s="215"/>
      <c r="D125" s="216" t="s">
        <v>189</v>
      </c>
      <c r="E125" s="217" t="s">
        <v>21</v>
      </c>
      <c r="F125" s="218" t="s">
        <v>357</v>
      </c>
      <c r="G125" s="215"/>
      <c r="H125" s="217" t="s">
        <v>21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189</v>
      </c>
      <c r="AU125" s="224" t="s">
        <v>86</v>
      </c>
      <c r="AV125" s="12" t="s">
        <v>84</v>
      </c>
      <c r="AW125" s="12" t="s">
        <v>39</v>
      </c>
      <c r="AX125" s="12" t="s">
        <v>76</v>
      </c>
      <c r="AY125" s="224" t="s">
        <v>180</v>
      </c>
    </row>
    <row r="126" spans="2:51" s="13" customFormat="1" ht="12">
      <c r="B126" s="225"/>
      <c r="C126" s="226"/>
      <c r="D126" s="216" t="s">
        <v>189</v>
      </c>
      <c r="E126" s="227" t="s">
        <v>21</v>
      </c>
      <c r="F126" s="228" t="s">
        <v>324</v>
      </c>
      <c r="G126" s="226"/>
      <c r="H126" s="229">
        <v>346.164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189</v>
      </c>
      <c r="AU126" s="235" t="s">
        <v>86</v>
      </c>
      <c r="AV126" s="13" t="s">
        <v>86</v>
      </c>
      <c r="AW126" s="13" t="s">
        <v>39</v>
      </c>
      <c r="AX126" s="13" t="s">
        <v>76</v>
      </c>
      <c r="AY126" s="235" t="s">
        <v>180</v>
      </c>
    </row>
    <row r="127" spans="2:51" s="12" customFormat="1" ht="12">
      <c r="B127" s="214"/>
      <c r="C127" s="215"/>
      <c r="D127" s="216" t="s">
        <v>189</v>
      </c>
      <c r="E127" s="217" t="s">
        <v>21</v>
      </c>
      <c r="F127" s="218" t="s">
        <v>358</v>
      </c>
      <c r="G127" s="215"/>
      <c r="H127" s="217" t="s">
        <v>21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189</v>
      </c>
      <c r="AU127" s="224" t="s">
        <v>86</v>
      </c>
      <c r="AV127" s="12" t="s">
        <v>84</v>
      </c>
      <c r="AW127" s="12" t="s">
        <v>39</v>
      </c>
      <c r="AX127" s="12" t="s">
        <v>76</v>
      </c>
      <c r="AY127" s="224" t="s">
        <v>180</v>
      </c>
    </row>
    <row r="128" spans="2:51" s="13" customFormat="1" ht="12">
      <c r="B128" s="225"/>
      <c r="C128" s="226"/>
      <c r="D128" s="216" t="s">
        <v>189</v>
      </c>
      <c r="E128" s="227" t="s">
        <v>21</v>
      </c>
      <c r="F128" s="228" t="s">
        <v>359</v>
      </c>
      <c r="G128" s="226"/>
      <c r="H128" s="229">
        <v>11.309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AT128" s="235" t="s">
        <v>189</v>
      </c>
      <c r="AU128" s="235" t="s">
        <v>86</v>
      </c>
      <c r="AV128" s="13" t="s">
        <v>86</v>
      </c>
      <c r="AW128" s="13" t="s">
        <v>39</v>
      </c>
      <c r="AX128" s="13" t="s">
        <v>76</v>
      </c>
      <c r="AY128" s="235" t="s">
        <v>180</v>
      </c>
    </row>
    <row r="129" spans="2:51" s="14" customFormat="1" ht="12">
      <c r="B129" s="236"/>
      <c r="C129" s="237"/>
      <c r="D129" s="216" t="s">
        <v>189</v>
      </c>
      <c r="E129" s="238" t="s">
        <v>21</v>
      </c>
      <c r="F129" s="239" t="s">
        <v>192</v>
      </c>
      <c r="G129" s="237"/>
      <c r="H129" s="240">
        <v>357.473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189</v>
      </c>
      <c r="AU129" s="246" t="s">
        <v>86</v>
      </c>
      <c r="AV129" s="14" t="s">
        <v>187</v>
      </c>
      <c r="AW129" s="14" t="s">
        <v>39</v>
      </c>
      <c r="AX129" s="14" t="s">
        <v>84</v>
      </c>
      <c r="AY129" s="246" t="s">
        <v>180</v>
      </c>
    </row>
    <row r="130" spans="2:65" s="1" customFormat="1" ht="16.5" customHeight="1">
      <c r="B130" s="42"/>
      <c r="C130" s="264" t="s">
        <v>211</v>
      </c>
      <c r="D130" s="264" t="s">
        <v>360</v>
      </c>
      <c r="E130" s="265" t="s">
        <v>361</v>
      </c>
      <c r="F130" s="266" t="s">
        <v>362</v>
      </c>
      <c r="G130" s="267" t="s">
        <v>257</v>
      </c>
      <c r="H130" s="268">
        <v>697.072</v>
      </c>
      <c r="I130" s="269"/>
      <c r="J130" s="270">
        <f>ROUND(I130*H130,2)</f>
        <v>0</v>
      </c>
      <c r="K130" s="266" t="s">
        <v>186</v>
      </c>
      <c r="L130" s="271"/>
      <c r="M130" s="272" t="s">
        <v>21</v>
      </c>
      <c r="N130" s="273" t="s">
        <v>47</v>
      </c>
      <c r="O130" s="43"/>
      <c r="P130" s="211">
        <f>O130*H130</f>
        <v>0</v>
      </c>
      <c r="Q130" s="211">
        <v>1</v>
      </c>
      <c r="R130" s="211">
        <f>Q130*H130</f>
        <v>697.072</v>
      </c>
      <c r="S130" s="211">
        <v>0</v>
      </c>
      <c r="T130" s="212">
        <f>S130*H130</f>
        <v>0</v>
      </c>
      <c r="AR130" s="25" t="s">
        <v>223</v>
      </c>
      <c r="AT130" s="25" t="s">
        <v>360</v>
      </c>
      <c r="AU130" s="25" t="s">
        <v>86</v>
      </c>
      <c r="AY130" s="25" t="s">
        <v>180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84</v>
      </c>
      <c r="BK130" s="213">
        <f>ROUND(I130*H130,2)</f>
        <v>0</v>
      </c>
      <c r="BL130" s="25" t="s">
        <v>187</v>
      </c>
      <c r="BM130" s="25" t="s">
        <v>363</v>
      </c>
    </row>
    <row r="131" spans="2:51" s="12" customFormat="1" ht="12">
      <c r="B131" s="214"/>
      <c r="C131" s="215"/>
      <c r="D131" s="216" t="s">
        <v>189</v>
      </c>
      <c r="E131" s="217" t="s">
        <v>21</v>
      </c>
      <c r="F131" s="218" t="s">
        <v>364</v>
      </c>
      <c r="G131" s="215"/>
      <c r="H131" s="217" t="s">
        <v>21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189</v>
      </c>
      <c r="AU131" s="224" t="s">
        <v>86</v>
      </c>
      <c r="AV131" s="12" t="s">
        <v>84</v>
      </c>
      <c r="AW131" s="12" t="s">
        <v>39</v>
      </c>
      <c r="AX131" s="12" t="s">
        <v>76</v>
      </c>
      <c r="AY131" s="224" t="s">
        <v>180</v>
      </c>
    </row>
    <row r="132" spans="2:51" s="13" customFormat="1" ht="12">
      <c r="B132" s="225"/>
      <c r="C132" s="226"/>
      <c r="D132" s="216" t="s">
        <v>189</v>
      </c>
      <c r="E132" s="227" t="s">
        <v>21</v>
      </c>
      <c r="F132" s="228" t="s">
        <v>365</v>
      </c>
      <c r="G132" s="226"/>
      <c r="H132" s="229">
        <v>697.072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189</v>
      </c>
      <c r="AU132" s="235" t="s">
        <v>86</v>
      </c>
      <c r="AV132" s="13" t="s">
        <v>86</v>
      </c>
      <c r="AW132" s="13" t="s">
        <v>39</v>
      </c>
      <c r="AX132" s="13" t="s">
        <v>76</v>
      </c>
      <c r="AY132" s="235" t="s">
        <v>180</v>
      </c>
    </row>
    <row r="133" spans="2:51" s="14" customFormat="1" ht="12">
      <c r="B133" s="236"/>
      <c r="C133" s="237"/>
      <c r="D133" s="216" t="s">
        <v>189</v>
      </c>
      <c r="E133" s="238" t="s">
        <v>21</v>
      </c>
      <c r="F133" s="239" t="s">
        <v>192</v>
      </c>
      <c r="G133" s="237"/>
      <c r="H133" s="240">
        <v>697.072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189</v>
      </c>
      <c r="AU133" s="246" t="s">
        <v>86</v>
      </c>
      <c r="AV133" s="14" t="s">
        <v>187</v>
      </c>
      <c r="AW133" s="14" t="s">
        <v>39</v>
      </c>
      <c r="AX133" s="14" t="s">
        <v>84</v>
      </c>
      <c r="AY133" s="246" t="s">
        <v>180</v>
      </c>
    </row>
    <row r="134" spans="2:65" s="1" customFormat="1" ht="25.5" customHeight="1">
      <c r="B134" s="42"/>
      <c r="C134" s="202" t="s">
        <v>217</v>
      </c>
      <c r="D134" s="202" t="s">
        <v>182</v>
      </c>
      <c r="E134" s="203" t="s">
        <v>366</v>
      </c>
      <c r="F134" s="204" t="s">
        <v>367</v>
      </c>
      <c r="G134" s="205" t="s">
        <v>319</v>
      </c>
      <c r="H134" s="206">
        <v>12.8</v>
      </c>
      <c r="I134" s="207"/>
      <c r="J134" s="208">
        <f>ROUND(I134*H134,2)</f>
        <v>0</v>
      </c>
      <c r="K134" s="204" t="s">
        <v>186</v>
      </c>
      <c r="L134" s="62"/>
      <c r="M134" s="209" t="s">
        <v>21</v>
      </c>
      <c r="N134" s="210" t="s">
        <v>47</v>
      </c>
      <c r="O134" s="43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25" t="s">
        <v>187</v>
      </c>
      <c r="AT134" s="25" t="s">
        <v>182</v>
      </c>
      <c r="AU134" s="25" t="s">
        <v>86</v>
      </c>
      <c r="AY134" s="25" t="s">
        <v>180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84</v>
      </c>
      <c r="BK134" s="213">
        <f>ROUND(I134*H134,2)</f>
        <v>0</v>
      </c>
      <c r="BL134" s="25" t="s">
        <v>187</v>
      </c>
      <c r="BM134" s="25" t="s">
        <v>368</v>
      </c>
    </row>
    <row r="135" spans="2:51" s="12" customFormat="1" ht="12">
      <c r="B135" s="214"/>
      <c r="C135" s="215"/>
      <c r="D135" s="216" t="s">
        <v>189</v>
      </c>
      <c r="E135" s="217" t="s">
        <v>21</v>
      </c>
      <c r="F135" s="218" t="s">
        <v>369</v>
      </c>
      <c r="G135" s="215"/>
      <c r="H135" s="217" t="s">
        <v>21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189</v>
      </c>
      <c r="AU135" s="224" t="s">
        <v>86</v>
      </c>
      <c r="AV135" s="12" t="s">
        <v>84</v>
      </c>
      <c r="AW135" s="12" t="s">
        <v>39</v>
      </c>
      <c r="AX135" s="12" t="s">
        <v>76</v>
      </c>
      <c r="AY135" s="224" t="s">
        <v>180</v>
      </c>
    </row>
    <row r="136" spans="2:51" s="13" customFormat="1" ht="12">
      <c r="B136" s="225"/>
      <c r="C136" s="226"/>
      <c r="D136" s="216" t="s">
        <v>189</v>
      </c>
      <c r="E136" s="227" t="s">
        <v>21</v>
      </c>
      <c r="F136" s="228" t="s">
        <v>370</v>
      </c>
      <c r="G136" s="226"/>
      <c r="H136" s="229">
        <v>12.8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189</v>
      </c>
      <c r="AU136" s="235" t="s">
        <v>86</v>
      </c>
      <c r="AV136" s="13" t="s">
        <v>86</v>
      </c>
      <c r="AW136" s="13" t="s">
        <v>39</v>
      </c>
      <c r="AX136" s="13" t="s">
        <v>76</v>
      </c>
      <c r="AY136" s="235" t="s">
        <v>180</v>
      </c>
    </row>
    <row r="137" spans="2:51" s="14" customFormat="1" ht="12">
      <c r="B137" s="236"/>
      <c r="C137" s="237"/>
      <c r="D137" s="216" t="s">
        <v>189</v>
      </c>
      <c r="E137" s="238" t="s">
        <v>21</v>
      </c>
      <c r="F137" s="239" t="s">
        <v>192</v>
      </c>
      <c r="G137" s="237"/>
      <c r="H137" s="240">
        <v>12.8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AT137" s="246" t="s">
        <v>189</v>
      </c>
      <c r="AU137" s="246" t="s">
        <v>86</v>
      </c>
      <c r="AV137" s="14" t="s">
        <v>187</v>
      </c>
      <c r="AW137" s="14" t="s">
        <v>39</v>
      </c>
      <c r="AX137" s="14" t="s">
        <v>84</v>
      </c>
      <c r="AY137" s="246" t="s">
        <v>180</v>
      </c>
    </row>
    <row r="138" spans="2:65" s="1" customFormat="1" ht="25.5" customHeight="1">
      <c r="B138" s="42"/>
      <c r="C138" s="202" t="s">
        <v>224</v>
      </c>
      <c r="D138" s="202" t="s">
        <v>182</v>
      </c>
      <c r="E138" s="203" t="s">
        <v>371</v>
      </c>
      <c r="F138" s="204" t="s">
        <v>372</v>
      </c>
      <c r="G138" s="205" t="s">
        <v>257</v>
      </c>
      <c r="H138" s="206">
        <v>1167.325</v>
      </c>
      <c r="I138" s="207"/>
      <c r="J138" s="208">
        <f>ROUND(I138*H138,2)</f>
        <v>0</v>
      </c>
      <c r="K138" s="204" t="s">
        <v>186</v>
      </c>
      <c r="L138" s="62"/>
      <c r="M138" s="209" t="s">
        <v>21</v>
      </c>
      <c r="N138" s="210" t="s">
        <v>47</v>
      </c>
      <c r="O138" s="43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187</v>
      </c>
      <c r="AT138" s="25" t="s">
        <v>182</v>
      </c>
      <c r="AU138" s="25" t="s">
        <v>86</v>
      </c>
      <c r="AY138" s="25" t="s">
        <v>180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84</v>
      </c>
      <c r="BK138" s="213">
        <f>ROUND(I138*H138,2)</f>
        <v>0</v>
      </c>
      <c r="BL138" s="25" t="s">
        <v>187</v>
      </c>
      <c r="BM138" s="25" t="s">
        <v>373</v>
      </c>
    </row>
    <row r="139" spans="2:51" s="12" customFormat="1" ht="12">
      <c r="B139" s="214"/>
      <c r="C139" s="215"/>
      <c r="D139" s="216" t="s">
        <v>189</v>
      </c>
      <c r="E139" s="217" t="s">
        <v>21</v>
      </c>
      <c r="F139" s="218" t="s">
        <v>374</v>
      </c>
      <c r="G139" s="215"/>
      <c r="H139" s="217" t="s">
        <v>21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189</v>
      </c>
      <c r="AU139" s="224" t="s">
        <v>86</v>
      </c>
      <c r="AV139" s="12" t="s">
        <v>84</v>
      </c>
      <c r="AW139" s="12" t="s">
        <v>39</v>
      </c>
      <c r="AX139" s="12" t="s">
        <v>76</v>
      </c>
      <c r="AY139" s="224" t="s">
        <v>180</v>
      </c>
    </row>
    <row r="140" spans="2:51" s="13" customFormat="1" ht="12">
      <c r="B140" s="225"/>
      <c r="C140" s="226"/>
      <c r="D140" s="216" t="s">
        <v>189</v>
      </c>
      <c r="E140" s="227" t="s">
        <v>21</v>
      </c>
      <c r="F140" s="228" t="s">
        <v>375</v>
      </c>
      <c r="G140" s="226"/>
      <c r="H140" s="229">
        <v>1167.325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189</v>
      </c>
      <c r="AU140" s="235" t="s">
        <v>86</v>
      </c>
      <c r="AV140" s="13" t="s">
        <v>86</v>
      </c>
      <c r="AW140" s="13" t="s">
        <v>39</v>
      </c>
      <c r="AX140" s="13" t="s">
        <v>76</v>
      </c>
      <c r="AY140" s="235" t="s">
        <v>180</v>
      </c>
    </row>
    <row r="141" spans="2:51" s="14" customFormat="1" ht="12">
      <c r="B141" s="236"/>
      <c r="C141" s="237"/>
      <c r="D141" s="216" t="s">
        <v>189</v>
      </c>
      <c r="E141" s="238" t="s">
        <v>21</v>
      </c>
      <c r="F141" s="239" t="s">
        <v>192</v>
      </c>
      <c r="G141" s="237"/>
      <c r="H141" s="240">
        <v>1167.325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189</v>
      </c>
      <c r="AU141" s="246" t="s">
        <v>86</v>
      </c>
      <c r="AV141" s="14" t="s">
        <v>187</v>
      </c>
      <c r="AW141" s="14" t="s">
        <v>39</v>
      </c>
      <c r="AX141" s="14" t="s">
        <v>84</v>
      </c>
      <c r="AY141" s="246" t="s">
        <v>180</v>
      </c>
    </row>
    <row r="142" spans="2:65" s="1" customFormat="1" ht="25.5" customHeight="1">
      <c r="B142" s="42"/>
      <c r="C142" s="202" t="s">
        <v>223</v>
      </c>
      <c r="D142" s="202" t="s">
        <v>182</v>
      </c>
      <c r="E142" s="203" t="s">
        <v>376</v>
      </c>
      <c r="F142" s="204" t="s">
        <v>377</v>
      </c>
      <c r="G142" s="205" t="s">
        <v>185</v>
      </c>
      <c r="H142" s="206">
        <v>983.105</v>
      </c>
      <c r="I142" s="207"/>
      <c r="J142" s="208">
        <f>ROUND(I142*H142,2)</f>
        <v>0</v>
      </c>
      <c r="K142" s="204" t="s">
        <v>186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187</v>
      </c>
      <c r="AT142" s="25" t="s">
        <v>182</v>
      </c>
      <c r="AU142" s="25" t="s">
        <v>86</v>
      </c>
      <c r="AY142" s="25" t="s">
        <v>180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187</v>
      </c>
      <c r="BM142" s="25" t="s">
        <v>378</v>
      </c>
    </row>
    <row r="143" spans="2:51" s="12" customFormat="1" ht="12">
      <c r="B143" s="214"/>
      <c r="C143" s="215"/>
      <c r="D143" s="216" t="s">
        <v>189</v>
      </c>
      <c r="E143" s="217" t="s">
        <v>21</v>
      </c>
      <c r="F143" s="218" t="s">
        <v>379</v>
      </c>
      <c r="G143" s="215"/>
      <c r="H143" s="217" t="s">
        <v>21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189</v>
      </c>
      <c r="AU143" s="224" t="s">
        <v>86</v>
      </c>
      <c r="AV143" s="12" t="s">
        <v>84</v>
      </c>
      <c r="AW143" s="12" t="s">
        <v>39</v>
      </c>
      <c r="AX143" s="12" t="s">
        <v>76</v>
      </c>
      <c r="AY143" s="224" t="s">
        <v>180</v>
      </c>
    </row>
    <row r="144" spans="2:51" s="13" customFormat="1" ht="12">
      <c r="B144" s="225"/>
      <c r="C144" s="226"/>
      <c r="D144" s="216" t="s">
        <v>189</v>
      </c>
      <c r="E144" s="227" t="s">
        <v>21</v>
      </c>
      <c r="F144" s="228" t="s">
        <v>380</v>
      </c>
      <c r="G144" s="226"/>
      <c r="H144" s="229">
        <v>865.41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189</v>
      </c>
      <c r="AU144" s="235" t="s">
        <v>86</v>
      </c>
      <c r="AV144" s="13" t="s">
        <v>86</v>
      </c>
      <c r="AW144" s="13" t="s">
        <v>39</v>
      </c>
      <c r="AX144" s="13" t="s">
        <v>76</v>
      </c>
      <c r="AY144" s="235" t="s">
        <v>180</v>
      </c>
    </row>
    <row r="145" spans="2:51" s="12" customFormat="1" ht="12">
      <c r="B145" s="214"/>
      <c r="C145" s="215"/>
      <c r="D145" s="216" t="s">
        <v>189</v>
      </c>
      <c r="E145" s="217" t="s">
        <v>21</v>
      </c>
      <c r="F145" s="218" t="s">
        <v>381</v>
      </c>
      <c r="G145" s="215"/>
      <c r="H145" s="217" t="s">
        <v>21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189</v>
      </c>
      <c r="AU145" s="224" t="s">
        <v>86</v>
      </c>
      <c r="AV145" s="12" t="s">
        <v>84</v>
      </c>
      <c r="AW145" s="12" t="s">
        <v>39</v>
      </c>
      <c r="AX145" s="12" t="s">
        <v>76</v>
      </c>
      <c r="AY145" s="224" t="s">
        <v>180</v>
      </c>
    </row>
    <row r="146" spans="2:51" s="13" customFormat="1" ht="12">
      <c r="B146" s="225"/>
      <c r="C146" s="226"/>
      <c r="D146" s="216" t="s">
        <v>189</v>
      </c>
      <c r="E146" s="227" t="s">
        <v>21</v>
      </c>
      <c r="F146" s="228" t="s">
        <v>382</v>
      </c>
      <c r="G146" s="226"/>
      <c r="H146" s="229">
        <v>37.695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189</v>
      </c>
      <c r="AU146" s="235" t="s">
        <v>86</v>
      </c>
      <c r="AV146" s="13" t="s">
        <v>86</v>
      </c>
      <c r="AW146" s="13" t="s">
        <v>39</v>
      </c>
      <c r="AX146" s="13" t="s">
        <v>76</v>
      </c>
      <c r="AY146" s="235" t="s">
        <v>180</v>
      </c>
    </row>
    <row r="147" spans="2:51" s="12" customFormat="1" ht="12">
      <c r="B147" s="214"/>
      <c r="C147" s="215"/>
      <c r="D147" s="216" t="s">
        <v>189</v>
      </c>
      <c r="E147" s="217" t="s">
        <v>21</v>
      </c>
      <c r="F147" s="218" t="s">
        <v>383</v>
      </c>
      <c r="G147" s="215"/>
      <c r="H147" s="217" t="s">
        <v>21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189</v>
      </c>
      <c r="AU147" s="224" t="s">
        <v>86</v>
      </c>
      <c r="AV147" s="12" t="s">
        <v>84</v>
      </c>
      <c r="AW147" s="12" t="s">
        <v>39</v>
      </c>
      <c r="AX147" s="12" t="s">
        <v>76</v>
      </c>
      <c r="AY147" s="224" t="s">
        <v>180</v>
      </c>
    </row>
    <row r="148" spans="2:51" s="13" customFormat="1" ht="12">
      <c r="B148" s="225"/>
      <c r="C148" s="226"/>
      <c r="D148" s="216" t="s">
        <v>189</v>
      </c>
      <c r="E148" s="227" t="s">
        <v>21</v>
      </c>
      <c r="F148" s="228" t="s">
        <v>384</v>
      </c>
      <c r="G148" s="226"/>
      <c r="H148" s="229">
        <v>80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189</v>
      </c>
      <c r="AU148" s="235" t="s">
        <v>86</v>
      </c>
      <c r="AV148" s="13" t="s">
        <v>86</v>
      </c>
      <c r="AW148" s="13" t="s">
        <v>39</v>
      </c>
      <c r="AX148" s="13" t="s">
        <v>76</v>
      </c>
      <c r="AY148" s="235" t="s">
        <v>180</v>
      </c>
    </row>
    <row r="149" spans="2:51" s="14" customFormat="1" ht="12">
      <c r="B149" s="236"/>
      <c r="C149" s="237"/>
      <c r="D149" s="216" t="s">
        <v>189</v>
      </c>
      <c r="E149" s="238" t="s">
        <v>21</v>
      </c>
      <c r="F149" s="239" t="s">
        <v>192</v>
      </c>
      <c r="G149" s="237"/>
      <c r="H149" s="240">
        <v>983.105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189</v>
      </c>
      <c r="AU149" s="246" t="s">
        <v>86</v>
      </c>
      <c r="AV149" s="14" t="s">
        <v>187</v>
      </c>
      <c r="AW149" s="14" t="s">
        <v>39</v>
      </c>
      <c r="AX149" s="14" t="s">
        <v>84</v>
      </c>
      <c r="AY149" s="246" t="s">
        <v>180</v>
      </c>
    </row>
    <row r="150" spans="2:63" s="11" customFormat="1" ht="29.85" customHeight="1">
      <c r="B150" s="186"/>
      <c r="C150" s="187"/>
      <c r="D150" s="188" t="s">
        <v>75</v>
      </c>
      <c r="E150" s="200" t="s">
        <v>211</v>
      </c>
      <c r="F150" s="200" t="s">
        <v>385</v>
      </c>
      <c r="G150" s="187"/>
      <c r="H150" s="187"/>
      <c r="I150" s="190"/>
      <c r="J150" s="201">
        <f>BK150</f>
        <v>0</v>
      </c>
      <c r="K150" s="187"/>
      <c r="L150" s="192"/>
      <c r="M150" s="193"/>
      <c r="N150" s="194"/>
      <c r="O150" s="194"/>
      <c r="P150" s="195">
        <f>SUM(P151:P197)</f>
        <v>0</v>
      </c>
      <c r="Q150" s="194"/>
      <c r="R150" s="195">
        <f>SUM(R151:R197)</f>
        <v>33.00123816</v>
      </c>
      <c r="S150" s="194"/>
      <c r="T150" s="196">
        <f>SUM(T151:T197)</f>
        <v>0</v>
      </c>
      <c r="AR150" s="197" t="s">
        <v>84</v>
      </c>
      <c r="AT150" s="198" t="s">
        <v>75</v>
      </c>
      <c r="AU150" s="198" t="s">
        <v>84</v>
      </c>
      <c r="AY150" s="197" t="s">
        <v>180</v>
      </c>
      <c r="BK150" s="199">
        <f>SUM(BK151:BK197)</f>
        <v>0</v>
      </c>
    </row>
    <row r="151" spans="2:65" s="1" customFormat="1" ht="25.5" customHeight="1">
      <c r="B151" s="42"/>
      <c r="C151" s="202" t="s">
        <v>235</v>
      </c>
      <c r="D151" s="202" t="s">
        <v>182</v>
      </c>
      <c r="E151" s="203" t="s">
        <v>386</v>
      </c>
      <c r="F151" s="204" t="s">
        <v>387</v>
      </c>
      <c r="G151" s="205" t="s">
        <v>185</v>
      </c>
      <c r="H151" s="206">
        <v>1848.41</v>
      </c>
      <c r="I151" s="207"/>
      <c r="J151" s="208">
        <f>ROUND(I151*H151,2)</f>
        <v>0</v>
      </c>
      <c r="K151" s="204" t="s">
        <v>186</v>
      </c>
      <c r="L151" s="62"/>
      <c r="M151" s="209" t="s">
        <v>21</v>
      </c>
      <c r="N151" s="210" t="s">
        <v>47</v>
      </c>
      <c r="O151" s="43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AR151" s="25" t="s">
        <v>187</v>
      </c>
      <c r="AT151" s="25" t="s">
        <v>182</v>
      </c>
      <c r="AU151" s="25" t="s">
        <v>86</v>
      </c>
      <c r="AY151" s="25" t="s">
        <v>180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84</v>
      </c>
      <c r="BK151" s="213">
        <f>ROUND(I151*H151,2)</f>
        <v>0</v>
      </c>
      <c r="BL151" s="25" t="s">
        <v>187</v>
      </c>
      <c r="BM151" s="25" t="s">
        <v>388</v>
      </c>
    </row>
    <row r="152" spans="2:51" s="12" customFormat="1" ht="12">
      <c r="B152" s="214"/>
      <c r="C152" s="215"/>
      <c r="D152" s="216" t="s">
        <v>189</v>
      </c>
      <c r="E152" s="217" t="s">
        <v>21</v>
      </c>
      <c r="F152" s="218" t="s">
        <v>389</v>
      </c>
      <c r="G152" s="215"/>
      <c r="H152" s="217" t="s">
        <v>21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189</v>
      </c>
      <c r="AU152" s="224" t="s">
        <v>86</v>
      </c>
      <c r="AV152" s="12" t="s">
        <v>84</v>
      </c>
      <c r="AW152" s="12" t="s">
        <v>39</v>
      </c>
      <c r="AX152" s="12" t="s">
        <v>76</v>
      </c>
      <c r="AY152" s="224" t="s">
        <v>180</v>
      </c>
    </row>
    <row r="153" spans="2:51" s="13" customFormat="1" ht="12">
      <c r="B153" s="225"/>
      <c r="C153" s="226"/>
      <c r="D153" s="216" t="s">
        <v>189</v>
      </c>
      <c r="E153" s="227" t="s">
        <v>21</v>
      </c>
      <c r="F153" s="228" t="s">
        <v>390</v>
      </c>
      <c r="G153" s="226"/>
      <c r="H153" s="229">
        <v>1730.82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189</v>
      </c>
      <c r="AU153" s="235" t="s">
        <v>86</v>
      </c>
      <c r="AV153" s="13" t="s">
        <v>86</v>
      </c>
      <c r="AW153" s="13" t="s">
        <v>39</v>
      </c>
      <c r="AX153" s="13" t="s">
        <v>76</v>
      </c>
      <c r="AY153" s="235" t="s">
        <v>180</v>
      </c>
    </row>
    <row r="154" spans="2:51" s="12" customFormat="1" ht="12">
      <c r="B154" s="214"/>
      <c r="C154" s="215"/>
      <c r="D154" s="216" t="s">
        <v>189</v>
      </c>
      <c r="E154" s="217" t="s">
        <v>21</v>
      </c>
      <c r="F154" s="218" t="s">
        <v>391</v>
      </c>
      <c r="G154" s="215"/>
      <c r="H154" s="217" t="s">
        <v>21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189</v>
      </c>
      <c r="AU154" s="224" t="s">
        <v>86</v>
      </c>
      <c r="AV154" s="12" t="s">
        <v>84</v>
      </c>
      <c r="AW154" s="12" t="s">
        <v>39</v>
      </c>
      <c r="AX154" s="12" t="s">
        <v>76</v>
      </c>
      <c r="AY154" s="224" t="s">
        <v>180</v>
      </c>
    </row>
    <row r="155" spans="2:51" s="13" customFormat="1" ht="12">
      <c r="B155" s="225"/>
      <c r="C155" s="226"/>
      <c r="D155" s="216" t="s">
        <v>189</v>
      </c>
      <c r="E155" s="227" t="s">
        <v>21</v>
      </c>
      <c r="F155" s="228" t="s">
        <v>392</v>
      </c>
      <c r="G155" s="226"/>
      <c r="H155" s="229">
        <v>37.59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189</v>
      </c>
      <c r="AU155" s="235" t="s">
        <v>86</v>
      </c>
      <c r="AV155" s="13" t="s">
        <v>86</v>
      </c>
      <c r="AW155" s="13" t="s">
        <v>39</v>
      </c>
      <c r="AX155" s="13" t="s">
        <v>76</v>
      </c>
      <c r="AY155" s="235" t="s">
        <v>180</v>
      </c>
    </row>
    <row r="156" spans="2:51" s="12" customFormat="1" ht="12">
      <c r="B156" s="214"/>
      <c r="C156" s="215"/>
      <c r="D156" s="216" t="s">
        <v>189</v>
      </c>
      <c r="E156" s="217" t="s">
        <v>21</v>
      </c>
      <c r="F156" s="218" t="s">
        <v>393</v>
      </c>
      <c r="G156" s="215"/>
      <c r="H156" s="217" t="s">
        <v>21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189</v>
      </c>
      <c r="AU156" s="224" t="s">
        <v>86</v>
      </c>
      <c r="AV156" s="12" t="s">
        <v>84</v>
      </c>
      <c r="AW156" s="12" t="s">
        <v>39</v>
      </c>
      <c r="AX156" s="12" t="s">
        <v>76</v>
      </c>
      <c r="AY156" s="224" t="s">
        <v>180</v>
      </c>
    </row>
    <row r="157" spans="2:51" s="13" customFormat="1" ht="12">
      <c r="B157" s="225"/>
      <c r="C157" s="226"/>
      <c r="D157" s="216" t="s">
        <v>189</v>
      </c>
      <c r="E157" s="227" t="s">
        <v>21</v>
      </c>
      <c r="F157" s="228" t="s">
        <v>384</v>
      </c>
      <c r="G157" s="226"/>
      <c r="H157" s="229">
        <v>80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189</v>
      </c>
      <c r="AU157" s="235" t="s">
        <v>86</v>
      </c>
      <c r="AV157" s="13" t="s">
        <v>86</v>
      </c>
      <c r="AW157" s="13" t="s">
        <v>39</v>
      </c>
      <c r="AX157" s="13" t="s">
        <v>76</v>
      </c>
      <c r="AY157" s="235" t="s">
        <v>180</v>
      </c>
    </row>
    <row r="158" spans="2:51" s="14" customFormat="1" ht="12">
      <c r="B158" s="236"/>
      <c r="C158" s="237"/>
      <c r="D158" s="216" t="s">
        <v>189</v>
      </c>
      <c r="E158" s="238" t="s">
        <v>21</v>
      </c>
      <c r="F158" s="239" t="s">
        <v>192</v>
      </c>
      <c r="G158" s="237"/>
      <c r="H158" s="240">
        <v>1848.41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189</v>
      </c>
      <c r="AU158" s="246" t="s">
        <v>86</v>
      </c>
      <c r="AV158" s="14" t="s">
        <v>187</v>
      </c>
      <c r="AW158" s="14" t="s">
        <v>39</v>
      </c>
      <c r="AX158" s="14" t="s">
        <v>84</v>
      </c>
      <c r="AY158" s="246" t="s">
        <v>180</v>
      </c>
    </row>
    <row r="159" spans="2:65" s="1" customFormat="1" ht="25.5" customHeight="1">
      <c r="B159" s="42"/>
      <c r="C159" s="202" t="s">
        <v>241</v>
      </c>
      <c r="D159" s="202" t="s">
        <v>182</v>
      </c>
      <c r="E159" s="203" t="s">
        <v>394</v>
      </c>
      <c r="F159" s="204" t="s">
        <v>395</v>
      </c>
      <c r="G159" s="205" t="s">
        <v>185</v>
      </c>
      <c r="H159" s="206">
        <v>117.59</v>
      </c>
      <c r="I159" s="207"/>
      <c r="J159" s="208">
        <f>ROUND(I159*H159,2)</f>
        <v>0</v>
      </c>
      <c r="K159" s="204" t="s">
        <v>186</v>
      </c>
      <c r="L159" s="62"/>
      <c r="M159" s="209" t="s">
        <v>21</v>
      </c>
      <c r="N159" s="210" t="s">
        <v>47</v>
      </c>
      <c r="O159" s="43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187</v>
      </c>
      <c r="AT159" s="25" t="s">
        <v>182</v>
      </c>
      <c r="AU159" s="25" t="s">
        <v>86</v>
      </c>
      <c r="AY159" s="25" t="s">
        <v>180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84</v>
      </c>
      <c r="BK159" s="213">
        <f>ROUND(I159*H159,2)</f>
        <v>0</v>
      </c>
      <c r="BL159" s="25" t="s">
        <v>187</v>
      </c>
      <c r="BM159" s="25" t="s">
        <v>396</v>
      </c>
    </row>
    <row r="160" spans="2:51" s="12" customFormat="1" ht="12">
      <c r="B160" s="214"/>
      <c r="C160" s="215"/>
      <c r="D160" s="216" t="s">
        <v>189</v>
      </c>
      <c r="E160" s="217" t="s">
        <v>21</v>
      </c>
      <c r="F160" s="218" t="s">
        <v>397</v>
      </c>
      <c r="G160" s="215"/>
      <c r="H160" s="217" t="s">
        <v>21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189</v>
      </c>
      <c r="AU160" s="224" t="s">
        <v>86</v>
      </c>
      <c r="AV160" s="12" t="s">
        <v>84</v>
      </c>
      <c r="AW160" s="12" t="s">
        <v>39</v>
      </c>
      <c r="AX160" s="12" t="s">
        <v>76</v>
      </c>
      <c r="AY160" s="224" t="s">
        <v>180</v>
      </c>
    </row>
    <row r="161" spans="2:51" s="13" customFormat="1" ht="12">
      <c r="B161" s="225"/>
      <c r="C161" s="226"/>
      <c r="D161" s="216" t="s">
        <v>189</v>
      </c>
      <c r="E161" s="227" t="s">
        <v>21</v>
      </c>
      <c r="F161" s="228" t="s">
        <v>392</v>
      </c>
      <c r="G161" s="226"/>
      <c r="H161" s="229">
        <v>37.59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189</v>
      </c>
      <c r="AU161" s="235" t="s">
        <v>86</v>
      </c>
      <c r="AV161" s="13" t="s">
        <v>86</v>
      </c>
      <c r="AW161" s="13" t="s">
        <v>39</v>
      </c>
      <c r="AX161" s="13" t="s">
        <v>76</v>
      </c>
      <c r="AY161" s="235" t="s">
        <v>180</v>
      </c>
    </row>
    <row r="162" spans="2:51" s="12" customFormat="1" ht="12">
      <c r="B162" s="214"/>
      <c r="C162" s="215"/>
      <c r="D162" s="216" t="s">
        <v>189</v>
      </c>
      <c r="E162" s="217" t="s">
        <v>21</v>
      </c>
      <c r="F162" s="218" t="s">
        <v>393</v>
      </c>
      <c r="G162" s="215"/>
      <c r="H162" s="217" t="s">
        <v>21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189</v>
      </c>
      <c r="AU162" s="224" t="s">
        <v>86</v>
      </c>
      <c r="AV162" s="12" t="s">
        <v>84</v>
      </c>
      <c r="AW162" s="12" t="s">
        <v>39</v>
      </c>
      <c r="AX162" s="12" t="s">
        <v>76</v>
      </c>
      <c r="AY162" s="224" t="s">
        <v>180</v>
      </c>
    </row>
    <row r="163" spans="2:51" s="13" customFormat="1" ht="12">
      <c r="B163" s="225"/>
      <c r="C163" s="226"/>
      <c r="D163" s="216" t="s">
        <v>189</v>
      </c>
      <c r="E163" s="227" t="s">
        <v>21</v>
      </c>
      <c r="F163" s="228" t="s">
        <v>384</v>
      </c>
      <c r="G163" s="226"/>
      <c r="H163" s="229">
        <v>80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189</v>
      </c>
      <c r="AU163" s="235" t="s">
        <v>86</v>
      </c>
      <c r="AV163" s="13" t="s">
        <v>86</v>
      </c>
      <c r="AW163" s="13" t="s">
        <v>39</v>
      </c>
      <c r="AX163" s="13" t="s">
        <v>76</v>
      </c>
      <c r="AY163" s="235" t="s">
        <v>180</v>
      </c>
    </row>
    <row r="164" spans="2:51" s="14" customFormat="1" ht="12">
      <c r="B164" s="236"/>
      <c r="C164" s="237"/>
      <c r="D164" s="216" t="s">
        <v>189</v>
      </c>
      <c r="E164" s="238" t="s">
        <v>21</v>
      </c>
      <c r="F164" s="239" t="s">
        <v>192</v>
      </c>
      <c r="G164" s="237"/>
      <c r="H164" s="240">
        <v>117.59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189</v>
      </c>
      <c r="AU164" s="246" t="s">
        <v>86</v>
      </c>
      <c r="AV164" s="14" t="s">
        <v>187</v>
      </c>
      <c r="AW164" s="14" t="s">
        <v>39</v>
      </c>
      <c r="AX164" s="14" t="s">
        <v>84</v>
      </c>
      <c r="AY164" s="246" t="s">
        <v>180</v>
      </c>
    </row>
    <row r="165" spans="2:65" s="1" customFormat="1" ht="38.25" customHeight="1">
      <c r="B165" s="42"/>
      <c r="C165" s="202" t="s">
        <v>246</v>
      </c>
      <c r="D165" s="202" t="s">
        <v>182</v>
      </c>
      <c r="E165" s="203" t="s">
        <v>398</v>
      </c>
      <c r="F165" s="204" t="s">
        <v>399</v>
      </c>
      <c r="G165" s="205" t="s">
        <v>185</v>
      </c>
      <c r="H165" s="206">
        <v>824.2</v>
      </c>
      <c r="I165" s="207"/>
      <c r="J165" s="208">
        <f>ROUND(I165*H165,2)</f>
        <v>0</v>
      </c>
      <c r="K165" s="204" t="s">
        <v>186</v>
      </c>
      <c r="L165" s="62"/>
      <c r="M165" s="209" t="s">
        <v>21</v>
      </c>
      <c r="N165" s="210" t="s">
        <v>47</v>
      </c>
      <c r="O165" s="43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5" t="s">
        <v>187</v>
      </c>
      <c r="AT165" s="25" t="s">
        <v>182</v>
      </c>
      <c r="AU165" s="25" t="s">
        <v>86</v>
      </c>
      <c r="AY165" s="25" t="s">
        <v>180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84</v>
      </c>
      <c r="BK165" s="213">
        <f>ROUND(I165*H165,2)</f>
        <v>0</v>
      </c>
      <c r="BL165" s="25" t="s">
        <v>187</v>
      </c>
      <c r="BM165" s="25" t="s">
        <v>400</v>
      </c>
    </row>
    <row r="166" spans="2:51" s="12" customFormat="1" ht="12">
      <c r="B166" s="214"/>
      <c r="C166" s="215"/>
      <c r="D166" s="216" t="s">
        <v>189</v>
      </c>
      <c r="E166" s="217" t="s">
        <v>21</v>
      </c>
      <c r="F166" s="218" t="s">
        <v>401</v>
      </c>
      <c r="G166" s="215"/>
      <c r="H166" s="217" t="s">
        <v>21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189</v>
      </c>
      <c r="AU166" s="224" t="s">
        <v>86</v>
      </c>
      <c r="AV166" s="12" t="s">
        <v>84</v>
      </c>
      <c r="AW166" s="12" t="s">
        <v>39</v>
      </c>
      <c r="AX166" s="12" t="s">
        <v>76</v>
      </c>
      <c r="AY166" s="224" t="s">
        <v>180</v>
      </c>
    </row>
    <row r="167" spans="2:51" s="13" customFormat="1" ht="12">
      <c r="B167" s="225"/>
      <c r="C167" s="226"/>
      <c r="D167" s="216" t="s">
        <v>189</v>
      </c>
      <c r="E167" s="227" t="s">
        <v>21</v>
      </c>
      <c r="F167" s="228" t="s">
        <v>402</v>
      </c>
      <c r="G167" s="226"/>
      <c r="H167" s="229">
        <v>824.2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189</v>
      </c>
      <c r="AU167" s="235" t="s">
        <v>86</v>
      </c>
      <c r="AV167" s="13" t="s">
        <v>86</v>
      </c>
      <c r="AW167" s="13" t="s">
        <v>39</v>
      </c>
      <c r="AX167" s="13" t="s">
        <v>76</v>
      </c>
      <c r="AY167" s="235" t="s">
        <v>180</v>
      </c>
    </row>
    <row r="168" spans="2:51" s="14" customFormat="1" ht="12">
      <c r="B168" s="236"/>
      <c r="C168" s="237"/>
      <c r="D168" s="216" t="s">
        <v>189</v>
      </c>
      <c r="E168" s="238" t="s">
        <v>21</v>
      </c>
      <c r="F168" s="239" t="s">
        <v>192</v>
      </c>
      <c r="G168" s="237"/>
      <c r="H168" s="240">
        <v>824.2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189</v>
      </c>
      <c r="AU168" s="246" t="s">
        <v>86</v>
      </c>
      <c r="AV168" s="14" t="s">
        <v>187</v>
      </c>
      <c r="AW168" s="14" t="s">
        <v>39</v>
      </c>
      <c r="AX168" s="14" t="s">
        <v>84</v>
      </c>
      <c r="AY168" s="246" t="s">
        <v>180</v>
      </c>
    </row>
    <row r="169" spans="2:65" s="1" customFormat="1" ht="25.5" customHeight="1">
      <c r="B169" s="42"/>
      <c r="C169" s="202" t="s">
        <v>254</v>
      </c>
      <c r="D169" s="202" t="s">
        <v>182</v>
      </c>
      <c r="E169" s="203" t="s">
        <v>403</v>
      </c>
      <c r="F169" s="204" t="s">
        <v>404</v>
      </c>
      <c r="G169" s="205" t="s">
        <v>185</v>
      </c>
      <c r="H169" s="206">
        <v>824.2</v>
      </c>
      <c r="I169" s="207"/>
      <c r="J169" s="208">
        <f>ROUND(I169*H169,2)</f>
        <v>0</v>
      </c>
      <c r="K169" s="204" t="s">
        <v>186</v>
      </c>
      <c r="L169" s="62"/>
      <c r="M169" s="209" t="s">
        <v>21</v>
      </c>
      <c r="N169" s="210" t="s">
        <v>47</v>
      </c>
      <c r="O169" s="43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5" t="s">
        <v>187</v>
      </c>
      <c r="AT169" s="25" t="s">
        <v>182</v>
      </c>
      <c r="AU169" s="25" t="s">
        <v>86</v>
      </c>
      <c r="AY169" s="25" t="s">
        <v>180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84</v>
      </c>
      <c r="BK169" s="213">
        <f>ROUND(I169*H169,2)</f>
        <v>0</v>
      </c>
      <c r="BL169" s="25" t="s">
        <v>187</v>
      </c>
      <c r="BM169" s="25" t="s">
        <v>405</v>
      </c>
    </row>
    <row r="170" spans="2:51" s="12" customFormat="1" ht="12">
      <c r="B170" s="214"/>
      <c r="C170" s="215"/>
      <c r="D170" s="216" t="s">
        <v>189</v>
      </c>
      <c r="E170" s="217" t="s">
        <v>21</v>
      </c>
      <c r="F170" s="218" t="s">
        <v>401</v>
      </c>
      <c r="G170" s="215"/>
      <c r="H170" s="217" t="s">
        <v>21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189</v>
      </c>
      <c r="AU170" s="224" t="s">
        <v>86</v>
      </c>
      <c r="AV170" s="12" t="s">
        <v>84</v>
      </c>
      <c r="AW170" s="12" t="s">
        <v>39</v>
      </c>
      <c r="AX170" s="12" t="s">
        <v>76</v>
      </c>
      <c r="AY170" s="224" t="s">
        <v>180</v>
      </c>
    </row>
    <row r="171" spans="2:51" s="13" customFormat="1" ht="12">
      <c r="B171" s="225"/>
      <c r="C171" s="226"/>
      <c r="D171" s="216" t="s">
        <v>189</v>
      </c>
      <c r="E171" s="227" t="s">
        <v>21</v>
      </c>
      <c r="F171" s="228" t="s">
        <v>402</v>
      </c>
      <c r="G171" s="226"/>
      <c r="H171" s="229">
        <v>824.2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189</v>
      </c>
      <c r="AU171" s="235" t="s">
        <v>86</v>
      </c>
      <c r="AV171" s="13" t="s">
        <v>86</v>
      </c>
      <c r="AW171" s="13" t="s">
        <v>39</v>
      </c>
      <c r="AX171" s="13" t="s">
        <v>76</v>
      </c>
      <c r="AY171" s="235" t="s">
        <v>180</v>
      </c>
    </row>
    <row r="172" spans="2:51" s="14" customFormat="1" ht="12">
      <c r="B172" s="236"/>
      <c r="C172" s="237"/>
      <c r="D172" s="216" t="s">
        <v>189</v>
      </c>
      <c r="E172" s="238" t="s">
        <v>21</v>
      </c>
      <c r="F172" s="239" t="s">
        <v>192</v>
      </c>
      <c r="G172" s="237"/>
      <c r="H172" s="240">
        <v>824.2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189</v>
      </c>
      <c r="AU172" s="246" t="s">
        <v>86</v>
      </c>
      <c r="AV172" s="14" t="s">
        <v>187</v>
      </c>
      <c r="AW172" s="14" t="s">
        <v>39</v>
      </c>
      <c r="AX172" s="14" t="s">
        <v>84</v>
      </c>
      <c r="AY172" s="246" t="s">
        <v>180</v>
      </c>
    </row>
    <row r="173" spans="2:65" s="1" customFormat="1" ht="25.5" customHeight="1">
      <c r="B173" s="42"/>
      <c r="C173" s="202" t="s">
        <v>266</v>
      </c>
      <c r="D173" s="202" t="s">
        <v>182</v>
      </c>
      <c r="E173" s="203" t="s">
        <v>406</v>
      </c>
      <c r="F173" s="204" t="s">
        <v>407</v>
      </c>
      <c r="G173" s="205" t="s">
        <v>185</v>
      </c>
      <c r="H173" s="206">
        <v>824.2</v>
      </c>
      <c r="I173" s="207"/>
      <c r="J173" s="208">
        <f>ROUND(I173*H173,2)</f>
        <v>0</v>
      </c>
      <c r="K173" s="204" t="s">
        <v>186</v>
      </c>
      <c r="L173" s="62"/>
      <c r="M173" s="209" t="s">
        <v>21</v>
      </c>
      <c r="N173" s="210" t="s">
        <v>47</v>
      </c>
      <c r="O173" s="43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AR173" s="25" t="s">
        <v>187</v>
      </c>
      <c r="AT173" s="25" t="s">
        <v>182</v>
      </c>
      <c r="AU173" s="25" t="s">
        <v>86</v>
      </c>
      <c r="AY173" s="25" t="s">
        <v>180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84</v>
      </c>
      <c r="BK173" s="213">
        <f>ROUND(I173*H173,2)</f>
        <v>0</v>
      </c>
      <c r="BL173" s="25" t="s">
        <v>187</v>
      </c>
      <c r="BM173" s="25" t="s">
        <v>408</v>
      </c>
    </row>
    <row r="174" spans="2:51" s="12" customFormat="1" ht="12">
      <c r="B174" s="214"/>
      <c r="C174" s="215"/>
      <c r="D174" s="216" t="s">
        <v>189</v>
      </c>
      <c r="E174" s="217" t="s">
        <v>21</v>
      </c>
      <c r="F174" s="218" t="s">
        <v>401</v>
      </c>
      <c r="G174" s="215"/>
      <c r="H174" s="217" t="s">
        <v>21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189</v>
      </c>
      <c r="AU174" s="224" t="s">
        <v>86</v>
      </c>
      <c r="AV174" s="12" t="s">
        <v>84</v>
      </c>
      <c r="AW174" s="12" t="s">
        <v>39</v>
      </c>
      <c r="AX174" s="12" t="s">
        <v>76</v>
      </c>
      <c r="AY174" s="224" t="s">
        <v>180</v>
      </c>
    </row>
    <row r="175" spans="2:51" s="13" customFormat="1" ht="12">
      <c r="B175" s="225"/>
      <c r="C175" s="226"/>
      <c r="D175" s="216" t="s">
        <v>189</v>
      </c>
      <c r="E175" s="227" t="s">
        <v>21</v>
      </c>
      <c r="F175" s="228" t="s">
        <v>402</v>
      </c>
      <c r="G175" s="226"/>
      <c r="H175" s="229">
        <v>824.2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189</v>
      </c>
      <c r="AU175" s="235" t="s">
        <v>86</v>
      </c>
      <c r="AV175" s="13" t="s">
        <v>86</v>
      </c>
      <c r="AW175" s="13" t="s">
        <v>39</v>
      </c>
      <c r="AX175" s="13" t="s">
        <v>76</v>
      </c>
      <c r="AY175" s="235" t="s">
        <v>180</v>
      </c>
    </row>
    <row r="176" spans="2:51" s="14" customFormat="1" ht="12">
      <c r="B176" s="236"/>
      <c r="C176" s="237"/>
      <c r="D176" s="216" t="s">
        <v>189</v>
      </c>
      <c r="E176" s="238" t="s">
        <v>21</v>
      </c>
      <c r="F176" s="239" t="s">
        <v>192</v>
      </c>
      <c r="G176" s="237"/>
      <c r="H176" s="240">
        <v>824.2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189</v>
      </c>
      <c r="AU176" s="246" t="s">
        <v>86</v>
      </c>
      <c r="AV176" s="14" t="s">
        <v>187</v>
      </c>
      <c r="AW176" s="14" t="s">
        <v>39</v>
      </c>
      <c r="AX176" s="14" t="s">
        <v>84</v>
      </c>
      <c r="AY176" s="246" t="s">
        <v>180</v>
      </c>
    </row>
    <row r="177" spans="2:65" s="1" customFormat="1" ht="38.25" customHeight="1">
      <c r="B177" s="42"/>
      <c r="C177" s="202" t="s">
        <v>272</v>
      </c>
      <c r="D177" s="202" t="s">
        <v>182</v>
      </c>
      <c r="E177" s="203" t="s">
        <v>409</v>
      </c>
      <c r="F177" s="204" t="s">
        <v>410</v>
      </c>
      <c r="G177" s="205" t="s">
        <v>185</v>
      </c>
      <c r="H177" s="206">
        <v>824.2</v>
      </c>
      <c r="I177" s="207"/>
      <c r="J177" s="208">
        <f>ROUND(I177*H177,2)</f>
        <v>0</v>
      </c>
      <c r="K177" s="204" t="s">
        <v>186</v>
      </c>
      <c r="L177" s="62"/>
      <c r="M177" s="209" t="s">
        <v>21</v>
      </c>
      <c r="N177" s="210" t="s">
        <v>47</v>
      </c>
      <c r="O177" s="43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AR177" s="25" t="s">
        <v>187</v>
      </c>
      <c r="AT177" s="25" t="s">
        <v>182</v>
      </c>
      <c r="AU177" s="25" t="s">
        <v>86</v>
      </c>
      <c r="AY177" s="25" t="s">
        <v>180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84</v>
      </c>
      <c r="BK177" s="213">
        <f>ROUND(I177*H177,2)</f>
        <v>0</v>
      </c>
      <c r="BL177" s="25" t="s">
        <v>187</v>
      </c>
      <c r="BM177" s="25" t="s">
        <v>411</v>
      </c>
    </row>
    <row r="178" spans="2:51" s="12" customFormat="1" ht="12">
      <c r="B178" s="214"/>
      <c r="C178" s="215"/>
      <c r="D178" s="216" t="s">
        <v>189</v>
      </c>
      <c r="E178" s="217" t="s">
        <v>21</v>
      </c>
      <c r="F178" s="218" t="s">
        <v>412</v>
      </c>
      <c r="G178" s="215"/>
      <c r="H178" s="217" t="s">
        <v>21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189</v>
      </c>
      <c r="AU178" s="224" t="s">
        <v>86</v>
      </c>
      <c r="AV178" s="12" t="s">
        <v>84</v>
      </c>
      <c r="AW178" s="12" t="s">
        <v>39</v>
      </c>
      <c r="AX178" s="12" t="s">
        <v>76</v>
      </c>
      <c r="AY178" s="224" t="s">
        <v>180</v>
      </c>
    </row>
    <row r="179" spans="2:51" s="13" customFormat="1" ht="12">
      <c r="B179" s="225"/>
      <c r="C179" s="226"/>
      <c r="D179" s="216" t="s">
        <v>189</v>
      </c>
      <c r="E179" s="227" t="s">
        <v>21</v>
      </c>
      <c r="F179" s="228" t="s">
        <v>402</v>
      </c>
      <c r="G179" s="226"/>
      <c r="H179" s="229">
        <v>824.2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189</v>
      </c>
      <c r="AU179" s="235" t="s">
        <v>86</v>
      </c>
      <c r="AV179" s="13" t="s">
        <v>86</v>
      </c>
      <c r="AW179" s="13" t="s">
        <v>39</v>
      </c>
      <c r="AX179" s="13" t="s">
        <v>76</v>
      </c>
      <c r="AY179" s="235" t="s">
        <v>180</v>
      </c>
    </row>
    <row r="180" spans="2:51" s="14" customFormat="1" ht="12">
      <c r="B180" s="236"/>
      <c r="C180" s="237"/>
      <c r="D180" s="216" t="s">
        <v>189</v>
      </c>
      <c r="E180" s="238" t="s">
        <v>21</v>
      </c>
      <c r="F180" s="239" t="s">
        <v>192</v>
      </c>
      <c r="G180" s="237"/>
      <c r="H180" s="240">
        <v>824.2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AT180" s="246" t="s">
        <v>189</v>
      </c>
      <c r="AU180" s="246" t="s">
        <v>86</v>
      </c>
      <c r="AV180" s="14" t="s">
        <v>187</v>
      </c>
      <c r="AW180" s="14" t="s">
        <v>39</v>
      </c>
      <c r="AX180" s="14" t="s">
        <v>84</v>
      </c>
      <c r="AY180" s="246" t="s">
        <v>180</v>
      </c>
    </row>
    <row r="181" spans="2:65" s="1" customFormat="1" ht="51" customHeight="1">
      <c r="B181" s="42"/>
      <c r="C181" s="202" t="s">
        <v>10</v>
      </c>
      <c r="D181" s="202" t="s">
        <v>182</v>
      </c>
      <c r="E181" s="203" t="s">
        <v>413</v>
      </c>
      <c r="F181" s="204" t="s">
        <v>414</v>
      </c>
      <c r="G181" s="205" t="s">
        <v>185</v>
      </c>
      <c r="H181" s="206">
        <v>115.9</v>
      </c>
      <c r="I181" s="207"/>
      <c r="J181" s="208">
        <f>ROUND(I181*H181,2)</f>
        <v>0</v>
      </c>
      <c r="K181" s="204" t="s">
        <v>186</v>
      </c>
      <c r="L181" s="62"/>
      <c r="M181" s="209" t="s">
        <v>21</v>
      </c>
      <c r="N181" s="210" t="s">
        <v>47</v>
      </c>
      <c r="O181" s="43"/>
      <c r="P181" s="211">
        <f>O181*H181</f>
        <v>0</v>
      </c>
      <c r="Q181" s="211">
        <v>0.10362</v>
      </c>
      <c r="R181" s="211">
        <f>Q181*H181</f>
        <v>12.009558</v>
      </c>
      <c r="S181" s="211">
        <v>0</v>
      </c>
      <c r="T181" s="212">
        <f>S181*H181</f>
        <v>0</v>
      </c>
      <c r="AR181" s="25" t="s">
        <v>187</v>
      </c>
      <c r="AT181" s="25" t="s">
        <v>182</v>
      </c>
      <c r="AU181" s="25" t="s">
        <v>86</v>
      </c>
      <c r="AY181" s="25" t="s">
        <v>180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5" t="s">
        <v>84</v>
      </c>
      <c r="BK181" s="213">
        <f>ROUND(I181*H181,2)</f>
        <v>0</v>
      </c>
      <c r="BL181" s="25" t="s">
        <v>187</v>
      </c>
      <c r="BM181" s="25" t="s">
        <v>415</v>
      </c>
    </row>
    <row r="182" spans="2:51" s="12" customFormat="1" ht="12">
      <c r="B182" s="214"/>
      <c r="C182" s="215"/>
      <c r="D182" s="216" t="s">
        <v>189</v>
      </c>
      <c r="E182" s="217" t="s">
        <v>21</v>
      </c>
      <c r="F182" s="218" t="s">
        <v>416</v>
      </c>
      <c r="G182" s="215"/>
      <c r="H182" s="217" t="s">
        <v>21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189</v>
      </c>
      <c r="AU182" s="224" t="s">
        <v>86</v>
      </c>
      <c r="AV182" s="12" t="s">
        <v>84</v>
      </c>
      <c r="AW182" s="12" t="s">
        <v>39</v>
      </c>
      <c r="AX182" s="12" t="s">
        <v>76</v>
      </c>
      <c r="AY182" s="224" t="s">
        <v>180</v>
      </c>
    </row>
    <row r="183" spans="2:51" s="13" customFormat="1" ht="12">
      <c r="B183" s="225"/>
      <c r="C183" s="226"/>
      <c r="D183" s="216" t="s">
        <v>189</v>
      </c>
      <c r="E183" s="227" t="s">
        <v>21</v>
      </c>
      <c r="F183" s="228" t="s">
        <v>417</v>
      </c>
      <c r="G183" s="226"/>
      <c r="H183" s="229">
        <v>31.5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189</v>
      </c>
      <c r="AU183" s="235" t="s">
        <v>86</v>
      </c>
      <c r="AV183" s="13" t="s">
        <v>86</v>
      </c>
      <c r="AW183" s="13" t="s">
        <v>39</v>
      </c>
      <c r="AX183" s="13" t="s">
        <v>76</v>
      </c>
      <c r="AY183" s="235" t="s">
        <v>180</v>
      </c>
    </row>
    <row r="184" spans="2:51" s="12" customFormat="1" ht="12">
      <c r="B184" s="214"/>
      <c r="C184" s="215"/>
      <c r="D184" s="216" t="s">
        <v>189</v>
      </c>
      <c r="E184" s="217" t="s">
        <v>21</v>
      </c>
      <c r="F184" s="218" t="s">
        <v>418</v>
      </c>
      <c r="G184" s="215"/>
      <c r="H184" s="217" t="s">
        <v>21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189</v>
      </c>
      <c r="AU184" s="224" t="s">
        <v>86</v>
      </c>
      <c r="AV184" s="12" t="s">
        <v>84</v>
      </c>
      <c r="AW184" s="12" t="s">
        <v>39</v>
      </c>
      <c r="AX184" s="12" t="s">
        <v>76</v>
      </c>
      <c r="AY184" s="224" t="s">
        <v>180</v>
      </c>
    </row>
    <row r="185" spans="2:51" s="13" customFormat="1" ht="12">
      <c r="B185" s="225"/>
      <c r="C185" s="226"/>
      <c r="D185" s="216" t="s">
        <v>189</v>
      </c>
      <c r="E185" s="227" t="s">
        <v>21</v>
      </c>
      <c r="F185" s="228" t="s">
        <v>419</v>
      </c>
      <c r="G185" s="226"/>
      <c r="H185" s="229">
        <v>4.4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189</v>
      </c>
      <c r="AU185" s="235" t="s">
        <v>86</v>
      </c>
      <c r="AV185" s="13" t="s">
        <v>86</v>
      </c>
      <c r="AW185" s="13" t="s">
        <v>39</v>
      </c>
      <c r="AX185" s="13" t="s">
        <v>76</v>
      </c>
      <c r="AY185" s="235" t="s">
        <v>180</v>
      </c>
    </row>
    <row r="186" spans="2:51" s="12" customFormat="1" ht="12">
      <c r="B186" s="214"/>
      <c r="C186" s="215"/>
      <c r="D186" s="216" t="s">
        <v>189</v>
      </c>
      <c r="E186" s="217" t="s">
        <v>21</v>
      </c>
      <c r="F186" s="218" t="s">
        <v>393</v>
      </c>
      <c r="G186" s="215"/>
      <c r="H186" s="217" t="s">
        <v>21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189</v>
      </c>
      <c r="AU186" s="224" t="s">
        <v>86</v>
      </c>
      <c r="AV186" s="12" t="s">
        <v>84</v>
      </c>
      <c r="AW186" s="12" t="s">
        <v>39</v>
      </c>
      <c r="AX186" s="12" t="s">
        <v>76</v>
      </c>
      <c r="AY186" s="224" t="s">
        <v>180</v>
      </c>
    </row>
    <row r="187" spans="2:51" s="13" customFormat="1" ht="12">
      <c r="B187" s="225"/>
      <c r="C187" s="226"/>
      <c r="D187" s="216" t="s">
        <v>189</v>
      </c>
      <c r="E187" s="227" t="s">
        <v>21</v>
      </c>
      <c r="F187" s="228" t="s">
        <v>384</v>
      </c>
      <c r="G187" s="226"/>
      <c r="H187" s="229">
        <v>80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189</v>
      </c>
      <c r="AU187" s="235" t="s">
        <v>86</v>
      </c>
      <c r="AV187" s="13" t="s">
        <v>86</v>
      </c>
      <c r="AW187" s="13" t="s">
        <v>39</v>
      </c>
      <c r="AX187" s="13" t="s">
        <v>76</v>
      </c>
      <c r="AY187" s="235" t="s">
        <v>180</v>
      </c>
    </row>
    <row r="188" spans="2:51" s="14" customFormat="1" ht="12">
      <c r="B188" s="236"/>
      <c r="C188" s="237"/>
      <c r="D188" s="216" t="s">
        <v>189</v>
      </c>
      <c r="E188" s="238" t="s">
        <v>21</v>
      </c>
      <c r="F188" s="239" t="s">
        <v>192</v>
      </c>
      <c r="G188" s="237"/>
      <c r="H188" s="240">
        <v>115.9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AT188" s="246" t="s">
        <v>189</v>
      </c>
      <c r="AU188" s="246" t="s">
        <v>86</v>
      </c>
      <c r="AV188" s="14" t="s">
        <v>187</v>
      </c>
      <c r="AW188" s="14" t="s">
        <v>39</v>
      </c>
      <c r="AX188" s="14" t="s">
        <v>84</v>
      </c>
      <c r="AY188" s="246" t="s">
        <v>180</v>
      </c>
    </row>
    <row r="189" spans="2:65" s="1" customFormat="1" ht="16.5" customHeight="1">
      <c r="B189" s="42"/>
      <c r="C189" s="264" t="s">
        <v>283</v>
      </c>
      <c r="D189" s="264" t="s">
        <v>360</v>
      </c>
      <c r="E189" s="265" t="s">
        <v>420</v>
      </c>
      <c r="F189" s="266" t="s">
        <v>421</v>
      </c>
      <c r="G189" s="267" t="s">
        <v>185</v>
      </c>
      <c r="H189" s="268">
        <v>4.532</v>
      </c>
      <c r="I189" s="269"/>
      <c r="J189" s="270">
        <f>ROUND(I189*H189,2)</f>
        <v>0</v>
      </c>
      <c r="K189" s="266" t="s">
        <v>422</v>
      </c>
      <c r="L189" s="271"/>
      <c r="M189" s="272" t="s">
        <v>21</v>
      </c>
      <c r="N189" s="273" t="s">
        <v>47</v>
      </c>
      <c r="O189" s="43"/>
      <c r="P189" s="211">
        <f>O189*H189</f>
        <v>0</v>
      </c>
      <c r="Q189" s="211">
        <v>0.17188</v>
      </c>
      <c r="R189" s="211">
        <f>Q189*H189</f>
        <v>0.77896016</v>
      </c>
      <c r="S189" s="211">
        <v>0</v>
      </c>
      <c r="T189" s="212">
        <f>S189*H189</f>
        <v>0</v>
      </c>
      <c r="AR189" s="25" t="s">
        <v>223</v>
      </c>
      <c r="AT189" s="25" t="s">
        <v>360</v>
      </c>
      <c r="AU189" s="25" t="s">
        <v>86</v>
      </c>
      <c r="AY189" s="25" t="s">
        <v>180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25" t="s">
        <v>84</v>
      </c>
      <c r="BK189" s="213">
        <f>ROUND(I189*H189,2)</f>
        <v>0</v>
      </c>
      <c r="BL189" s="25" t="s">
        <v>187</v>
      </c>
      <c r="BM189" s="25" t="s">
        <v>423</v>
      </c>
    </row>
    <row r="190" spans="2:47" s="1" customFormat="1" ht="24">
      <c r="B190" s="42"/>
      <c r="C190" s="64"/>
      <c r="D190" s="216" t="s">
        <v>424</v>
      </c>
      <c r="E190" s="64"/>
      <c r="F190" s="274" t="s">
        <v>425</v>
      </c>
      <c r="G190" s="64"/>
      <c r="H190" s="64"/>
      <c r="I190" s="173"/>
      <c r="J190" s="64"/>
      <c r="K190" s="64"/>
      <c r="L190" s="62"/>
      <c r="M190" s="275"/>
      <c r="N190" s="43"/>
      <c r="O190" s="43"/>
      <c r="P190" s="43"/>
      <c r="Q190" s="43"/>
      <c r="R190" s="43"/>
      <c r="S190" s="43"/>
      <c r="T190" s="79"/>
      <c r="AT190" s="25" t="s">
        <v>424</v>
      </c>
      <c r="AU190" s="25" t="s">
        <v>86</v>
      </c>
    </row>
    <row r="191" spans="2:51" s="12" customFormat="1" ht="12">
      <c r="B191" s="214"/>
      <c r="C191" s="215"/>
      <c r="D191" s="216" t="s">
        <v>189</v>
      </c>
      <c r="E191" s="217" t="s">
        <v>21</v>
      </c>
      <c r="F191" s="218" t="s">
        <v>426</v>
      </c>
      <c r="G191" s="215"/>
      <c r="H191" s="217" t="s">
        <v>21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189</v>
      </c>
      <c r="AU191" s="224" t="s">
        <v>86</v>
      </c>
      <c r="AV191" s="12" t="s">
        <v>84</v>
      </c>
      <c r="AW191" s="12" t="s">
        <v>39</v>
      </c>
      <c r="AX191" s="12" t="s">
        <v>76</v>
      </c>
      <c r="AY191" s="224" t="s">
        <v>180</v>
      </c>
    </row>
    <row r="192" spans="2:51" s="13" customFormat="1" ht="12">
      <c r="B192" s="225"/>
      <c r="C192" s="226"/>
      <c r="D192" s="216" t="s">
        <v>189</v>
      </c>
      <c r="E192" s="227" t="s">
        <v>21</v>
      </c>
      <c r="F192" s="228" t="s">
        <v>427</v>
      </c>
      <c r="G192" s="226"/>
      <c r="H192" s="229">
        <v>4.532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AT192" s="235" t="s">
        <v>189</v>
      </c>
      <c r="AU192" s="235" t="s">
        <v>86</v>
      </c>
      <c r="AV192" s="13" t="s">
        <v>86</v>
      </c>
      <c r="AW192" s="13" t="s">
        <v>39</v>
      </c>
      <c r="AX192" s="13" t="s">
        <v>76</v>
      </c>
      <c r="AY192" s="235" t="s">
        <v>180</v>
      </c>
    </row>
    <row r="193" spans="2:51" s="14" customFormat="1" ht="12">
      <c r="B193" s="236"/>
      <c r="C193" s="237"/>
      <c r="D193" s="216" t="s">
        <v>189</v>
      </c>
      <c r="E193" s="238" t="s">
        <v>21</v>
      </c>
      <c r="F193" s="239" t="s">
        <v>192</v>
      </c>
      <c r="G193" s="237"/>
      <c r="H193" s="240">
        <v>4.532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AT193" s="246" t="s">
        <v>189</v>
      </c>
      <c r="AU193" s="246" t="s">
        <v>86</v>
      </c>
      <c r="AV193" s="14" t="s">
        <v>187</v>
      </c>
      <c r="AW193" s="14" t="s">
        <v>39</v>
      </c>
      <c r="AX193" s="14" t="s">
        <v>84</v>
      </c>
      <c r="AY193" s="246" t="s">
        <v>180</v>
      </c>
    </row>
    <row r="194" spans="2:65" s="1" customFormat="1" ht="16.5" customHeight="1">
      <c r="B194" s="42"/>
      <c r="C194" s="264" t="s">
        <v>289</v>
      </c>
      <c r="D194" s="264" t="s">
        <v>360</v>
      </c>
      <c r="E194" s="265" t="s">
        <v>428</v>
      </c>
      <c r="F194" s="266" t="s">
        <v>429</v>
      </c>
      <c r="G194" s="267" t="s">
        <v>185</v>
      </c>
      <c r="H194" s="268">
        <v>114.845</v>
      </c>
      <c r="I194" s="269"/>
      <c r="J194" s="270">
        <f>ROUND(I194*H194,2)</f>
        <v>0</v>
      </c>
      <c r="K194" s="266" t="s">
        <v>186</v>
      </c>
      <c r="L194" s="271"/>
      <c r="M194" s="272" t="s">
        <v>21</v>
      </c>
      <c r="N194" s="273" t="s">
        <v>47</v>
      </c>
      <c r="O194" s="43"/>
      <c r="P194" s="211">
        <f>O194*H194</f>
        <v>0</v>
      </c>
      <c r="Q194" s="211">
        <v>0.176</v>
      </c>
      <c r="R194" s="211">
        <f>Q194*H194</f>
        <v>20.212719999999997</v>
      </c>
      <c r="S194" s="211">
        <v>0</v>
      </c>
      <c r="T194" s="212">
        <f>S194*H194</f>
        <v>0</v>
      </c>
      <c r="AR194" s="25" t="s">
        <v>223</v>
      </c>
      <c r="AT194" s="25" t="s">
        <v>360</v>
      </c>
      <c r="AU194" s="25" t="s">
        <v>86</v>
      </c>
      <c r="AY194" s="25" t="s">
        <v>180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25" t="s">
        <v>84</v>
      </c>
      <c r="BK194" s="213">
        <f>ROUND(I194*H194,2)</f>
        <v>0</v>
      </c>
      <c r="BL194" s="25" t="s">
        <v>187</v>
      </c>
      <c r="BM194" s="25" t="s">
        <v>430</v>
      </c>
    </row>
    <row r="195" spans="2:51" s="12" customFormat="1" ht="12">
      <c r="B195" s="214"/>
      <c r="C195" s="215"/>
      <c r="D195" s="216" t="s">
        <v>189</v>
      </c>
      <c r="E195" s="217" t="s">
        <v>21</v>
      </c>
      <c r="F195" s="218" t="s">
        <v>431</v>
      </c>
      <c r="G195" s="215"/>
      <c r="H195" s="217" t="s">
        <v>21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189</v>
      </c>
      <c r="AU195" s="224" t="s">
        <v>86</v>
      </c>
      <c r="AV195" s="12" t="s">
        <v>84</v>
      </c>
      <c r="AW195" s="12" t="s">
        <v>39</v>
      </c>
      <c r="AX195" s="12" t="s">
        <v>76</v>
      </c>
      <c r="AY195" s="224" t="s">
        <v>180</v>
      </c>
    </row>
    <row r="196" spans="2:51" s="13" customFormat="1" ht="12">
      <c r="B196" s="225"/>
      <c r="C196" s="226"/>
      <c r="D196" s="216" t="s">
        <v>189</v>
      </c>
      <c r="E196" s="227" t="s">
        <v>21</v>
      </c>
      <c r="F196" s="228" t="s">
        <v>432</v>
      </c>
      <c r="G196" s="226"/>
      <c r="H196" s="229">
        <v>114.845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AT196" s="235" t="s">
        <v>189</v>
      </c>
      <c r="AU196" s="235" t="s">
        <v>86</v>
      </c>
      <c r="AV196" s="13" t="s">
        <v>86</v>
      </c>
      <c r="AW196" s="13" t="s">
        <v>39</v>
      </c>
      <c r="AX196" s="13" t="s">
        <v>76</v>
      </c>
      <c r="AY196" s="235" t="s">
        <v>180</v>
      </c>
    </row>
    <row r="197" spans="2:51" s="14" customFormat="1" ht="12">
      <c r="B197" s="236"/>
      <c r="C197" s="237"/>
      <c r="D197" s="216" t="s">
        <v>189</v>
      </c>
      <c r="E197" s="238" t="s">
        <v>21</v>
      </c>
      <c r="F197" s="239" t="s">
        <v>192</v>
      </c>
      <c r="G197" s="237"/>
      <c r="H197" s="240">
        <v>114.845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189</v>
      </c>
      <c r="AU197" s="246" t="s">
        <v>86</v>
      </c>
      <c r="AV197" s="14" t="s">
        <v>187</v>
      </c>
      <c r="AW197" s="14" t="s">
        <v>39</v>
      </c>
      <c r="AX197" s="14" t="s">
        <v>84</v>
      </c>
      <c r="AY197" s="246" t="s">
        <v>180</v>
      </c>
    </row>
    <row r="198" spans="2:63" s="11" customFormat="1" ht="29.85" customHeight="1">
      <c r="B198" s="186"/>
      <c r="C198" s="187"/>
      <c r="D198" s="188" t="s">
        <v>75</v>
      </c>
      <c r="E198" s="200" t="s">
        <v>235</v>
      </c>
      <c r="F198" s="200" t="s">
        <v>433</v>
      </c>
      <c r="G198" s="187"/>
      <c r="H198" s="187"/>
      <c r="I198" s="190"/>
      <c r="J198" s="201">
        <f>BK198</f>
        <v>0</v>
      </c>
      <c r="K198" s="187"/>
      <c r="L198" s="192"/>
      <c r="M198" s="193"/>
      <c r="N198" s="194"/>
      <c r="O198" s="194"/>
      <c r="P198" s="195">
        <f>SUM(P199:P239)</f>
        <v>0</v>
      </c>
      <c r="Q198" s="194"/>
      <c r="R198" s="195">
        <f>SUM(R199:R239)</f>
        <v>37.12648050000001</v>
      </c>
      <c r="S198" s="194"/>
      <c r="T198" s="196">
        <f>SUM(T199:T239)</f>
        <v>0</v>
      </c>
      <c r="AR198" s="197" t="s">
        <v>84</v>
      </c>
      <c r="AT198" s="198" t="s">
        <v>75</v>
      </c>
      <c r="AU198" s="198" t="s">
        <v>84</v>
      </c>
      <c r="AY198" s="197" t="s">
        <v>180</v>
      </c>
      <c r="BK198" s="199">
        <f>SUM(BK199:BK239)</f>
        <v>0</v>
      </c>
    </row>
    <row r="199" spans="2:65" s="1" customFormat="1" ht="51" customHeight="1">
      <c r="B199" s="42"/>
      <c r="C199" s="202" t="s">
        <v>294</v>
      </c>
      <c r="D199" s="202" t="s">
        <v>182</v>
      </c>
      <c r="E199" s="203" t="s">
        <v>434</v>
      </c>
      <c r="F199" s="204" t="s">
        <v>435</v>
      </c>
      <c r="G199" s="205" t="s">
        <v>220</v>
      </c>
      <c r="H199" s="206">
        <v>45</v>
      </c>
      <c r="I199" s="207"/>
      <c r="J199" s="208">
        <f>ROUND(I199*H199,2)</f>
        <v>0</v>
      </c>
      <c r="K199" s="204" t="s">
        <v>186</v>
      </c>
      <c r="L199" s="62"/>
      <c r="M199" s="209" t="s">
        <v>21</v>
      </c>
      <c r="N199" s="210" t="s">
        <v>47</v>
      </c>
      <c r="O199" s="43"/>
      <c r="P199" s="211">
        <f>O199*H199</f>
        <v>0</v>
      </c>
      <c r="Q199" s="211">
        <v>0.08088</v>
      </c>
      <c r="R199" s="211">
        <f>Q199*H199</f>
        <v>3.6395999999999997</v>
      </c>
      <c r="S199" s="211">
        <v>0</v>
      </c>
      <c r="T199" s="212">
        <f>S199*H199</f>
        <v>0</v>
      </c>
      <c r="AR199" s="25" t="s">
        <v>187</v>
      </c>
      <c r="AT199" s="25" t="s">
        <v>182</v>
      </c>
      <c r="AU199" s="25" t="s">
        <v>86</v>
      </c>
      <c r="AY199" s="25" t="s">
        <v>180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5" t="s">
        <v>84</v>
      </c>
      <c r="BK199" s="213">
        <f>ROUND(I199*H199,2)</f>
        <v>0</v>
      </c>
      <c r="BL199" s="25" t="s">
        <v>187</v>
      </c>
      <c r="BM199" s="25" t="s">
        <v>436</v>
      </c>
    </row>
    <row r="200" spans="2:51" s="12" customFormat="1" ht="12">
      <c r="B200" s="214"/>
      <c r="C200" s="215"/>
      <c r="D200" s="216" t="s">
        <v>189</v>
      </c>
      <c r="E200" s="217" t="s">
        <v>21</v>
      </c>
      <c r="F200" s="218" t="s">
        <v>437</v>
      </c>
      <c r="G200" s="215"/>
      <c r="H200" s="217" t="s">
        <v>21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189</v>
      </c>
      <c r="AU200" s="224" t="s">
        <v>86</v>
      </c>
      <c r="AV200" s="12" t="s">
        <v>84</v>
      </c>
      <c r="AW200" s="12" t="s">
        <v>39</v>
      </c>
      <c r="AX200" s="12" t="s">
        <v>76</v>
      </c>
      <c r="AY200" s="224" t="s">
        <v>180</v>
      </c>
    </row>
    <row r="201" spans="2:51" s="13" customFormat="1" ht="12">
      <c r="B201" s="225"/>
      <c r="C201" s="226"/>
      <c r="D201" s="216" t="s">
        <v>189</v>
      </c>
      <c r="E201" s="227" t="s">
        <v>21</v>
      </c>
      <c r="F201" s="228" t="s">
        <v>438</v>
      </c>
      <c r="G201" s="226"/>
      <c r="H201" s="229">
        <v>45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189</v>
      </c>
      <c r="AU201" s="235" t="s">
        <v>86</v>
      </c>
      <c r="AV201" s="13" t="s">
        <v>86</v>
      </c>
      <c r="AW201" s="13" t="s">
        <v>39</v>
      </c>
      <c r="AX201" s="13" t="s">
        <v>76</v>
      </c>
      <c r="AY201" s="235" t="s">
        <v>180</v>
      </c>
    </row>
    <row r="202" spans="2:51" s="14" customFormat="1" ht="12">
      <c r="B202" s="236"/>
      <c r="C202" s="237"/>
      <c r="D202" s="216" t="s">
        <v>189</v>
      </c>
      <c r="E202" s="238" t="s">
        <v>21</v>
      </c>
      <c r="F202" s="239" t="s">
        <v>192</v>
      </c>
      <c r="G202" s="237"/>
      <c r="H202" s="240">
        <v>45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189</v>
      </c>
      <c r="AU202" s="246" t="s">
        <v>86</v>
      </c>
      <c r="AV202" s="14" t="s">
        <v>187</v>
      </c>
      <c r="AW202" s="14" t="s">
        <v>39</v>
      </c>
      <c r="AX202" s="14" t="s">
        <v>84</v>
      </c>
      <c r="AY202" s="246" t="s">
        <v>180</v>
      </c>
    </row>
    <row r="203" spans="2:65" s="1" customFormat="1" ht="16.5" customHeight="1">
      <c r="B203" s="42"/>
      <c r="C203" s="264" t="s">
        <v>300</v>
      </c>
      <c r="D203" s="264" t="s">
        <v>360</v>
      </c>
      <c r="E203" s="265" t="s">
        <v>439</v>
      </c>
      <c r="F203" s="266" t="s">
        <v>440</v>
      </c>
      <c r="G203" s="267" t="s">
        <v>220</v>
      </c>
      <c r="H203" s="268">
        <v>45.45</v>
      </c>
      <c r="I203" s="269"/>
      <c r="J203" s="270">
        <f>ROUND(I203*H203,2)</f>
        <v>0</v>
      </c>
      <c r="K203" s="266" t="s">
        <v>186</v>
      </c>
      <c r="L203" s="271"/>
      <c r="M203" s="272" t="s">
        <v>21</v>
      </c>
      <c r="N203" s="273" t="s">
        <v>47</v>
      </c>
      <c r="O203" s="43"/>
      <c r="P203" s="211">
        <f>O203*H203</f>
        <v>0</v>
      </c>
      <c r="Q203" s="211">
        <v>0.056</v>
      </c>
      <c r="R203" s="211">
        <f>Q203*H203</f>
        <v>2.5452000000000004</v>
      </c>
      <c r="S203" s="211">
        <v>0</v>
      </c>
      <c r="T203" s="212">
        <f>S203*H203</f>
        <v>0</v>
      </c>
      <c r="AR203" s="25" t="s">
        <v>223</v>
      </c>
      <c r="AT203" s="25" t="s">
        <v>360</v>
      </c>
      <c r="AU203" s="25" t="s">
        <v>86</v>
      </c>
      <c r="AY203" s="25" t="s">
        <v>180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84</v>
      </c>
      <c r="BK203" s="213">
        <f>ROUND(I203*H203,2)</f>
        <v>0</v>
      </c>
      <c r="BL203" s="25" t="s">
        <v>187</v>
      </c>
      <c r="BM203" s="25" t="s">
        <v>441</v>
      </c>
    </row>
    <row r="204" spans="2:51" s="12" customFormat="1" ht="12">
      <c r="B204" s="214"/>
      <c r="C204" s="215"/>
      <c r="D204" s="216" t="s">
        <v>189</v>
      </c>
      <c r="E204" s="217" t="s">
        <v>21</v>
      </c>
      <c r="F204" s="218" t="s">
        <v>442</v>
      </c>
      <c r="G204" s="215"/>
      <c r="H204" s="217" t="s">
        <v>21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189</v>
      </c>
      <c r="AU204" s="224" t="s">
        <v>86</v>
      </c>
      <c r="AV204" s="12" t="s">
        <v>84</v>
      </c>
      <c r="AW204" s="12" t="s">
        <v>39</v>
      </c>
      <c r="AX204" s="12" t="s">
        <v>76</v>
      </c>
      <c r="AY204" s="224" t="s">
        <v>180</v>
      </c>
    </row>
    <row r="205" spans="2:51" s="13" customFormat="1" ht="12">
      <c r="B205" s="225"/>
      <c r="C205" s="226"/>
      <c r="D205" s="216" t="s">
        <v>189</v>
      </c>
      <c r="E205" s="227" t="s">
        <v>21</v>
      </c>
      <c r="F205" s="228" t="s">
        <v>443</v>
      </c>
      <c r="G205" s="226"/>
      <c r="H205" s="229">
        <v>45.45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AT205" s="235" t="s">
        <v>189</v>
      </c>
      <c r="AU205" s="235" t="s">
        <v>86</v>
      </c>
      <c r="AV205" s="13" t="s">
        <v>86</v>
      </c>
      <c r="AW205" s="13" t="s">
        <v>39</v>
      </c>
      <c r="AX205" s="13" t="s">
        <v>76</v>
      </c>
      <c r="AY205" s="235" t="s">
        <v>180</v>
      </c>
    </row>
    <row r="206" spans="2:51" s="14" customFormat="1" ht="12">
      <c r="B206" s="236"/>
      <c r="C206" s="237"/>
      <c r="D206" s="216" t="s">
        <v>189</v>
      </c>
      <c r="E206" s="238" t="s">
        <v>21</v>
      </c>
      <c r="F206" s="239" t="s">
        <v>192</v>
      </c>
      <c r="G206" s="237"/>
      <c r="H206" s="240">
        <v>45.45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189</v>
      </c>
      <c r="AU206" s="246" t="s">
        <v>86</v>
      </c>
      <c r="AV206" s="14" t="s">
        <v>187</v>
      </c>
      <c r="AW206" s="14" t="s">
        <v>39</v>
      </c>
      <c r="AX206" s="14" t="s">
        <v>84</v>
      </c>
      <c r="AY206" s="246" t="s">
        <v>180</v>
      </c>
    </row>
    <row r="207" spans="2:65" s="1" customFormat="1" ht="38.25" customHeight="1">
      <c r="B207" s="42"/>
      <c r="C207" s="202" t="s">
        <v>308</v>
      </c>
      <c r="D207" s="202" t="s">
        <v>182</v>
      </c>
      <c r="E207" s="203" t="s">
        <v>444</v>
      </c>
      <c r="F207" s="204" t="s">
        <v>445</v>
      </c>
      <c r="G207" s="205" t="s">
        <v>220</v>
      </c>
      <c r="H207" s="206">
        <v>128.5</v>
      </c>
      <c r="I207" s="207"/>
      <c r="J207" s="208">
        <f>ROUND(I207*H207,2)</f>
        <v>0</v>
      </c>
      <c r="K207" s="204" t="s">
        <v>186</v>
      </c>
      <c r="L207" s="62"/>
      <c r="M207" s="209" t="s">
        <v>21</v>
      </c>
      <c r="N207" s="210" t="s">
        <v>47</v>
      </c>
      <c r="O207" s="43"/>
      <c r="P207" s="211">
        <f>O207*H207</f>
        <v>0</v>
      </c>
      <c r="Q207" s="211">
        <v>0.1554</v>
      </c>
      <c r="R207" s="211">
        <f>Q207*H207</f>
        <v>19.9689</v>
      </c>
      <c r="S207" s="211">
        <v>0</v>
      </c>
      <c r="T207" s="212">
        <f>S207*H207</f>
        <v>0</v>
      </c>
      <c r="AR207" s="25" t="s">
        <v>187</v>
      </c>
      <c r="AT207" s="25" t="s">
        <v>182</v>
      </c>
      <c r="AU207" s="25" t="s">
        <v>86</v>
      </c>
      <c r="AY207" s="25" t="s">
        <v>180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25" t="s">
        <v>84</v>
      </c>
      <c r="BK207" s="213">
        <f>ROUND(I207*H207,2)</f>
        <v>0</v>
      </c>
      <c r="BL207" s="25" t="s">
        <v>187</v>
      </c>
      <c r="BM207" s="25" t="s">
        <v>446</v>
      </c>
    </row>
    <row r="208" spans="2:51" s="12" customFormat="1" ht="12">
      <c r="B208" s="214"/>
      <c r="C208" s="215"/>
      <c r="D208" s="216" t="s">
        <v>189</v>
      </c>
      <c r="E208" s="217" t="s">
        <v>21</v>
      </c>
      <c r="F208" s="218" t="s">
        <v>447</v>
      </c>
      <c r="G208" s="215"/>
      <c r="H208" s="217" t="s">
        <v>21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189</v>
      </c>
      <c r="AU208" s="224" t="s">
        <v>86</v>
      </c>
      <c r="AV208" s="12" t="s">
        <v>84</v>
      </c>
      <c r="AW208" s="12" t="s">
        <v>39</v>
      </c>
      <c r="AX208" s="12" t="s">
        <v>76</v>
      </c>
      <c r="AY208" s="224" t="s">
        <v>180</v>
      </c>
    </row>
    <row r="209" spans="2:51" s="13" customFormat="1" ht="12">
      <c r="B209" s="225"/>
      <c r="C209" s="226"/>
      <c r="D209" s="216" t="s">
        <v>189</v>
      </c>
      <c r="E209" s="227" t="s">
        <v>21</v>
      </c>
      <c r="F209" s="228" t="s">
        <v>448</v>
      </c>
      <c r="G209" s="226"/>
      <c r="H209" s="229">
        <v>128.5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189</v>
      </c>
      <c r="AU209" s="235" t="s">
        <v>86</v>
      </c>
      <c r="AV209" s="13" t="s">
        <v>86</v>
      </c>
      <c r="AW209" s="13" t="s">
        <v>39</v>
      </c>
      <c r="AX209" s="13" t="s">
        <v>76</v>
      </c>
      <c r="AY209" s="235" t="s">
        <v>180</v>
      </c>
    </row>
    <row r="210" spans="2:51" s="14" customFormat="1" ht="12">
      <c r="B210" s="236"/>
      <c r="C210" s="237"/>
      <c r="D210" s="216" t="s">
        <v>189</v>
      </c>
      <c r="E210" s="238" t="s">
        <v>21</v>
      </c>
      <c r="F210" s="239" t="s">
        <v>192</v>
      </c>
      <c r="G210" s="237"/>
      <c r="H210" s="240">
        <v>128.5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AT210" s="246" t="s">
        <v>189</v>
      </c>
      <c r="AU210" s="246" t="s">
        <v>86</v>
      </c>
      <c r="AV210" s="14" t="s">
        <v>187</v>
      </c>
      <c r="AW210" s="14" t="s">
        <v>39</v>
      </c>
      <c r="AX210" s="14" t="s">
        <v>84</v>
      </c>
      <c r="AY210" s="246" t="s">
        <v>180</v>
      </c>
    </row>
    <row r="211" spans="2:65" s="1" customFormat="1" ht="16.5" customHeight="1">
      <c r="B211" s="42"/>
      <c r="C211" s="264" t="s">
        <v>9</v>
      </c>
      <c r="D211" s="264" t="s">
        <v>360</v>
      </c>
      <c r="E211" s="265" t="s">
        <v>449</v>
      </c>
      <c r="F211" s="266" t="s">
        <v>450</v>
      </c>
      <c r="G211" s="267" t="s">
        <v>220</v>
      </c>
      <c r="H211" s="268">
        <v>114.13</v>
      </c>
      <c r="I211" s="269"/>
      <c r="J211" s="270">
        <f>ROUND(I211*H211,2)</f>
        <v>0</v>
      </c>
      <c r="K211" s="266" t="s">
        <v>186</v>
      </c>
      <c r="L211" s="271"/>
      <c r="M211" s="272" t="s">
        <v>21</v>
      </c>
      <c r="N211" s="273" t="s">
        <v>47</v>
      </c>
      <c r="O211" s="43"/>
      <c r="P211" s="211">
        <f>O211*H211</f>
        <v>0</v>
      </c>
      <c r="Q211" s="211">
        <v>0.081</v>
      </c>
      <c r="R211" s="211">
        <f>Q211*H211</f>
        <v>9.24453</v>
      </c>
      <c r="S211" s="211">
        <v>0</v>
      </c>
      <c r="T211" s="212">
        <f>S211*H211</f>
        <v>0</v>
      </c>
      <c r="AR211" s="25" t="s">
        <v>223</v>
      </c>
      <c r="AT211" s="25" t="s">
        <v>360</v>
      </c>
      <c r="AU211" s="25" t="s">
        <v>86</v>
      </c>
      <c r="AY211" s="25" t="s">
        <v>180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25" t="s">
        <v>84</v>
      </c>
      <c r="BK211" s="213">
        <f>ROUND(I211*H211,2)</f>
        <v>0</v>
      </c>
      <c r="BL211" s="25" t="s">
        <v>187</v>
      </c>
      <c r="BM211" s="25" t="s">
        <v>451</v>
      </c>
    </row>
    <row r="212" spans="2:51" s="12" customFormat="1" ht="12">
      <c r="B212" s="214"/>
      <c r="C212" s="215"/>
      <c r="D212" s="216" t="s">
        <v>189</v>
      </c>
      <c r="E212" s="217" t="s">
        <v>21</v>
      </c>
      <c r="F212" s="218" t="s">
        <v>452</v>
      </c>
      <c r="G212" s="215"/>
      <c r="H212" s="217" t="s">
        <v>21</v>
      </c>
      <c r="I212" s="219"/>
      <c r="J212" s="215"/>
      <c r="K212" s="215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189</v>
      </c>
      <c r="AU212" s="224" t="s">
        <v>86</v>
      </c>
      <c r="AV212" s="12" t="s">
        <v>84</v>
      </c>
      <c r="AW212" s="12" t="s">
        <v>39</v>
      </c>
      <c r="AX212" s="12" t="s">
        <v>76</v>
      </c>
      <c r="AY212" s="224" t="s">
        <v>180</v>
      </c>
    </row>
    <row r="213" spans="2:51" s="13" customFormat="1" ht="12">
      <c r="B213" s="225"/>
      <c r="C213" s="226"/>
      <c r="D213" s="216" t="s">
        <v>189</v>
      </c>
      <c r="E213" s="227" t="s">
        <v>21</v>
      </c>
      <c r="F213" s="228" t="s">
        <v>453</v>
      </c>
      <c r="G213" s="226"/>
      <c r="H213" s="229">
        <v>129.785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189</v>
      </c>
      <c r="AU213" s="235" t="s">
        <v>86</v>
      </c>
      <c r="AV213" s="13" t="s">
        <v>86</v>
      </c>
      <c r="AW213" s="13" t="s">
        <v>39</v>
      </c>
      <c r="AX213" s="13" t="s">
        <v>76</v>
      </c>
      <c r="AY213" s="235" t="s">
        <v>180</v>
      </c>
    </row>
    <row r="214" spans="2:51" s="15" customFormat="1" ht="12">
      <c r="B214" s="253"/>
      <c r="C214" s="254"/>
      <c r="D214" s="216" t="s">
        <v>189</v>
      </c>
      <c r="E214" s="255" t="s">
        <v>21</v>
      </c>
      <c r="F214" s="256" t="s">
        <v>331</v>
      </c>
      <c r="G214" s="254"/>
      <c r="H214" s="257">
        <v>129.785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AT214" s="263" t="s">
        <v>189</v>
      </c>
      <c r="AU214" s="263" t="s">
        <v>86</v>
      </c>
      <c r="AV214" s="15" t="s">
        <v>200</v>
      </c>
      <c r="AW214" s="15" t="s">
        <v>39</v>
      </c>
      <c r="AX214" s="15" t="s">
        <v>76</v>
      </c>
      <c r="AY214" s="263" t="s">
        <v>180</v>
      </c>
    </row>
    <row r="215" spans="2:51" s="12" customFormat="1" ht="12">
      <c r="B215" s="214"/>
      <c r="C215" s="215"/>
      <c r="D215" s="216" t="s">
        <v>189</v>
      </c>
      <c r="E215" s="217" t="s">
        <v>21</v>
      </c>
      <c r="F215" s="218" t="s">
        <v>454</v>
      </c>
      <c r="G215" s="215"/>
      <c r="H215" s="217" t="s">
        <v>21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189</v>
      </c>
      <c r="AU215" s="224" t="s">
        <v>86</v>
      </c>
      <c r="AV215" s="12" t="s">
        <v>84</v>
      </c>
      <c r="AW215" s="12" t="s">
        <v>39</v>
      </c>
      <c r="AX215" s="12" t="s">
        <v>76</v>
      </c>
      <c r="AY215" s="224" t="s">
        <v>180</v>
      </c>
    </row>
    <row r="216" spans="2:51" s="13" customFormat="1" ht="12">
      <c r="B216" s="225"/>
      <c r="C216" s="226"/>
      <c r="D216" s="216" t="s">
        <v>189</v>
      </c>
      <c r="E216" s="227" t="s">
        <v>21</v>
      </c>
      <c r="F216" s="228" t="s">
        <v>455</v>
      </c>
      <c r="G216" s="226"/>
      <c r="H216" s="229">
        <v>-15.655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189</v>
      </c>
      <c r="AU216" s="235" t="s">
        <v>86</v>
      </c>
      <c r="AV216" s="13" t="s">
        <v>86</v>
      </c>
      <c r="AW216" s="13" t="s">
        <v>39</v>
      </c>
      <c r="AX216" s="13" t="s">
        <v>76</v>
      </c>
      <c r="AY216" s="235" t="s">
        <v>180</v>
      </c>
    </row>
    <row r="217" spans="2:51" s="15" customFormat="1" ht="12">
      <c r="B217" s="253"/>
      <c r="C217" s="254"/>
      <c r="D217" s="216" t="s">
        <v>189</v>
      </c>
      <c r="E217" s="255" t="s">
        <v>21</v>
      </c>
      <c r="F217" s="256" t="s">
        <v>331</v>
      </c>
      <c r="G217" s="254"/>
      <c r="H217" s="257">
        <v>-15.655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AT217" s="263" t="s">
        <v>189</v>
      </c>
      <c r="AU217" s="263" t="s">
        <v>86</v>
      </c>
      <c r="AV217" s="15" t="s">
        <v>200</v>
      </c>
      <c r="AW217" s="15" t="s">
        <v>39</v>
      </c>
      <c r="AX217" s="15" t="s">
        <v>76</v>
      </c>
      <c r="AY217" s="263" t="s">
        <v>180</v>
      </c>
    </row>
    <row r="218" spans="2:51" s="14" customFormat="1" ht="12">
      <c r="B218" s="236"/>
      <c r="C218" s="237"/>
      <c r="D218" s="216" t="s">
        <v>189</v>
      </c>
      <c r="E218" s="238" t="s">
        <v>21</v>
      </c>
      <c r="F218" s="239" t="s">
        <v>192</v>
      </c>
      <c r="G218" s="237"/>
      <c r="H218" s="240">
        <v>114.13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189</v>
      </c>
      <c r="AU218" s="246" t="s">
        <v>86</v>
      </c>
      <c r="AV218" s="14" t="s">
        <v>187</v>
      </c>
      <c r="AW218" s="14" t="s">
        <v>39</v>
      </c>
      <c r="AX218" s="14" t="s">
        <v>84</v>
      </c>
      <c r="AY218" s="246" t="s">
        <v>180</v>
      </c>
    </row>
    <row r="219" spans="2:65" s="1" customFormat="1" ht="16.5" customHeight="1">
      <c r="B219" s="42"/>
      <c r="C219" s="264" t="s">
        <v>456</v>
      </c>
      <c r="D219" s="264" t="s">
        <v>360</v>
      </c>
      <c r="E219" s="265" t="s">
        <v>457</v>
      </c>
      <c r="F219" s="266" t="s">
        <v>458</v>
      </c>
      <c r="G219" s="267" t="s">
        <v>220</v>
      </c>
      <c r="H219" s="268">
        <v>2.02</v>
      </c>
      <c r="I219" s="269"/>
      <c r="J219" s="270">
        <f>ROUND(I219*H219,2)</f>
        <v>0</v>
      </c>
      <c r="K219" s="266" t="s">
        <v>186</v>
      </c>
      <c r="L219" s="271"/>
      <c r="M219" s="272" t="s">
        <v>21</v>
      </c>
      <c r="N219" s="273" t="s">
        <v>47</v>
      </c>
      <c r="O219" s="43"/>
      <c r="P219" s="211">
        <f>O219*H219</f>
        <v>0</v>
      </c>
      <c r="Q219" s="211">
        <v>0.064</v>
      </c>
      <c r="R219" s="211">
        <f>Q219*H219</f>
        <v>0.12928</v>
      </c>
      <c r="S219" s="211">
        <v>0</v>
      </c>
      <c r="T219" s="212">
        <f>S219*H219</f>
        <v>0</v>
      </c>
      <c r="AR219" s="25" t="s">
        <v>223</v>
      </c>
      <c r="AT219" s="25" t="s">
        <v>360</v>
      </c>
      <c r="AU219" s="25" t="s">
        <v>86</v>
      </c>
      <c r="AY219" s="25" t="s">
        <v>180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25" t="s">
        <v>84</v>
      </c>
      <c r="BK219" s="213">
        <f>ROUND(I219*H219,2)</f>
        <v>0</v>
      </c>
      <c r="BL219" s="25" t="s">
        <v>187</v>
      </c>
      <c r="BM219" s="25" t="s">
        <v>459</v>
      </c>
    </row>
    <row r="220" spans="2:51" s="12" customFormat="1" ht="12">
      <c r="B220" s="214"/>
      <c r="C220" s="215"/>
      <c r="D220" s="216" t="s">
        <v>189</v>
      </c>
      <c r="E220" s="217" t="s">
        <v>21</v>
      </c>
      <c r="F220" s="218" t="s">
        <v>460</v>
      </c>
      <c r="G220" s="215"/>
      <c r="H220" s="217" t="s">
        <v>21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189</v>
      </c>
      <c r="AU220" s="224" t="s">
        <v>86</v>
      </c>
      <c r="AV220" s="12" t="s">
        <v>84</v>
      </c>
      <c r="AW220" s="12" t="s">
        <v>39</v>
      </c>
      <c r="AX220" s="12" t="s">
        <v>76</v>
      </c>
      <c r="AY220" s="224" t="s">
        <v>180</v>
      </c>
    </row>
    <row r="221" spans="2:51" s="13" customFormat="1" ht="12">
      <c r="B221" s="225"/>
      <c r="C221" s="226"/>
      <c r="D221" s="216" t="s">
        <v>189</v>
      </c>
      <c r="E221" s="227" t="s">
        <v>21</v>
      </c>
      <c r="F221" s="228" t="s">
        <v>461</v>
      </c>
      <c r="G221" s="226"/>
      <c r="H221" s="229">
        <v>2.02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AT221" s="235" t="s">
        <v>189</v>
      </c>
      <c r="AU221" s="235" t="s">
        <v>86</v>
      </c>
      <c r="AV221" s="13" t="s">
        <v>86</v>
      </c>
      <c r="AW221" s="13" t="s">
        <v>39</v>
      </c>
      <c r="AX221" s="13" t="s">
        <v>76</v>
      </c>
      <c r="AY221" s="235" t="s">
        <v>180</v>
      </c>
    </row>
    <row r="222" spans="2:51" s="14" customFormat="1" ht="12">
      <c r="B222" s="236"/>
      <c r="C222" s="237"/>
      <c r="D222" s="216" t="s">
        <v>189</v>
      </c>
      <c r="E222" s="238" t="s">
        <v>21</v>
      </c>
      <c r="F222" s="239" t="s">
        <v>192</v>
      </c>
      <c r="G222" s="237"/>
      <c r="H222" s="240">
        <v>2.02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AT222" s="246" t="s">
        <v>189</v>
      </c>
      <c r="AU222" s="246" t="s">
        <v>86</v>
      </c>
      <c r="AV222" s="14" t="s">
        <v>187</v>
      </c>
      <c r="AW222" s="14" t="s">
        <v>39</v>
      </c>
      <c r="AX222" s="14" t="s">
        <v>84</v>
      </c>
      <c r="AY222" s="246" t="s">
        <v>180</v>
      </c>
    </row>
    <row r="223" spans="2:65" s="1" customFormat="1" ht="16.5" customHeight="1">
      <c r="B223" s="42"/>
      <c r="C223" s="264" t="s">
        <v>462</v>
      </c>
      <c r="D223" s="264" t="s">
        <v>360</v>
      </c>
      <c r="E223" s="265" t="s">
        <v>463</v>
      </c>
      <c r="F223" s="266" t="s">
        <v>464</v>
      </c>
      <c r="G223" s="267" t="s">
        <v>220</v>
      </c>
      <c r="H223" s="268">
        <v>13.635</v>
      </c>
      <c r="I223" s="269"/>
      <c r="J223" s="270">
        <f>ROUND(I223*H223,2)</f>
        <v>0</v>
      </c>
      <c r="K223" s="266" t="s">
        <v>186</v>
      </c>
      <c r="L223" s="271"/>
      <c r="M223" s="272" t="s">
        <v>21</v>
      </c>
      <c r="N223" s="273" t="s">
        <v>47</v>
      </c>
      <c r="O223" s="43"/>
      <c r="P223" s="211">
        <f>O223*H223</f>
        <v>0</v>
      </c>
      <c r="Q223" s="211">
        <v>0.0483</v>
      </c>
      <c r="R223" s="211">
        <f>Q223*H223</f>
        <v>0.6585705000000001</v>
      </c>
      <c r="S223" s="211">
        <v>0</v>
      </c>
      <c r="T223" s="212">
        <f>S223*H223</f>
        <v>0</v>
      </c>
      <c r="AR223" s="25" t="s">
        <v>223</v>
      </c>
      <c r="AT223" s="25" t="s">
        <v>360</v>
      </c>
      <c r="AU223" s="25" t="s">
        <v>86</v>
      </c>
      <c r="AY223" s="25" t="s">
        <v>180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25" t="s">
        <v>84</v>
      </c>
      <c r="BK223" s="213">
        <f>ROUND(I223*H223,2)</f>
        <v>0</v>
      </c>
      <c r="BL223" s="25" t="s">
        <v>187</v>
      </c>
      <c r="BM223" s="25" t="s">
        <v>465</v>
      </c>
    </row>
    <row r="224" spans="2:51" s="12" customFormat="1" ht="12">
      <c r="B224" s="214"/>
      <c r="C224" s="215"/>
      <c r="D224" s="216" t="s">
        <v>189</v>
      </c>
      <c r="E224" s="217" t="s">
        <v>21</v>
      </c>
      <c r="F224" s="218" t="s">
        <v>466</v>
      </c>
      <c r="G224" s="215"/>
      <c r="H224" s="217" t="s">
        <v>21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189</v>
      </c>
      <c r="AU224" s="224" t="s">
        <v>86</v>
      </c>
      <c r="AV224" s="12" t="s">
        <v>84</v>
      </c>
      <c r="AW224" s="12" t="s">
        <v>39</v>
      </c>
      <c r="AX224" s="12" t="s">
        <v>76</v>
      </c>
      <c r="AY224" s="224" t="s">
        <v>180</v>
      </c>
    </row>
    <row r="225" spans="2:51" s="13" customFormat="1" ht="12">
      <c r="B225" s="225"/>
      <c r="C225" s="226"/>
      <c r="D225" s="216" t="s">
        <v>189</v>
      </c>
      <c r="E225" s="227" t="s">
        <v>21</v>
      </c>
      <c r="F225" s="228" t="s">
        <v>467</v>
      </c>
      <c r="G225" s="226"/>
      <c r="H225" s="229">
        <v>13.635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189</v>
      </c>
      <c r="AU225" s="235" t="s">
        <v>86</v>
      </c>
      <c r="AV225" s="13" t="s">
        <v>86</v>
      </c>
      <c r="AW225" s="13" t="s">
        <v>39</v>
      </c>
      <c r="AX225" s="13" t="s">
        <v>76</v>
      </c>
      <c r="AY225" s="235" t="s">
        <v>180</v>
      </c>
    </row>
    <row r="226" spans="2:51" s="14" customFormat="1" ht="12">
      <c r="B226" s="236"/>
      <c r="C226" s="237"/>
      <c r="D226" s="216" t="s">
        <v>189</v>
      </c>
      <c r="E226" s="238" t="s">
        <v>21</v>
      </c>
      <c r="F226" s="239" t="s">
        <v>192</v>
      </c>
      <c r="G226" s="237"/>
      <c r="H226" s="240">
        <v>13.635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AT226" s="246" t="s">
        <v>189</v>
      </c>
      <c r="AU226" s="246" t="s">
        <v>86</v>
      </c>
      <c r="AV226" s="14" t="s">
        <v>187</v>
      </c>
      <c r="AW226" s="14" t="s">
        <v>39</v>
      </c>
      <c r="AX226" s="14" t="s">
        <v>84</v>
      </c>
      <c r="AY226" s="246" t="s">
        <v>180</v>
      </c>
    </row>
    <row r="227" spans="2:65" s="1" customFormat="1" ht="38.25" customHeight="1">
      <c r="B227" s="42"/>
      <c r="C227" s="202" t="s">
        <v>468</v>
      </c>
      <c r="D227" s="202" t="s">
        <v>182</v>
      </c>
      <c r="E227" s="203" t="s">
        <v>469</v>
      </c>
      <c r="F227" s="204" t="s">
        <v>470</v>
      </c>
      <c r="G227" s="205" t="s">
        <v>220</v>
      </c>
      <c r="H227" s="206">
        <v>5</v>
      </c>
      <c r="I227" s="207"/>
      <c r="J227" s="208">
        <f>ROUND(I227*H227,2)</f>
        <v>0</v>
      </c>
      <c r="K227" s="204" t="s">
        <v>186</v>
      </c>
      <c r="L227" s="62"/>
      <c r="M227" s="209" t="s">
        <v>21</v>
      </c>
      <c r="N227" s="210" t="s">
        <v>47</v>
      </c>
      <c r="O227" s="43"/>
      <c r="P227" s="211">
        <f>O227*H227</f>
        <v>0</v>
      </c>
      <c r="Q227" s="211">
        <v>0.1295</v>
      </c>
      <c r="R227" s="211">
        <f>Q227*H227</f>
        <v>0.6475</v>
      </c>
      <c r="S227" s="211">
        <v>0</v>
      </c>
      <c r="T227" s="212">
        <f>S227*H227</f>
        <v>0</v>
      </c>
      <c r="AR227" s="25" t="s">
        <v>187</v>
      </c>
      <c r="AT227" s="25" t="s">
        <v>182</v>
      </c>
      <c r="AU227" s="25" t="s">
        <v>86</v>
      </c>
      <c r="AY227" s="25" t="s">
        <v>180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25" t="s">
        <v>84</v>
      </c>
      <c r="BK227" s="213">
        <f>ROUND(I227*H227,2)</f>
        <v>0</v>
      </c>
      <c r="BL227" s="25" t="s">
        <v>187</v>
      </c>
      <c r="BM227" s="25" t="s">
        <v>471</v>
      </c>
    </row>
    <row r="228" spans="2:51" s="12" customFormat="1" ht="12">
      <c r="B228" s="214"/>
      <c r="C228" s="215"/>
      <c r="D228" s="216" t="s">
        <v>189</v>
      </c>
      <c r="E228" s="217" t="s">
        <v>21</v>
      </c>
      <c r="F228" s="218" t="s">
        <v>472</v>
      </c>
      <c r="G228" s="215"/>
      <c r="H228" s="217" t="s">
        <v>21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189</v>
      </c>
      <c r="AU228" s="224" t="s">
        <v>86</v>
      </c>
      <c r="AV228" s="12" t="s">
        <v>84</v>
      </c>
      <c r="AW228" s="12" t="s">
        <v>39</v>
      </c>
      <c r="AX228" s="12" t="s">
        <v>76</v>
      </c>
      <c r="AY228" s="224" t="s">
        <v>180</v>
      </c>
    </row>
    <row r="229" spans="2:51" s="13" customFormat="1" ht="12">
      <c r="B229" s="225"/>
      <c r="C229" s="226"/>
      <c r="D229" s="216" t="s">
        <v>189</v>
      </c>
      <c r="E229" s="227" t="s">
        <v>21</v>
      </c>
      <c r="F229" s="228" t="s">
        <v>473</v>
      </c>
      <c r="G229" s="226"/>
      <c r="H229" s="229">
        <v>5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189</v>
      </c>
      <c r="AU229" s="235" t="s">
        <v>86</v>
      </c>
      <c r="AV229" s="13" t="s">
        <v>86</v>
      </c>
      <c r="AW229" s="13" t="s">
        <v>39</v>
      </c>
      <c r="AX229" s="13" t="s">
        <v>76</v>
      </c>
      <c r="AY229" s="235" t="s">
        <v>180</v>
      </c>
    </row>
    <row r="230" spans="2:51" s="14" customFormat="1" ht="12">
      <c r="B230" s="236"/>
      <c r="C230" s="237"/>
      <c r="D230" s="216" t="s">
        <v>189</v>
      </c>
      <c r="E230" s="238" t="s">
        <v>21</v>
      </c>
      <c r="F230" s="239" t="s">
        <v>192</v>
      </c>
      <c r="G230" s="237"/>
      <c r="H230" s="240">
        <v>5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AT230" s="246" t="s">
        <v>189</v>
      </c>
      <c r="AU230" s="246" t="s">
        <v>86</v>
      </c>
      <c r="AV230" s="14" t="s">
        <v>187</v>
      </c>
      <c r="AW230" s="14" t="s">
        <v>39</v>
      </c>
      <c r="AX230" s="14" t="s">
        <v>84</v>
      </c>
      <c r="AY230" s="246" t="s">
        <v>180</v>
      </c>
    </row>
    <row r="231" spans="2:65" s="1" customFormat="1" ht="16.5" customHeight="1">
      <c r="B231" s="42"/>
      <c r="C231" s="264" t="s">
        <v>474</v>
      </c>
      <c r="D231" s="264" t="s">
        <v>360</v>
      </c>
      <c r="E231" s="265" t="s">
        <v>475</v>
      </c>
      <c r="F231" s="266" t="s">
        <v>476</v>
      </c>
      <c r="G231" s="267" t="s">
        <v>220</v>
      </c>
      <c r="H231" s="268">
        <v>5.05</v>
      </c>
      <c r="I231" s="269"/>
      <c r="J231" s="270">
        <f>ROUND(I231*H231,2)</f>
        <v>0</v>
      </c>
      <c r="K231" s="266" t="s">
        <v>186</v>
      </c>
      <c r="L231" s="271"/>
      <c r="M231" s="272" t="s">
        <v>21</v>
      </c>
      <c r="N231" s="273" t="s">
        <v>47</v>
      </c>
      <c r="O231" s="43"/>
      <c r="P231" s="211">
        <f>O231*H231</f>
        <v>0</v>
      </c>
      <c r="Q231" s="211">
        <v>0.058</v>
      </c>
      <c r="R231" s="211">
        <f>Q231*H231</f>
        <v>0.2929</v>
      </c>
      <c r="S231" s="211">
        <v>0</v>
      </c>
      <c r="T231" s="212">
        <f>S231*H231</f>
        <v>0</v>
      </c>
      <c r="AR231" s="25" t="s">
        <v>223</v>
      </c>
      <c r="AT231" s="25" t="s">
        <v>360</v>
      </c>
      <c r="AU231" s="25" t="s">
        <v>86</v>
      </c>
      <c r="AY231" s="25" t="s">
        <v>180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25" t="s">
        <v>84</v>
      </c>
      <c r="BK231" s="213">
        <f>ROUND(I231*H231,2)</f>
        <v>0</v>
      </c>
      <c r="BL231" s="25" t="s">
        <v>187</v>
      </c>
      <c r="BM231" s="25" t="s">
        <v>477</v>
      </c>
    </row>
    <row r="232" spans="2:51" s="12" customFormat="1" ht="12">
      <c r="B232" s="214"/>
      <c r="C232" s="215"/>
      <c r="D232" s="216" t="s">
        <v>189</v>
      </c>
      <c r="E232" s="217" t="s">
        <v>21</v>
      </c>
      <c r="F232" s="218" t="s">
        <v>478</v>
      </c>
      <c r="G232" s="215"/>
      <c r="H232" s="217" t="s">
        <v>21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189</v>
      </c>
      <c r="AU232" s="224" t="s">
        <v>86</v>
      </c>
      <c r="AV232" s="12" t="s">
        <v>84</v>
      </c>
      <c r="AW232" s="12" t="s">
        <v>39</v>
      </c>
      <c r="AX232" s="12" t="s">
        <v>76</v>
      </c>
      <c r="AY232" s="224" t="s">
        <v>180</v>
      </c>
    </row>
    <row r="233" spans="2:51" s="13" customFormat="1" ht="12">
      <c r="B233" s="225"/>
      <c r="C233" s="226"/>
      <c r="D233" s="216" t="s">
        <v>189</v>
      </c>
      <c r="E233" s="227" t="s">
        <v>21</v>
      </c>
      <c r="F233" s="228" t="s">
        <v>479</v>
      </c>
      <c r="G233" s="226"/>
      <c r="H233" s="229">
        <v>5.05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AT233" s="235" t="s">
        <v>189</v>
      </c>
      <c r="AU233" s="235" t="s">
        <v>86</v>
      </c>
      <c r="AV233" s="13" t="s">
        <v>86</v>
      </c>
      <c r="AW233" s="13" t="s">
        <v>39</v>
      </c>
      <c r="AX233" s="13" t="s">
        <v>76</v>
      </c>
      <c r="AY233" s="235" t="s">
        <v>180</v>
      </c>
    </row>
    <row r="234" spans="2:51" s="14" customFormat="1" ht="12">
      <c r="B234" s="236"/>
      <c r="C234" s="237"/>
      <c r="D234" s="216" t="s">
        <v>189</v>
      </c>
      <c r="E234" s="238" t="s">
        <v>21</v>
      </c>
      <c r="F234" s="239" t="s">
        <v>192</v>
      </c>
      <c r="G234" s="237"/>
      <c r="H234" s="240">
        <v>5.05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AT234" s="246" t="s">
        <v>189</v>
      </c>
      <c r="AU234" s="246" t="s">
        <v>86</v>
      </c>
      <c r="AV234" s="14" t="s">
        <v>187</v>
      </c>
      <c r="AW234" s="14" t="s">
        <v>39</v>
      </c>
      <c r="AX234" s="14" t="s">
        <v>84</v>
      </c>
      <c r="AY234" s="246" t="s">
        <v>180</v>
      </c>
    </row>
    <row r="235" spans="2:65" s="1" customFormat="1" ht="38.25" customHeight="1">
      <c r="B235" s="42"/>
      <c r="C235" s="202" t="s">
        <v>480</v>
      </c>
      <c r="D235" s="202" t="s">
        <v>182</v>
      </c>
      <c r="E235" s="203" t="s">
        <v>481</v>
      </c>
      <c r="F235" s="204" t="s">
        <v>482</v>
      </c>
      <c r="G235" s="205" t="s">
        <v>483</v>
      </c>
      <c r="H235" s="206">
        <v>12.85</v>
      </c>
      <c r="I235" s="207"/>
      <c r="J235" s="208">
        <f>ROUND(I235*H235,2)</f>
        <v>0</v>
      </c>
      <c r="K235" s="204" t="s">
        <v>422</v>
      </c>
      <c r="L235" s="62"/>
      <c r="M235" s="209" t="s">
        <v>21</v>
      </c>
      <c r="N235" s="210" t="s">
        <v>47</v>
      </c>
      <c r="O235" s="43"/>
      <c r="P235" s="211">
        <f>O235*H235</f>
        <v>0</v>
      </c>
      <c r="Q235" s="211">
        <v>0</v>
      </c>
      <c r="R235" s="211">
        <f>Q235*H235</f>
        <v>0</v>
      </c>
      <c r="S235" s="211">
        <v>0</v>
      </c>
      <c r="T235" s="212">
        <f>S235*H235</f>
        <v>0</v>
      </c>
      <c r="AR235" s="25" t="s">
        <v>484</v>
      </c>
      <c r="AT235" s="25" t="s">
        <v>182</v>
      </c>
      <c r="AU235" s="25" t="s">
        <v>86</v>
      </c>
      <c r="AY235" s="25" t="s">
        <v>180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25" t="s">
        <v>84</v>
      </c>
      <c r="BK235" s="213">
        <f>ROUND(I235*H235,2)</f>
        <v>0</v>
      </c>
      <c r="BL235" s="25" t="s">
        <v>484</v>
      </c>
      <c r="BM235" s="25" t="s">
        <v>485</v>
      </c>
    </row>
    <row r="236" spans="2:47" s="1" customFormat="1" ht="24">
      <c r="B236" s="42"/>
      <c r="C236" s="64"/>
      <c r="D236" s="216" t="s">
        <v>424</v>
      </c>
      <c r="E236" s="64"/>
      <c r="F236" s="274" t="s">
        <v>486</v>
      </c>
      <c r="G236" s="64"/>
      <c r="H236" s="64"/>
      <c r="I236" s="173"/>
      <c r="J236" s="64"/>
      <c r="K236" s="64"/>
      <c r="L236" s="62"/>
      <c r="M236" s="275"/>
      <c r="N236" s="43"/>
      <c r="O236" s="43"/>
      <c r="P236" s="43"/>
      <c r="Q236" s="43"/>
      <c r="R236" s="43"/>
      <c r="S236" s="43"/>
      <c r="T236" s="79"/>
      <c r="AT236" s="25" t="s">
        <v>424</v>
      </c>
      <c r="AU236" s="25" t="s">
        <v>86</v>
      </c>
    </row>
    <row r="237" spans="2:51" s="12" customFormat="1" ht="12">
      <c r="B237" s="214"/>
      <c r="C237" s="215"/>
      <c r="D237" s="216" t="s">
        <v>189</v>
      </c>
      <c r="E237" s="217" t="s">
        <v>21</v>
      </c>
      <c r="F237" s="218" t="s">
        <v>487</v>
      </c>
      <c r="G237" s="215"/>
      <c r="H237" s="217" t="s">
        <v>21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189</v>
      </c>
      <c r="AU237" s="224" t="s">
        <v>86</v>
      </c>
      <c r="AV237" s="12" t="s">
        <v>84</v>
      </c>
      <c r="AW237" s="12" t="s">
        <v>39</v>
      </c>
      <c r="AX237" s="12" t="s">
        <v>76</v>
      </c>
      <c r="AY237" s="224" t="s">
        <v>180</v>
      </c>
    </row>
    <row r="238" spans="2:51" s="13" customFormat="1" ht="12">
      <c r="B238" s="225"/>
      <c r="C238" s="226"/>
      <c r="D238" s="216" t="s">
        <v>189</v>
      </c>
      <c r="E238" s="227" t="s">
        <v>21</v>
      </c>
      <c r="F238" s="228" t="s">
        <v>488</v>
      </c>
      <c r="G238" s="226"/>
      <c r="H238" s="229">
        <v>12.85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189</v>
      </c>
      <c r="AU238" s="235" t="s">
        <v>86</v>
      </c>
      <c r="AV238" s="13" t="s">
        <v>86</v>
      </c>
      <c r="AW238" s="13" t="s">
        <v>39</v>
      </c>
      <c r="AX238" s="13" t="s">
        <v>76</v>
      </c>
      <c r="AY238" s="235" t="s">
        <v>180</v>
      </c>
    </row>
    <row r="239" spans="2:51" s="14" customFormat="1" ht="12">
      <c r="B239" s="236"/>
      <c r="C239" s="237"/>
      <c r="D239" s="216" t="s">
        <v>189</v>
      </c>
      <c r="E239" s="238" t="s">
        <v>21</v>
      </c>
      <c r="F239" s="239" t="s">
        <v>192</v>
      </c>
      <c r="G239" s="237"/>
      <c r="H239" s="240">
        <v>12.85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AT239" s="246" t="s">
        <v>189</v>
      </c>
      <c r="AU239" s="246" t="s">
        <v>86</v>
      </c>
      <c r="AV239" s="14" t="s">
        <v>187</v>
      </c>
      <c r="AW239" s="14" t="s">
        <v>39</v>
      </c>
      <c r="AX239" s="14" t="s">
        <v>84</v>
      </c>
      <c r="AY239" s="246" t="s">
        <v>180</v>
      </c>
    </row>
    <row r="240" spans="2:63" s="11" customFormat="1" ht="29.85" customHeight="1">
      <c r="B240" s="186"/>
      <c r="C240" s="187"/>
      <c r="D240" s="188" t="s">
        <v>75</v>
      </c>
      <c r="E240" s="200" t="s">
        <v>306</v>
      </c>
      <c r="F240" s="200" t="s">
        <v>307</v>
      </c>
      <c r="G240" s="187"/>
      <c r="H240" s="187"/>
      <c r="I240" s="190"/>
      <c r="J240" s="201">
        <f>BK240</f>
        <v>0</v>
      </c>
      <c r="K240" s="187"/>
      <c r="L240" s="192"/>
      <c r="M240" s="193"/>
      <c r="N240" s="194"/>
      <c r="O240" s="194"/>
      <c r="P240" s="195">
        <f>P241</f>
        <v>0</v>
      </c>
      <c r="Q240" s="194"/>
      <c r="R240" s="195">
        <f>R241</f>
        <v>0</v>
      </c>
      <c r="S240" s="194"/>
      <c r="T240" s="196">
        <f>T241</f>
        <v>0</v>
      </c>
      <c r="AR240" s="197" t="s">
        <v>84</v>
      </c>
      <c r="AT240" s="198" t="s">
        <v>75</v>
      </c>
      <c r="AU240" s="198" t="s">
        <v>84</v>
      </c>
      <c r="AY240" s="197" t="s">
        <v>180</v>
      </c>
      <c r="BK240" s="199">
        <f>BK241</f>
        <v>0</v>
      </c>
    </row>
    <row r="241" spans="2:65" s="1" customFormat="1" ht="25.5" customHeight="1">
      <c r="B241" s="42"/>
      <c r="C241" s="202" t="s">
        <v>489</v>
      </c>
      <c r="D241" s="202" t="s">
        <v>182</v>
      </c>
      <c r="E241" s="203" t="s">
        <v>490</v>
      </c>
      <c r="F241" s="204" t="s">
        <v>491</v>
      </c>
      <c r="G241" s="205" t="s">
        <v>257</v>
      </c>
      <c r="H241" s="206">
        <v>767.2</v>
      </c>
      <c r="I241" s="207"/>
      <c r="J241" s="208">
        <f>ROUND(I241*H241,2)</f>
        <v>0</v>
      </c>
      <c r="K241" s="204" t="s">
        <v>186</v>
      </c>
      <c r="L241" s="62"/>
      <c r="M241" s="209" t="s">
        <v>21</v>
      </c>
      <c r="N241" s="247" t="s">
        <v>47</v>
      </c>
      <c r="O241" s="248"/>
      <c r="P241" s="249">
        <f>O241*H241</f>
        <v>0</v>
      </c>
      <c r="Q241" s="249">
        <v>0</v>
      </c>
      <c r="R241" s="249">
        <f>Q241*H241</f>
        <v>0</v>
      </c>
      <c r="S241" s="249">
        <v>0</v>
      </c>
      <c r="T241" s="250">
        <f>S241*H241</f>
        <v>0</v>
      </c>
      <c r="AR241" s="25" t="s">
        <v>187</v>
      </c>
      <c r="AT241" s="25" t="s">
        <v>182</v>
      </c>
      <c r="AU241" s="25" t="s">
        <v>86</v>
      </c>
      <c r="AY241" s="25" t="s">
        <v>180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25" t="s">
        <v>84</v>
      </c>
      <c r="BK241" s="213">
        <f>ROUND(I241*H241,2)</f>
        <v>0</v>
      </c>
      <c r="BL241" s="25" t="s">
        <v>187</v>
      </c>
      <c r="BM241" s="25" t="s">
        <v>492</v>
      </c>
    </row>
    <row r="242" spans="2:12" s="1" customFormat="1" ht="6.9" customHeight="1">
      <c r="B242" s="57"/>
      <c r="C242" s="58"/>
      <c r="D242" s="58"/>
      <c r="E242" s="58"/>
      <c r="F242" s="58"/>
      <c r="G242" s="58"/>
      <c r="H242" s="58"/>
      <c r="I242" s="149"/>
      <c r="J242" s="58"/>
      <c r="K242" s="58"/>
      <c r="L242" s="62"/>
    </row>
  </sheetData>
  <sheetProtection algorithmName="SHA-512" hashValue="routHCM/kE2vxNLJOVc0VMbscm7407iecD0R1y9kvC8CyLlgbgOtklNcSa8WjWbY271ziv+HSRUxHig0Ad+8Bw==" saltValue="3EY6iYi0XFm2oaAxFbdIxB7BN7uViN+8jRmuUKeiwUThTUS2ZD2kElKC7GP5BlMbhmwJWX/lBw/ph0FzWrmSaA==" spinCount="100000" sheet="1" objects="1" scenarios="1" formatColumns="0" formatRows="0" autoFilter="0"/>
  <autoFilter ref="C86:K241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96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312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493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ROUND(SUM(BE87:BE202),2)</f>
        <v>0</v>
      </c>
      <c r="G32" s="43"/>
      <c r="H32" s="43"/>
      <c r="I32" s="141">
        <v>0.21</v>
      </c>
      <c r="J32" s="140">
        <f>ROUND(ROUND((SUM(BE87:BE202)),2)*I32,2)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ROUND(SUM(BF87:BF202),2)</f>
        <v>0</v>
      </c>
      <c r="G33" s="43"/>
      <c r="H33" s="43"/>
      <c r="I33" s="141">
        <v>0.15</v>
      </c>
      <c r="J33" s="140">
        <f>ROUND(ROUND((SUM(BF87:BF202)),2)*I33,2)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ROUND(SUM(BG87:BG202),2)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ROUND(SUM(BH87:BH202),2)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ROUND(SUM(BI87:BI202),2)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312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110 - Chodníky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5" customHeight="1">
      <c r="B63" s="166"/>
      <c r="C63" s="167"/>
      <c r="D63" s="168" t="s">
        <v>315</v>
      </c>
      <c r="E63" s="169"/>
      <c r="F63" s="169"/>
      <c r="G63" s="169"/>
      <c r="H63" s="169"/>
      <c r="I63" s="170"/>
      <c r="J63" s="171">
        <f>J158</f>
        <v>0</v>
      </c>
      <c r="K63" s="172"/>
    </row>
    <row r="64" spans="2:11" s="9" customFormat="1" ht="19.95" customHeight="1">
      <c r="B64" s="166"/>
      <c r="C64" s="167"/>
      <c r="D64" s="168" t="s">
        <v>316</v>
      </c>
      <c r="E64" s="169"/>
      <c r="F64" s="169"/>
      <c r="G64" s="169"/>
      <c r="H64" s="169"/>
      <c r="I64" s="170"/>
      <c r="J64" s="171">
        <f>J184</f>
        <v>0</v>
      </c>
      <c r="K64" s="172"/>
    </row>
    <row r="65" spans="2:11" s="9" customFormat="1" ht="19.95" customHeight="1">
      <c r="B65" s="166"/>
      <c r="C65" s="167"/>
      <c r="D65" s="168" t="s">
        <v>163</v>
      </c>
      <c r="E65" s="169"/>
      <c r="F65" s="169"/>
      <c r="G65" s="169"/>
      <c r="H65" s="169"/>
      <c r="I65" s="170"/>
      <c r="J65" s="171">
        <f>J201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" customHeight="1">
      <c r="B72" s="42"/>
      <c r="C72" s="63" t="s">
        <v>164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6.5" customHeight="1">
      <c r="B75" s="42"/>
      <c r="C75" s="64"/>
      <c r="D75" s="64"/>
      <c r="E75" s="407" t="str">
        <f>E7</f>
        <v>Revitalizace dvorního traktu Jesenická - Palackého</v>
      </c>
      <c r="F75" s="408"/>
      <c r="G75" s="408"/>
      <c r="H75" s="408"/>
      <c r="I75" s="173"/>
      <c r="J75" s="64"/>
      <c r="K75" s="64"/>
      <c r="L75" s="62"/>
    </row>
    <row r="76" spans="2:12" ht="13.2">
      <c r="B76" s="29"/>
      <c r="C76" s="66" t="s">
        <v>153</v>
      </c>
      <c r="D76" s="251"/>
      <c r="E76" s="251"/>
      <c r="F76" s="251"/>
      <c r="G76" s="251"/>
      <c r="H76" s="251"/>
      <c r="J76" s="251"/>
      <c r="K76" s="251"/>
      <c r="L76" s="252"/>
    </row>
    <row r="77" spans="2:12" s="1" customFormat="1" ht="16.5" customHeight="1">
      <c r="B77" s="42"/>
      <c r="C77" s="64"/>
      <c r="D77" s="64"/>
      <c r="E77" s="407" t="s">
        <v>312</v>
      </c>
      <c r="F77" s="409"/>
      <c r="G77" s="409"/>
      <c r="H77" s="409"/>
      <c r="I77" s="173"/>
      <c r="J77" s="64"/>
      <c r="K77" s="64"/>
      <c r="L77" s="62"/>
    </row>
    <row r="78" spans="2:12" s="1" customFormat="1" ht="14.4" customHeight="1">
      <c r="B78" s="42"/>
      <c r="C78" s="66" t="s">
        <v>313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95" t="str">
        <f>E11</f>
        <v>SO 110 - Chodníky</v>
      </c>
      <c r="F79" s="409"/>
      <c r="G79" s="409"/>
      <c r="H79" s="409"/>
      <c r="I79" s="173"/>
      <c r="J79" s="64"/>
      <c r="K79" s="64"/>
      <c r="L79" s="62"/>
    </row>
    <row r="80" spans="2:12" s="1" customFormat="1" ht="6.9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4" t="str">
        <f>F14</f>
        <v>Šumperk</v>
      </c>
      <c r="G81" s="64"/>
      <c r="H81" s="64"/>
      <c r="I81" s="175" t="s">
        <v>25</v>
      </c>
      <c r="J81" s="74" t="str">
        <f>IF(J14="","",J14)</f>
        <v>19. 6. 2018</v>
      </c>
      <c r="K81" s="64"/>
      <c r="L81" s="62"/>
    </row>
    <row r="82" spans="2:12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2">
      <c r="B83" s="42"/>
      <c r="C83" s="66" t="s">
        <v>27</v>
      </c>
      <c r="D83" s="64"/>
      <c r="E83" s="64"/>
      <c r="F83" s="174" t="str">
        <f>E17</f>
        <v>Město Šumperk</v>
      </c>
      <c r="G83" s="64"/>
      <c r="H83" s="64"/>
      <c r="I83" s="175" t="s">
        <v>35</v>
      </c>
      <c r="J83" s="174" t="str">
        <f>E23</f>
        <v>Cekr CZ s.r.o.</v>
      </c>
      <c r="K83" s="64"/>
      <c r="L83" s="62"/>
    </row>
    <row r="84" spans="2:12" s="1" customFormat="1" ht="14.4" customHeight="1">
      <c r="B84" s="42"/>
      <c r="C84" s="66" t="s">
        <v>33</v>
      </c>
      <c r="D84" s="64"/>
      <c r="E84" s="64"/>
      <c r="F84" s="174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6"/>
      <c r="C86" s="177" t="s">
        <v>165</v>
      </c>
      <c r="D86" s="178" t="s">
        <v>61</v>
      </c>
      <c r="E86" s="178" t="s">
        <v>57</v>
      </c>
      <c r="F86" s="178" t="s">
        <v>166</v>
      </c>
      <c r="G86" s="178" t="s">
        <v>167</v>
      </c>
      <c r="H86" s="178" t="s">
        <v>168</v>
      </c>
      <c r="I86" s="179" t="s">
        <v>169</v>
      </c>
      <c r="J86" s="178" t="s">
        <v>157</v>
      </c>
      <c r="K86" s="180" t="s">
        <v>170</v>
      </c>
      <c r="L86" s="181"/>
      <c r="M86" s="82" t="s">
        <v>171</v>
      </c>
      <c r="N86" s="83" t="s">
        <v>46</v>
      </c>
      <c r="O86" s="83" t="s">
        <v>172</v>
      </c>
      <c r="P86" s="83" t="s">
        <v>173</v>
      </c>
      <c r="Q86" s="83" t="s">
        <v>174</v>
      </c>
      <c r="R86" s="83" t="s">
        <v>175</v>
      </c>
      <c r="S86" s="83" t="s">
        <v>176</v>
      </c>
      <c r="T86" s="84" t="s">
        <v>177</v>
      </c>
    </row>
    <row r="87" spans="2:63" s="1" customFormat="1" ht="29.25" customHeight="1">
      <c r="B87" s="42"/>
      <c r="C87" s="88" t="s">
        <v>158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</f>
        <v>0</v>
      </c>
      <c r="Q87" s="86"/>
      <c r="R87" s="183">
        <f>R88</f>
        <v>239.24614</v>
      </c>
      <c r="S87" s="86"/>
      <c r="T87" s="184">
        <f>T88</f>
        <v>0</v>
      </c>
      <c r="AT87" s="25" t="s">
        <v>75</v>
      </c>
      <c r="AU87" s="25" t="s">
        <v>159</v>
      </c>
      <c r="BK87" s="185">
        <f>BK88</f>
        <v>0</v>
      </c>
    </row>
    <row r="88" spans="2:63" s="11" customFormat="1" ht="37.35" customHeight="1">
      <c r="B88" s="186"/>
      <c r="C88" s="187"/>
      <c r="D88" s="188" t="s">
        <v>75</v>
      </c>
      <c r="E88" s="189" t="s">
        <v>178</v>
      </c>
      <c r="F88" s="189" t="s">
        <v>179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P89+P158+P184+P201</f>
        <v>0</v>
      </c>
      <c r="Q88" s="194"/>
      <c r="R88" s="195">
        <f>R89+R158+R184+R201</f>
        <v>239.24614</v>
      </c>
      <c r="S88" s="194"/>
      <c r="T88" s="196">
        <f>T89+T158+T184+T201</f>
        <v>0</v>
      </c>
      <c r="AR88" s="197" t="s">
        <v>84</v>
      </c>
      <c r="AT88" s="198" t="s">
        <v>75</v>
      </c>
      <c r="AU88" s="198" t="s">
        <v>76</v>
      </c>
      <c r="AY88" s="197" t="s">
        <v>180</v>
      </c>
      <c r="BK88" s="199">
        <f>BK89+BK158+BK184+BK201</f>
        <v>0</v>
      </c>
    </row>
    <row r="89" spans="2:63" s="11" customFormat="1" ht="19.95" customHeight="1">
      <c r="B89" s="186"/>
      <c r="C89" s="187"/>
      <c r="D89" s="188" t="s">
        <v>75</v>
      </c>
      <c r="E89" s="200" t="s">
        <v>84</v>
      </c>
      <c r="F89" s="200" t="s">
        <v>181</v>
      </c>
      <c r="G89" s="187"/>
      <c r="H89" s="187"/>
      <c r="I89" s="190"/>
      <c r="J89" s="201">
        <f>BK89</f>
        <v>0</v>
      </c>
      <c r="K89" s="187"/>
      <c r="L89" s="192"/>
      <c r="M89" s="193"/>
      <c r="N89" s="194"/>
      <c r="O89" s="194"/>
      <c r="P89" s="195">
        <f>SUM(P90:P157)</f>
        <v>0</v>
      </c>
      <c r="Q89" s="194"/>
      <c r="R89" s="195">
        <f>SUM(R90:R157)</f>
        <v>152.391</v>
      </c>
      <c r="S89" s="194"/>
      <c r="T89" s="196">
        <f>SUM(T90:T157)</f>
        <v>0</v>
      </c>
      <c r="AR89" s="197" t="s">
        <v>84</v>
      </c>
      <c r="AT89" s="198" t="s">
        <v>75</v>
      </c>
      <c r="AU89" s="198" t="s">
        <v>84</v>
      </c>
      <c r="AY89" s="197" t="s">
        <v>180</v>
      </c>
      <c r="BK89" s="199">
        <f>SUM(BK90:BK157)</f>
        <v>0</v>
      </c>
    </row>
    <row r="90" spans="2:65" s="1" customFormat="1" ht="38.25" customHeight="1">
      <c r="B90" s="42"/>
      <c r="C90" s="202" t="s">
        <v>84</v>
      </c>
      <c r="D90" s="202" t="s">
        <v>182</v>
      </c>
      <c r="E90" s="203" t="s">
        <v>494</v>
      </c>
      <c r="F90" s="204" t="s">
        <v>495</v>
      </c>
      <c r="G90" s="205" t="s">
        <v>319</v>
      </c>
      <c r="H90" s="206">
        <v>152.568</v>
      </c>
      <c r="I90" s="207"/>
      <c r="J90" s="208">
        <f>ROUND(I90*H90,2)</f>
        <v>0</v>
      </c>
      <c r="K90" s="204" t="s">
        <v>186</v>
      </c>
      <c r="L90" s="62"/>
      <c r="M90" s="209" t="s">
        <v>21</v>
      </c>
      <c r="N90" s="210" t="s">
        <v>47</v>
      </c>
      <c r="O90" s="43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187</v>
      </c>
      <c r="AT90" s="25" t="s">
        <v>182</v>
      </c>
      <c r="AU90" s="25" t="s">
        <v>86</v>
      </c>
      <c r="AY90" s="25" t="s">
        <v>180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84</v>
      </c>
      <c r="BK90" s="213">
        <f>ROUND(I90*H90,2)</f>
        <v>0</v>
      </c>
      <c r="BL90" s="25" t="s">
        <v>187</v>
      </c>
      <c r="BM90" s="25" t="s">
        <v>496</v>
      </c>
    </row>
    <row r="91" spans="2:51" s="12" customFormat="1" ht="12">
      <c r="B91" s="214"/>
      <c r="C91" s="215"/>
      <c r="D91" s="216" t="s">
        <v>189</v>
      </c>
      <c r="E91" s="217" t="s">
        <v>21</v>
      </c>
      <c r="F91" s="218" t="s">
        <v>497</v>
      </c>
      <c r="G91" s="215"/>
      <c r="H91" s="217" t="s">
        <v>21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189</v>
      </c>
      <c r="AU91" s="224" t="s">
        <v>86</v>
      </c>
      <c r="AV91" s="12" t="s">
        <v>84</v>
      </c>
      <c r="AW91" s="12" t="s">
        <v>39</v>
      </c>
      <c r="AX91" s="12" t="s">
        <v>76</v>
      </c>
      <c r="AY91" s="224" t="s">
        <v>180</v>
      </c>
    </row>
    <row r="92" spans="2:51" s="12" customFormat="1" ht="12">
      <c r="B92" s="214"/>
      <c r="C92" s="215"/>
      <c r="D92" s="216" t="s">
        <v>189</v>
      </c>
      <c r="E92" s="217" t="s">
        <v>21</v>
      </c>
      <c r="F92" s="218" t="s">
        <v>498</v>
      </c>
      <c r="G92" s="215"/>
      <c r="H92" s="217" t="s">
        <v>21</v>
      </c>
      <c r="I92" s="219"/>
      <c r="J92" s="215"/>
      <c r="K92" s="215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189</v>
      </c>
      <c r="AU92" s="224" t="s">
        <v>86</v>
      </c>
      <c r="AV92" s="12" t="s">
        <v>84</v>
      </c>
      <c r="AW92" s="12" t="s">
        <v>39</v>
      </c>
      <c r="AX92" s="12" t="s">
        <v>76</v>
      </c>
      <c r="AY92" s="224" t="s">
        <v>180</v>
      </c>
    </row>
    <row r="93" spans="2:51" s="13" customFormat="1" ht="12">
      <c r="B93" s="225"/>
      <c r="C93" s="226"/>
      <c r="D93" s="216" t="s">
        <v>189</v>
      </c>
      <c r="E93" s="227" t="s">
        <v>21</v>
      </c>
      <c r="F93" s="228" t="s">
        <v>499</v>
      </c>
      <c r="G93" s="226"/>
      <c r="H93" s="229">
        <v>80.16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AT93" s="235" t="s">
        <v>189</v>
      </c>
      <c r="AU93" s="235" t="s">
        <v>86</v>
      </c>
      <c r="AV93" s="13" t="s">
        <v>86</v>
      </c>
      <c r="AW93" s="13" t="s">
        <v>39</v>
      </c>
      <c r="AX93" s="13" t="s">
        <v>76</v>
      </c>
      <c r="AY93" s="235" t="s">
        <v>180</v>
      </c>
    </row>
    <row r="94" spans="2:51" s="12" customFormat="1" ht="12">
      <c r="B94" s="214"/>
      <c r="C94" s="215"/>
      <c r="D94" s="216" t="s">
        <v>189</v>
      </c>
      <c r="E94" s="217" t="s">
        <v>21</v>
      </c>
      <c r="F94" s="218" t="s">
        <v>500</v>
      </c>
      <c r="G94" s="215"/>
      <c r="H94" s="217" t="s">
        <v>21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189</v>
      </c>
      <c r="AU94" s="224" t="s">
        <v>86</v>
      </c>
      <c r="AV94" s="12" t="s">
        <v>84</v>
      </c>
      <c r="AW94" s="12" t="s">
        <v>39</v>
      </c>
      <c r="AX94" s="12" t="s">
        <v>76</v>
      </c>
      <c r="AY94" s="224" t="s">
        <v>180</v>
      </c>
    </row>
    <row r="95" spans="2:51" s="13" customFormat="1" ht="12">
      <c r="B95" s="225"/>
      <c r="C95" s="226"/>
      <c r="D95" s="216" t="s">
        <v>189</v>
      </c>
      <c r="E95" s="227" t="s">
        <v>21</v>
      </c>
      <c r="F95" s="228" t="s">
        <v>501</v>
      </c>
      <c r="G95" s="226"/>
      <c r="H95" s="229">
        <v>6.426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189</v>
      </c>
      <c r="AU95" s="235" t="s">
        <v>86</v>
      </c>
      <c r="AV95" s="13" t="s">
        <v>86</v>
      </c>
      <c r="AW95" s="13" t="s">
        <v>39</v>
      </c>
      <c r="AX95" s="13" t="s">
        <v>76</v>
      </c>
      <c r="AY95" s="235" t="s">
        <v>180</v>
      </c>
    </row>
    <row r="96" spans="2:51" s="12" customFormat="1" ht="12">
      <c r="B96" s="214"/>
      <c r="C96" s="215"/>
      <c r="D96" s="216" t="s">
        <v>189</v>
      </c>
      <c r="E96" s="217" t="s">
        <v>21</v>
      </c>
      <c r="F96" s="218" t="s">
        <v>502</v>
      </c>
      <c r="G96" s="215"/>
      <c r="H96" s="217" t="s">
        <v>21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189</v>
      </c>
      <c r="AU96" s="224" t="s">
        <v>86</v>
      </c>
      <c r="AV96" s="12" t="s">
        <v>84</v>
      </c>
      <c r="AW96" s="12" t="s">
        <v>39</v>
      </c>
      <c r="AX96" s="12" t="s">
        <v>76</v>
      </c>
      <c r="AY96" s="224" t="s">
        <v>180</v>
      </c>
    </row>
    <row r="97" spans="2:51" s="13" customFormat="1" ht="12">
      <c r="B97" s="225"/>
      <c r="C97" s="226"/>
      <c r="D97" s="216" t="s">
        <v>189</v>
      </c>
      <c r="E97" s="227" t="s">
        <v>21</v>
      </c>
      <c r="F97" s="228" t="s">
        <v>503</v>
      </c>
      <c r="G97" s="226"/>
      <c r="H97" s="229">
        <v>1.983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AT97" s="235" t="s">
        <v>189</v>
      </c>
      <c r="AU97" s="235" t="s">
        <v>86</v>
      </c>
      <c r="AV97" s="13" t="s">
        <v>86</v>
      </c>
      <c r="AW97" s="13" t="s">
        <v>39</v>
      </c>
      <c r="AX97" s="13" t="s">
        <v>76</v>
      </c>
      <c r="AY97" s="235" t="s">
        <v>180</v>
      </c>
    </row>
    <row r="98" spans="2:51" s="12" customFormat="1" ht="12">
      <c r="B98" s="214"/>
      <c r="C98" s="215"/>
      <c r="D98" s="216" t="s">
        <v>189</v>
      </c>
      <c r="E98" s="217" t="s">
        <v>21</v>
      </c>
      <c r="F98" s="218" t="s">
        <v>504</v>
      </c>
      <c r="G98" s="215"/>
      <c r="H98" s="217" t="s">
        <v>21</v>
      </c>
      <c r="I98" s="219"/>
      <c r="J98" s="215"/>
      <c r="K98" s="215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189</v>
      </c>
      <c r="AU98" s="224" t="s">
        <v>86</v>
      </c>
      <c r="AV98" s="12" t="s">
        <v>84</v>
      </c>
      <c r="AW98" s="12" t="s">
        <v>39</v>
      </c>
      <c r="AX98" s="12" t="s">
        <v>76</v>
      </c>
      <c r="AY98" s="224" t="s">
        <v>180</v>
      </c>
    </row>
    <row r="99" spans="2:51" s="13" customFormat="1" ht="12">
      <c r="B99" s="225"/>
      <c r="C99" s="226"/>
      <c r="D99" s="216" t="s">
        <v>189</v>
      </c>
      <c r="E99" s="227" t="s">
        <v>21</v>
      </c>
      <c r="F99" s="228" t="s">
        <v>505</v>
      </c>
      <c r="G99" s="226"/>
      <c r="H99" s="229">
        <v>-14.15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AT99" s="235" t="s">
        <v>189</v>
      </c>
      <c r="AU99" s="235" t="s">
        <v>86</v>
      </c>
      <c r="AV99" s="13" t="s">
        <v>86</v>
      </c>
      <c r="AW99" s="13" t="s">
        <v>39</v>
      </c>
      <c r="AX99" s="13" t="s">
        <v>76</v>
      </c>
      <c r="AY99" s="235" t="s">
        <v>180</v>
      </c>
    </row>
    <row r="100" spans="2:51" s="15" customFormat="1" ht="12">
      <c r="B100" s="253"/>
      <c r="C100" s="254"/>
      <c r="D100" s="216" t="s">
        <v>189</v>
      </c>
      <c r="E100" s="255" t="s">
        <v>21</v>
      </c>
      <c r="F100" s="256" t="s">
        <v>331</v>
      </c>
      <c r="G100" s="254"/>
      <c r="H100" s="257">
        <v>74.419</v>
      </c>
      <c r="I100" s="258"/>
      <c r="J100" s="254"/>
      <c r="K100" s="254"/>
      <c r="L100" s="259"/>
      <c r="M100" s="260"/>
      <c r="N100" s="261"/>
      <c r="O100" s="261"/>
      <c r="P100" s="261"/>
      <c r="Q100" s="261"/>
      <c r="R100" s="261"/>
      <c r="S100" s="261"/>
      <c r="T100" s="262"/>
      <c r="AT100" s="263" t="s">
        <v>189</v>
      </c>
      <c r="AU100" s="263" t="s">
        <v>86</v>
      </c>
      <c r="AV100" s="15" t="s">
        <v>200</v>
      </c>
      <c r="AW100" s="15" t="s">
        <v>39</v>
      </c>
      <c r="AX100" s="15" t="s">
        <v>76</v>
      </c>
      <c r="AY100" s="263" t="s">
        <v>180</v>
      </c>
    </row>
    <row r="101" spans="2:51" s="12" customFormat="1" ht="12">
      <c r="B101" s="214"/>
      <c r="C101" s="215"/>
      <c r="D101" s="216" t="s">
        <v>189</v>
      </c>
      <c r="E101" s="217" t="s">
        <v>21</v>
      </c>
      <c r="F101" s="218" t="s">
        <v>506</v>
      </c>
      <c r="G101" s="215"/>
      <c r="H101" s="217" t="s">
        <v>21</v>
      </c>
      <c r="I101" s="219"/>
      <c r="J101" s="215"/>
      <c r="K101" s="215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189</v>
      </c>
      <c r="AU101" s="224" t="s">
        <v>86</v>
      </c>
      <c r="AV101" s="12" t="s">
        <v>84</v>
      </c>
      <c r="AW101" s="12" t="s">
        <v>39</v>
      </c>
      <c r="AX101" s="12" t="s">
        <v>76</v>
      </c>
      <c r="AY101" s="224" t="s">
        <v>180</v>
      </c>
    </row>
    <row r="102" spans="2:51" s="12" customFormat="1" ht="12">
      <c r="B102" s="214"/>
      <c r="C102" s="215"/>
      <c r="D102" s="216" t="s">
        <v>189</v>
      </c>
      <c r="E102" s="217" t="s">
        <v>21</v>
      </c>
      <c r="F102" s="218" t="s">
        <v>507</v>
      </c>
      <c r="G102" s="215"/>
      <c r="H102" s="217" t="s">
        <v>21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189</v>
      </c>
      <c r="AU102" s="224" t="s">
        <v>86</v>
      </c>
      <c r="AV102" s="12" t="s">
        <v>84</v>
      </c>
      <c r="AW102" s="12" t="s">
        <v>39</v>
      </c>
      <c r="AX102" s="12" t="s">
        <v>76</v>
      </c>
      <c r="AY102" s="224" t="s">
        <v>180</v>
      </c>
    </row>
    <row r="103" spans="2:51" s="12" customFormat="1" ht="12">
      <c r="B103" s="214"/>
      <c r="C103" s="215"/>
      <c r="D103" s="216" t="s">
        <v>189</v>
      </c>
      <c r="E103" s="217" t="s">
        <v>21</v>
      </c>
      <c r="F103" s="218" t="s">
        <v>498</v>
      </c>
      <c r="G103" s="215"/>
      <c r="H103" s="217" t="s">
        <v>21</v>
      </c>
      <c r="I103" s="219"/>
      <c r="J103" s="215"/>
      <c r="K103" s="215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189</v>
      </c>
      <c r="AU103" s="224" t="s">
        <v>86</v>
      </c>
      <c r="AV103" s="12" t="s">
        <v>84</v>
      </c>
      <c r="AW103" s="12" t="s">
        <v>39</v>
      </c>
      <c r="AX103" s="12" t="s">
        <v>76</v>
      </c>
      <c r="AY103" s="224" t="s">
        <v>180</v>
      </c>
    </row>
    <row r="104" spans="2:51" s="13" customFormat="1" ht="12">
      <c r="B104" s="225"/>
      <c r="C104" s="226"/>
      <c r="D104" s="216" t="s">
        <v>189</v>
      </c>
      <c r="E104" s="227" t="s">
        <v>21</v>
      </c>
      <c r="F104" s="228" t="s">
        <v>508</v>
      </c>
      <c r="G104" s="226"/>
      <c r="H104" s="229">
        <v>70.729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AT104" s="235" t="s">
        <v>189</v>
      </c>
      <c r="AU104" s="235" t="s">
        <v>86</v>
      </c>
      <c r="AV104" s="13" t="s">
        <v>86</v>
      </c>
      <c r="AW104" s="13" t="s">
        <v>39</v>
      </c>
      <c r="AX104" s="13" t="s">
        <v>76</v>
      </c>
      <c r="AY104" s="235" t="s">
        <v>180</v>
      </c>
    </row>
    <row r="105" spans="2:51" s="12" customFormat="1" ht="12">
      <c r="B105" s="214"/>
      <c r="C105" s="215"/>
      <c r="D105" s="216" t="s">
        <v>189</v>
      </c>
      <c r="E105" s="217" t="s">
        <v>21</v>
      </c>
      <c r="F105" s="218" t="s">
        <v>500</v>
      </c>
      <c r="G105" s="215"/>
      <c r="H105" s="217" t="s">
        <v>21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189</v>
      </c>
      <c r="AU105" s="224" t="s">
        <v>86</v>
      </c>
      <c r="AV105" s="12" t="s">
        <v>84</v>
      </c>
      <c r="AW105" s="12" t="s">
        <v>39</v>
      </c>
      <c r="AX105" s="12" t="s">
        <v>76</v>
      </c>
      <c r="AY105" s="224" t="s">
        <v>180</v>
      </c>
    </row>
    <row r="106" spans="2:51" s="13" customFormat="1" ht="12">
      <c r="B106" s="225"/>
      <c r="C106" s="226"/>
      <c r="D106" s="216" t="s">
        <v>189</v>
      </c>
      <c r="E106" s="227" t="s">
        <v>21</v>
      </c>
      <c r="F106" s="228" t="s">
        <v>509</v>
      </c>
      <c r="G106" s="226"/>
      <c r="H106" s="229">
        <v>5.67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AT106" s="235" t="s">
        <v>189</v>
      </c>
      <c r="AU106" s="235" t="s">
        <v>86</v>
      </c>
      <c r="AV106" s="13" t="s">
        <v>86</v>
      </c>
      <c r="AW106" s="13" t="s">
        <v>39</v>
      </c>
      <c r="AX106" s="13" t="s">
        <v>76</v>
      </c>
      <c r="AY106" s="235" t="s">
        <v>180</v>
      </c>
    </row>
    <row r="107" spans="2:51" s="12" customFormat="1" ht="12">
      <c r="B107" s="214"/>
      <c r="C107" s="215"/>
      <c r="D107" s="216" t="s">
        <v>189</v>
      </c>
      <c r="E107" s="217" t="s">
        <v>21</v>
      </c>
      <c r="F107" s="218" t="s">
        <v>502</v>
      </c>
      <c r="G107" s="215"/>
      <c r="H107" s="217" t="s">
        <v>21</v>
      </c>
      <c r="I107" s="219"/>
      <c r="J107" s="215"/>
      <c r="K107" s="215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189</v>
      </c>
      <c r="AU107" s="224" t="s">
        <v>86</v>
      </c>
      <c r="AV107" s="12" t="s">
        <v>84</v>
      </c>
      <c r="AW107" s="12" t="s">
        <v>39</v>
      </c>
      <c r="AX107" s="12" t="s">
        <v>76</v>
      </c>
      <c r="AY107" s="224" t="s">
        <v>180</v>
      </c>
    </row>
    <row r="108" spans="2:51" s="13" customFormat="1" ht="12">
      <c r="B108" s="225"/>
      <c r="C108" s="226"/>
      <c r="D108" s="216" t="s">
        <v>189</v>
      </c>
      <c r="E108" s="227" t="s">
        <v>21</v>
      </c>
      <c r="F108" s="228" t="s">
        <v>510</v>
      </c>
      <c r="G108" s="226"/>
      <c r="H108" s="229">
        <v>1.75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AT108" s="235" t="s">
        <v>189</v>
      </c>
      <c r="AU108" s="235" t="s">
        <v>86</v>
      </c>
      <c r="AV108" s="13" t="s">
        <v>86</v>
      </c>
      <c r="AW108" s="13" t="s">
        <v>39</v>
      </c>
      <c r="AX108" s="13" t="s">
        <v>76</v>
      </c>
      <c r="AY108" s="235" t="s">
        <v>180</v>
      </c>
    </row>
    <row r="109" spans="2:51" s="15" customFormat="1" ht="12">
      <c r="B109" s="253"/>
      <c r="C109" s="254"/>
      <c r="D109" s="216" t="s">
        <v>189</v>
      </c>
      <c r="E109" s="255" t="s">
        <v>21</v>
      </c>
      <c r="F109" s="256" t="s">
        <v>331</v>
      </c>
      <c r="G109" s="254"/>
      <c r="H109" s="257">
        <v>78.149</v>
      </c>
      <c r="I109" s="258"/>
      <c r="J109" s="254"/>
      <c r="K109" s="254"/>
      <c r="L109" s="259"/>
      <c r="M109" s="260"/>
      <c r="N109" s="261"/>
      <c r="O109" s="261"/>
      <c r="P109" s="261"/>
      <c r="Q109" s="261"/>
      <c r="R109" s="261"/>
      <c r="S109" s="261"/>
      <c r="T109" s="262"/>
      <c r="AT109" s="263" t="s">
        <v>189</v>
      </c>
      <c r="AU109" s="263" t="s">
        <v>86</v>
      </c>
      <c r="AV109" s="15" t="s">
        <v>200</v>
      </c>
      <c r="AW109" s="15" t="s">
        <v>39</v>
      </c>
      <c r="AX109" s="15" t="s">
        <v>76</v>
      </c>
      <c r="AY109" s="263" t="s">
        <v>180</v>
      </c>
    </row>
    <row r="110" spans="2:51" s="14" customFormat="1" ht="12">
      <c r="B110" s="236"/>
      <c r="C110" s="237"/>
      <c r="D110" s="216" t="s">
        <v>189</v>
      </c>
      <c r="E110" s="238" t="s">
        <v>21</v>
      </c>
      <c r="F110" s="239" t="s">
        <v>192</v>
      </c>
      <c r="G110" s="237"/>
      <c r="H110" s="240">
        <v>152.568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189</v>
      </c>
      <c r="AU110" s="246" t="s">
        <v>86</v>
      </c>
      <c r="AV110" s="14" t="s">
        <v>187</v>
      </c>
      <c r="AW110" s="14" t="s">
        <v>39</v>
      </c>
      <c r="AX110" s="14" t="s">
        <v>84</v>
      </c>
      <c r="AY110" s="246" t="s">
        <v>180</v>
      </c>
    </row>
    <row r="111" spans="2:65" s="1" customFormat="1" ht="38.25" customHeight="1">
      <c r="B111" s="42"/>
      <c r="C111" s="202" t="s">
        <v>86</v>
      </c>
      <c r="D111" s="202" t="s">
        <v>182</v>
      </c>
      <c r="E111" s="203" t="s">
        <v>342</v>
      </c>
      <c r="F111" s="204" t="s">
        <v>343</v>
      </c>
      <c r="G111" s="205" t="s">
        <v>319</v>
      </c>
      <c r="H111" s="206">
        <v>76.284</v>
      </c>
      <c r="I111" s="207"/>
      <c r="J111" s="208">
        <f>ROUND(I111*H111,2)</f>
        <v>0</v>
      </c>
      <c r="K111" s="204" t="s">
        <v>186</v>
      </c>
      <c r="L111" s="62"/>
      <c r="M111" s="209" t="s">
        <v>21</v>
      </c>
      <c r="N111" s="210" t="s">
        <v>47</v>
      </c>
      <c r="O111" s="43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5" t="s">
        <v>187</v>
      </c>
      <c r="AT111" s="25" t="s">
        <v>182</v>
      </c>
      <c r="AU111" s="25" t="s">
        <v>86</v>
      </c>
      <c r="AY111" s="25" t="s">
        <v>180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84</v>
      </c>
      <c r="BK111" s="213">
        <f>ROUND(I111*H111,2)</f>
        <v>0</v>
      </c>
      <c r="BL111" s="25" t="s">
        <v>187</v>
      </c>
      <c r="BM111" s="25" t="s">
        <v>511</v>
      </c>
    </row>
    <row r="112" spans="2:51" s="12" customFormat="1" ht="12">
      <c r="B112" s="214"/>
      <c r="C112" s="215"/>
      <c r="D112" s="216" t="s">
        <v>189</v>
      </c>
      <c r="E112" s="217" t="s">
        <v>21</v>
      </c>
      <c r="F112" s="218" t="s">
        <v>345</v>
      </c>
      <c r="G112" s="215"/>
      <c r="H112" s="217" t="s">
        <v>21</v>
      </c>
      <c r="I112" s="219"/>
      <c r="J112" s="215"/>
      <c r="K112" s="215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189</v>
      </c>
      <c r="AU112" s="224" t="s">
        <v>86</v>
      </c>
      <c r="AV112" s="12" t="s">
        <v>84</v>
      </c>
      <c r="AW112" s="12" t="s">
        <v>39</v>
      </c>
      <c r="AX112" s="12" t="s">
        <v>76</v>
      </c>
      <c r="AY112" s="224" t="s">
        <v>180</v>
      </c>
    </row>
    <row r="113" spans="2:51" s="13" customFormat="1" ht="12">
      <c r="B113" s="225"/>
      <c r="C113" s="226"/>
      <c r="D113" s="216" t="s">
        <v>189</v>
      </c>
      <c r="E113" s="227" t="s">
        <v>21</v>
      </c>
      <c r="F113" s="228" t="s">
        <v>512</v>
      </c>
      <c r="G113" s="226"/>
      <c r="H113" s="229">
        <v>76.284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189</v>
      </c>
      <c r="AU113" s="235" t="s">
        <v>86</v>
      </c>
      <c r="AV113" s="13" t="s">
        <v>86</v>
      </c>
      <c r="AW113" s="13" t="s">
        <v>39</v>
      </c>
      <c r="AX113" s="13" t="s">
        <v>76</v>
      </c>
      <c r="AY113" s="235" t="s">
        <v>180</v>
      </c>
    </row>
    <row r="114" spans="2:51" s="14" customFormat="1" ht="12">
      <c r="B114" s="236"/>
      <c r="C114" s="237"/>
      <c r="D114" s="216" t="s">
        <v>189</v>
      </c>
      <c r="E114" s="238" t="s">
        <v>21</v>
      </c>
      <c r="F114" s="239" t="s">
        <v>192</v>
      </c>
      <c r="G114" s="237"/>
      <c r="H114" s="240">
        <v>76.284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189</v>
      </c>
      <c r="AU114" s="246" t="s">
        <v>86</v>
      </c>
      <c r="AV114" s="14" t="s">
        <v>187</v>
      </c>
      <c r="AW114" s="14" t="s">
        <v>39</v>
      </c>
      <c r="AX114" s="14" t="s">
        <v>84</v>
      </c>
      <c r="AY114" s="246" t="s">
        <v>180</v>
      </c>
    </row>
    <row r="115" spans="2:65" s="1" customFormat="1" ht="38.25" customHeight="1">
      <c r="B115" s="42"/>
      <c r="C115" s="202" t="s">
        <v>200</v>
      </c>
      <c r="D115" s="202" t="s">
        <v>182</v>
      </c>
      <c r="E115" s="203" t="s">
        <v>347</v>
      </c>
      <c r="F115" s="204" t="s">
        <v>348</v>
      </c>
      <c r="G115" s="205" t="s">
        <v>319</v>
      </c>
      <c r="H115" s="206">
        <v>138.968</v>
      </c>
      <c r="I115" s="207"/>
      <c r="J115" s="208">
        <f>ROUND(I115*H115,2)</f>
        <v>0</v>
      </c>
      <c r="K115" s="204" t="s">
        <v>186</v>
      </c>
      <c r="L115" s="62"/>
      <c r="M115" s="209" t="s">
        <v>21</v>
      </c>
      <c r="N115" s="210" t="s">
        <v>47</v>
      </c>
      <c r="O115" s="43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187</v>
      </c>
      <c r="AT115" s="25" t="s">
        <v>182</v>
      </c>
      <c r="AU115" s="25" t="s">
        <v>86</v>
      </c>
      <c r="AY115" s="25" t="s">
        <v>180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84</v>
      </c>
      <c r="BK115" s="213">
        <f>ROUND(I115*H115,2)</f>
        <v>0</v>
      </c>
      <c r="BL115" s="25" t="s">
        <v>187</v>
      </c>
      <c r="BM115" s="25" t="s">
        <v>513</v>
      </c>
    </row>
    <row r="116" spans="2:51" s="12" customFormat="1" ht="12">
      <c r="B116" s="214"/>
      <c r="C116" s="215"/>
      <c r="D116" s="216" t="s">
        <v>189</v>
      </c>
      <c r="E116" s="217" t="s">
        <v>21</v>
      </c>
      <c r="F116" s="218" t="s">
        <v>350</v>
      </c>
      <c r="G116" s="215"/>
      <c r="H116" s="217" t="s">
        <v>21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189</v>
      </c>
      <c r="AU116" s="224" t="s">
        <v>86</v>
      </c>
      <c r="AV116" s="12" t="s">
        <v>84</v>
      </c>
      <c r="AW116" s="12" t="s">
        <v>39</v>
      </c>
      <c r="AX116" s="12" t="s">
        <v>76</v>
      </c>
      <c r="AY116" s="224" t="s">
        <v>180</v>
      </c>
    </row>
    <row r="117" spans="2:51" s="12" customFormat="1" ht="12">
      <c r="B117" s="214"/>
      <c r="C117" s="215"/>
      <c r="D117" s="216" t="s">
        <v>189</v>
      </c>
      <c r="E117" s="217" t="s">
        <v>21</v>
      </c>
      <c r="F117" s="218" t="s">
        <v>514</v>
      </c>
      <c r="G117" s="215"/>
      <c r="H117" s="217" t="s">
        <v>21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189</v>
      </c>
      <c r="AU117" s="224" t="s">
        <v>86</v>
      </c>
      <c r="AV117" s="12" t="s">
        <v>84</v>
      </c>
      <c r="AW117" s="12" t="s">
        <v>39</v>
      </c>
      <c r="AX117" s="12" t="s">
        <v>76</v>
      </c>
      <c r="AY117" s="224" t="s">
        <v>180</v>
      </c>
    </row>
    <row r="118" spans="2:51" s="13" customFormat="1" ht="12">
      <c r="B118" s="225"/>
      <c r="C118" s="226"/>
      <c r="D118" s="216" t="s">
        <v>189</v>
      </c>
      <c r="E118" s="227" t="s">
        <v>21</v>
      </c>
      <c r="F118" s="228" t="s">
        <v>515</v>
      </c>
      <c r="G118" s="226"/>
      <c r="H118" s="229">
        <v>74.419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189</v>
      </c>
      <c r="AU118" s="235" t="s">
        <v>86</v>
      </c>
      <c r="AV118" s="13" t="s">
        <v>86</v>
      </c>
      <c r="AW118" s="13" t="s">
        <v>39</v>
      </c>
      <c r="AX118" s="13" t="s">
        <v>76</v>
      </c>
      <c r="AY118" s="235" t="s">
        <v>180</v>
      </c>
    </row>
    <row r="119" spans="2:51" s="12" customFormat="1" ht="12">
      <c r="B119" s="214"/>
      <c r="C119" s="215"/>
      <c r="D119" s="216" t="s">
        <v>189</v>
      </c>
      <c r="E119" s="217" t="s">
        <v>21</v>
      </c>
      <c r="F119" s="218" t="s">
        <v>323</v>
      </c>
      <c r="G119" s="215"/>
      <c r="H119" s="217" t="s">
        <v>21</v>
      </c>
      <c r="I119" s="219"/>
      <c r="J119" s="215"/>
      <c r="K119" s="215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189</v>
      </c>
      <c r="AU119" s="224" t="s">
        <v>86</v>
      </c>
      <c r="AV119" s="12" t="s">
        <v>84</v>
      </c>
      <c r="AW119" s="12" t="s">
        <v>39</v>
      </c>
      <c r="AX119" s="12" t="s">
        <v>76</v>
      </c>
      <c r="AY119" s="224" t="s">
        <v>180</v>
      </c>
    </row>
    <row r="120" spans="2:51" s="13" customFormat="1" ht="12">
      <c r="B120" s="225"/>
      <c r="C120" s="226"/>
      <c r="D120" s="216" t="s">
        <v>189</v>
      </c>
      <c r="E120" s="227" t="s">
        <v>21</v>
      </c>
      <c r="F120" s="228" t="s">
        <v>516</v>
      </c>
      <c r="G120" s="226"/>
      <c r="H120" s="229">
        <v>78.149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AT120" s="235" t="s">
        <v>189</v>
      </c>
      <c r="AU120" s="235" t="s">
        <v>86</v>
      </c>
      <c r="AV120" s="13" t="s">
        <v>86</v>
      </c>
      <c r="AW120" s="13" t="s">
        <v>39</v>
      </c>
      <c r="AX120" s="13" t="s">
        <v>76</v>
      </c>
      <c r="AY120" s="235" t="s">
        <v>180</v>
      </c>
    </row>
    <row r="121" spans="2:51" s="12" customFormat="1" ht="12">
      <c r="B121" s="214"/>
      <c r="C121" s="215"/>
      <c r="D121" s="216" t="s">
        <v>189</v>
      </c>
      <c r="E121" s="217" t="s">
        <v>21</v>
      </c>
      <c r="F121" s="218" t="s">
        <v>517</v>
      </c>
      <c r="G121" s="215"/>
      <c r="H121" s="217" t="s">
        <v>21</v>
      </c>
      <c r="I121" s="219"/>
      <c r="J121" s="215"/>
      <c r="K121" s="215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189</v>
      </c>
      <c r="AU121" s="224" t="s">
        <v>86</v>
      </c>
      <c r="AV121" s="12" t="s">
        <v>84</v>
      </c>
      <c r="AW121" s="12" t="s">
        <v>39</v>
      </c>
      <c r="AX121" s="12" t="s">
        <v>76</v>
      </c>
      <c r="AY121" s="224" t="s">
        <v>180</v>
      </c>
    </row>
    <row r="122" spans="2:51" s="13" customFormat="1" ht="12">
      <c r="B122" s="225"/>
      <c r="C122" s="226"/>
      <c r="D122" s="216" t="s">
        <v>189</v>
      </c>
      <c r="E122" s="227" t="s">
        <v>21</v>
      </c>
      <c r="F122" s="228" t="s">
        <v>518</v>
      </c>
      <c r="G122" s="226"/>
      <c r="H122" s="229">
        <v>-13.6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AT122" s="235" t="s">
        <v>189</v>
      </c>
      <c r="AU122" s="235" t="s">
        <v>86</v>
      </c>
      <c r="AV122" s="13" t="s">
        <v>86</v>
      </c>
      <c r="AW122" s="13" t="s">
        <v>39</v>
      </c>
      <c r="AX122" s="13" t="s">
        <v>76</v>
      </c>
      <c r="AY122" s="235" t="s">
        <v>180</v>
      </c>
    </row>
    <row r="123" spans="2:51" s="14" customFormat="1" ht="12">
      <c r="B123" s="236"/>
      <c r="C123" s="237"/>
      <c r="D123" s="216" t="s">
        <v>189</v>
      </c>
      <c r="E123" s="238" t="s">
        <v>21</v>
      </c>
      <c r="F123" s="239" t="s">
        <v>192</v>
      </c>
      <c r="G123" s="237"/>
      <c r="H123" s="240">
        <v>138.968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189</v>
      </c>
      <c r="AU123" s="246" t="s">
        <v>86</v>
      </c>
      <c r="AV123" s="14" t="s">
        <v>187</v>
      </c>
      <c r="AW123" s="14" t="s">
        <v>39</v>
      </c>
      <c r="AX123" s="14" t="s">
        <v>84</v>
      </c>
      <c r="AY123" s="246" t="s">
        <v>180</v>
      </c>
    </row>
    <row r="124" spans="2:65" s="1" customFormat="1" ht="38.25" customHeight="1">
      <c r="B124" s="42"/>
      <c r="C124" s="202" t="s">
        <v>187</v>
      </c>
      <c r="D124" s="202" t="s">
        <v>182</v>
      </c>
      <c r="E124" s="203" t="s">
        <v>354</v>
      </c>
      <c r="F124" s="204" t="s">
        <v>355</v>
      </c>
      <c r="G124" s="205" t="s">
        <v>319</v>
      </c>
      <c r="H124" s="206">
        <v>78.149</v>
      </c>
      <c r="I124" s="207"/>
      <c r="J124" s="208">
        <f>ROUND(I124*H124,2)</f>
        <v>0</v>
      </c>
      <c r="K124" s="204" t="s">
        <v>186</v>
      </c>
      <c r="L124" s="62"/>
      <c r="M124" s="209" t="s">
        <v>21</v>
      </c>
      <c r="N124" s="210" t="s">
        <v>47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187</v>
      </c>
      <c r="AT124" s="25" t="s">
        <v>182</v>
      </c>
      <c r="AU124" s="25" t="s">
        <v>86</v>
      </c>
      <c r="AY124" s="25" t="s">
        <v>180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187</v>
      </c>
      <c r="BM124" s="25" t="s">
        <v>519</v>
      </c>
    </row>
    <row r="125" spans="2:51" s="12" customFormat="1" ht="12">
      <c r="B125" s="214"/>
      <c r="C125" s="215"/>
      <c r="D125" s="216" t="s">
        <v>189</v>
      </c>
      <c r="E125" s="217" t="s">
        <v>21</v>
      </c>
      <c r="F125" s="218" t="s">
        <v>520</v>
      </c>
      <c r="G125" s="215"/>
      <c r="H125" s="217" t="s">
        <v>21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189</v>
      </c>
      <c r="AU125" s="224" t="s">
        <v>86</v>
      </c>
      <c r="AV125" s="12" t="s">
        <v>84</v>
      </c>
      <c r="AW125" s="12" t="s">
        <v>39</v>
      </c>
      <c r="AX125" s="12" t="s">
        <v>76</v>
      </c>
      <c r="AY125" s="224" t="s">
        <v>180</v>
      </c>
    </row>
    <row r="126" spans="2:51" s="12" customFormat="1" ht="12">
      <c r="B126" s="214"/>
      <c r="C126" s="215"/>
      <c r="D126" s="216" t="s">
        <v>189</v>
      </c>
      <c r="E126" s="217" t="s">
        <v>21</v>
      </c>
      <c r="F126" s="218" t="s">
        <v>498</v>
      </c>
      <c r="G126" s="215"/>
      <c r="H126" s="217" t="s">
        <v>21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189</v>
      </c>
      <c r="AU126" s="224" t="s">
        <v>86</v>
      </c>
      <c r="AV126" s="12" t="s">
        <v>84</v>
      </c>
      <c r="AW126" s="12" t="s">
        <v>39</v>
      </c>
      <c r="AX126" s="12" t="s">
        <v>76</v>
      </c>
      <c r="AY126" s="224" t="s">
        <v>180</v>
      </c>
    </row>
    <row r="127" spans="2:51" s="13" customFormat="1" ht="12">
      <c r="B127" s="225"/>
      <c r="C127" s="226"/>
      <c r="D127" s="216" t="s">
        <v>189</v>
      </c>
      <c r="E127" s="227" t="s">
        <v>21</v>
      </c>
      <c r="F127" s="228" t="s">
        <v>508</v>
      </c>
      <c r="G127" s="226"/>
      <c r="H127" s="229">
        <v>70.729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189</v>
      </c>
      <c r="AU127" s="235" t="s">
        <v>86</v>
      </c>
      <c r="AV127" s="13" t="s">
        <v>86</v>
      </c>
      <c r="AW127" s="13" t="s">
        <v>39</v>
      </c>
      <c r="AX127" s="13" t="s">
        <v>76</v>
      </c>
      <c r="AY127" s="235" t="s">
        <v>180</v>
      </c>
    </row>
    <row r="128" spans="2:51" s="12" customFormat="1" ht="12">
      <c r="B128" s="214"/>
      <c r="C128" s="215"/>
      <c r="D128" s="216" t="s">
        <v>189</v>
      </c>
      <c r="E128" s="217" t="s">
        <v>21</v>
      </c>
      <c r="F128" s="218" t="s">
        <v>500</v>
      </c>
      <c r="G128" s="215"/>
      <c r="H128" s="217" t="s">
        <v>21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189</v>
      </c>
      <c r="AU128" s="224" t="s">
        <v>86</v>
      </c>
      <c r="AV128" s="12" t="s">
        <v>84</v>
      </c>
      <c r="AW128" s="12" t="s">
        <v>39</v>
      </c>
      <c r="AX128" s="12" t="s">
        <v>76</v>
      </c>
      <c r="AY128" s="224" t="s">
        <v>180</v>
      </c>
    </row>
    <row r="129" spans="2:51" s="13" customFormat="1" ht="12">
      <c r="B129" s="225"/>
      <c r="C129" s="226"/>
      <c r="D129" s="216" t="s">
        <v>189</v>
      </c>
      <c r="E129" s="227" t="s">
        <v>21</v>
      </c>
      <c r="F129" s="228" t="s">
        <v>509</v>
      </c>
      <c r="G129" s="226"/>
      <c r="H129" s="229">
        <v>5.67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189</v>
      </c>
      <c r="AU129" s="235" t="s">
        <v>86</v>
      </c>
      <c r="AV129" s="13" t="s">
        <v>86</v>
      </c>
      <c r="AW129" s="13" t="s">
        <v>39</v>
      </c>
      <c r="AX129" s="13" t="s">
        <v>76</v>
      </c>
      <c r="AY129" s="235" t="s">
        <v>180</v>
      </c>
    </row>
    <row r="130" spans="2:51" s="12" customFormat="1" ht="12">
      <c r="B130" s="214"/>
      <c r="C130" s="215"/>
      <c r="D130" s="216" t="s">
        <v>189</v>
      </c>
      <c r="E130" s="217" t="s">
        <v>21</v>
      </c>
      <c r="F130" s="218" t="s">
        <v>502</v>
      </c>
      <c r="G130" s="215"/>
      <c r="H130" s="217" t="s">
        <v>21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189</v>
      </c>
      <c r="AU130" s="224" t="s">
        <v>86</v>
      </c>
      <c r="AV130" s="12" t="s">
        <v>84</v>
      </c>
      <c r="AW130" s="12" t="s">
        <v>39</v>
      </c>
      <c r="AX130" s="12" t="s">
        <v>76</v>
      </c>
      <c r="AY130" s="224" t="s">
        <v>180</v>
      </c>
    </row>
    <row r="131" spans="2:51" s="13" customFormat="1" ht="12">
      <c r="B131" s="225"/>
      <c r="C131" s="226"/>
      <c r="D131" s="216" t="s">
        <v>189</v>
      </c>
      <c r="E131" s="227" t="s">
        <v>21</v>
      </c>
      <c r="F131" s="228" t="s">
        <v>510</v>
      </c>
      <c r="G131" s="226"/>
      <c r="H131" s="229">
        <v>1.75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189</v>
      </c>
      <c r="AU131" s="235" t="s">
        <v>86</v>
      </c>
      <c r="AV131" s="13" t="s">
        <v>86</v>
      </c>
      <c r="AW131" s="13" t="s">
        <v>39</v>
      </c>
      <c r="AX131" s="13" t="s">
        <v>76</v>
      </c>
      <c r="AY131" s="235" t="s">
        <v>180</v>
      </c>
    </row>
    <row r="132" spans="2:51" s="14" customFormat="1" ht="12">
      <c r="B132" s="236"/>
      <c r="C132" s="237"/>
      <c r="D132" s="216" t="s">
        <v>189</v>
      </c>
      <c r="E132" s="238" t="s">
        <v>21</v>
      </c>
      <c r="F132" s="239" t="s">
        <v>192</v>
      </c>
      <c r="G132" s="237"/>
      <c r="H132" s="240">
        <v>78.149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189</v>
      </c>
      <c r="AU132" s="246" t="s">
        <v>86</v>
      </c>
      <c r="AV132" s="14" t="s">
        <v>187</v>
      </c>
      <c r="AW132" s="14" t="s">
        <v>39</v>
      </c>
      <c r="AX132" s="14" t="s">
        <v>84</v>
      </c>
      <c r="AY132" s="246" t="s">
        <v>180</v>
      </c>
    </row>
    <row r="133" spans="2:65" s="1" customFormat="1" ht="16.5" customHeight="1">
      <c r="B133" s="42"/>
      <c r="C133" s="264" t="s">
        <v>211</v>
      </c>
      <c r="D133" s="264" t="s">
        <v>360</v>
      </c>
      <c r="E133" s="265" t="s">
        <v>361</v>
      </c>
      <c r="F133" s="266" t="s">
        <v>362</v>
      </c>
      <c r="G133" s="267" t="s">
        <v>257</v>
      </c>
      <c r="H133" s="268">
        <v>152.391</v>
      </c>
      <c r="I133" s="269"/>
      <c r="J133" s="270">
        <f>ROUND(I133*H133,2)</f>
        <v>0</v>
      </c>
      <c r="K133" s="266" t="s">
        <v>186</v>
      </c>
      <c r="L133" s="271"/>
      <c r="M133" s="272" t="s">
        <v>21</v>
      </c>
      <c r="N133" s="273" t="s">
        <v>47</v>
      </c>
      <c r="O133" s="43"/>
      <c r="P133" s="211">
        <f>O133*H133</f>
        <v>0</v>
      </c>
      <c r="Q133" s="211">
        <v>1</v>
      </c>
      <c r="R133" s="211">
        <f>Q133*H133</f>
        <v>152.391</v>
      </c>
      <c r="S133" s="211">
        <v>0</v>
      </c>
      <c r="T133" s="212">
        <f>S133*H133</f>
        <v>0</v>
      </c>
      <c r="AR133" s="25" t="s">
        <v>223</v>
      </c>
      <c r="AT133" s="25" t="s">
        <v>360</v>
      </c>
      <c r="AU133" s="25" t="s">
        <v>86</v>
      </c>
      <c r="AY133" s="25" t="s">
        <v>180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84</v>
      </c>
      <c r="BK133" s="213">
        <f>ROUND(I133*H133,2)</f>
        <v>0</v>
      </c>
      <c r="BL133" s="25" t="s">
        <v>187</v>
      </c>
      <c r="BM133" s="25" t="s">
        <v>521</v>
      </c>
    </row>
    <row r="134" spans="2:51" s="12" customFormat="1" ht="12">
      <c r="B134" s="214"/>
      <c r="C134" s="215"/>
      <c r="D134" s="216" t="s">
        <v>189</v>
      </c>
      <c r="E134" s="217" t="s">
        <v>21</v>
      </c>
      <c r="F134" s="218" t="s">
        <v>364</v>
      </c>
      <c r="G134" s="215"/>
      <c r="H134" s="217" t="s">
        <v>21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189</v>
      </c>
      <c r="AU134" s="224" t="s">
        <v>86</v>
      </c>
      <c r="AV134" s="12" t="s">
        <v>84</v>
      </c>
      <c r="AW134" s="12" t="s">
        <v>39</v>
      </c>
      <c r="AX134" s="12" t="s">
        <v>76</v>
      </c>
      <c r="AY134" s="224" t="s">
        <v>180</v>
      </c>
    </row>
    <row r="135" spans="2:51" s="13" customFormat="1" ht="12">
      <c r="B135" s="225"/>
      <c r="C135" s="226"/>
      <c r="D135" s="216" t="s">
        <v>189</v>
      </c>
      <c r="E135" s="227" t="s">
        <v>21</v>
      </c>
      <c r="F135" s="228" t="s">
        <v>522</v>
      </c>
      <c r="G135" s="226"/>
      <c r="H135" s="229">
        <v>152.391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189</v>
      </c>
      <c r="AU135" s="235" t="s">
        <v>86</v>
      </c>
      <c r="AV135" s="13" t="s">
        <v>86</v>
      </c>
      <c r="AW135" s="13" t="s">
        <v>39</v>
      </c>
      <c r="AX135" s="13" t="s">
        <v>76</v>
      </c>
      <c r="AY135" s="235" t="s">
        <v>180</v>
      </c>
    </row>
    <row r="136" spans="2:51" s="14" customFormat="1" ht="12">
      <c r="B136" s="236"/>
      <c r="C136" s="237"/>
      <c r="D136" s="216" t="s">
        <v>189</v>
      </c>
      <c r="E136" s="238" t="s">
        <v>21</v>
      </c>
      <c r="F136" s="239" t="s">
        <v>192</v>
      </c>
      <c r="G136" s="237"/>
      <c r="H136" s="240">
        <v>152.391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189</v>
      </c>
      <c r="AU136" s="246" t="s">
        <v>86</v>
      </c>
      <c r="AV136" s="14" t="s">
        <v>187</v>
      </c>
      <c r="AW136" s="14" t="s">
        <v>39</v>
      </c>
      <c r="AX136" s="14" t="s">
        <v>84</v>
      </c>
      <c r="AY136" s="246" t="s">
        <v>180</v>
      </c>
    </row>
    <row r="137" spans="2:65" s="1" customFormat="1" ht="25.5" customHeight="1">
      <c r="B137" s="42"/>
      <c r="C137" s="202" t="s">
        <v>217</v>
      </c>
      <c r="D137" s="202" t="s">
        <v>182</v>
      </c>
      <c r="E137" s="203" t="s">
        <v>366</v>
      </c>
      <c r="F137" s="204" t="s">
        <v>367</v>
      </c>
      <c r="G137" s="205" t="s">
        <v>319</v>
      </c>
      <c r="H137" s="206">
        <v>13.6</v>
      </c>
      <c r="I137" s="207"/>
      <c r="J137" s="208">
        <f>ROUND(I137*H137,2)</f>
        <v>0</v>
      </c>
      <c r="K137" s="204" t="s">
        <v>186</v>
      </c>
      <c r="L137" s="62"/>
      <c r="M137" s="209" t="s">
        <v>21</v>
      </c>
      <c r="N137" s="210" t="s">
        <v>47</v>
      </c>
      <c r="O137" s="43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5" t="s">
        <v>187</v>
      </c>
      <c r="AT137" s="25" t="s">
        <v>182</v>
      </c>
      <c r="AU137" s="25" t="s">
        <v>86</v>
      </c>
      <c r="AY137" s="25" t="s">
        <v>180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84</v>
      </c>
      <c r="BK137" s="213">
        <f>ROUND(I137*H137,2)</f>
        <v>0</v>
      </c>
      <c r="BL137" s="25" t="s">
        <v>187</v>
      </c>
      <c r="BM137" s="25" t="s">
        <v>523</v>
      </c>
    </row>
    <row r="138" spans="2:51" s="12" customFormat="1" ht="12">
      <c r="B138" s="214"/>
      <c r="C138" s="215"/>
      <c r="D138" s="216" t="s">
        <v>189</v>
      </c>
      <c r="E138" s="217" t="s">
        <v>21</v>
      </c>
      <c r="F138" s="218" t="s">
        <v>524</v>
      </c>
      <c r="G138" s="215"/>
      <c r="H138" s="217" t="s">
        <v>21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189</v>
      </c>
      <c r="AU138" s="224" t="s">
        <v>86</v>
      </c>
      <c r="AV138" s="12" t="s">
        <v>84</v>
      </c>
      <c r="AW138" s="12" t="s">
        <v>39</v>
      </c>
      <c r="AX138" s="12" t="s">
        <v>76</v>
      </c>
      <c r="AY138" s="224" t="s">
        <v>180</v>
      </c>
    </row>
    <row r="139" spans="2:51" s="13" customFormat="1" ht="12">
      <c r="B139" s="225"/>
      <c r="C139" s="226"/>
      <c r="D139" s="216" t="s">
        <v>189</v>
      </c>
      <c r="E139" s="227" t="s">
        <v>21</v>
      </c>
      <c r="F139" s="228" t="s">
        <v>525</v>
      </c>
      <c r="G139" s="226"/>
      <c r="H139" s="229">
        <v>13.6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189</v>
      </c>
      <c r="AU139" s="235" t="s">
        <v>86</v>
      </c>
      <c r="AV139" s="13" t="s">
        <v>86</v>
      </c>
      <c r="AW139" s="13" t="s">
        <v>39</v>
      </c>
      <c r="AX139" s="13" t="s">
        <v>76</v>
      </c>
      <c r="AY139" s="235" t="s">
        <v>180</v>
      </c>
    </row>
    <row r="140" spans="2:51" s="14" customFormat="1" ht="12">
      <c r="B140" s="236"/>
      <c r="C140" s="237"/>
      <c r="D140" s="216" t="s">
        <v>189</v>
      </c>
      <c r="E140" s="238" t="s">
        <v>21</v>
      </c>
      <c r="F140" s="239" t="s">
        <v>192</v>
      </c>
      <c r="G140" s="237"/>
      <c r="H140" s="240">
        <v>13.6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189</v>
      </c>
      <c r="AU140" s="246" t="s">
        <v>86</v>
      </c>
      <c r="AV140" s="14" t="s">
        <v>187</v>
      </c>
      <c r="AW140" s="14" t="s">
        <v>39</v>
      </c>
      <c r="AX140" s="14" t="s">
        <v>84</v>
      </c>
      <c r="AY140" s="246" t="s">
        <v>180</v>
      </c>
    </row>
    <row r="141" spans="2:65" s="1" customFormat="1" ht="25.5" customHeight="1">
      <c r="B141" s="42"/>
      <c r="C141" s="202" t="s">
        <v>224</v>
      </c>
      <c r="D141" s="202" t="s">
        <v>182</v>
      </c>
      <c r="E141" s="203" t="s">
        <v>371</v>
      </c>
      <c r="F141" s="204" t="s">
        <v>372</v>
      </c>
      <c r="G141" s="205" t="s">
        <v>257</v>
      </c>
      <c r="H141" s="206">
        <v>250.142</v>
      </c>
      <c r="I141" s="207"/>
      <c r="J141" s="208">
        <f>ROUND(I141*H141,2)</f>
        <v>0</v>
      </c>
      <c r="K141" s="204" t="s">
        <v>186</v>
      </c>
      <c r="L141" s="62"/>
      <c r="M141" s="209" t="s">
        <v>21</v>
      </c>
      <c r="N141" s="210" t="s">
        <v>47</v>
      </c>
      <c r="O141" s="43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187</v>
      </c>
      <c r="AT141" s="25" t="s">
        <v>182</v>
      </c>
      <c r="AU141" s="25" t="s">
        <v>86</v>
      </c>
      <c r="AY141" s="25" t="s">
        <v>180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84</v>
      </c>
      <c r="BK141" s="213">
        <f>ROUND(I141*H141,2)</f>
        <v>0</v>
      </c>
      <c r="BL141" s="25" t="s">
        <v>187</v>
      </c>
      <c r="BM141" s="25" t="s">
        <v>526</v>
      </c>
    </row>
    <row r="142" spans="2:51" s="12" customFormat="1" ht="12">
      <c r="B142" s="214"/>
      <c r="C142" s="215"/>
      <c r="D142" s="216" t="s">
        <v>189</v>
      </c>
      <c r="E142" s="217" t="s">
        <v>21</v>
      </c>
      <c r="F142" s="218" t="s">
        <v>374</v>
      </c>
      <c r="G142" s="215"/>
      <c r="H142" s="217" t="s">
        <v>21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189</v>
      </c>
      <c r="AU142" s="224" t="s">
        <v>86</v>
      </c>
      <c r="AV142" s="12" t="s">
        <v>84</v>
      </c>
      <c r="AW142" s="12" t="s">
        <v>39</v>
      </c>
      <c r="AX142" s="12" t="s">
        <v>76</v>
      </c>
      <c r="AY142" s="224" t="s">
        <v>180</v>
      </c>
    </row>
    <row r="143" spans="2:51" s="12" customFormat="1" ht="12">
      <c r="B143" s="214"/>
      <c r="C143" s="215"/>
      <c r="D143" s="216" t="s">
        <v>189</v>
      </c>
      <c r="E143" s="217" t="s">
        <v>21</v>
      </c>
      <c r="F143" s="218" t="s">
        <v>527</v>
      </c>
      <c r="G143" s="215"/>
      <c r="H143" s="217" t="s">
        <v>21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189</v>
      </c>
      <c r="AU143" s="224" t="s">
        <v>86</v>
      </c>
      <c r="AV143" s="12" t="s">
        <v>84</v>
      </c>
      <c r="AW143" s="12" t="s">
        <v>39</v>
      </c>
      <c r="AX143" s="12" t="s">
        <v>76</v>
      </c>
      <c r="AY143" s="224" t="s">
        <v>180</v>
      </c>
    </row>
    <row r="144" spans="2:51" s="13" customFormat="1" ht="12">
      <c r="B144" s="225"/>
      <c r="C144" s="226"/>
      <c r="D144" s="216" t="s">
        <v>189</v>
      </c>
      <c r="E144" s="227" t="s">
        <v>21</v>
      </c>
      <c r="F144" s="228" t="s">
        <v>528</v>
      </c>
      <c r="G144" s="226"/>
      <c r="H144" s="229">
        <v>133.954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189</v>
      </c>
      <c r="AU144" s="235" t="s">
        <v>86</v>
      </c>
      <c r="AV144" s="13" t="s">
        <v>86</v>
      </c>
      <c r="AW144" s="13" t="s">
        <v>39</v>
      </c>
      <c r="AX144" s="13" t="s">
        <v>76</v>
      </c>
      <c r="AY144" s="235" t="s">
        <v>180</v>
      </c>
    </row>
    <row r="145" spans="2:51" s="12" customFormat="1" ht="12">
      <c r="B145" s="214"/>
      <c r="C145" s="215"/>
      <c r="D145" s="216" t="s">
        <v>189</v>
      </c>
      <c r="E145" s="217" t="s">
        <v>21</v>
      </c>
      <c r="F145" s="218" t="s">
        <v>323</v>
      </c>
      <c r="G145" s="215"/>
      <c r="H145" s="217" t="s">
        <v>21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189</v>
      </c>
      <c r="AU145" s="224" t="s">
        <v>86</v>
      </c>
      <c r="AV145" s="12" t="s">
        <v>84</v>
      </c>
      <c r="AW145" s="12" t="s">
        <v>39</v>
      </c>
      <c r="AX145" s="12" t="s">
        <v>76</v>
      </c>
      <c r="AY145" s="224" t="s">
        <v>180</v>
      </c>
    </row>
    <row r="146" spans="2:51" s="13" customFormat="1" ht="12">
      <c r="B146" s="225"/>
      <c r="C146" s="226"/>
      <c r="D146" s="216" t="s">
        <v>189</v>
      </c>
      <c r="E146" s="227" t="s">
        <v>21</v>
      </c>
      <c r="F146" s="228" t="s">
        <v>529</v>
      </c>
      <c r="G146" s="226"/>
      <c r="H146" s="229">
        <v>140.668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189</v>
      </c>
      <c r="AU146" s="235" t="s">
        <v>86</v>
      </c>
      <c r="AV146" s="13" t="s">
        <v>86</v>
      </c>
      <c r="AW146" s="13" t="s">
        <v>39</v>
      </c>
      <c r="AX146" s="13" t="s">
        <v>76</v>
      </c>
      <c r="AY146" s="235" t="s">
        <v>180</v>
      </c>
    </row>
    <row r="147" spans="2:51" s="12" customFormat="1" ht="12">
      <c r="B147" s="214"/>
      <c r="C147" s="215"/>
      <c r="D147" s="216" t="s">
        <v>189</v>
      </c>
      <c r="E147" s="217" t="s">
        <v>21</v>
      </c>
      <c r="F147" s="218" t="s">
        <v>517</v>
      </c>
      <c r="G147" s="215"/>
      <c r="H147" s="217" t="s">
        <v>21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189</v>
      </c>
      <c r="AU147" s="224" t="s">
        <v>86</v>
      </c>
      <c r="AV147" s="12" t="s">
        <v>84</v>
      </c>
      <c r="AW147" s="12" t="s">
        <v>39</v>
      </c>
      <c r="AX147" s="12" t="s">
        <v>76</v>
      </c>
      <c r="AY147" s="224" t="s">
        <v>180</v>
      </c>
    </row>
    <row r="148" spans="2:51" s="13" customFormat="1" ht="12">
      <c r="B148" s="225"/>
      <c r="C148" s="226"/>
      <c r="D148" s="216" t="s">
        <v>189</v>
      </c>
      <c r="E148" s="227" t="s">
        <v>21</v>
      </c>
      <c r="F148" s="228" t="s">
        <v>530</v>
      </c>
      <c r="G148" s="226"/>
      <c r="H148" s="229">
        <v>-24.48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189</v>
      </c>
      <c r="AU148" s="235" t="s">
        <v>86</v>
      </c>
      <c r="AV148" s="13" t="s">
        <v>86</v>
      </c>
      <c r="AW148" s="13" t="s">
        <v>39</v>
      </c>
      <c r="AX148" s="13" t="s">
        <v>76</v>
      </c>
      <c r="AY148" s="235" t="s">
        <v>180</v>
      </c>
    </row>
    <row r="149" spans="2:51" s="14" customFormat="1" ht="12">
      <c r="B149" s="236"/>
      <c r="C149" s="237"/>
      <c r="D149" s="216" t="s">
        <v>189</v>
      </c>
      <c r="E149" s="238" t="s">
        <v>21</v>
      </c>
      <c r="F149" s="239" t="s">
        <v>192</v>
      </c>
      <c r="G149" s="237"/>
      <c r="H149" s="240">
        <v>250.142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189</v>
      </c>
      <c r="AU149" s="246" t="s">
        <v>86</v>
      </c>
      <c r="AV149" s="14" t="s">
        <v>187</v>
      </c>
      <c r="AW149" s="14" t="s">
        <v>39</v>
      </c>
      <c r="AX149" s="14" t="s">
        <v>84</v>
      </c>
      <c r="AY149" s="246" t="s">
        <v>180</v>
      </c>
    </row>
    <row r="150" spans="2:65" s="1" customFormat="1" ht="25.5" customHeight="1">
      <c r="B150" s="42"/>
      <c r="C150" s="202" t="s">
        <v>223</v>
      </c>
      <c r="D150" s="202" t="s">
        <v>182</v>
      </c>
      <c r="E150" s="203" t="s">
        <v>376</v>
      </c>
      <c r="F150" s="204" t="s">
        <v>377</v>
      </c>
      <c r="G150" s="205" t="s">
        <v>185</v>
      </c>
      <c r="H150" s="206">
        <v>260.496</v>
      </c>
      <c r="I150" s="207"/>
      <c r="J150" s="208">
        <f>ROUND(I150*H150,2)</f>
        <v>0</v>
      </c>
      <c r="K150" s="204" t="s">
        <v>186</v>
      </c>
      <c r="L150" s="62"/>
      <c r="M150" s="209" t="s">
        <v>21</v>
      </c>
      <c r="N150" s="210" t="s">
        <v>47</v>
      </c>
      <c r="O150" s="43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AR150" s="25" t="s">
        <v>187</v>
      </c>
      <c r="AT150" s="25" t="s">
        <v>182</v>
      </c>
      <c r="AU150" s="25" t="s">
        <v>86</v>
      </c>
      <c r="AY150" s="25" t="s">
        <v>180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84</v>
      </c>
      <c r="BK150" s="213">
        <f>ROUND(I150*H150,2)</f>
        <v>0</v>
      </c>
      <c r="BL150" s="25" t="s">
        <v>187</v>
      </c>
      <c r="BM150" s="25" t="s">
        <v>531</v>
      </c>
    </row>
    <row r="151" spans="2:51" s="12" customFormat="1" ht="12">
      <c r="B151" s="214"/>
      <c r="C151" s="215"/>
      <c r="D151" s="216" t="s">
        <v>189</v>
      </c>
      <c r="E151" s="217" t="s">
        <v>21</v>
      </c>
      <c r="F151" s="218" t="s">
        <v>532</v>
      </c>
      <c r="G151" s="215"/>
      <c r="H151" s="217" t="s">
        <v>21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189</v>
      </c>
      <c r="AU151" s="224" t="s">
        <v>86</v>
      </c>
      <c r="AV151" s="12" t="s">
        <v>84</v>
      </c>
      <c r="AW151" s="12" t="s">
        <v>39</v>
      </c>
      <c r="AX151" s="12" t="s">
        <v>76</v>
      </c>
      <c r="AY151" s="224" t="s">
        <v>180</v>
      </c>
    </row>
    <row r="152" spans="2:51" s="13" customFormat="1" ht="12">
      <c r="B152" s="225"/>
      <c r="C152" s="226"/>
      <c r="D152" s="216" t="s">
        <v>189</v>
      </c>
      <c r="E152" s="227" t="s">
        <v>21</v>
      </c>
      <c r="F152" s="228" t="s">
        <v>533</v>
      </c>
      <c r="G152" s="226"/>
      <c r="H152" s="229">
        <v>235.764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189</v>
      </c>
      <c r="AU152" s="235" t="s">
        <v>86</v>
      </c>
      <c r="AV152" s="13" t="s">
        <v>86</v>
      </c>
      <c r="AW152" s="13" t="s">
        <v>39</v>
      </c>
      <c r="AX152" s="13" t="s">
        <v>76</v>
      </c>
      <c r="AY152" s="235" t="s">
        <v>180</v>
      </c>
    </row>
    <row r="153" spans="2:51" s="12" customFormat="1" ht="12">
      <c r="B153" s="214"/>
      <c r="C153" s="215"/>
      <c r="D153" s="216" t="s">
        <v>189</v>
      </c>
      <c r="E153" s="217" t="s">
        <v>21</v>
      </c>
      <c r="F153" s="218" t="s">
        <v>534</v>
      </c>
      <c r="G153" s="215"/>
      <c r="H153" s="217" t="s">
        <v>21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189</v>
      </c>
      <c r="AU153" s="224" t="s">
        <v>86</v>
      </c>
      <c r="AV153" s="12" t="s">
        <v>84</v>
      </c>
      <c r="AW153" s="12" t="s">
        <v>39</v>
      </c>
      <c r="AX153" s="12" t="s">
        <v>76</v>
      </c>
      <c r="AY153" s="224" t="s">
        <v>180</v>
      </c>
    </row>
    <row r="154" spans="2:51" s="13" customFormat="1" ht="12">
      <c r="B154" s="225"/>
      <c r="C154" s="226"/>
      <c r="D154" s="216" t="s">
        <v>189</v>
      </c>
      <c r="E154" s="227" t="s">
        <v>21</v>
      </c>
      <c r="F154" s="228" t="s">
        <v>535</v>
      </c>
      <c r="G154" s="226"/>
      <c r="H154" s="229">
        <v>18.9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189</v>
      </c>
      <c r="AU154" s="235" t="s">
        <v>86</v>
      </c>
      <c r="AV154" s="13" t="s">
        <v>86</v>
      </c>
      <c r="AW154" s="13" t="s">
        <v>39</v>
      </c>
      <c r="AX154" s="13" t="s">
        <v>76</v>
      </c>
      <c r="AY154" s="235" t="s">
        <v>180</v>
      </c>
    </row>
    <row r="155" spans="2:51" s="12" customFormat="1" ht="12">
      <c r="B155" s="214"/>
      <c r="C155" s="215"/>
      <c r="D155" s="216" t="s">
        <v>189</v>
      </c>
      <c r="E155" s="217" t="s">
        <v>21</v>
      </c>
      <c r="F155" s="218" t="s">
        <v>536</v>
      </c>
      <c r="G155" s="215"/>
      <c r="H155" s="217" t="s">
        <v>21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189</v>
      </c>
      <c r="AU155" s="224" t="s">
        <v>86</v>
      </c>
      <c r="AV155" s="12" t="s">
        <v>84</v>
      </c>
      <c r="AW155" s="12" t="s">
        <v>39</v>
      </c>
      <c r="AX155" s="12" t="s">
        <v>76</v>
      </c>
      <c r="AY155" s="224" t="s">
        <v>180</v>
      </c>
    </row>
    <row r="156" spans="2:51" s="13" customFormat="1" ht="12">
      <c r="B156" s="225"/>
      <c r="C156" s="226"/>
      <c r="D156" s="216" t="s">
        <v>189</v>
      </c>
      <c r="E156" s="227" t="s">
        <v>21</v>
      </c>
      <c r="F156" s="228" t="s">
        <v>537</v>
      </c>
      <c r="G156" s="226"/>
      <c r="H156" s="229">
        <v>5.832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189</v>
      </c>
      <c r="AU156" s="235" t="s">
        <v>86</v>
      </c>
      <c r="AV156" s="13" t="s">
        <v>86</v>
      </c>
      <c r="AW156" s="13" t="s">
        <v>39</v>
      </c>
      <c r="AX156" s="13" t="s">
        <v>76</v>
      </c>
      <c r="AY156" s="235" t="s">
        <v>180</v>
      </c>
    </row>
    <row r="157" spans="2:51" s="14" customFormat="1" ht="12">
      <c r="B157" s="236"/>
      <c r="C157" s="237"/>
      <c r="D157" s="216" t="s">
        <v>189</v>
      </c>
      <c r="E157" s="238" t="s">
        <v>21</v>
      </c>
      <c r="F157" s="239" t="s">
        <v>192</v>
      </c>
      <c r="G157" s="237"/>
      <c r="H157" s="240">
        <v>260.496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AT157" s="246" t="s">
        <v>189</v>
      </c>
      <c r="AU157" s="246" t="s">
        <v>86</v>
      </c>
      <c r="AV157" s="14" t="s">
        <v>187</v>
      </c>
      <c r="AW157" s="14" t="s">
        <v>39</v>
      </c>
      <c r="AX157" s="14" t="s">
        <v>84</v>
      </c>
      <c r="AY157" s="246" t="s">
        <v>180</v>
      </c>
    </row>
    <row r="158" spans="2:63" s="11" customFormat="1" ht="29.85" customHeight="1">
      <c r="B158" s="186"/>
      <c r="C158" s="187"/>
      <c r="D158" s="188" t="s">
        <v>75</v>
      </c>
      <c r="E158" s="200" t="s">
        <v>211</v>
      </c>
      <c r="F158" s="200" t="s">
        <v>385</v>
      </c>
      <c r="G158" s="187"/>
      <c r="H158" s="187"/>
      <c r="I158" s="190"/>
      <c r="J158" s="201">
        <f>BK158</f>
        <v>0</v>
      </c>
      <c r="K158" s="187"/>
      <c r="L158" s="192"/>
      <c r="M158" s="193"/>
      <c r="N158" s="194"/>
      <c r="O158" s="194"/>
      <c r="P158" s="195">
        <f>SUM(P159:P183)</f>
        <v>0</v>
      </c>
      <c r="Q158" s="194"/>
      <c r="R158" s="195">
        <f>SUM(R159:R183)</f>
        <v>52.24842</v>
      </c>
      <c r="S158" s="194"/>
      <c r="T158" s="196">
        <f>SUM(T159:T183)</f>
        <v>0</v>
      </c>
      <c r="AR158" s="197" t="s">
        <v>84</v>
      </c>
      <c r="AT158" s="198" t="s">
        <v>75</v>
      </c>
      <c r="AU158" s="198" t="s">
        <v>84</v>
      </c>
      <c r="AY158" s="197" t="s">
        <v>180</v>
      </c>
      <c r="BK158" s="199">
        <f>SUM(BK159:BK183)</f>
        <v>0</v>
      </c>
    </row>
    <row r="159" spans="2:65" s="1" customFormat="1" ht="25.5" customHeight="1">
      <c r="B159" s="42"/>
      <c r="C159" s="202" t="s">
        <v>235</v>
      </c>
      <c r="D159" s="202" t="s">
        <v>182</v>
      </c>
      <c r="E159" s="203" t="s">
        <v>538</v>
      </c>
      <c r="F159" s="204" t="s">
        <v>539</v>
      </c>
      <c r="G159" s="205" t="s">
        <v>185</v>
      </c>
      <c r="H159" s="206">
        <v>241.2</v>
      </c>
      <c r="I159" s="207"/>
      <c r="J159" s="208">
        <f>ROUND(I159*H159,2)</f>
        <v>0</v>
      </c>
      <c r="K159" s="204" t="s">
        <v>186</v>
      </c>
      <c r="L159" s="62"/>
      <c r="M159" s="209" t="s">
        <v>21</v>
      </c>
      <c r="N159" s="210" t="s">
        <v>47</v>
      </c>
      <c r="O159" s="43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187</v>
      </c>
      <c r="AT159" s="25" t="s">
        <v>182</v>
      </c>
      <c r="AU159" s="25" t="s">
        <v>86</v>
      </c>
      <c r="AY159" s="25" t="s">
        <v>180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84</v>
      </c>
      <c r="BK159" s="213">
        <f>ROUND(I159*H159,2)</f>
        <v>0</v>
      </c>
      <c r="BL159" s="25" t="s">
        <v>187</v>
      </c>
      <c r="BM159" s="25" t="s">
        <v>540</v>
      </c>
    </row>
    <row r="160" spans="2:51" s="12" customFormat="1" ht="12">
      <c r="B160" s="214"/>
      <c r="C160" s="215"/>
      <c r="D160" s="216" t="s">
        <v>189</v>
      </c>
      <c r="E160" s="217" t="s">
        <v>21</v>
      </c>
      <c r="F160" s="218" t="s">
        <v>532</v>
      </c>
      <c r="G160" s="215"/>
      <c r="H160" s="217" t="s">
        <v>21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189</v>
      </c>
      <c r="AU160" s="224" t="s">
        <v>86</v>
      </c>
      <c r="AV160" s="12" t="s">
        <v>84</v>
      </c>
      <c r="AW160" s="12" t="s">
        <v>39</v>
      </c>
      <c r="AX160" s="12" t="s">
        <v>76</v>
      </c>
      <c r="AY160" s="224" t="s">
        <v>180</v>
      </c>
    </row>
    <row r="161" spans="2:51" s="13" customFormat="1" ht="12">
      <c r="B161" s="225"/>
      <c r="C161" s="226"/>
      <c r="D161" s="216" t="s">
        <v>189</v>
      </c>
      <c r="E161" s="227" t="s">
        <v>21</v>
      </c>
      <c r="F161" s="228" t="s">
        <v>541</v>
      </c>
      <c r="G161" s="226"/>
      <c r="H161" s="229">
        <v>218.3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189</v>
      </c>
      <c r="AU161" s="235" t="s">
        <v>86</v>
      </c>
      <c r="AV161" s="13" t="s">
        <v>86</v>
      </c>
      <c r="AW161" s="13" t="s">
        <v>39</v>
      </c>
      <c r="AX161" s="13" t="s">
        <v>76</v>
      </c>
      <c r="AY161" s="235" t="s">
        <v>180</v>
      </c>
    </row>
    <row r="162" spans="2:51" s="12" customFormat="1" ht="12">
      <c r="B162" s="214"/>
      <c r="C162" s="215"/>
      <c r="D162" s="216" t="s">
        <v>189</v>
      </c>
      <c r="E162" s="217" t="s">
        <v>21</v>
      </c>
      <c r="F162" s="218" t="s">
        <v>534</v>
      </c>
      <c r="G162" s="215"/>
      <c r="H162" s="217" t="s">
        <v>21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189</v>
      </c>
      <c r="AU162" s="224" t="s">
        <v>86</v>
      </c>
      <c r="AV162" s="12" t="s">
        <v>84</v>
      </c>
      <c r="AW162" s="12" t="s">
        <v>39</v>
      </c>
      <c r="AX162" s="12" t="s">
        <v>76</v>
      </c>
      <c r="AY162" s="224" t="s">
        <v>180</v>
      </c>
    </row>
    <row r="163" spans="2:51" s="13" customFormat="1" ht="12">
      <c r="B163" s="225"/>
      <c r="C163" s="226"/>
      <c r="D163" s="216" t="s">
        <v>189</v>
      </c>
      <c r="E163" s="227" t="s">
        <v>21</v>
      </c>
      <c r="F163" s="228" t="s">
        <v>191</v>
      </c>
      <c r="G163" s="226"/>
      <c r="H163" s="229">
        <v>17.5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189</v>
      </c>
      <c r="AU163" s="235" t="s">
        <v>86</v>
      </c>
      <c r="AV163" s="13" t="s">
        <v>86</v>
      </c>
      <c r="AW163" s="13" t="s">
        <v>39</v>
      </c>
      <c r="AX163" s="13" t="s">
        <v>76</v>
      </c>
      <c r="AY163" s="235" t="s">
        <v>180</v>
      </c>
    </row>
    <row r="164" spans="2:51" s="12" customFormat="1" ht="12">
      <c r="B164" s="214"/>
      <c r="C164" s="215"/>
      <c r="D164" s="216" t="s">
        <v>189</v>
      </c>
      <c r="E164" s="217" t="s">
        <v>21</v>
      </c>
      <c r="F164" s="218" t="s">
        <v>536</v>
      </c>
      <c r="G164" s="215"/>
      <c r="H164" s="217" t="s">
        <v>21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189</v>
      </c>
      <c r="AU164" s="224" t="s">
        <v>86</v>
      </c>
      <c r="AV164" s="12" t="s">
        <v>84</v>
      </c>
      <c r="AW164" s="12" t="s">
        <v>39</v>
      </c>
      <c r="AX164" s="12" t="s">
        <v>76</v>
      </c>
      <c r="AY164" s="224" t="s">
        <v>180</v>
      </c>
    </row>
    <row r="165" spans="2:51" s="13" customFormat="1" ht="12">
      <c r="B165" s="225"/>
      <c r="C165" s="226"/>
      <c r="D165" s="216" t="s">
        <v>189</v>
      </c>
      <c r="E165" s="227" t="s">
        <v>21</v>
      </c>
      <c r="F165" s="228" t="s">
        <v>542</v>
      </c>
      <c r="G165" s="226"/>
      <c r="H165" s="229">
        <v>5.4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189</v>
      </c>
      <c r="AU165" s="235" t="s">
        <v>86</v>
      </c>
      <c r="AV165" s="13" t="s">
        <v>86</v>
      </c>
      <c r="AW165" s="13" t="s">
        <v>39</v>
      </c>
      <c r="AX165" s="13" t="s">
        <v>76</v>
      </c>
      <c r="AY165" s="235" t="s">
        <v>180</v>
      </c>
    </row>
    <row r="166" spans="2:51" s="14" customFormat="1" ht="12">
      <c r="B166" s="236"/>
      <c r="C166" s="237"/>
      <c r="D166" s="216" t="s">
        <v>189</v>
      </c>
      <c r="E166" s="238" t="s">
        <v>21</v>
      </c>
      <c r="F166" s="239" t="s">
        <v>192</v>
      </c>
      <c r="G166" s="237"/>
      <c r="H166" s="240">
        <v>241.2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AT166" s="246" t="s">
        <v>189</v>
      </c>
      <c r="AU166" s="246" t="s">
        <v>86</v>
      </c>
      <c r="AV166" s="14" t="s">
        <v>187</v>
      </c>
      <c r="AW166" s="14" t="s">
        <v>39</v>
      </c>
      <c r="AX166" s="14" t="s">
        <v>84</v>
      </c>
      <c r="AY166" s="246" t="s">
        <v>180</v>
      </c>
    </row>
    <row r="167" spans="2:65" s="1" customFormat="1" ht="51" customHeight="1">
      <c r="B167" s="42"/>
      <c r="C167" s="202" t="s">
        <v>241</v>
      </c>
      <c r="D167" s="202" t="s">
        <v>182</v>
      </c>
      <c r="E167" s="203" t="s">
        <v>543</v>
      </c>
      <c r="F167" s="204" t="s">
        <v>544</v>
      </c>
      <c r="G167" s="205" t="s">
        <v>185</v>
      </c>
      <c r="H167" s="206">
        <v>241.2</v>
      </c>
      <c r="I167" s="207"/>
      <c r="J167" s="208">
        <f>ROUND(I167*H167,2)</f>
        <v>0</v>
      </c>
      <c r="K167" s="204" t="s">
        <v>186</v>
      </c>
      <c r="L167" s="62"/>
      <c r="M167" s="209" t="s">
        <v>21</v>
      </c>
      <c r="N167" s="210" t="s">
        <v>47</v>
      </c>
      <c r="O167" s="43"/>
      <c r="P167" s="211">
        <f>O167*H167</f>
        <v>0</v>
      </c>
      <c r="Q167" s="211">
        <v>0.08425</v>
      </c>
      <c r="R167" s="211">
        <f>Q167*H167</f>
        <v>20.3211</v>
      </c>
      <c r="S167" s="211">
        <v>0</v>
      </c>
      <c r="T167" s="212">
        <f>S167*H167</f>
        <v>0</v>
      </c>
      <c r="AR167" s="25" t="s">
        <v>187</v>
      </c>
      <c r="AT167" s="25" t="s">
        <v>182</v>
      </c>
      <c r="AU167" s="25" t="s">
        <v>86</v>
      </c>
      <c r="AY167" s="25" t="s">
        <v>180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25" t="s">
        <v>84</v>
      </c>
      <c r="BK167" s="213">
        <f>ROUND(I167*H167,2)</f>
        <v>0</v>
      </c>
      <c r="BL167" s="25" t="s">
        <v>187</v>
      </c>
      <c r="BM167" s="25" t="s">
        <v>545</v>
      </c>
    </row>
    <row r="168" spans="2:51" s="12" customFormat="1" ht="12">
      <c r="B168" s="214"/>
      <c r="C168" s="215"/>
      <c r="D168" s="216" t="s">
        <v>189</v>
      </c>
      <c r="E168" s="217" t="s">
        <v>21</v>
      </c>
      <c r="F168" s="218" t="s">
        <v>546</v>
      </c>
      <c r="G168" s="215"/>
      <c r="H168" s="217" t="s">
        <v>21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189</v>
      </c>
      <c r="AU168" s="224" t="s">
        <v>86</v>
      </c>
      <c r="AV168" s="12" t="s">
        <v>84</v>
      </c>
      <c r="AW168" s="12" t="s">
        <v>39</v>
      </c>
      <c r="AX168" s="12" t="s">
        <v>76</v>
      </c>
      <c r="AY168" s="224" t="s">
        <v>180</v>
      </c>
    </row>
    <row r="169" spans="2:51" s="12" customFormat="1" ht="12">
      <c r="B169" s="214"/>
      <c r="C169" s="215"/>
      <c r="D169" s="216" t="s">
        <v>189</v>
      </c>
      <c r="E169" s="217" t="s">
        <v>21</v>
      </c>
      <c r="F169" s="218" t="s">
        <v>532</v>
      </c>
      <c r="G169" s="215"/>
      <c r="H169" s="217" t="s">
        <v>21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189</v>
      </c>
      <c r="AU169" s="224" t="s">
        <v>86</v>
      </c>
      <c r="AV169" s="12" t="s">
        <v>84</v>
      </c>
      <c r="AW169" s="12" t="s">
        <v>39</v>
      </c>
      <c r="AX169" s="12" t="s">
        <v>76</v>
      </c>
      <c r="AY169" s="224" t="s">
        <v>180</v>
      </c>
    </row>
    <row r="170" spans="2:51" s="13" customFormat="1" ht="12">
      <c r="B170" s="225"/>
      <c r="C170" s="226"/>
      <c r="D170" s="216" t="s">
        <v>189</v>
      </c>
      <c r="E170" s="227" t="s">
        <v>21</v>
      </c>
      <c r="F170" s="228" t="s">
        <v>541</v>
      </c>
      <c r="G170" s="226"/>
      <c r="H170" s="229">
        <v>218.3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189</v>
      </c>
      <c r="AU170" s="235" t="s">
        <v>86</v>
      </c>
      <c r="AV170" s="13" t="s">
        <v>86</v>
      </c>
      <c r="AW170" s="13" t="s">
        <v>39</v>
      </c>
      <c r="AX170" s="13" t="s">
        <v>76</v>
      </c>
      <c r="AY170" s="235" t="s">
        <v>180</v>
      </c>
    </row>
    <row r="171" spans="2:51" s="12" customFormat="1" ht="12">
      <c r="B171" s="214"/>
      <c r="C171" s="215"/>
      <c r="D171" s="216" t="s">
        <v>189</v>
      </c>
      <c r="E171" s="217" t="s">
        <v>21</v>
      </c>
      <c r="F171" s="218" t="s">
        <v>534</v>
      </c>
      <c r="G171" s="215"/>
      <c r="H171" s="217" t="s">
        <v>21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189</v>
      </c>
      <c r="AU171" s="224" t="s">
        <v>86</v>
      </c>
      <c r="AV171" s="12" t="s">
        <v>84</v>
      </c>
      <c r="AW171" s="12" t="s">
        <v>39</v>
      </c>
      <c r="AX171" s="12" t="s">
        <v>76</v>
      </c>
      <c r="AY171" s="224" t="s">
        <v>180</v>
      </c>
    </row>
    <row r="172" spans="2:51" s="13" customFormat="1" ht="12">
      <c r="B172" s="225"/>
      <c r="C172" s="226"/>
      <c r="D172" s="216" t="s">
        <v>189</v>
      </c>
      <c r="E172" s="227" t="s">
        <v>21</v>
      </c>
      <c r="F172" s="228" t="s">
        <v>191</v>
      </c>
      <c r="G172" s="226"/>
      <c r="H172" s="229">
        <v>17.5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189</v>
      </c>
      <c r="AU172" s="235" t="s">
        <v>86</v>
      </c>
      <c r="AV172" s="13" t="s">
        <v>86</v>
      </c>
      <c r="AW172" s="13" t="s">
        <v>39</v>
      </c>
      <c r="AX172" s="13" t="s">
        <v>76</v>
      </c>
      <c r="AY172" s="235" t="s">
        <v>180</v>
      </c>
    </row>
    <row r="173" spans="2:51" s="12" customFormat="1" ht="12">
      <c r="B173" s="214"/>
      <c r="C173" s="215"/>
      <c r="D173" s="216" t="s">
        <v>189</v>
      </c>
      <c r="E173" s="217" t="s">
        <v>21</v>
      </c>
      <c r="F173" s="218" t="s">
        <v>536</v>
      </c>
      <c r="G173" s="215"/>
      <c r="H173" s="217" t="s">
        <v>21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189</v>
      </c>
      <c r="AU173" s="224" t="s">
        <v>86</v>
      </c>
      <c r="AV173" s="12" t="s">
        <v>84</v>
      </c>
      <c r="AW173" s="12" t="s">
        <v>39</v>
      </c>
      <c r="AX173" s="12" t="s">
        <v>76</v>
      </c>
      <c r="AY173" s="224" t="s">
        <v>180</v>
      </c>
    </row>
    <row r="174" spans="2:51" s="13" customFormat="1" ht="12">
      <c r="B174" s="225"/>
      <c r="C174" s="226"/>
      <c r="D174" s="216" t="s">
        <v>189</v>
      </c>
      <c r="E174" s="227" t="s">
        <v>21</v>
      </c>
      <c r="F174" s="228" t="s">
        <v>542</v>
      </c>
      <c r="G174" s="226"/>
      <c r="H174" s="229">
        <v>5.4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189</v>
      </c>
      <c r="AU174" s="235" t="s">
        <v>86</v>
      </c>
      <c r="AV174" s="13" t="s">
        <v>86</v>
      </c>
      <c r="AW174" s="13" t="s">
        <v>39</v>
      </c>
      <c r="AX174" s="13" t="s">
        <v>76</v>
      </c>
      <c r="AY174" s="235" t="s">
        <v>180</v>
      </c>
    </row>
    <row r="175" spans="2:51" s="14" customFormat="1" ht="12">
      <c r="B175" s="236"/>
      <c r="C175" s="237"/>
      <c r="D175" s="216" t="s">
        <v>189</v>
      </c>
      <c r="E175" s="238" t="s">
        <v>21</v>
      </c>
      <c r="F175" s="239" t="s">
        <v>192</v>
      </c>
      <c r="G175" s="237"/>
      <c r="H175" s="240">
        <v>241.2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189</v>
      </c>
      <c r="AU175" s="246" t="s">
        <v>86</v>
      </c>
      <c r="AV175" s="14" t="s">
        <v>187</v>
      </c>
      <c r="AW175" s="14" t="s">
        <v>39</v>
      </c>
      <c r="AX175" s="14" t="s">
        <v>84</v>
      </c>
      <c r="AY175" s="246" t="s">
        <v>180</v>
      </c>
    </row>
    <row r="176" spans="2:65" s="1" customFormat="1" ht="16.5" customHeight="1">
      <c r="B176" s="42"/>
      <c r="C176" s="264" t="s">
        <v>246</v>
      </c>
      <c r="D176" s="264" t="s">
        <v>360</v>
      </c>
      <c r="E176" s="265" t="s">
        <v>547</v>
      </c>
      <c r="F176" s="266" t="s">
        <v>548</v>
      </c>
      <c r="G176" s="267" t="s">
        <v>185</v>
      </c>
      <c r="H176" s="268">
        <v>238.158</v>
      </c>
      <c r="I176" s="269"/>
      <c r="J176" s="270">
        <f>ROUND(I176*H176,2)</f>
        <v>0</v>
      </c>
      <c r="K176" s="266" t="s">
        <v>186</v>
      </c>
      <c r="L176" s="271"/>
      <c r="M176" s="272" t="s">
        <v>21</v>
      </c>
      <c r="N176" s="273" t="s">
        <v>47</v>
      </c>
      <c r="O176" s="43"/>
      <c r="P176" s="211">
        <f>O176*H176</f>
        <v>0</v>
      </c>
      <c r="Q176" s="211">
        <v>0.131</v>
      </c>
      <c r="R176" s="211">
        <f>Q176*H176</f>
        <v>31.198698</v>
      </c>
      <c r="S176" s="211">
        <v>0</v>
      </c>
      <c r="T176" s="212">
        <f>S176*H176</f>
        <v>0</v>
      </c>
      <c r="AR176" s="25" t="s">
        <v>223</v>
      </c>
      <c r="AT176" s="25" t="s">
        <v>360</v>
      </c>
      <c r="AU176" s="25" t="s">
        <v>86</v>
      </c>
      <c r="AY176" s="25" t="s">
        <v>180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5" t="s">
        <v>84</v>
      </c>
      <c r="BK176" s="213">
        <f>ROUND(I176*H176,2)</f>
        <v>0</v>
      </c>
      <c r="BL176" s="25" t="s">
        <v>187</v>
      </c>
      <c r="BM176" s="25" t="s">
        <v>549</v>
      </c>
    </row>
    <row r="177" spans="2:51" s="12" customFormat="1" ht="12">
      <c r="B177" s="214"/>
      <c r="C177" s="215"/>
      <c r="D177" s="216" t="s">
        <v>189</v>
      </c>
      <c r="E177" s="217" t="s">
        <v>21</v>
      </c>
      <c r="F177" s="218" t="s">
        <v>550</v>
      </c>
      <c r="G177" s="215"/>
      <c r="H177" s="217" t="s">
        <v>21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189</v>
      </c>
      <c r="AU177" s="224" t="s">
        <v>86</v>
      </c>
      <c r="AV177" s="12" t="s">
        <v>84</v>
      </c>
      <c r="AW177" s="12" t="s">
        <v>39</v>
      </c>
      <c r="AX177" s="12" t="s">
        <v>76</v>
      </c>
      <c r="AY177" s="224" t="s">
        <v>180</v>
      </c>
    </row>
    <row r="178" spans="2:51" s="13" customFormat="1" ht="12">
      <c r="B178" s="225"/>
      <c r="C178" s="226"/>
      <c r="D178" s="216" t="s">
        <v>189</v>
      </c>
      <c r="E178" s="227" t="s">
        <v>21</v>
      </c>
      <c r="F178" s="228" t="s">
        <v>551</v>
      </c>
      <c r="G178" s="226"/>
      <c r="H178" s="229">
        <v>238.158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189</v>
      </c>
      <c r="AU178" s="235" t="s">
        <v>86</v>
      </c>
      <c r="AV178" s="13" t="s">
        <v>86</v>
      </c>
      <c r="AW178" s="13" t="s">
        <v>39</v>
      </c>
      <c r="AX178" s="13" t="s">
        <v>76</v>
      </c>
      <c r="AY178" s="235" t="s">
        <v>180</v>
      </c>
    </row>
    <row r="179" spans="2:51" s="14" customFormat="1" ht="12">
      <c r="B179" s="236"/>
      <c r="C179" s="237"/>
      <c r="D179" s="216" t="s">
        <v>189</v>
      </c>
      <c r="E179" s="238" t="s">
        <v>21</v>
      </c>
      <c r="F179" s="239" t="s">
        <v>192</v>
      </c>
      <c r="G179" s="237"/>
      <c r="H179" s="240">
        <v>238.158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189</v>
      </c>
      <c r="AU179" s="246" t="s">
        <v>86</v>
      </c>
      <c r="AV179" s="14" t="s">
        <v>187</v>
      </c>
      <c r="AW179" s="14" t="s">
        <v>39</v>
      </c>
      <c r="AX179" s="14" t="s">
        <v>84</v>
      </c>
      <c r="AY179" s="246" t="s">
        <v>180</v>
      </c>
    </row>
    <row r="180" spans="2:65" s="1" customFormat="1" ht="16.5" customHeight="1">
      <c r="B180" s="42"/>
      <c r="C180" s="264" t="s">
        <v>254</v>
      </c>
      <c r="D180" s="264" t="s">
        <v>360</v>
      </c>
      <c r="E180" s="265" t="s">
        <v>552</v>
      </c>
      <c r="F180" s="266" t="s">
        <v>553</v>
      </c>
      <c r="G180" s="267" t="s">
        <v>185</v>
      </c>
      <c r="H180" s="268">
        <v>5.562</v>
      </c>
      <c r="I180" s="269"/>
      <c r="J180" s="270">
        <f>ROUND(I180*H180,2)</f>
        <v>0</v>
      </c>
      <c r="K180" s="266" t="s">
        <v>186</v>
      </c>
      <c r="L180" s="271"/>
      <c r="M180" s="272" t="s">
        <v>21</v>
      </c>
      <c r="N180" s="273" t="s">
        <v>47</v>
      </c>
      <c r="O180" s="43"/>
      <c r="P180" s="211">
        <f>O180*H180</f>
        <v>0</v>
      </c>
      <c r="Q180" s="211">
        <v>0.131</v>
      </c>
      <c r="R180" s="211">
        <f>Q180*H180</f>
        <v>0.7286220000000001</v>
      </c>
      <c r="S180" s="211">
        <v>0</v>
      </c>
      <c r="T180" s="212">
        <f>S180*H180</f>
        <v>0</v>
      </c>
      <c r="AR180" s="25" t="s">
        <v>223</v>
      </c>
      <c r="AT180" s="25" t="s">
        <v>360</v>
      </c>
      <c r="AU180" s="25" t="s">
        <v>86</v>
      </c>
      <c r="AY180" s="25" t="s">
        <v>180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25" t="s">
        <v>84</v>
      </c>
      <c r="BK180" s="213">
        <f>ROUND(I180*H180,2)</f>
        <v>0</v>
      </c>
      <c r="BL180" s="25" t="s">
        <v>187</v>
      </c>
      <c r="BM180" s="25" t="s">
        <v>554</v>
      </c>
    </row>
    <row r="181" spans="2:51" s="12" customFormat="1" ht="12">
      <c r="B181" s="214"/>
      <c r="C181" s="215"/>
      <c r="D181" s="216" t="s">
        <v>189</v>
      </c>
      <c r="E181" s="217" t="s">
        <v>21</v>
      </c>
      <c r="F181" s="218" t="s">
        <v>555</v>
      </c>
      <c r="G181" s="215"/>
      <c r="H181" s="217" t="s">
        <v>21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189</v>
      </c>
      <c r="AU181" s="224" t="s">
        <v>86</v>
      </c>
      <c r="AV181" s="12" t="s">
        <v>84</v>
      </c>
      <c r="AW181" s="12" t="s">
        <v>39</v>
      </c>
      <c r="AX181" s="12" t="s">
        <v>76</v>
      </c>
      <c r="AY181" s="224" t="s">
        <v>180</v>
      </c>
    </row>
    <row r="182" spans="2:51" s="13" customFormat="1" ht="12">
      <c r="B182" s="225"/>
      <c r="C182" s="226"/>
      <c r="D182" s="216" t="s">
        <v>189</v>
      </c>
      <c r="E182" s="227" t="s">
        <v>21</v>
      </c>
      <c r="F182" s="228" t="s">
        <v>556</v>
      </c>
      <c r="G182" s="226"/>
      <c r="H182" s="229">
        <v>5.562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189</v>
      </c>
      <c r="AU182" s="235" t="s">
        <v>86</v>
      </c>
      <c r="AV182" s="13" t="s">
        <v>86</v>
      </c>
      <c r="AW182" s="13" t="s">
        <v>39</v>
      </c>
      <c r="AX182" s="13" t="s">
        <v>76</v>
      </c>
      <c r="AY182" s="235" t="s">
        <v>180</v>
      </c>
    </row>
    <row r="183" spans="2:51" s="14" customFormat="1" ht="12">
      <c r="B183" s="236"/>
      <c r="C183" s="237"/>
      <c r="D183" s="216" t="s">
        <v>189</v>
      </c>
      <c r="E183" s="238" t="s">
        <v>21</v>
      </c>
      <c r="F183" s="239" t="s">
        <v>192</v>
      </c>
      <c r="G183" s="237"/>
      <c r="H183" s="240">
        <v>5.562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AT183" s="246" t="s">
        <v>189</v>
      </c>
      <c r="AU183" s="246" t="s">
        <v>86</v>
      </c>
      <c r="AV183" s="14" t="s">
        <v>187</v>
      </c>
      <c r="AW183" s="14" t="s">
        <v>39</v>
      </c>
      <c r="AX183" s="14" t="s">
        <v>84</v>
      </c>
      <c r="AY183" s="246" t="s">
        <v>180</v>
      </c>
    </row>
    <row r="184" spans="2:63" s="11" customFormat="1" ht="29.85" customHeight="1">
      <c r="B184" s="186"/>
      <c r="C184" s="187"/>
      <c r="D184" s="188" t="s">
        <v>75</v>
      </c>
      <c r="E184" s="200" t="s">
        <v>235</v>
      </c>
      <c r="F184" s="200" t="s">
        <v>433</v>
      </c>
      <c r="G184" s="187"/>
      <c r="H184" s="187"/>
      <c r="I184" s="190"/>
      <c r="J184" s="201">
        <f>BK184</f>
        <v>0</v>
      </c>
      <c r="K184" s="187"/>
      <c r="L184" s="192"/>
      <c r="M184" s="193"/>
      <c r="N184" s="194"/>
      <c r="O184" s="194"/>
      <c r="P184" s="195">
        <f>SUM(P185:P200)</f>
        <v>0</v>
      </c>
      <c r="Q184" s="194"/>
      <c r="R184" s="195">
        <f>SUM(R185:R200)</f>
        <v>34.606719999999996</v>
      </c>
      <c r="S184" s="194"/>
      <c r="T184" s="196">
        <f>SUM(T185:T200)</f>
        <v>0</v>
      </c>
      <c r="AR184" s="197" t="s">
        <v>84</v>
      </c>
      <c r="AT184" s="198" t="s">
        <v>75</v>
      </c>
      <c r="AU184" s="198" t="s">
        <v>84</v>
      </c>
      <c r="AY184" s="197" t="s">
        <v>180</v>
      </c>
      <c r="BK184" s="199">
        <f>SUM(BK185:BK200)</f>
        <v>0</v>
      </c>
    </row>
    <row r="185" spans="2:65" s="1" customFormat="1" ht="38.25" customHeight="1">
      <c r="B185" s="42"/>
      <c r="C185" s="202" t="s">
        <v>266</v>
      </c>
      <c r="D185" s="202" t="s">
        <v>182</v>
      </c>
      <c r="E185" s="203" t="s">
        <v>469</v>
      </c>
      <c r="F185" s="204" t="s">
        <v>470</v>
      </c>
      <c r="G185" s="205" t="s">
        <v>220</v>
      </c>
      <c r="H185" s="206">
        <v>184</v>
      </c>
      <c r="I185" s="207"/>
      <c r="J185" s="208">
        <f>ROUND(I185*H185,2)</f>
        <v>0</v>
      </c>
      <c r="K185" s="204" t="s">
        <v>186</v>
      </c>
      <c r="L185" s="62"/>
      <c r="M185" s="209" t="s">
        <v>21</v>
      </c>
      <c r="N185" s="210" t="s">
        <v>47</v>
      </c>
      <c r="O185" s="43"/>
      <c r="P185" s="211">
        <f>O185*H185</f>
        <v>0</v>
      </c>
      <c r="Q185" s="211">
        <v>0.1295</v>
      </c>
      <c r="R185" s="211">
        <f>Q185*H185</f>
        <v>23.828</v>
      </c>
      <c r="S185" s="211">
        <v>0</v>
      </c>
      <c r="T185" s="212">
        <f>S185*H185</f>
        <v>0</v>
      </c>
      <c r="AR185" s="25" t="s">
        <v>187</v>
      </c>
      <c r="AT185" s="25" t="s">
        <v>182</v>
      </c>
      <c r="AU185" s="25" t="s">
        <v>86</v>
      </c>
      <c r="AY185" s="25" t="s">
        <v>180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5" t="s">
        <v>84</v>
      </c>
      <c r="BK185" s="213">
        <f>ROUND(I185*H185,2)</f>
        <v>0</v>
      </c>
      <c r="BL185" s="25" t="s">
        <v>187</v>
      </c>
      <c r="BM185" s="25" t="s">
        <v>557</v>
      </c>
    </row>
    <row r="186" spans="2:51" s="12" customFormat="1" ht="12">
      <c r="B186" s="214"/>
      <c r="C186" s="215"/>
      <c r="D186" s="216" t="s">
        <v>189</v>
      </c>
      <c r="E186" s="217" t="s">
        <v>21</v>
      </c>
      <c r="F186" s="218" t="s">
        <v>558</v>
      </c>
      <c r="G186" s="215"/>
      <c r="H186" s="217" t="s">
        <v>21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189</v>
      </c>
      <c r="AU186" s="224" t="s">
        <v>86</v>
      </c>
      <c r="AV186" s="12" t="s">
        <v>84</v>
      </c>
      <c r="AW186" s="12" t="s">
        <v>39</v>
      </c>
      <c r="AX186" s="12" t="s">
        <v>76</v>
      </c>
      <c r="AY186" s="224" t="s">
        <v>180</v>
      </c>
    </row>
    <row r="187" spans="2:51" s="12" customFormat="1" ht="12">
      <c r="B187" s="214"/>
      <c r="C187" s="215"/>
      <c r="D187" s="216" t="s">
        <v>189</v>
      </c>
      <c r="E187" s="217" t="s">
        <v>21</v>
      </c>
      <c r="F187" s="218" t="s">
        <v>559</v>
      </c>
      <c r="G187" s="215"/>
      <c r="H187" s="217" t="s">
        <v>21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189</v>
      </c>
      <c r="AU187" s="224" t="s">
        <v>86</v>
      </c>
      <c r="AV187" s="12" t="s">
        <v>84</v>
      </c>
      <c r="AW187" s="12" t="s">
        <v>39</v>
      </c>
      <c r="AX187" s="12" t="s">
        <v>76</v>
      </c>
      <c r="AY187" s="224" t="s">
        <v>180</v>
      </c>
    </row>
    <row r="188" spans="2:51" s="13" customFormat="1" ht="12">
      <c r="B188" s="225"/>
      <c r="C188" s="226"/>
      <c r="D188" s="216" t="s">
        <v>189</v>
      </c>
      <c r="E188" s="227" t="s">
        <v>21</v>
      </c>
      <c r="F188" s="228" t="s">
        <v>560</v>
      </c>
      <c r="G188" s="226"/>
      <c r="H188" s="229">
        <v>10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189</v>
      </c>
      <c r="AU188" s="235" t="s">
        <v>86</v>
      </c>
      <c r="AV188" s="13" t="s">
        <v>86</v>
      </c>
      <c r="AW188" s="13" t="s">
        <v>39</v>
      </c>
      <c r="AX188" s="13" t="s">
        <v>76</v>
      </c>
      <c r="AY188" s="235" t="s">
        <v>180</v>
      </c>
    </row>
    <row r="189" spans="2:51" s="12" customFormat="1" ht="12">
      <c r="B189" s="214"/>
      <c r="C189" s="215"/>
      <c r="D189" s="216" t="s">
        <v>189</v>
      </c>
      <c r="E189" s="217" t="s">
        <v>21</v>
      </c>
      <c r="F189" s="218" t="s">
        <v>561</v>
      </c>
      <c r="G189" s="215"/>
      <c r="H189" s="217" t="s">
        <v>21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189</v>
      </c>
      <c r="AU189" s="224" t="s">
        <v>86</v>
      </c>
      <c r="AV189" s="12" t="s">
        <v>84</v>
      </c>
      <c r="AW189" s="12" t="s">
        <v>39</v>
      </c>
      <c r="AX189" s="12" t="s">
        <v>76</v>
      </c>
      <c r="AY189" s="224" t="s">
        <v>180</v>
      </c>
    </row>
    <row r="190" spans="2:51" s="13" customFormat="1" ht="12">
      <c r="B190" s="225"/>
      <c r="C190" s="226"/>
      <c r="D190" s="216" t="s">
        <v>189</v>
      </c>
      <c r="E190" s="227" t="s">
        <v>21</v>
      </c>
      <c r="F190" s="228" t="s">
        <v>562</v>
      </c>
      <c r="G190" s="226"/>
      <c r="H190" s="229">
        <v>174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189</v>
      </c>
      <c r="AU190" s="235" t="s">
        <v>86</v>
      </c>
      <c r="AV190" s="13" t="s">
        <v>86</v>
      </c>
      <c r="AW190" s="13" t="s">
        <v>39</v>
      </c>
      <c r="AX190" s="13" t="s">
        <v>76</v>
      </c>
      <c r="AY190" s="235" t="s">
        <v>180</v>
      </c>
    </row>
    <row r="191" spans="2:51" s="14" customFormat="1" ht="12">
      <c r="B191" s="236"/>
      <c r="C191" s="237"/>
      <c r="D191" s="216" t="s">
        <v>189</v>
      </c>
      <c r="E191" s="238" t="s">
        <v>21</v>
      </c>
      <c r="F191" s="239" t="s">
        <v>192</v>
      </c>
      <c r="G191" s="237"/>
      <c r="H191" s="240">
        <v>184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189</v>
      </c>
      <c r="AU191" s="246" t="s">
        <v>86</v>
      </c>
      <c r="AV191" s="14" t="s">
        <v>187</v>
      </c>
      <c r="AW191" s="14" t="s">
        <v>39</v>
      </c>
      <c r="AX191" s="14" t="s">
        <v>84</v>
      </c>
      <c r="AY191" s="246" t="s">
        <v>180</v>
      </c>
    </row>
    <row r="192" spans="2:65" s="1" customFormat="1" ht="16.5" customHeight="1">
      <c r="B192" s="42"/>
      <c r="C192" s="264" t="s">
        <v>272</v>
      </c>
      <c r="D192" s="264" t="s">
        <v>360</v>
      </c>
      <c r="E192" s="265" t="s">
        <v>475</v>
      </c>
      <c r="F192" s="266" t="s">
        <v>476</v>
      </c>
      <c r="G192" s="267" t="s">
        <v>220</v>
      </c>
      <c r="H192" s="268">
        <v>185.84</v>
      </c>
      <c r="I192" s="269"/>
      <c r="J192" s="270">
        <f>ROUND(I192*H192,2)</f>
        <v>0</v>
      </c>
      <c r="K192" s="266" t="s">
        <v>186</v>
      </c>
      <c r="L192" s="271"/>
      <c r="M192" s="272" t="s">
        <v>21</v>
      </c>
      <c r="N192" s="273" t="s">
        <v>47</v>
      </c>
      <c r="O192" s="43"/>
      <c r="P192" s="211">
        <f>O192*H192</f>
        <v>0</v>
      </c>
      <c r="Q192" s="211">
        <v>0.058</v>
      </c>
      <c r="R192" s="211">
        <f>Q192*H192</f>
        <v>10.77872</v>
      </c>
      <c r="S192" s="211">
        <v>0</v>
      </c>
      <c r="T192" s="212">
        <f>S192*H192</f>
        <v>0</v>
      </c>
      <c r="AR192" s="25" t="s">
        <v>223</v>
      </c>
      <c r="AT192" s="25" t="s">
        <v>360</v>
      </c>
      <c r="AU192" s="25" t="s">
        <v>86</v>
      </c>
      <c r="AY192" s="25" t="s">
        <v>180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5" t="s">
        <v>84</v>
      </c>
      <c r="BK192" s="213">
        <f>ROUND(I192*H192,2)</f>
        <v>0</v>
      </c>
      <c r="BL192" s="25" t="s">
        <v>187</v>
      </c>
      <c r="BM192" s="25" t="s">
        <v>563</v>
      </c>
    </row>
    <row r="193" spans="2:51" s="12" customFormat="1" ht="12">
      <c r="B193" s="214"/>
      <c r="C193" s="215"/>
      <c r="D193" s="216" t="s">
        <v>189</v>
      </c>
      <c r="E193" s="217" t="s">
        <v>21</v>
      </c>
      <c r="F193" s="218" t="s">
        <v>478</v>
      </c>
      <c r="G193" s="215"/>
      <c r="H193" s="217" t="s">
        <v>21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189</v>
      </c>
      <c r="AU193" s="224" t="s">
        <v>86</v>
      </c>
      <c r="AV193" s="12" t="s">
        <v>84</v>
      </c>
      <c r="AW193" s="12" t="s">
        <v>39</v>
      </c>
      <c r="AX193" s="12" t="s">
        <v>76</v>
      </c>
      <c r="AY193" s="224" t="s">
        <v>180</v>
      </c>
    </row>
    <row r="194" spans="2:51" s="13" customFormat="1" ht="12">
      <c r="B194" s="225"/>
      <c r="C194" s="226"/>
      <c r="D194" s="216" t="s">
        <v>189</v>
      </c>
      <c r="E194" s="227" t="s">
        <v>21</v>
      </c>
      <c r="F194" s="228" t="s">
        <v>564</v>
      </c>
      <c r="G194" s="226"/>
      <c r="H194" s="229">
        <v>185.84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189</v>
      </c>
      <c r="AU194" s="235" t="s">
        <v>86</v>
      </c>
      <c r="AV194" s="13" t="s">
        <v>86</v>
      </c>
      <c r="AW194" s="13" t="s">
        <v>39</v>
      </c>
      <c r="AX194" s="13" t="s">
        <v>76</v>
      </c>
      <c r="AY194" s="235" t="s">
        <v>180</v>
      </c>
    </row>
    <row r="195" spans="2:51" s="14" customFormat="1" ht="12">
      <c r="B195" s="236"/>
      <c r="C195" s="237"/>
      <c r="D195" s="216" t="s">
        <v>189</v>
      </c>
      <c r="E195" s="238" t="s">
        <v>21</v>
      </c>
      <c r="F195" s="239" t="s">
        <v>192</v>
      </c>
      <c r="G195" s="237"/>
      <c r="H195" s="240">
        <v>185.84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189</v>
      </c>
      <c r="AU195" s="246" t="s">
        <v>86</v>
      </c>
      <c r="AV195" s="14" t="s">
        <v>187</v>
      </c>
      <c r="AW195" s="14" t="s">
        <v>39</v>
      </c>
      <c r="AX195" s="14" t="s">
        <v>84</v>
      </c>
      <c r="AY195" s="246" t="s">
        <v>180</v>
      </c>
    </row>
    <row r="196" spans="2:65" s="1" customFormat="1" ht="38.25" customHeight="1">
      <c r="B196" s="42"/>
      <c r="C196" s="202" t="s">
        <v>10</v>
      </c>
      <c r="D196" s="202" t="s">
        <v>182</v>
      </c>
      <c r="E196" s="203" t="s">
        <v>565</v>
      </c>
      <c r="F196" s="204" t="s">
        <v>566</v>
      </c>
      <c r="G196" s="205" t="s">
        <v>483</v>
      </c>
      <c r="H196" s="206">
        <v>9.2</v>
      </c>
      <c r="I196" s="207"/>
      <c r="J196" s="208">
        <f>ROUND(I196*H196,2)</f>
        <v>0</v>
      </c>
      <c r="K196" s="204" t="s">
        <v>422</v>
      </c>
      <c r="L196" s="62"/>
      <c r="M196" s="209" t="s">
        <v>21</v>
      </c>
      <c r="N196" s="210" t="s">
        <v>47</v>
      </c>
      <c r="O196" s="43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5" t="s">
        <v>484</v>
      </c>
      <c r="AT196" s="25" t="s">
        <v>182</v>
      </c>
      <c r="AU196" s="25" t="s">
        <v>86</v>
      </c>
      <c r="AY196" s="25" t="s">
        <v>180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84</v>
      </c>
      <c r="BK196" s="213">
        <f>ROUND(I196*H196,2)</f>
        <v>0</v>
      </c>
      <c r="BL196" s="25" t="s">
        <v>484</v>
      </c>
      <c r="BM196" s="25" t="s">
        <v>567</v>
      </c>
    </row>
    <row r="197" spans="2:47" s="1" customFormat="1" ht="24">
      <c r="B197" s="42"/>
      <c r="C197" s="64"/>
      <c r="D197" s="216" t="s">
        <v>424</v>
      </c>
      <c r="E197" s="64"/>
      <c r="F197" s="274" t="s">
        <v>486</v>
      </c>
      <c r="G197" s="64"/>
      <c r="H197" s="64"/>
      <c r="I197" s="173"/>
      <c r="J197" s="64"/>
      <c r="K197" s="64"/>
      <c r="L197" s="62"/>
      <c r="M197" s="275"/>
      <c r="N197" s="43"/>
      <c r="O197" s="43"/>
      <c r="P197" s="43"/>
      <c r="Q197" s="43"/>
      <c r="R197" s="43"/>
      <c r="S197" s="43"/>
      <c r="T197" s="79"/>
      <c r="AT197" s="25" t="s">
        <v>424</v>
      </c>
      <c r="AU197" s="25" t="s">
        <v>86</v>
      </c>
    </row>
    <row r="198" spans="2:51" s="12" customFormat="1" ht="12">
      <c r="B198" s="214"/>
      <c r="C198" s="215"/>
      <c r="D198" s="216" t="s">
        <v>189</v>
      </c>
      <c r="E198" s="217" t="s">
        <v>21</v>
      </c>
      <c r="F198" s="218" t="s">
        <v>568</v>
      </c>
      <c r="G198" s="215"/>
      <c r="H198" s="217" t="s">
        <v>21</v>
      </c>
      <c r="I198" s="219"/>
      <c r="J198" s="215"/>
      <c r="K198" s="215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189</v>
      </c>
      <c r="AU198" s="224" t="s">
        <v>86</v>
      </c>
      <c r="AV198" s="12" t="s">
        <v>84</v>
      </c>
      <c r="AW198" s="12" t="s">
        <v>39</v>
      </c>
      <c r="AX198" s="12" t="s">
        <v>76</v>
      </c>
      <c r="AY198" s="224" t="s">
        <v>180</v>
      </c>
    </row>
    <row r="199" spans="2:51" s="13" customFormat="1" ht="12">
      <c r="B199" s="225"/>
      <c r="C199" s="226"/>
      <c r="D199" s="216" t="s">
        <v>189</v>
      </c>
      <c r="E199" s="227" t="s">
        <v>21</v>
      </c>
      <c r="F199" s="228" t="s">
        <v>569</v>
      </c>
      <c r="G199" s="226"/>
      <c r="H199" s="229">
        <v>9.2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AT199" s="235" t="s">
        <v>189</v>
      </c>
      <c r="AU199" s="235" t="s">
        <v>86</v>
      </c>
      <c r="AV199" s="13" t="s">
        <v>86</v>
      </c>
      <c r="AW199" s="13" t="s">
        <v>39</v>
      </c>
      <c r="AX199" s="13" t="s">
        <v>76</v>
      </c>
      <c r="AY199" s="235" t="s">
        <v>180</v>
      </c>
    </row>
    <row r="200" spans="2:51" s="14" customFormat="1" ht="12">
      <c r="B200" s="236"/>
      <c r="C200" s="237"/>
      <c r="D200" s="216" t="s">
        <v>189</v>
      </c>
      <c r="E200" s="238" t="s">
        <v>21</v>
      </c>
      <c r="F200" s="239" t="s">
        <v>192</v>
      </c>
      <c r="G200" s="237"/>
      <c r="H200" s="240">
        <v>9.2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189</v>
      </c>
      <c r="AU200" s="246" t="s">
        <v>86</v>
      </c>
      <c r="AV200" s="14" t="s">
        <v>187</v>
      </c>
      <c r="AW200" s="14" t="s">
        <v>39</v>
      </c>
      <c r="AX200" s="14" t="s">
        <v>84</v>
      </c>
      <c r="AY200" s="246" t="s">
        <v>180</v>
      </c>
    </row>
    <row r="201" spans="2:63" s="11" customFormat="1" ht="29.85" customHeight="1">
      <c r="B201" s="186"/>
      <c r="C201" s="187"/>
      <c r="D201" s="188" t="s">
        <v>75</v>
      </c>
      <c r="E201" s="200" t="s">
        <v>306</v>
      </c>
      <c r="F201" s="200" t="s">
        <v>307</v>
      </c>
      <c r="G201" s="187"/>
      <c r="H201" s="187"/>
      <c r="I201" s="190"/>
      <c r="J201" s="201">
        <f>BK201</f>
        <v>0</v>
      </c>
      <c r="K201" s="187"/>
      <c r="L201" s="192"/>
      <c r="M201" s="193"/>
      <c r="N201" s="194"/>
      <c r="O201" s="194"/>
      <c r="P201" s="195">
        <f>P202</f>
        <v>0</v>
      </c>
      <c r="Q201" s="194"/>
      <c r="R201" s="195">
        <f>R202</f>
        <v>0</v>
      </c>
      <c r="S201" s="194"/>
      <c r="T201" s="196">
        <f>T202</f>
        <v>0</v>
      </c>
      <c r="AR201" s="197" t="s">
        <v>84</v>
      </c>
      <c r="AT201" s="198" t="s">
        <v>75</v>
      </c>
      <c r="AU201" s="198" t="s">
        <v>84</v>
      </c>
      <c r="AY201" s="197" t="s">
        <v>180</v>
      </c>
      <c r="BK201" s="199">
        <f>BK202</f>
        <v>0</v>
      </c>
    </row>
    <row r="202" spans="2:65" s="1" customFormat="1" ht="25.5" customHeight="1">
      <c r="B202" s="42"/>
      <c r="C202" s="202" t="s">
        <v>283</v>
      </c>
      <c r="D202" s="202" t="s">
        <v>182</v>
      </c>
      <c r="E202" s="203" t="s">
        <v>309</v>
      </c>
      <c r="F202" s="204" t="s">
        <v>310</v>
      </c>
      <c r="G202" s="205" t="s">
        <v>257</v>
      </c>
      <c r="H202" s="206">
        <v>239.246</v>
      </c>
      <c r="I202" s="207"/>
      <c r="J202" s="208">
        <f>ROUND(I202*H202,2)</f>
        <v>0</v>
      </c>
      <c r="K202" s="204" t="s">
        <v>186</v>
      </c>
      <c r="L202" s="62"/>
      <c r="M202" s="209" t="s">
        <v>21</v>
      </c>
      <c r="N202" s="247" t="s">
        <v>47</v>
      </c>
      <c r="O202" s="24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AR202" s="25" t="s">
        <v>187</v>
      </c>
      <c r="AT202" s="25" t="s">
        <v>182</v>
      </c>
      <c r="AU202" s="25" t="s">
        <v>86</v>
      </c>
      <c r="AY202" s="25" t="s">
        <v>180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25" t="s">
        <v>84</v>
      </c>
      <c r="BK202" s="213">
        <f>ROUND(I202*H202,2)</f>
        <v>0</v>
      </c>
      <c r="BL202" s="25" t="s">
        <v>187</v>
      </c>
      <c r="BM202" s="25" t="s">
        <v>570</v>
      </c>
    </row>
    <row r="203" spans="2:12" s="1" customFormat="1" ht="6.9" customHeight="1">
      <c r="B203" s="57"/>
      <c r="C203" s="58"/>
      <c r="D203" s="58"/>
      <c r="E203" s="58"/>
      <c r="F203" s="58"/>
      <c r="G203" s="58"/>
      <c r="H203" s="58"/>
      <c r="I203" s="149"/>
      <c r="J203" s="58"/>
      <c r="K203" s="58"/>
      <c r="L203" s="62"/>
    </row>
  </sheetData>
  <sheetProtection algorithmName="SHA-512" hashValue="niBBl/ScUbv/piSfAFvmxNylwVvwTH4asfvOp0a6MtkvMc30CbSeQvaVv6DjIboX3OjxIF6Jx+5ECduXB4kWMQ==" saltValue="TrB8LUZmLg1+r8LYelSyS9TssNGoDCxPhdEE1gkG4ocbuRD7fcf3CYhoV4j7td3Fcg3EpDFy/vKGDQG9NQ0v3A==" spinCount="100000" sheet="1" objects="1" scenarios="1" formatColumns="0" formatRows="0" autoFilter="0"/>
  <autoFilter ref="C86:K202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99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312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571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ROUND(J88,2)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ROUND(SUM(BE88:BE272),2)</f>
        <v>0</v>
      </c>
      <c r="G32" s="43"/>
      <c r="H32" s="43"/>
      <c r="I32" s="141">
        <v>0.21</v>
      </c>
      <c r="J32" s="140">
        <f>ROUND(ROUND((SUM(BE88:BE272)),2)*I32,2)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ROUND(SUM(BF88:BF272),2)</f>
        <v>0</v>
      </c>
      <c r="G33" s="43"/>
      <c r="H33" s="43"/>
      <c r="I33" s="141">
        <v>0.15</v>
      </c>
      <c r="J33" s="140">
        <f>ROUND(ROUND((SUM(BF88:BF272)),2)*I33,2)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ROUND(SUM(BG88:BG272),2)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ROUND(SUM(BH88:BH272),2)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ROUND(SUM(BI88:BI272),2)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312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110.1 - Oprava chodníku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J88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J89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J90</f>
        <v>0</v>
      </c>
      <c r="K62" s="172"/>
    </row>
    <row r="63" spans="2:11" s="9" customFormat="1" ht="19.95" customHeight="1">
      <c r="B63" s="166"/>
      <c r="C63" s="167"/>
      <c r="D63" s="168" t="s">
        <v>315</v>
      </c>
      <c r="E63" s="169"/>
      <c r="F63" s="169"/>
      <c r="G63" s="169"/>
      <c r="H63" s="169"/>
      <c r="I63" s="170"/>
      <c r="J63" s="171">
        <f>J161</f>
        <v>0</v>
      </c>
      <c r="K63" s="172"/>
    </row>
    <row r="64" spans="2:11" s="9" customFormat="1" ht="19.95" customHeight="1">
      <c r="B64" s="166"/>
      <c r="C64" s="167"/>
      <c r="D64" s="168" t="s">
        <v>316</v>
      </c>
      <c r="E64" s="169"/>
      <c r="F64" s="169"/>
      <c r="G64" s="169"/>
      <c r="H64" s="169"/>
      <c r="I64" s="170"/>
      <c r="J64" s="171">
        <f>J191</f>
        <v>0</v>
      </c>
      <c r="K64" s="172"/>
    </row>
    <row r="65" spans="2:11" s="9" customFormat="1" ht="19.95" customHeight="1">
      <c r="B65" s="166"/>
      <c r="C65" s="167"/>
      <c r="D65" s="168" t="s">
        <v>162</v>
      </c>
      <c r="E65" s="169"/>
      <c r="F65" s="169"/>
      <c r="G65" s="169"/>
      <c r="H65" s="169"/>
      <c r="I65" s="170"/>
      <c r="J65" s="171">
        <f>J243</f>
        <v>0</v>
      </c>
      <c r="K65" s="172"/>
    </row>
    <row r="66" spans="2:11" s="9" customFormat="1" ht="19.95" customHeight="1">
      <c r="B66" s="166"/>
      <c r="C66" s="167"/>
      <c r="D66" s="168" t="s">
        <v>163</v>
      </c>
      <c r="E66" s="169"/>
      <c r="F66" s="169"/>
      <c r="G66" s="169"/>
      <c r="H66" s="169"/>
      <c r="I66" s="170"/>
      <c r="J66" s="171">
        <f>J271</f>
        <v>0</v>
      </c>
      <c r="K66" s="172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28"/>
      <c r="J67" s="43"/>
      <c r="K67" s="46"/>
    </row>
    <row r="68" spans="2:11" s="1" customFormat="1" ht="6.9" customHeight="1">
      <c r="B68" s="57"/>
      <c r="C68" s="58"/>
      <c r="D68" s="58"/>
      <c r="E68" s="58"/>
      <c r="F68" s="58"/>
      <c r="G68" s="58"/>
      <c r="H68" s="58"/>
      <c r="I68" s="149"/>
      <c r="J68" s="58"/>
      <c r="K68" s="59"/>
    </row>
    <row r="72" spans="2:12" s="1" customFormat="1" ht="6.9" customHeight="1">
      <c r="B72" s="60"/>
      <c r="C72" s="61"/>
      <c r="D72" s="61"/>
      <c r="E72" s="61"/>
      <c r="F72" s="61"/>
      <c r="G72" s="61"/>
      <c r="H72" s="61"/>
      <c r="I72" s="152"/>
      <c r="J72" s="61"/>
      <c r="K72" s="61"/>
      <c r="L72" s="62"/>
    </row>
    <row r="73" spans="2:12" s="1" customFormat="1" ht="36.9" customHeight="1">
      <c r="B73" s="42"/>
      <c r="C73" s="63" t="s">
        <v>164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6.9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4.4" customHeight="1">
      <c r="B75" s="42"/>
      <c r="C75" s="66" t="s">
        <v>18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6.5" customHeight="1">
      <c r="B76" s="42"/>
      <c r="C76" s="64"/>
      <c r="D76" s="64"/>
      <c r="E76" s="407" t="str">
        <f>E7</f>
        <v>Revitalizace dvorního traktu Jesenická - Palackého</v>
      </c>
      <c r="F76" s="408"/>
      <c r="G76" s="408"/>
      <c r="H76" s="408"/>
      <c r="I76" s="173"/>
      <c r="J76" s="64"/>
      <c r="K76" s="64"/>
      <c r="L76" s="62"/>
    </row>
    <row r="77" spans="2:12" ht="13.2">
      <c r="B77" s="29"/>
      <c r="C77" s="66" t="s">
        <v>153</v>
      </c>
      <c r="D77" s="251"/>
      <c r="E77" s="251"/>
      <c r="F77" s="251"/>
      <c r="G77" s="251"/>
      <c r="H77" s="251"/>
      <c r="J77" s="251"/>
      <c r="K77" s="251"/>
      <c r="L77" s="252"/>
    </row>
    <row r="78" spans="2:12" s="1" customFormat="1" ht="16.5" customHeight="1">
      <c r="B78" s="42"/>
      <c r="C78" s="64"/>
      <c r="D78" s="64"/>
      <c r="E78" s="407" t="s">
        <v>312</v>
      </c>
      <c r="F78" s="409"/>
      <c r="G78" s="409"/>
      <c r="H78" s="409"/>
      <c r="I78" s="173"/>
      <c r="J78" s="64"/>
      <c r="K78" s="64"/>
      <c r="L78" s="62"/>
    </row>
    <row r="79" spans="2:12" s="1" customFormat="1" ht="14.4" customHeight="1">
      <c r="B79" s="42"/>
      <c r="C79" s="66" t="s">
        <v>313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7.25" customHeight="1">
      <c r="B80" s="42"/>
      <c r="C80" s="64"/>
      <c r="D80" s="64"/>
      <c r="E80" s="395" t="str">
        <f>E11</f>
        <v>SO 110.1 - Oprava chodníku</v>
      </c>
      <c r="F80" s="409"/>
      <c r="G80" s="409"/>
      <c r="H80" s="409"/>
      <c r="I80" s="173"/>
      <c r="J80" s="64"/>
      <c r="K80" s="64"/>
      <c r="L80" s="62"/>
    </row>
    <row r="81" spans="2:12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F14</f>
        <v>Šumperk</v>
      </c>
      <c r="G82" s="64"/>
      <c r="H82" s="64"/>
      <c r="I82" s="175" t="s">
        <v>25</v>
      </c>
      <c r="J82" s="74" t="str">
        <f>IF(J14="","",J14)</f>
        <v>19. 6. 2018</v>
      </c>
      <c r="K82" s="64"/>
      <c r="L82" s="62"/>
    </row>
    <row r="83" spans="2:12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2">
      <c r="B84" s="42"/>
      <c r="C84" s="66" t="s">
        <v>27</v>
      </c>
      <c r="D84" s="64"/>
      <c r="E84" s="64"/>
      <c r="F84" s="174" t="str">
        <f>E17</f>
        <v>Město Šumperk</v>
      </c>
      <c r="G84" s="64"/>
      <c r="H84" s="64"/>
      <c r="I84" s="175" t="s">
        <v>35</v>
      </c>
      <c r="J84" s="174" t="str">
        <f>E23</f>
        <v>Cekr CZ s.r.o.</v>
      </c>
      <c r="K84" s="64"/>
      <c r="L84" s="62"/>
    </row>
    <row r="85" spans="2:12" s="1" customFormat="1" ht="14.4" customHeight="1">
      <c r="B85" s="42"/>
      <c r="C85" s="66" t="s">
        <v>33</v>
      </c>
      <c r="D85" s="64"/>
      <c r="E85" s="64"/>
      <c r="F85" s="174" t="str">
        <f>IF(E20="","",E20)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165</v>
      </c>
      <c r="D87" s="178" t="s">
        <v>61</v>
      </c>
      <c r="E87" s="178" t="s">
        <v>57</v>
      </c>
      <c r="F87" s="178" t="s">
        <v>166</v>
      </c>
      <c r="G87" s="178" t="s">
        <v>167</v>
      </c>
      <c r="H87" s="178" t="s">
        <v>168</v>
      </c>
      <c r="I87" s="179" t="s">
        <v>169</v>
      </c>
      <c r="J87" s="178" t="s">
        <v>157</v>
      </c>
      <c r="K87" s="180" t="s">
        <v>170</v>
      </c>
      <c r="L87" s="181"/>
      <c r="M87" s="82" t="s">
        <v>171</v>
      </c>
      <c r="N87" s="83" t="s">
        <v>46</v>
      </c>
      <c r="O87" s="83" t="s">
        <v>172</v>
      </c>
      <c r="P87" s="83" t="s">
        <v>173</v>
      </c>
      <c r="Q87" s="83" t="s">
        <v>174</v>
      </c>
      <c r="R87" s="83" t="s">
        <v>175</v>
      </c>
      <c r="S87" s="83" t="s">
        <v>176</v>
      </c>
      <c r="T87" s="84" t="s">
        <v>177</v>
      </c>
    </row>
    <row r="88" spans="2:63" s="1" customFormat="1" ht="29.25" customHeight="1">
      <c r="B88" s="42"/>
      <c r="C88" s="88" t="s">
        <v>158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P89</f>
        <v>0</v>
      </c>
      <c r="Q88" s="86"/>
      <c r="R88" s="183">
        <f>R89</f>
        <v>87.648451</v>
      </c>
      <c r="S88" s="86"/>
      <c r="T88" s="184">
        <f>T89</f>
        <v>43.8915</v>
      </c>
      <c r="AT88" s="25" t="s">
        <v>75</v>
      </c>
      <c r="AU88" s="25" t="s">
        <v>159</v>
      </c>
      <c r="BK88" s="185">
        <f>BK89</f>
        <v>0</v>
      </c>
    </row>
    <row r="89" spans="2:63" s="11" customFormat="1" ht="37.35" customHeight="1">
      <c r="B89" s="186"/>
      <c r="C89" s="187"/>
      <c r="D89" s="188" t="s">
        <v>75</v>
      </c>
      <c r="E89" s="189" t="s">
        <v>178</v>
      </c>
      <c r="F89" s="189" t="s">
        <v>179</v>
      </c>
      <c r="G89" s="187"/>
      <c r="H89" s="187"/>
      <c r="I89" s="190"/>
      <c r="J89" s="191">
        <f>BK89</f>
        <v>0</v>
      </c>
      <c r="K89" s="187"/>
      <c r="L89" s="192"/>
      <c r="M89" s="193"/>
      <c r="N89" s="194"/>
      <c r="O89" s="194"/>
      <c r="P89" s="195">
        <f>P90+P161+P191+P243+P271</f>
        <v>0</v>
      </c>
      <c r="Q89" s="194"/>
      <c r="R89" s="195">
        <f>R90+R161+R191+R243+R271</f>
        <v>87.648451</v>
      </c>
      <c r="S89" s="194"/>
      <c r="T89" s="196">
        <f>T90+T161+T191+T243+T271</f>
        <v>43.8915</v>
      </c>
      <c r="AR89" s="197" t="s">
        <v>84</v>
      </c>
      <c r="AT89" s="198" t="s">
        <v>75</v>
      </c>
      <c r="AU89" s="198" t="s">
        <v>76</v>
      </c>
      <c r="AY89" s="197" t="s">
        <v>180</v>
      </c>
      <c r="BK89" s="199">
        <f>BK90+BK161+BK191+BK243+BK271</f>
        <v>0</v>
      </c>
    </row>
    <row r="90" spans="2:63" s="11" customFormat="1" ht="19.95" customHeight="1">
      <c r="B90" s="186"/>
      <c r="C90" s="187"/>
      <c r="D90" s="188" t="s">
        <v>75</v>
      </c>
      <c r="E90" s="200" t="s">
        <v>84</v>
      </c>
      <c r="F90" s="200" t="s">
        <v>181</v>
      </c>
      <c r="G90" s="187"/>
      <c r="H90" s="187"/>
      <c r="I90" s="190"/>
      <c r="J90" s="201">
        <f>BK90</f>
        <v>0</v>
      </c>
      <c r="K90" s="187"/>
      <c r="L90" s="192"/>
      <c r="M90" s="193"/>
      <c r="N90" s="194"/>
      <c r="O90" s="194"/>
      <c r="P90" s="195">
        <f>SUM(P91:P160)</f>
        <v>0</v>
      </c>
      <c r="Q90" s="194"/>
      <c r="R90" s="195">
        <f>SUM(R91:R160)</f>
        <v>54.79255</v>
      </c>
      <c r="S90" s="194"/>
      <c r="T90" s="196">
        <f>SUM(T91:T160)</f>
        <v>42.9515</v>
      </c>
      <c r="AR90" s="197" t="s">
        <v>84</v>
      </c>
      <c r="AT90" s="198" t="s">
        <v>75</v>
      </c>
      <c r="AU90" s="198" t="s">
        <v>84</v>
      </c>
      <c r="AY90" s="197" t="s">
        <v>180</v>
      </c>
      <c r="BK90" s="199">
        <f>SUM(BK91:BK160)</f>
        <v>0</v>
      </c>
    </row>
    <row r="91" spans="2:65" s="1" customFormat="1" ht="51" customHeight="1">
      <c r="B91" s="42"/>
      <c r="C91" s="202" t="s">
        <v>84</v>
      </c>
      <c r="D91" s="202" t="s">
        <v>182</v>
      </c>
      <c r="E91" s="203" t="s">
        <v>183</v>
      </c>
      <c r="F91" s="204" t="s">
        <v>184</v>
      </c>
      <c r="G91" s="205" t="s">
        <v>185</v>
      </c>
      <c r="H91" s="206">
        <v>2</v>
      </c>
      <c r="I91" s="207"/>
      <c r="J91" s="208">
        <f>ROUND(I91*H91,2)</f>
        <v>0</v>
      </c>
      <c r="K91" s="204" t="s">
        <v>186</v>
      </c>
      <c r="L91" s="62"/>
      <c r="M91" s="209" t="s">
        <v>21</v>
      </c>
      <c r="N91" s="210" t="s">
        <v>47</v>
      </c>
      <c r="O91" s="43"/>
      <c r="P91" s="211">
        <f>O91*H91</f>
        <v>0</v>
      </c>
      <c r="Q91" s="211">
        <v>0</v>
      </c>
      <c r="R91" s="211">
        <f>Q91*H91</f>
        <v>0</v>
      </c>
      <c r="S91" s="211">
        <v>0.26</v>
      </c>
      <c r="T91" s="212">
        <f>S91*H91</f>
        <v>0.52</v>
      </c>
      <c r="AR91" s="25" t="s">
        <v>187</v>
      </c>
      <c r="AT91" s="25" t="s">
        <v>182</v>
      </c>
      <c r="AU91" s="25" t="s">
        <v>86</v>
      </c>
      <c r="AY91" s="25" t="s">
        <v>180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84</v>
      </c>
      <c r="BK91" s="213">
        <f>ROUND(I91*H91,2)</f>
        <v>0</v>
      </c>
      <c r="BL91" s="25" t="s">
        <v>187</v>
      </c>
      <c r="BM91" s="25" t="s">
        <v>572</v>
      </c>
    </row>
    <row r="92" spans="2:51" s="12" customFormat="1" ht="12">
      <c r="B92" s="214"/>
      <c r="C92" s="215"/>
      <c r="D92" s="216" t="s">
        <v>189</v>
      </c>
      <c r="E92" s="217" t="s">
        <v>21</v>
      </c>
      <c r="F92" s="218" t="s">
        <v>573</v>
      </c>
      <c r="G92" s="215"/>
      <c r="H92" s="217" t="s">
        <v>21</v>
      </c>
      <c r="I92" s="219"/>
      <c r="J92" s="215"/>
      <c r="K92" s="215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189</v>
      </c>
      <c r="AU92" s="224" t="s">
        <v>86</v>
      </c>
      <c r="AV92" s="12" t="s">
        <v>84</v>
      </c>
      <c r="AW92" s="12" t="s">
        <v>39</v>
      </c>
      <c r="AX92" s="12" t="s">
        <v>76</v>
      </c>
      <c r="AY92" s="224" t="s">
        <v>180</v>
      </c>
    </row>
    <row r="93" spans="2:51" s="13" customFormat="1" ht="12">
      <c r="B93" s="225"/>
      <c r="C93" s="226"/>
      <c r="D93" s="216" t="s">
        <v>189</v>
      </c>
      <c r="E93" s="227" t="s">
        <v>21</v>
      </c>
      <c r="F93" s="228" t="s">
        <v>574</v>
      </c>
      <c r="G93" s="226"/>
      <c r="H93" s="229">
        <v>2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AT93" s="235" t="s">
        <v>189</v>
      </c>
      <c r="AU93" s="235" t="s">
        <v>86</v>
      </c>
      <c r="AV93" s="13" t="s">
        <v>86</v>
      </c>
      <c r="AW93" s="13" t="s">
        <v>39</v>
      </c>
      <c r="AX93" s="13" t="s">
        <v>76</v>
      </c>
      <c r="AY93" s="235" t="s">
        <v>180</v>
      </c>
    </row>
    <row r="94" spans="2:51" s="14" customFormat="1" ht="12">
      <c r="B94" s="236"/>
      <c r="C94" s="237"/>
      <c r="D94" s="216" t="s">
        <v>189</v>
      </c>
      <c r="E94" s="238" t="s">
        <v>21</v>
      </c>
      <c r="F94" s="239" t="s">
        <v>192</v>
      </c>
      <c r="G94" s="237"/>
      <c r="H94" s="240">
        <v>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AT94" s="246" t="s">
        <v>189</v>
      </c>
      <c r="AU94" s="246" t="s">
        <v>86</v>
      </c>
      <c r="AV94" s="14" t="s">
        <v>187</v>
      </c>
      <c r="AW94" s="14" t="s">
        <v>39</v>
      </c>
      <c r="AX94" s="14" t="s">
        <v>84</v>
      </c>
      <c r="AY94" s="246" t="s">
        <v>180</v>
      </c>
    </row>
    <row r="95" spans="2:65" s="1" customFormat="1" ht="51" customHeight="1">
      <c r="B95" s="42"/>
      <c r="C95" s="202" t="s">
        <v>86</v>
      </c>
      <c r="D95" s="202" t="s">
        <v>182</v>
      </c>
      <c r="E95" s="203" t="s">
        <v>193</v>
      </c>
      <c r="F95" s="204" t="s">
        <v>194</v>
      </c>
      <c r="G95" s="205" t="s">
        <v>185</v>
      </c>
      <c r="H95" s="206">
        <v>79.7</v>
      </c>
      <c r="I95" s="207"/>
      <c r="J95" s="208">
        <f>ROUND(I95*H95,2)</f>
        <v>0</v>
      </c>
      <c r="K95" s="204" t="s">
        <v>186</v>
      </c>
      <c r="L95" s="62"/>
      <c r="M95" s="209" t="s">
        <v>21</v>
      </c>
      <c r="N95" s="210" t="s">
        <v>47</v>
      </c>
      <c r="O95" s="43"/>
      <c r="P95" s="211">
        <f>O95*H95</f>
        <v>0</v>
      </c>
      <c r="Q95" s="211">
        <v>0</v>
      </c>
      <c r="R95" s="211">
        <f>Q95*H95</f>
        <v>0</v>
      </c>
      <c r="S95" s="211">
        <v>0.255</v>
      </c>
      <c r="T95" s="212">
        <f>S95*H95</f>
        <v>20.323500000000003</v>
      </c>
      <c r="AR95" s="25" t="s">
        <v>187</v>
      </c>
      <c r="AT95" s="25" t="s">
        <v>182</v>
      </c>
      <c r="AU95" s="25" t="s">
        <v>86</v>
      </c>
      <c r="AY95" s="25" t="s">
        <v>180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84</v>
      </c>
      <c r="BK95" s="213">
        <f>ROUND(I95*H95,2)</f>
        <v>0</v>
      </c>
      <c r="BL95" s="25" t="s">
        <v>187</v>
      </c>
      <c r="BM95" s="25" t="s">
        <v>575</v>
      </c>
    </row>
    <row r="96" spans="2:51" s="12" customFormat="1" ht="12">
      <c r="B96" s="214"/>
      <c r="C96" s="215"/>
      <c r="D96" s="216" t="s">
        <v>189</v>
      </c>
      <c r="E96" s="217" t="s">
        <v>21</v>
      </c>
      <c r="F96" s="218" t="s">
        <v>576</v>
      </c>
      <c r="G96" s="215"/>
      <c r="H96" s="217" t="s">
        <v>21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189</v>
      </c>
      <c r="AU96" s="224" t="s">
        <v>86</v>
      </c>
      <c r="AV96" s="12" t="s">
        <v>84</v>
      </c>
      <c r="AW96" s="12" t="s">
        <v>39</v>
      </c>
      <c r="AX96" s="12" t="s">
        <v>76</v>
      </c>
      <c r="AY96" s="224" t="s">
        <v>180</v>
      </c>
    </row>
    <row r="97" spans="2:51" s="13" customFormat="1" ht="12">
      <c r="B97" s="225"/>
      <c r="C97" s="226"/>
      <c r="D97" s="216" t="s">
        <v>189</v>
      </c>
      <c r="E97" s="227" t="s">
        <v>21</v>
      </c>
      <c r="F97" s="228" t="s">
        <v>577</v>
      </c>
      <c r="G97" s="226"/>
      <c r="H97" s="229">
        <v>79.7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AT97" s="235" t="s">
        <v>189</v>
      </c>
      <c r="AU97" s="235" t="s">
        <v>86</v>
      </c>
      <c r="AV97" s="13" t="s">
        <v>86</v>
      </c>
      <c r="AW97" s="13" t="s">
        <v>39</v>
      </c>
      <c r="AX97" s="13" t="s">
        <v>76</v>
      </c>
      <c r="AY97" s="235" t="s">
        <v>180</v>
      </c>
    </row>
    <row r="98" spans="2:51" s="14" customFormat="1" ht="12">
      <c r="B98" s="236"/>
      <c r="C98" s="237"/>
      <c r="D98" s="216" t="s">
        <v>189</v>
      </c>
      <c r="E98" s="238" t="s">
        <v>21</v>
      </c>
      <c r="F98" s="239" t="s">
        <v>192</v>
      </c>
      <c r="G98" s="237"/>
      <c r="H98" s="240">
        <v>79.7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189</v>
      </c>
      <c r="AU98" s="246" t="s">
        <v>86</v>
      </c>
      <c r="AV98" s="14" t="s">
        <v>187</v>
      </c>
      <c r="AW98" s="14" t="s">
        <v>39</v>
      </c>
      <c r="AX98" s="14" t="s">
        <v>84</v>
      </c>
      <c r="AY98" s="246" t="s">
        <v>180</v>
      </c>
    </row>
    <row r="99" spans="2:65" s="1" customFormat="1" ht="38.25" customHeight="1">
      <c r="B99" s="42"/>
      <c r="C99" s="202" t="s">
        <v>200</v>
      </c>
      <c r="D99" s="202" t="s">
        <v>182</v>
      </c>
      <c r="E99" s="203" t="s">
        <v>206</v>
      </c>
      <c r="F99" s="204" t="s">
        <v>207</v>
      </c>
      <c r="G99" s="205" t="s">
        <v>185</v>
      </c>
      <c r="H99" s="206">
        <v>31</v>
      </c>
      <c r="I99" s="207"/>
      <c r="J99" s="208">
        <f>ROUND(I99*H99,2)</f>
        <v>0</v>
      </c>
      <c r="K99" s="204" t="s">
        <v>186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5E-05</v>
      </c>
      <c r="R99" s="211">
        <f>Q99*H99</f>
        <v>0.0015500000000000002</v>
      </c>
      <c r="S99" s="211">
        <v>0.128</v>
      </c>
      <c r="T99" s="212">
        <f>S99*H99</f>
        <v>3.968</v>
      </c>
      <c r="AR99" s="25" t="s">
        <v>187</v>
      </c>
      <c r="AT99" s="25" t="s">
        <v>182</v>
      </c>
      <c r="AU99" s="25" t="s">
        <v>86</v>
      </c>
      <c r="AY99" s="25" t="s">
        <v>180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187</v>
      </c>
      <c r="BM99" s="25" t="s">
        <v>578</v>
      </c>
    </row>
    <row r="100" spans="2:51" s="12" customFormat="1" ht="12">
      <c r="B100" s="214"/>
      <c r="C100" s="215"/>
      <c r="D100" s="216" t="s">
        <v>189</v>
      </c>
      <c r="E100" s="217" t="s">
        <v>21</v>
      </c>
      <c r="F100" s="218" t="s">
        <v>579</v>
      </c>
      <c r="G100" s="215"/>
      <c r="H100" s="217" t="s">
        <v>21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189</v>
      </c>
      <c r="AU100" s="224" t="s">
        <v>86</v>
      </c>
      <c r="AV100" s="12" t="s">
        <v>84</v>
      </c>
      <c r="AW100" s="12" t="s">
        <v>39</v>
      </c>
      <c r="AX100" s="12" t="s">
        <v>76</v>
      </c>
      <c r="AY100" s="224" t="s">
        <v>180</v>
      </c>
    </row>
    <row r="101" spans="2:51" s="13" customFormat="1" ht="12">
      <c r="B101" s="225"/>
      <c r="C101" s="226"/>
      <c r="D101" s="216" t="s">
        <v>189</v>
      </c>
      <c r="E101" s="227" t="s">
        <v>21</v>
      </c>
      <c r="F101" s="228" t="s">
        <v>580</v>
      </c>
      <c r="G101" s="226"/>
      <c r="H101" s="229">
        <v>7.5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AT101" s="235" t="s">
        <v>189</v>
      </c>
      <c r="AU101" s="235" t="s">
        <v>86</v>
      </c>
      <c r="AV101" s="13" t="s">
        <v>86</v>
      </c>
      <c r="AW101" s="13" t="s">
        <v>39</v>
      </c>
      <c r="AX101" s="13" t="s">
        <v>76</v>
      </c>
      <c r="AY101" s="235" t="s">
        <v>180</v>
      </c>
    </row>
    <row r="102" spans="2:51" s="12" customFormat="1" ht="12">
      <c r="B102" s="214"/>
      <c r="C102" s="215"/>
      <c r="D102" s="216" t="s">
        <v>189</v>
      </c>
      <c r="E102" s="217" t="s">
        <v>21</v>
      </c>
      <c r="F102" s="218" t="s">
        <v>581</v>
      </c>
      <c r="G102" s="215"/>
      <c r="H102" s="217" t="s">
        <v>21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189</v>
      </c>
      <c r="AU102" s="224" t="s">
        <v>86</v>
      </c>
      <c r="AV102" s="12" t="s">
        <v>84</v>
      </c>
      <c r="AW102" s="12" t="s">
        <v>39</v>
      </c>
      <c r="AX102" s="12" t="s">
        <v>76</v>
      </c>
      <c r="AY102" s="224" t="s">
        <v>180</v>
      </c>
    </row>
    <row r="103" spans="2:51" s="13" customFormat="1" ht="12">
      <c r="B103" s="225"/>
      <c r="C103" s="226"/>
      <c r="D103" s="216" t="s">
        <v>189</v>
      </c>
      <c r="E103" s="227" t="s">
        <v>21</v>
      </c>
      <c r="F103" s="228" t="s">
        <v>582</v>
      </c>
      <c r="G103" s="226"/>
      <c r="H103" s="229">
        <v>23.5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189</v>
      </c>
      <c r="AU103" s="235" t="s">
        <v>86</v>
      </c>
      <c r="AV103" s="13" t="s">
        <v>86</v>
      </c>
      <c r="AW103" s="13" t="s">
        <v>39</v>
      </c>
      <c r="AX103" s="13" t="s">
        <v>76</v>
      </c>
      <c r="AY103" s="235" t="s">
        <v>180</v>
      </c>
    </row>
    <row r="104" spans="2:51" s="14" customFormat="1" ht="12">
      <c r="B104" s="236"/>
      <c r="C104" s="237"/>
      <c r="D104" s="216" t="s">
        <v>189</v>
      </c>
      <c r="E104" s="238" t="s">
        <v>21</v>
      </c>
      <c r="F104" s="239" t="s">
        <v>192</v>
      </c>
      <c r="G104" s="237"/>
      <c r="H104" s="240">
        <v>31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189</v>
      </c>
      <c r="AU104" s="246" t="s">
        <v>86</v>
      </c>
      <c r="AV104" s="14" t="s">
        <v>187</v>
      </c>
      <c r="AW104" s="14" t="s">
        <v>39</v>
      </c>
      <c r="AX104" s="14" t="s">
        <v>84</v>
      </c>
      <c r="AY104" s="246" t="s">
        <v>180</v>
      </c>
    </row>
    <row r="105" spans="2:65" s="1" customFormat="1" ht="38.25" customHeight="1">
      <c r="B105" s="42"/>
      <c r="C105" s="202" t="s">
        <v>187</v>
      </c>
      <c r="D105" s="202" t="s">
        <v>182</v>
      </c>
      <c r="E105" s="203" t="s">
        <v>218</v>
      </c>
      <c r="F105" s="204" t="s">
        <v>219</v>
      </c>
      <c r="G105" s="205" t="s">
        <v>220</v>
      </c>
      <c r="H105" s="206">
        <v>47</v>
      </c>
      <c r="I105" s="207"/>
      <c r="J105" s="208">
        <f>ROUND(I105*H105,2)</f>
        <v>0</v>
      </c>
      <c r="K105" s="204" t="s">
        <v>186</v>
      </c>
      <c r="L105" s="62"/>
      <c r="M105" s="209" t="s">
        <v>21</v>
      </c>
      <c r="N105" s="210" t="s">
        <v>47</v>
      </c>
      <c r="O105" s="43"/>
      <c r="P105" s="211">
        <f>O105*H105</f>
        <v>0</v>
      </c>
      <c r="Q105" s="211">
        <v>0</v>
      </c>
      <c r="R105" s="211">
        <f>Q105*H105</f>
        <v>0</v>
      </c>
      <c r="S105" s="211">
        <v>0.29</v>
      </c>
      <c r="T105" s="212">
        <f>S105*H105</f>
        <v>13.629999999999999</v>
      </c>
      <c r="AR105" s="25" t="s">
        <v>187</v>
      </c>
      <c r="AT105" s="25" t="s">
        <v>182</v>
      </c>
      <c r="AU105" s="25" t="s">
        <v>86</v>
      </c>
      <c r="AY105" s="25" t="s">
        <v>180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84</v>
      </c>
      <c r="BK105" s="213">
        <f>ROUND(I105*H105,2)</f>
        <v>0</v>
      </c>
      <c r="BL105" s="25" t="s">
        <v>187</v>
      </c>
      <c r="BM105" s="25" t="s">
        <v>583</v>
      </c>
    </row>
    <row r="106" spans="2:51" s="12" customFormat="1" ht="12">
      <c r="B106" s="214"/>
      <c r="C106" s="215"/>
      <c r="D106" s="216" t="s">
        <v>189</v>
      </c>
      <c r="E106" s="217" t="s">
        <v>21</v>
      </c>
      <c r="F106" s="218" t="s">
        <v>584</v>
      </c>
      <c r="G106" s="215"/>
      <c r="H106" s="217" t="s">
        <v>21</v>
      </c>
      <c r="I106" s="219"/>
      <c r="J106" s="215"/>
      <c r="K106" s="215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189</v>
      </c>
      <c r="AU106" s="224" t="s">
        <v>86</v>
      </c>
      <c r="AV106" s="12" t="s">
        <v>84</v>
      </c>
      <c r="AW106" s="12" t="s">
        <v>39</v>
      </c>
      <c r="AX106" s="12" t="s">
        <v>76</v>
      </c>
      <c r="AY106" s="224" t="s">
        <v>180</v>
      </c>
    </row>
    <row r="107" spans="2:51" s="13" customFormat="1" ht="12">
      <c r="B107" s="225"/>
      <c r="C107" s="226"/>
      <c r="D107" s="216" t="s">
        <v>189</v>
      </c>
      <c r="E107" s="227" t="s">
        <v>21</v>
      </c>
      <c r="F107" s="228" t="s">
        <v>585</v>
      </c>
      <c r="G107" s="226"/>
      <c r="H107" s="229">
        <v>47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189</v>
      </c>
      <c r="AU107" s="235" t="s">
        <v>86</v>
      </c>
      <c r="AV107" s="13" t="s">
        <v>86</v>
      </c>
      <c r="AW107" s="13" t="s">
        <v>39</v>
      </c>
      <c r="AX107" s="13" t="s">
        <v>76</v>
      </c>
      <c r="AY107" s="235" t="s">
        <v>180</v>
      </c>
    </row>
    <row r="108" spans="2:51" s="14" customFormat="1" ht="12">
      <c r="B108" s="236"/>
      <c r="C108" s="237"/>
      <c r="D108" s="216" t="s">
        <v>189</v>
      </c>
      <c r="E108" s="238" t="s">
        <v>21</v>
      </c>
      <c r="F108" s="239" t="s">
        <v>192</v>
      </c>
      <c r="G108" s="237"/>
      <c r="H108" s="240">
        <v>47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AT108" s="246" t="s">
        <v>189</v>
      </c>
      <c r="AU108" s="246" t="s">
        <v>86</v>
      </c>
      <c r="AV108" s="14" t="s">
        <v>187</v>
      </c>
      <c r="AW108" s="14" t="s">
        <v>39</v>
      </c>
      <c r="AX108" s="14" t="s">
        <v>84</v>
      </c>
      <c r="AY108" s="246" t="s">
        <v>180</v>
      </c>
    </row>
    <row r="109" spans="2:65" s="1" customFormat="1" ht="38.25" customHeight="1">
      <c r="B109" s="42"/>
      <c r="C109" s="202" t="s">
        <v>211</v>
      </c>
      <c r="D109" s="202" t="s">
        <v>182</v>
      </c>
      <c r="E109" s="203" t="s">
        <v>225</v>
      </c>
      <c r="F109" s="204" t="s">
        <v>226</v>
      </c>
      <c r="G109" s="205" t="s">
        <v>220</v>
      </c>
      <c r="H109" s="206">
        <v>22</v>
      </c>
      <c r="I109" s="207"/>
      <c r="J109" s="208">
        <f>ROUND(I109*H109,2)</f>
        <v>0</v>
      </c>
      <c r="K109" s="204" t="s">
        <v>186</v>
      </c>
      <c r="L109" s="62"/>
      <c r="M109" s="209" t="s">
        <v>21</v>
      </c>
      <c r="N109" s="210" t="s">
        <v>47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0.205</v>
      </c>
      <c r="T109" s="212">
        <f>S109*H109</f>
        <v>4.51</v>
      </c>
      <c r="AR109" s="25" t="s">
        <v>187</v>
      </c>
      <c r="AT109" s="25" t="s">
        <v>182</v>
      </c>
      <c r="AU109" s="25" t="s">
        <v>86</v>
      </c>
      <c r="AY109" s="25" t="s">
        <v>180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84</v>
      </c>
      <c r="BK109" s="213">
        <f>ROUND(I109*H109,2)</f>
        <v>0</v>
      </c>
      <c r="BL109" s="25" t="s">
        <v>187</v>
      </c>
      <c r="BM109" s="25" t="s">
        <v>586</v>
      </c>
    </row>
    <row r="110" spans="2:51" s="12" customFormat="1" ht="12">
      <c r="B110" s="214"/>
      <c r="C110" s="215"/>
      <c r="D110" s="216" t="s">
        <v>189</v>
      </c>
      <c r="E110" s="217" t="s">
        <v>21</v>
      </c>
      <c r="F110" s="218" t="s">
        <v>587</v>
      </c>
      <c r="G110" s="215"/>
      <c r="H110" s="217" t="s">
        <v>21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189</v>
      </c>
      <c r="AU110" s="224" t="s">
        <v>86</v>
      </c>
      <c r="AV110" s="12" t="s">
        <v>84</v>
      </c>
      <c r="AW110" s="12" t="s">
        <v>39</v>
      </c>
      <c r="AX110" s="12" t="s">
        <v>76</v>
      </c>
      <c r="AY110" s="224" t="s">
        <v>180</v>
      </c>
    </row>
    <row r="111" spans="2:51" s="13" customFormat="1" ht="12">
      <c r="B111" s="225"/>
      <c r="C111" s="226"/>
      <c r="D111" s="216" t="s">
        <v>189</v>
      </c>
      <c r="E111" s="227" t="s">
        <v>21</v>
      </c>
      <c r="F111" s="228" t="s">
        <v>294</v>
      </c>
      <c r="G111" s="226"/>
      <c r="H111" s="229">
        <v>18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189</v>
      </c>
      <c r="AU111" s="235" t="s">
        <v>86</v>
      </c>
      <c r="AV111" s="13" t="s">
        <v>86</v>
      </c>
      <c r="AW111" s="13" t="s">
        <v>39</v>
      </c>
      <c r="AX111" s="13" t="s">
        <v>76</v>
      </c>
      <c r="AY111" s="235" t="s">
        <v>180</v>
      </c>
    </row>
    <row r="112" spans="2:51" s="12" customFormat="1" ht="12">
      <c r="B112" s="214"/>
      <c r="C112" s="215"/>
      <c r="D112" s="216" t="s">
        <v>189</v>
      </c>
      <c r="E112" s="217" t="s">
        <v>21</v>
      </c>
      <c r="F112" s="218" t="s">
        <v>584</v>
      </c>
      <c r="G112" s="215"/>
      <c r="H112" s="217" t="s">
        <v>21</v>
      </c>
      <c r="I112" s="219"/>
      <c r="J112" s="215"/>
      <c r="K112" s="215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189</v>
      </c>
      <c r="AU112" s="224" t="s">
        <v>86</v>
      </c>
      <c r="AV112" s="12" t="s">
        <v>84</v>
      </c>
      <c r="AW112" s="12" t="s">
        <v>39</v>
      </c>
      <c r="AX112" s="12" t="s">
        <v>76</v>
      </c>
      <c r="AY112" s="224" t="s">
        <v>180</v>
      </c>
    </row>
    <row r="113" spans="2:51" s="13" customFormat="1" ht="12">
      <c r="B113" s="225"/>
      <c r="C113" s="226"/>
      <c r="D113" s="216" t="s">
        <v>189</v>
      </c>
      <c r="E113" s="227" t="s">
        <v>21</v>
      </c>
      <c r="F113" s="228" t="s">
        <v>187</v>
      </c>
      <c r="G113" s="226"/>
      <c r="H113" s="229">
        <v>4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189</v>
      </c>
      <c r="AU113" s="235" t="s">
        <v>86</v>
      </c>
      <c r="AV113" s="13" t="s">
        <v>86</v>
      </c>
      <c r="AW113" s="13" t="s">
        <v>39</v>
      </c>
      <c r="AX113" s="13" t="s">
        <v>76</v>
      </c>
      <c r="AY113" s="235" t="s">
        <v>180</v>
      </c>
    </row>
    <row r="114" spans="2:51" s="14" customFormat="1" ht="12">
      <c r="B114" s="236"/>
      <c r="C114" s="237"/>
      <c r="D114" s="216" t="s">
        <v>189</v>
      </c>
      <c r="E114" s="238" t="s">
        <v>21</v>
      </c>
      <c r="F114" s="239" t="s">
        <v>192</v>
      </c>
      <c r="G114" s="237"/>
      <c r="H114" s="240">
        <v>22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189</v>
      </c>
      <c r="AU114" s="246" t="s">
        <v>86</v>
      </c>
      <c r="AV114" s="14" t="s">
        <v>187</v>
      </c>
      <c r="AW114" s="14" t="s">
        <v>39</v>
      </c>
      <c r="AX114" s="14" t="s">
        <v>84</v>
      </c>
      <c r="AY114" s="246" t="s">
        <v>180</v>
      </c>
    </row>
    <row r="115" spans="2:65" s="1" customFormat="1" ht="38.25" customHeight="1">
      <c r="B115" s="42"/>
      <c r="C115" s="202" t="s">
        <v>217</v>
      </c>
      <c r="D115" s="202" t="s">
        <v>182</v>
      </c>
      <c r="E115" s="203" t="s">
        <v>494</v>
      </c>
      <c r="F115" s="204" t="s">
        <v>495</v>
      </c>
      <c r="G115" s="205" t="s">
        <v>319</v>
      </c>
      <c r="H115" s="206">
        <v>51.022</v>
      </c>
      <c r="I115" s="207"/>
      <c r="J115" s="208">
        <f>ROUND(I115*H115,2)</f>
        <v>0</v>
      </c>
      <c r="K115" s="204" t="s">
        <v>186</v>
      </c>
      <c r="L115" s="62"/>
      <c r="M115" s="209" t="s">
        <v>21</v>
      </c>
      <c r="N115" s="210" t="s">
        <v>47</v>
      </c>
      <c r="O115" s="43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187</v>
      </c>
      <c r="AT115" s="25" t="s">
        <v>182</v>
      </c>
      <c r="AU115" s="25" t="s">
        <v>86</v>
      </c>
      <c r="AY115" s="25" t="s">
        <v>180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84</v>
      </c>
      <c r="BK115" s="213">
        <f>ROUND(I115*H115,2)</f>
        <v>0</v>
      </c>
      <c r="BL115" s="25" t="s">
        <v>187</v>
      </c>
      <c r="BM115" s="25" t="s">
        <v>588</v>
      </c>
    </row>
    <row r="116" spans="2:51" s="12" customFormat="1" ht="12">
      <c r="B116" s="214"/>
      <c r="C116" s="215"/>
      <c r="D116" s="216" t="s">
        <v>189</v>
      </c>
      <c r="E116" s="217" t="s">
        <v>21</v>
      </c>
      <c r="F116" s="218" t="s">
        <v>589</v>
      </c>
      <c r="G116" s="215"/>
      <c r="H116" s="217" t="s">
        <v>21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189</v>
      </c>
      <c r="AU116" s="224" t="s">
        <v>86</v>
      </c>
      <c r="AV116" s="12" t="s">
        <v>84</v>
      </c>
      <c r="AW116" s="12" t="s">
        <v>39</v>
      </c>
      <c r="AX116" s="12" t="s">
        <v>76</v>
      </c>
      <c r="AY116" s="224" t="s">
        <v>180</v>
      </c>
    </row>
    <row r="117" spans="2:51" s="12" customFormat="1" ht="12">
      <c r="B117" s="214"/>
      <c r="C117" s="215"/>
      <c r="D117" s="216" t="s">
        <v>189</v>
      </c>
      <c r="E117" s="217" t="s">
        <v>21</v>
      </c>
      <c r="F117" s="218" t="s">
        <v>590</v>
      </c>
      <c r="G117" s="215"/>
      <c r="H117" s="217" t="s">
        <v>21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189</v>
      </c>
      <c r="AU117" s="224" t="s">
        <v>86</v>
      </c>
      <c r="AV117" s="12" t="s">
        <v>84</v>
      </c>
      <c r="AW117" s="12" t="s">
        <v>39</v>
      </c>
      <c r="AX117" s="12" t="s">
        <v>76</v>
      </c>
      <c r="AY117" s="224" t="s">
        <v>180</v>
      </c>
    </row>
    <row r="118" spans="2:51" s="13" customFormat="1" ht="12">
      <c r="B118" s="225"/>
      <c r="C118" s="226"/>
      <c r="D118" s="216" t="s">
        <v>189</v>
      </c>
      <c r="E118" s="227" t="s">
        <v>21</v>
      </c>
      <c r="F118" s="228" t="s">
        <v>591</v>
      </c>
      <c r="G118" s="226"/>
      <c r="H118" s="229">
        <v>31.844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189</v>
      </c>
      <c r="AU118" s="235" t="s">
        <v>86</v>
      </c>
      <c r="AV118" s="13" t="s">
        <v>86</v>
      </c>
      <c r="AW118" s="13" t="s">
        <v>39</v>
      </c>
      <c r="AX118" s="13" t="s">
        <v>76</v>
      </c>
      <c r="AY118" s="235" t="s">
        <v>180</v>
      </c>
    </row>
    <row r="119" spans="2:51" s="12" customFormat="1" ht="12">
      <c r="B119" s="214"/>
      <c r="C119" s="215"/>
      <c r="D119" s="216" t="s">
        <v>189</v>
      </c>
      <c r="E119" s="217" t="s">
        <v>21</v>
      </c>
      <c r="F119" s="218" t="s">
        <v>504</v>
      </c>
      <c r="G119" s="215"/>
      <c r="H119" s="217" t="s">
        <v>21</v>
      </c>
      <c r="I119" s="219"/>
      <c r="J119" s="215"/>
      <c r="K119" s="215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189</v>
      </c>
      <c r="AU119" s="224" t="s">
        <v>86</v>
      </c>
      <c r="AV119" s="12" t="s">
        <v>84</v>
      </c>
      <c r="AW119" s="12" t="s">
        <v>39</v>
      </c>
      <c r="AX119" s="12" t="s">
        <v>76</v>
      </c>
      <c r="AY119" s="224" t="s">
        <v>180</v>
      </c>
    </row>
    <row r="120" spans="2:51" s="13" customFormat="1" ht="12">
      <c r="B120" s="225"/>
      <c r="C120" s="226"/>
      <c r="D120" s="216" t="s">
        <v>189</v>
      </c>
      <c r="E120" s="227" t="s">
        <v>21</v>
      </c>
      <c r="F120" s="228" t="s">
        <v>592</v>
      </c>
      <c r="G120" s="226"/>
      <c r="H120" s="229">
        <v>-8.92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AT120" s="235" t="s">
        <v>189</v>
      </c>
      <c r="AU120" s="235" t="s">
        <v>86</v>
      </c>
      <c r="AV120" s="13" t="s">
        <v>86</v>
      </c>
      <c r="AW120" s="13" t="s">
        <v>39</v>
      </c>
      <c r="AX120" s="13" t="s">
        <v>76</v>
      </c>
      <c r="AY120" s="235" t="s">
        <v>180</v>
      </c>
    </row>
    <row r="121" spans="2:51" s="15" customFormat="1" ht="12">
      <c r="B121" s="253"/>
      <c r="C121" s="254"/>
      <c r="D121" s="216" t="s">
        <v>189</v>
      </c>
      <c r="E121" s="255" t="s">
        <v>21</v>
      </c>
      <c r="F121" s="256" t="s">
        <v>331</v>
      </c>
      <c r="G121" s="254"/>
      <c r="H121" s="257">
        <v>22.924</v>
      </c>
      <c r="I121" s="258"/>
      <c r="J121" s="254"/>
      <c r="K121" s="254"/>
      <c r="L121" s="259"/>
      <c r="M121" s="260"/>
      <c r="N121" s="261"/>
      <c r="O121" s="261"/>
      <c r="P121" s="261"/>
      <c r="Q121" s="261"/>
      <c r="R121" s="261"/>
      <c r="S121" s="261"/>
      <c r="T121" s="262"/>
      <c r="AT121" s="263" t="s">
        <v>189</v>
      </c>
      <c r="AU121" s="263" t="s">
        <v>86</v>
      </c>
      <c r="AV121" s="15" t="s">
        <v>200</v>
      </c>
      <c r="AW121" s="15" t="s">
        <v>39</v>
      </c>
      <c r="AX121" s="15" t="s">
        <v>76</v>
      </c>
      <c r="AY121" s="263" t="s">
        <v>180</v>
      </c>
    </row>
    <row r="122" spans="2:51" s="12" customFormat="1" ht="12">
      <c r="B122" s="214"/>
      <c r="C122" s="215"/>
      <c r="D122" s="216" t="s">
        <v>189</v>
      </c>
      <c r="E122" s="217" t="s">
        <v>21</v>
      </c>
      <c r="F122" s="218" t="s">
        <v>507</v>
      </c>
      <c r="G122" s="215"/>
      <c r="H122" s="217" t="s">
        <v>21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189</v>
      </c>
      <c r="AU122" s="224" t="s">
        <v>86</v>
      </c>
      <c r="AV122" s="12" t="s">
        <v>84</v>
      </c>
      <c r="AW122" s="12" t="s">
        <v>39</v>
      </c>
      <c r="AX122" s="12" t="s">
        <v>76</v>
      </c>
      <c r="AY122" s="224" t="s">
        <v>180</v>
      </c>
    </row>
    <row r="123" spans="2:51" s="12" customFormat="1" ht="12">
      <c r="B123" s="214"/>
      <c r="C123" s="215"/>
      <c r="D123" s="216" t="s">
        <v>189</v>
      </c>
      <c r="E123" s="217" t="s">
        <v>21</v>
      </c>
      <c r="F123" s="218" t="s">
        <v>590</v>
      </c>
      <c r="G123" s="215"/>
      <c r="H123" s="217" t="s">
        <v>21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189</v>
      </c>
      <c r="AU123" s="224" t="s">
        <v>86</v>
      </c>
      <c r="AV123" s="12" t="s">
        <v>84</v>
      </c>
      <c r="AW123" s="12" t="s">
        <v>39</v>
      </c>
      <c r="AX123" s="12" t="s">
        <v>76</v>
      </c>
      <c r="AY123" s="224" t="s">
        <v>180</v>
      </c>
    </row>
    <row r="124" spans="2:51" s="13" customFormat="1" ht="12">
      <c r="B124" s="225"/>
      <c r="C124" s="226"/>
      <c r="D124" s="216" t="s">
        <v>189</v>
      </c>
      <c r="E124" s="227" t="s">
        <v>21</v>
      </c>
      <c r="F124" s="228" t="s">
        <v>593</v>
      </c>
      <c r="G124" s="226"/>
      <c r="H124" s="229">
        <v>28.098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189</v>
      </c>
      <c r="AU124" s="235" t="s">
        <v>86</v>
      </c>
      <c r="AV124" s="13" t="s">
        <v>86</v>
      </c>
      <c r="AW124" s="13" t="s">
        <v>39</v>
      </c>
      <c r="AX124" s="13" t="s">
        <v>76</v>
      </c>
      <c r="AY124" s="235" t="s">
        <v>180</v>
      </c>
    </row>
    <row r="125" spans="2:51" s="15" customFormat="1" ht="12">
      <c r="B125" s="253"/>
      <c r="C125" s="254"/>
      <c r="D125" s="216" t="s">
        <v>189</v>
      </c>
      <c r="E125" s="255" t="s">
        <v>21</v>
      </c>
      <c r="F125" s="256" t="s">
        <v>331</v>
      </c>
      <c r="G125" s="254"/>
      <c r="H125" s="257">
        <v>28.098</v>
      </c>
      <c r="I125" s="258"/>
      <c r="J125" s="254"/>
      <c r="K125" s="254"/>
      <c r="L125" s="259"/>
      <c r="M125" s="260"/>
      <c r="N125" s="261"/>
      <c r="O125" s="261"/>
      <c r="P125" s="261"/>
      <c r="Q125" s="261"/>
      <c r="R125" s="261"/>
      <c r="S125" s="261"/>
      <c r="T125" s="262"/>
      <c r="AT125" s="263" t="s">
        <v>189</v>
      </c>
      <c r="AU125" s="263" t="s">
        <v>86</v>
      </c>
      <c r="AV125" s="15" t="s">
        <v>200</v>
      </c>
      <c r="AW125" s="15" t="s">
        <v>39</v>
      </c>
      <c r="AX125" s="15" t="s">
        <v>76</v>
      </c>
      <c r="AY125" s="263" t="s">
        <v>180</v>
      </c>
    </row>
    <row r="126" spans="2:51" s="14" customFormat="1" ht="12">
      <c r="B126" s="236"/>
      <c r="C126" s="237"/>
      <c r="D126" s="216" t="s">
        <v>189</v>
      </c>
      <c r="E126" s="238" t="s">
        <v>21</v>
      </c>
      <c r="F126" s="239" t="s">
        <v>192</v>
      </c>
      <c r="G126" s="237"/>
      <c r="H126" s="240">
        <v>51.022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189</v>
      </c>
      <c r="AU126" s="246" t="s">
        <v>86</v>
      </c>
      <c r="AV126" s="14" t="s">
        <v>187</v>
      </c>
      <c r="AW126" s="14" t="s">
        <v>39</v>
      </c>
      <c r="AX126" s="14" t="s">
        <v>84</v>
      </c>
      <c r="AY126" s="246" t="s">
        <v>180</v>
      </c>
    </row>
    <row r="127" spans="2:65" s="1" customFormat="1" ht="38.25" customHeight="1">
      <c r="B127" s="42"/>
      <c r="C127" s="202" t="s">
        <v>224</v>
      </c>
      <c r="D127" s="202" t="s">
        <v>182</v>
      </c>
      <c r="E127" s="203" t="s">
        <v>342</v>
      </c>
      <c r="F127" s="204" t="s">
        <v>343</v>
      </c>
      <c r="G127" s="205" t="s">
        <v>319</v>
      </c>
      <c r="H127" s="206">
        <v>25.511</v>
      </c>
      <c r="I127" s="207"/>
      <c r="J127" s="208">
        <f>ROUND(I127*H127,2)</f>
        <v>0</v>
      </c>
      <c r="K127" s="204" t="s">
        <v>186</v>
      </c>
      <c r="L127" s="62"/>
      <c r="M127" s="209" t="s">
        <v>21</v>
      </c>
      <c r="N127" s="210" t="s">
        <v>47</v>
      </c>
      <c r="O127" s="43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5" t="s">
        <v>187</v>
      </c>
      <c r="AT127" s="25" t="s">
        <v>182</v>
      </c>
      <c r="AU127" s="25" t="s">
        <v>86</v>
      </c>
      <c r="AY127" s="25" t="s">
        <v>180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84</v>
      </c>
      <c r="BK127" s="213">
        <f>ROUND(I127*H127,2)</f>
        <v>0</v>
      </c>
      <c r="BL127" s="25" t="s">
        <v>187</v>
      </c>
      <c r="BM127" s="25" t="s">
        <v>594</v>
      </c>
    </row>
    <row r="128" spans="2:51" s="12" customFormat="1" ht="12">
      <c r="B128" s="214"/>
      <c r="C128" s="215"/>
      <c r="D128" s="216" t="s">
        <v>189</v>
      </c>
      <c r="E128" s="217" t="s">
        <v>21</v>
      </c>
      <c r="F128" s="218" t="s">
        <v>345</v>
      </c>
      <c r="G128" s="215"/>
      <c r="H128" s="217" t="s">
        <v>21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189</v>
      </c>
      <c r="AU128" s="224" t="s">
        <v>86</v>
      </c>
      <c r="AV128" s="12" t="s">
        <v>84</v>
      </c>
      <c r="AW128" s="12" t="s">
        <v>39</v>
      </c>
      <c r="AX128" s="12" t="s">
        <v>76</v>
      </c>
      <c r="AY128" s="224" t="s">
        <v>180</v>
      </c>
    </row>
    <row r="129" spans="2:51" s="13" customFormat="1" ht="12">
      <c r="B129" s="225"/>
      <c r="C129" s="226"/>
      <c r="D129" s="216" t="s">
        <v>189</v>
      </c>
      <c r="E129" s="227" t="s">
        <v>21</v>
      </c>
      <c r="F129" s="228" t="s">
        <v>595</v>
      </c>
      <c r="G129" s="226"/>
      <c r="H129" s="229">
        <v>25.511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189</v>
      </c>
      <c r="AU129" s="235" t="s">
        <v>86</v>
      </c>
      <c r="AV129" s="13" t="s">
        <v>86</v>
      </c>
      <c r="AW129" s="13" t="s">
        <v>39</v>
      </c>
      <c r="AX129" s="13" t="s">
        <v>76</v>
      </c>
      <c r="AY129" s="235" t="s">
        <v>180</v>
      </c>
    </row>
    <row r="130" spans="2:51" s="14" customFormat="1" ht="12">
      <c r="B130" s="236"/>
      <c r="C130" s="237"/>
      <c r="D130" s="216" t="s">
        <v>189</v>
      </c>
      <c r="E130" s="238" t="s">
        <v>21</v>
      </c>
      <c r="F130" s="239" t="s">
        <v>192</v>
      </c>
      <c r="G130" s="237"/>
      <c r="H130" s="240">
        <v>25.511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189</v>
      </c>
      <c r="AU130" s="246" t="s">
        <v>86</v>
      </c>
      <c r="AV130" s="14" t="s">
        <v>187</v>
      </c>
      <c r="AW130" s="14" t="s">
        <v>39</v>
      </c>
      <c r="AX130" s="14" t="s">
        <v>84</v>
      </c>
      <c r="AY130" s="246" t="s">
        <v>180</v>
      </c>
    </row>
    <row r="131" spans="2:65" s="1" customFormat="1" ht="38.25" customHeight="1">
      <c r="B131" s="42"/>
      <c r="C131" s="202" t="s">
        <v>223</v>
      </c>
      <c r="D131" s="202" t="s">
        <v>182</v>
      </c>
      <c r="E131" s="203" t="s">
        <v>347</v>
      </c>
      <c r="F131" s="204" t="s">
        <v>348</v>
      </c>
      <c r="G131" s="205" t="s">
        <v>319</v>
      </c>
      <c r="H131" s="206">
        <v>49.222</v>
      </c>
      <c r="I131" s="207"/>
      <c r="J131" s="208">
        <f>ROUND(I131*H131,2)</f>
        <v>0</v>
      </c>
      <c r="K131" s="204" t="s">
        <v>186</v>
      </c>
      <c r="L131" s="62"/>
      <c r="M131" s="209" t="s">
        <v>21</v>
      </c>
      <c r="N131" s="210" t="s">
        <v>47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187</v>
      </c>
      <c r="AT131" s="25" t="s">
        <v>182</v>
      </c>
      <c r="AU131" s="25" t="s">
        <v>86</v>
      </c>
      <c r="AY131" s="25" t="s">
        <v>180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84</v>
      </c>
      <c r="BK131" s="213">
        <f>ROUND(I131*H131,2)</f>
        <v>0</v>
      </c>
      <c r="BL131" s="25" t="s">
        <v>187</v>
      </c>
      <c r="BM131" s="25" t="s">
        <v>596</v>
      </c>
    </row>
    <row r="132" spans="2:51" s="12" customFormat="1" ht="12">
      <c r="B132" s="214"/>
      <c r="C132" s="215"/>
      <c r="D132" s="216" t="s">
        <v>189</v>
      </c>
      <c r="E132" s="217" t="s">
        <v>21</v>
      </c>
      <c r="F132" s="218" t="s">
        <v>350</v>
      </c>
      <c r="G132" s="215"/>
      <c r="H132" s="217" t="s">
        <v>21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189</v>
      </c>
      <c r="AU132" s="224" t="s">
        <v>86</v>
      </c>
      <c r="AV132" s="12" t="s">
        <v>84</v>
      </c>
      <c r="AW132" s="12" t="s">
        <v>39</v>
      </c>
      <c r="AX132" s="12" t="s">
        <v>76</v>
      </c>
      <c r="AY132" s="224" t="s">
        <v>180</v>
      </c>
    </row>
    <row r="133" spans="2:51" s="12" customFormat="1" ht="12">
      <c r="B133" s="214"/>
      <c r="C133" s="215"/>
      <c r="D133" s="216" t="s">
        <v>189</v>
      </c>
      <c r="E133" s="217" t="s">
        <v>21</v>
      </c>
      <c r="F133" s="218" t="s">
        <v>514</v>
      </c>
      <c r="G133" s="215"/>
      <c r="H133" s="217" t="s">
        <v>21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189</v>
      </c>
      <c r="AU133" s="224" t="s">
        <v>86</v>
      </c>
      <c r="AV133" s="12" t="s">
        <v>84</v>
      </c>
      <c r="AW133" s="12" t="s">
        <v>39</v>
      </c>
      <c r="AX133" s="12" t="s">
        <v>76</v>
      </c>
      <c r="AY133" s="224" t="s">
        <v>180</v>
      </c>
    </row>
    <row r="134" spans="2:51" s="13" customFormat="1" ht="12">
      <c r="B134" s="225"/>
      <c r="C134" s="226"/>
      <c r="D134" s="216" t="s">
        <v>189</v>
      </c>
      <c r="E134" s="227" t="s">
        <v>21</v>
      </c>
      <c r="F134" s="228" t="s">
        <v>597</v>
      </c>
      <c r="G134" s="226"/>
      <c r="H134" s="229">
        <v>22.924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189</v>
      </c>
      <c r="AU134" s="235" t="s">
        <v>86</v>
      </c>
      <c r="AV134" s="13" t="s">
        <v>86</v>
      </c>
      <c r="AW134" s="13" t="s">
        <v>39</v>
      </c>
      <c r="AX134" s="13" t="s">
        <v>76</v>
      </c>
      <c r="AY134" s="235" t="s">
        <v>180</v>
      </c>
    </row>
    <row r="135" spans="2:51" s="12" customFormat="1" ht="12">
      <c r="B135" s="214"/>
      <c r="C135" s="215"/>
      <c r="D135" s="216" t="s">
        <v>189</v>
      </c>
      <c r="E135" s="217" t="s">
        <v>21</v>
      </c>
      <c r="F135" s="218" t="s">
        <v>323</v>
      </c>
      <c r="G135" s="215"/>
      <c r="H135" s="217" t="s">
        <v>21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189</v>
      </c>
      <c r="AU135" s="224" t="s">
        <v>86</v>
      </c>
      <c r="AV135" s="12" t="s">
        <v>84</v>
      </c>
      <c r="AW135" s="12" t="s">
        <v>39</v>
      </c>
      <c r="AX135" s="12" t="s">
        <v>76</v>
      </c>
      <c r="AY135" s="224" t="s">
        <v>180</v>
      </c>
    </row>
    <row r="136" spans="2:51" s="13" customFormat="1" ht="12">
      <c r="B136" s="225"/>
      <c r="C136" s="226"/>
      <c r="D136" s="216" t="s">
        <v>189</v>
      </c>
      <c r="E136" s="227" t="s">
        <v>21</v>
      </c>
      <c r="F136" s="228" t="s">
        <v>598</v>
      </c>
      <c r="G136" s="226"/>
      <c r="H136" s="229">
        <v>28.098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189</v>
      </c>
      <c r="AU136" s="235" t="s">
        <v>86</v>
      </c>
      <c r="AV136" s="13" t="s">
        <v>86</v>
      </c>
      <c r="AW136" s="13" t="s">
        <v>39</v>
      </c>
      <c r="AX136" s="13" t="s">
        <v>76</v>
      </c>
      <c r="AY136" s="235" t="s">
        <v>180</v>
      </c>
    </row>
    <row r="137" spans="2:51" s="12" customFormat="1" ht="12">
      <c r="B137" s="214"/>
      <c r="C137" s="215"/>
      <c r="D137" s="216" t="s">
        <v>189</v>
      </c>
      <c r="E137" s="217" t="s">
        <v>21</v>
      </c>
      <c r="F137" s="218" t="s">
        <v>517</v>
      </c>
      <c r="G137" s="215"/>
      <c r="H137" s="217" t="s">
        <v>21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189</v>
      </c>
      <c r="AU137" s="224" t="s">
        <v>86</v>
      </c>
      <c r="AV137" s="12" t="s">
        <v>84</v>
      </c>
      <c r="AW137" s="12" t="s">
        <v>39</v>
      </c>
      <c r="AX137" s="12" t="s">
        <v>76</v>
      </c>
      <c r="AY137" s="224" t="s">
        <v>180</v>
      </c>
    </row>
    <row r="138" spans="2:51" s="13" customFormat="1" ht="12">
      <c r="B138" s="225"/>
      <c r="C138" s="226"/>
      <c r="D138" s="216" t="s">
        <v>189</v>
      </c>
      <c r="E138" s="227" t="s">
        <v>21</v>
      </c>
      <c r="F138" s="228" t="s">
        <v>599</v>
      </c>
      <c r="G138" s="226"/>
      <c r="H138" s="229">
        <v>-1.8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189</v>
      </c>
      <c r="AU138" s="235" t="s">
        <v>86</v>
      </c>
      <c r="AV138" s="13" t="s">
        <v>86</v>
      </c>
      <c r="AW138" s="13" t="s">
        <v>39</v>
      </c>
      <c r="AX138" s="13" t="s">
        <v>76</v>
      </c>
      <c r="AY138" s="235" t="s">
        <v>180</v>
      </c>
    </row>
    <row r="139" spans="2:51" s="14" customFormat="1" ht="12">
      <c r="B139" s="236"/>
      <c r="C139" s="237"/>
      <c r="D139" s="216" t="s">
        <v>189</v>
      </c>
      <c r="E139" s="238" t="s">
        <v>21</v>
      </c>
      <c r="F139" s="239" t="s">
        <v>192</v>
      </c>
      <c r="G139" s="237"/>
      <c r="H139" s="240">
        <v>49.222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189</v>
      </c>
      <c r="AU139" s="246" t="s">
        <v>86</v>
      </c>
      <c r="AV139" s="14" t="s">
        <v>187</v>
      </c>
      <c r="AW139" s="14" t="s">
        <v>39</v>
      </c>
      <c r="AX139" s="14" t="s">
        <v>84</v>
      </c>
      <c r="AY139" s="246" t="s">
        <v>180</v>
      </c>
    </row>
    <row r="140" spans="2:65" s="1" customFormat="1" ht="38.25" customHeight="1">
      <c r="B140" s="42"/>
      <c r="C140" s="202" t="s">
        <v>235</v>
      </c>
      <c r="D140" s="202" t="s">
        <v>182</v>
      </c>
      <c r="E140" s="203" t="s">
        <v>354</v>
      </c>
      <c r="F140" s="204" t="s">
        <v>355</v>
      </c>
      <c r="G140" s="205" t="s">
        <v>319</v>
      </c>
      <c r="H140" s="206">
        <v>28.098</v>
      </c>
      <c r="I140" s="207"/>
      <c r="J140" s="208">
        <f>ROUND(I140*H140,2)</f>
        <v>0</v>
      </c>
      <c r="K140" s="204" t="s">
        <v>186</v>
      </c>
      <c r="L140" s="62"/>
      <c r="M140" s="209" t="s">
        <v>21</v>
      </c>
      <c r="N140" s="210" t="s">
        <v>47</v>
      </c>
      <c r="O140" s="43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5" t="s">
        <v>187</v>
      </c>
      <c r="AT140" s="25" t="s">
        <v>182</v>
      </c>
      <c r="AU140" s="25" t="s">
        <v>86</v>
      </c>
      <c r="AY140" s="25" t="s">
        <v>180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5" t="s">
        <v>84</v>
      </c>
      <c r="BK140" s="213">
        <f>ROUND(I140*H140,2)</f>
        <v>0</v>
      </c>
      <c r="BL140" s="25" t="s">
        <v>187</v>
      </c>
      <c r="BM140" s="25" t="s">
        <v>600</v>
      </c>
    </row>
    <row r="141" spans="2:51" s="12" customFormat="1" ht="12">
      <c r="B141" s="214"/>
      <c r="C141" s="215"/>
      <c r="D141" s="216" t="s">
        <v>189</v>
      </c>
      <c r="E141" s="217" t="s">
        <v>21</v>
      </c>
      <c r="F141" s="218" t="s">
        <v>520</v>
      </c>
      <c r="G141" s="215"/>
      <c r="H141" s="217" t="s">
        <v>21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189</v>
      </c>
      <c r="AU141" s="224" t="s">
        <v>86</v>
      </c>
      <c r="AV141" s="12" t="s">
        <v>84</v>
      </c>
      <c r="AW141" s="12" t="s">
        <v>39</v>
      </c>
      <c r="AX141" s="12" t="s">
        <v>76</v>
      </c>
      <c r="AY141" s="224" t="s">
        <v>180</v>
      </c>
    </row>
    <row r="142" spans="2:51" s="12" customFormat="1" ht="12">
      <c r="B142" s="214"/>
      <c r="C142" s="215"/>
      <c r="D142" s="216" t="s">
        <v>189</v>
      </c>
      <c r="E142" s="217" t="s">
        <v>21</v>
      </c>
      <c r="F142" s="218" t="s">
        <v>590</v>
      </c>
      <c r="G142" s="215"/>
      <c r="H142" s="217" t="s">
        <v>21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189</v>
      </c>
      <c r="AU142" s="224" t="s">
        <v>86</v>
      </c>
      <c r="AV142" s="12" t="s">
        <v>84</v>
      </c>
      <c r="AW142" s="12" t="s">
        <v>39</v>
      </c>
      <c r="AX142" s="12" t="s">
        <v>76</v>
      </c>
      <c r="AY142" s="224" t="s">
        <v>180</v>
      </c>
    </row>
    <row r="143" spans="2:51" s="13" customFormat="1" ht="12">
      <c r="B143" s="225"/>
      <c r="C143" s="226"/>
      <c r="D143" s="216" t="s">
        <v>189</v>
      </c>
      <c r="E143" s="227" t="s">
        <v>21</v>
      </c>
      <c r="F143" s="228" t="s">
        <v>593</v>
      </c>
      <c r="G143" s="226"/>
      <c r="H143" s="229">
        <v>28.098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189</v>
      </c>
      <c r="AU143" s="235" t="s">
        <v>86</v>
      </c>
      <c r="AV143" s="13" t="s">
        <v>86</v>
      </c>
      <c r="AW143" s="13" t="s">
        <v>39</v>
      </c>
      <c r="AX143" s="13" t="s">
        <v>76</v>
      </c>
      <c r="AY143" s="235" t="s">
        <v>180</v>
      </c>
    </row>
    <row r="144" spans="2:51" s="14" customFormat="1" ht="12">
      <c r="B144" s="236"/>
      <c r="C144" s="237"/>
      <c r="D144" s="216" t="s">
        <v>189</v>
      </c>
      <c r="E144" s="238" t="s">
        <v>21</v>
      </c>
      <c r="F144" s="239" t="s">
        <v>192</v>
      </c>
      <c r="G144" s="237"/>
      <c r="H144" s="240">
        <v>28.098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189</v>
      </c>
      <c r="AU144" s="246" t="s">
        <v>86</v>
      </c>
      <c r="AV144" s="14" t="s">
        <v>187</v>
      </c>
      <c r="AW144" s="14" t="s">
        <v>39</v>
      </c>
      <c r="AX144" s="14" t="s">
        <v>84</v>
      </c>
      <c r="AY144" s="246" t="s">
        <v>180</v>
      </c>
    </row>
    <row r="145" spans="2:65" s="1" customFormat="1" ht="16.5" customHeight="1">
      <c r="B145" s="42"/>
      <c r="C145" s="264" t="s">
        <v>241</v>
      </c>
      <c r="D145" s="264" t="s">
        <v>360</v>
      </c>
      <c r="E145" s="265" t="s">
        <v>361</v>
      </c>
      <c r="F145" s="266" t="s">
        <v>362</v>
      </c>
      <c r="G145" s="267" t="s">
        <v>257</v>
      </c>
      <c r="H145" s="268">
        <v>54.791</v>
      </c>
      <c r="I145" s="269"/>
      <c r="J145" s="270">
        <f>ROUND(I145*H145,2)</f>
        <v>0</v>
      </c>
      <c r="K145" s="266" t="s">
        <v>186</v>
      </c>
      <c r="L145" s="271"/>
      <c r="M145" s="272" t="s">
        <v>21</v>
      </c>
      <c r="N145" s="273" t="s">
        <v>47</v>
      </c>
      <c r="O145" s="43"/>
      <c r="P145" s="211">
        <f>O145*H145</f>
        <v>0</v>
      </c>
      <c r="Q145" s="211">
        <v>1</v>
      </c>
      <c r="R145" s="211">
        <f>Q145*H145</f>
        <v>54.791</v>
      </c>
      <c r="S145" s="211">
        <v>0</v>
      </c>
      <c r="T145" s="212">
        <f>S145*H145</f>
        <v>0</v>
      </c>
      <c r="AR145" s="25" t="s">
        <v>223</v>
      </c>
      <c r="AT145" s="25" t="s">
        <v>360</v>
      </c>
      <c r="AU145" s="25" t="s">
        <v>86</v>
      </c>
      <c r="AY145" s="25" t="s">
        <v>180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187</v>
      </c>
      <c r="BM145" s="25" t="s">
        <v>601</v>
      </c>
    </row>
    <row r="146" spans="2:51" s="12" customFormat="1" ht="12">
      <c r="B146" s="214"/>
      <c r="C146" s="215"/>
      <c r="D146" s="216" t="s">
        <v>189</v>
      </c>
      <c r="E146" s="217" t="s">
        <v>21</v>
      </c>
      <c r="F146" s="218" t="s">
        <v>364</v>
      </c>
      <c r="G146" s="215"/>
      <c r="H146" s="217" t="s">
        <v>21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189</v>
      </c>
      <c r="AU146" s="224" t="s">
        <v>86</v>
      </c>
      <c r="AV146" s="12" t="s">
        <v>84</v>
      </c>
      <c r="AW146" s="12" t="s">
        <v>39</v>
      </c>
      <c r="AX146" s="12" t="s">
        <v>76</v>
      </c>
      <c r="AY146" s="224" t="s">
        <v>180</v>
      </c>
    </row>
    <row r="147" spans="2:51" s="13" customFormat="1" ht="12">
      <c r="B147" s="225"/>
      <c r="C147" s="226"/>
      <c r="D147" s="216" t="s">
        <v>189</v>
      </c>
      <c r="E147" s="227" t="s">
        <v>21</v>
      </c>
      <c r="F147" s="228" t="s">
        <v>602</v>
      </c>
      <c r="G147" s="226"/>
      <c r="H147" s="229">
        <v>54.791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189</v>
      </c>
      <c r="AU147" s="235" t="s">
        <v>86</v>
      </c>
      <c r="AV147" s="13" t="s">
        <v>86</v>
      </c>
      <c r="AW147" s="13" t="s">
        <v>39</v>
      </c>
      <c r="AX147" s="13" t="s">
        <v>76</v>
      </c>
      <c r="AY147" s="235" t="s">
        <v>180</v>
      </c>
    </row>
    <row r="148" spans="2:51" s="14" customFormat="1" ht="12">
      <c r="B148" s="236"/>
      <c r="C148" s="237"/>
      <c r="D148" s="216" t="s">
        <v>189</v>
      </c>
      <c r="E148" s="238" t="s">
        <v>21</v>
      </c>
      <c r="F148" s="239" t="s">
        <v>192</v>
      </c>
      <c r="G148" s="237"/>
      <c r="H148" s="240">
        <v>54.791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189</v>
      </c>
      <c r="AU148" s="246" t="s">
        <v>86</v>
      </c>
      <c r="AV148" s="14" t="s">
        <v>187</v>
      </c>
      <c r="AW148" s="14" t="s">
        <v>39</v>
      </c>
      <c r="AX148" s="14" t="s">
        <v>84</v>
      </c>
      <c r="AY148" s="246" t="s">
        <v>180</v>
      </c>
    </row>
    <row r="149" spans="2:65" s="1" customFormat="1" ht="25.5" customHeight="1">
      <c r="B149" s="42"/>
      <c r="C149" s="202" t="s">
        <v>246</v>
      </c>
      <c r="D149" s="202" t="s">
        <v>182</v>
      </c>
      <c r="E149" s="203" t="s">
        <v>366</v>
      </c>
      <c r="F149" s="204" t="s">
        <v>367</v>
      </c>
      <c r="G149" s="205" t="s">
        <v>319</v>
      </c>
      <c r="H149" s="206">
        <v>1.8</v>
      </c>
      <c r="I149" s="207"/>
      <c r="J149" s="208">
        <f>ROUND(I149*H149,2)</f>
        <v>0</v>
      </c>
      <c r="K149" s="204" t="s">
        <v>186</v>
      </c>
      <c r="L149" s="62"/>
      <c r="M149" s="209" t="s">
        <v>21</v>
      </c>
      <c r="N149" s="210" t="s">
        <v>47</v>
      </c>
      <c r="O149" s="43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187</v>
      </c>
      <c r="AT149" s="25" t="s">
        <v>182</v>
      </c>
      <c r="AU149" s="25" t="s">
        <v>86</v>
      </c>
      <c r="AY149" s="25" t="s">
        <v>180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84</v>
      </c>
      <c r="BK149" s="213">
        <f>ROUND(I149*H149,2)</f>
        <v>0</v>
      </c>
      <c r="BL149" s="25" t="s">
        <v>187</v>
      </c>
      <c r="BM149" s="25" t="s">
        <v>603</v>
      </c>
    </row>
    <row r="150" spans="2:51" s="12" customFormat="1" ht="12">
      <c r="B150" s="214"/>
      <c r="C150" s="215"/>
      <c r="D150" s="216" t="s">
        <v>189</v>
      </c>
      <c r="E150" s="217" t="s">
        <v>21</v>
      </c>
      <c r="F150" s="218" t="s">
        <v>604</v>
      </c>
      <c r="G150" s="215"/>
      <c r="H150" s="217" t="s">
        <v>21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189</v>
      </c>
      <c r="AU150" s="224" t="s">
        <v>86</v>
      </c>
      <c r="AV150" s="12" t="s">
        <v>84</v>
      </c>
      <c r="AW150" s="12" t="s">
        <v>39</v>
      </c>
      <c r="AX150" s="12" t="s">
        <v>76</v>
      </c>
      <c r="AY150" s="224" t="s">
        <v>180</v>
      </c>
    </row>
    <row r="151" spans="2:51" s="13" customFormat="1" ht="12">
      <c r="B151" s="225"/>
      <c r="C151" s="226"/>
      <c r="D151" s="216" t="s">
        <v>189</v>
      </c>
      <c r="E151" s="227" t="s">
        <v>21</v>
      </c>
      <c r="F151" s="228" t="s">
        <v>605</v>
      </c>
      <c r="G151" s="226"/>
      <c r="H151" s="229">
        <v>1.8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189</v>
      </c>
      <c r="AU151" s="235" t="s">
        <v>86</v>
      </c>
      <c r="AV151" s="13" t="s">
        <v>86</v>
      </c>
      <c r="AW151" s="13" t="s">
        <v>39</v>
      </c>
      <c r="AX151" s="13" t="s">
        <v>76</v>
      </c>
      <c r="AY151" s="235" t="s">
        <v>180</v>
      </c>
    </row>
    <row r="152" spans="2:51" s="14" customFormat="1" ht="12">
      <c r="B152" s="236"/>
      <c r="C152" s="237"/>
      <c r="D152" s="216" t="s">
        <v>189</v>
      </c>
      <c r="E152" s="238" t="s">
        <v>21</v>
      </c>
      <c r="F152" s="239" t="s">
        <v>192</v>
      </c>
      <c r="G152" s="237"/>
      <c r="H152" s="240">
        <v>1.8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189</v>
      </c>
      <c r="AU152" s="246" t="s">
        <v>86</v>
      </c>
      <c r="AV152" s="14" t="s">
        <v>187</v>
      </c>
      <c r="AW152" s="14" t="s">
        <v>39</v>
      </c>
      <c r="AX152" s="14" t="s">
        <v>84</v>
      </c>
      <c r="AY152" s="246" t="s">
        <v>180</v>
      </c>
    </row>
    <row r="153" spans="2:65" s="1" customFormat="1" ht="25.5" customHeight="1">
      <c r="B153" s="42"/>
      <c r="C153" s="202" t="s">
        <v>254</v>
      </c>
      <c r="D153" s="202" t="s">
        <v>182</v>
      </c>
      <c r="E153" s="203" t="s">
        <v>371</v>
      </c>
      <c r="F153" s="204" t="s">
        <v>372</v>
      </c>
      <c r="G153" s="205" t="s">
        <v>257</v>
      </c>
      <c r="H153" s="206">
        <v>88.6</v>
      </c>
      <c r="I153" s="207"/>
      <c r="J153" s="208">
        <f>ROUND(I153*H153,2)</f>
        <v>0</v>
      </c>
      <c r="K153" s="204" t="s">
        <v>186</v>
      </c>
      <c r="L153" s="62"/>
      <c r="M153" s="209" t="s">
        <v>21</v>
      </c>
      <c r="N153" s="210" t="s">
        <v>47</v>
      </c>
      <c r="O153" s="43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AR153" s="25" t="s">
        <v>187</v>
      </c>
      <c r="AT153" s="25" t="s">
        <v>182</v>
      </c>
      <c r="AU153" s="25" t="s">
        <v>86</v>
      </c>
      <c r="AY153" s="25" t="s">
        <v>180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84</v>
      </c>
      <c r="BK153" s="213">
        <f>ROUND(I153*H153,2)</f>
        <v>0</v>
      </c>
      <c r="BL153" s="25" t="s">
        <v>187</v>
      </c>
      <c r="BM153" s="25" t="s">
        <v>606</v>
      </c>
    </row>
    <row r="154" spans="2:51" s="12" customFormat="1" ht="12">
      <c r="B154" s="214"/>
      <c r="C154" s="215"/>
      <c r="D154" s="216" t="s">
        <v>189</v>
      </c>
      <c r="E154" s="217" t="s">
        <v>21</v>
      </c>
      <c r="F154" s="218" t="s">
        <v>374</v>
      </c>
      <c r="G154" s="215"/>
      <c r="H154" s="217" t="s">
        <v>21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189</v>
      </c>
      <c r="AU154" s="224" t="s">
        <v>86</v>
      </c>
      <c r="AV154" s="12" t="s">
        <v>84</v>
      </c>
      <c r="AW154" s="12" t="s">
        <v>39</v>
      </c>
      <c r="AX154" s="12" t="s">
        <v>76</v>
      </c>
      <c r="AY154" s="224" t="s">
        <v>180</v>
      </c>
    </row>
    <row r="155" spans="2:51" s="13" customFormat="1" ht="12">
      <c r="B155" s="225"/>
      <c r="C155" s="226"/>
      <c r="D155" s="216" t="s">
        <v>189</v>
      </c>
      <c r="E155" s="227" t="s">
        <v>21</v>
      </c>
      <c r="F155" s="228" t="s">
        <v>607</v>
      </c>
      <c r="G155" s="226"/>
      <c r="H155" s="229">
        <v>88.6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189</v>
      </c>
      <c r="AU155" s="235" t="s">
        <v>86</v>
      </c>
      <c r="AV155" s="13" t="s">
        <v>86</v>
      </c>
      <c r="AW155" s="13" t="s">
        <v>39</v>
      </c>
      <c r="AX155" s="13" t="s">
        <v>76</v>
      </c>
      <c r="AY155" s="235" t="s">
        <v>180</v>
      </c>
    </row>
    <row r="156" spans="2:51" s="14" customFormat="1" ht="12">
      <c r="B156" s="236"/>
      <c r="C156" s="237"/>
      <c r="D156" s="216" t="s">
        <v>189</v>
      </c>
      <c r="E156" s="238" t="s">
        <v>21</v>
      </c>
      <c r="F156" s="239" t="s">
        <v>192</v>
      </c>
      <c r="G156" s="237"/>
      <c r="H156" s="240">
        <v>88.6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189</v>
      </c>
      <c r="AU156" s="246" t="s">
        <v>86</v>
      </c>
      <c r="AV156" s="14" t="s">
        <v>187</v>
      </c>
      <c r="AW156" s="14" t="s">
        <v>39</v>
      </c>
      <c r="AX156" s="14" t="s">
        <v>84</v>
      </c>
      <c r="AY156" s="246" t="s">
        <v>180</v>
      </c>
    </row>
    <row r="157" spans="2:65" s="1" customFormat="1" ht="25.5" customHeight="1">
      <c r="B157" s="42"/>
      <c r="C157" s="202" t="s">
        <v>266</v>
      </c>
      <c r="D157" s="202" t="s">
        <v>182</v>
      </c>
      <c r="E157" s="203" t="s">
        <v>376</v>
      </c>
      <c r="F157" s="204" t="s">
        <v>377</v>
      </c>
      <c r="G157" s="205" t="s">
        <v>185</v>
      </c>
      <c r="H157" s="206">
        <v>93.66</v>
      </c>
      <c r="I157" s="207"/>
      <c r="J157" s="208">
        <f>ROUND(I157*H157,2)</f>
        <v>0</v>
      </c>
      <c r="K157" s="204" t="s">
        <v>186</v>
      </c>
      <c r="L157" s="62"/>
      <c r="M157" s="209" t="s">
        <v>21</v>
      </c>
      <c r="N157" s="210" t="s">
        <v>47</v>
      </c>
      <c r="O157" s="43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AR157" s="25" t="s">
        <v>187</v>
      </c>
      <c r="AT157" s="25" t="s">
        <v>182</v>
      </c>
      <c r="AU157" s="25" t="s">
        <v>86</v>
      </c>
      <c r="AY157" s="25" t="s">
        <v>180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84</v>
      </c>
      <c r="BK157" s="213">
        <f>ROUND(I157*H157,2)</f>
        <v>0</v>
      </c>
      <c r="BL157" s="25" t="s">
        <v>187</v>
      </c>
      <c r="BM157" s="25" t="s">
        <v>608</v>
      </c>
    </row>
    <row r="158" spans="2:51" s="12" customFormat="1" ht="12">
      <c r="B158" s="214"/>
      <c r="C158" s="215"/>
      <c r="D158" s="216" t="s">
        <v>189</v>
      </c>
      <c r="E158" s="217" t="s">
        <v>21</v>
      </c>
      <c r="F158" s="218" t="s">
        <v>609</v>
      </c>
      <c r="G158" s="215"/>
      <c r="H158" s="217" t="s">
        <v>21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189</v>
      </c>
      <c r="AU158" s="224" t="s">
        <v>86</v>
      </c>
      <c r="AV158" s="12" t="s">
        <v>84</v>
      </c>
      <c r="AW158" s="12" t="s">
        <v>39</v>
      </c>
      <c r="AX158" s="12" t="s">
        <v>76</v>
      </c>
      <c r="AY158" s="224" t="s">
        <v>180</v>
      </c>
    </row>
    <row r="159" spans="2:51" s="13" customFormat="1" ht="12">
      <c r="B159" s="225"/>
      <c r="C159" s="226"/>
      <c r="D159" s="216" t="s">
        <v>189</v>
      </c>
      <c r="E159" s="227" t="s">
        <v>21</v>
      </c>
      <c r="F159" s="228" t="s">
        <v>610</v>
      </c>
      <c r="G159" s="226"/>
      <c r="H159" s="229">
        <v>93.66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189</v>
      </c>
      <c r="AU159" s="235" t="s">
        <v>86</v>
      </c>
      <c r="AV159" s="13" t="s">
        <v>86</v>
      </c>
      <c r="AW159" s="13" t="s">
        <v>39</v>
      </c>
      <c r="AX159" s="13" t="s">
        <v>76</v>
      </c>
      <c r="AY159" s="235" t="s">
        <v>180</v>
      </c>
    </row>
    <row r="160" spans="2:51" s="14" customFormat="1" ht="12">
      <c r="B160" s="236"/>
      <c r="C160" s="237"/>
      <c r="D160" s="216" t="s">
        <v>189</v>
      </c>
      <c r="E160" s="238" t="s">
        <v>21</v>
      </c>
      <c r="F160" s="239" t="s">
        <v>192</v>
      </c>
      <c r="G160" s="237"/>
      <c r="H160" s="240">
        <v>93.66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AT160" s="246" t="s">
        <v>189</v>
      </c>
      <c r="AU160" s="246" t="s">
        <v>86</v>
      </c>
      <c r="AV160" s="14" t="s">
        <v>187</v>
      </c>
      <c r="AW160" s="14" t="s">
        <v>39</v>
      </c>
      <c r="AX160" s="14" t="s">
        <v>84</v>
      </c>
      <c r="AY160" s="246" t="s">
        <v>180</v>
      </c>
    </row>
    <row r="161" spans="2:63" s="11" customFormat="1" ht="29.85" customHeight="1">
      <c r="B161" s="186"/>
      <c r="C161" s="187"/>
      <c r="D161" s="188" t="s">
        <v>75</v>
      </c>
      <c r="E161" s="200" t="s">
        <v>211</v>
      </c>
      <c r="F161" s="200" t="s">
        <v>385</v>
      </c>
      <c r="G161" s="187"/>
      <c r="H161" s="187"/>
      <c r="I161" s="190"/>
      <c r="J161" s="201">
        <f>BK161</f>
        <v>0</v>
      </c>
      <c r="K161" s="187"/>
      <c r="L161" s="192"/>
      <c r="M161" s="193"/>
      <c r="N161" s="194"/>
      <c r="O161" s="194"/>
      <c r="P161" s="195">
        <f>SUM(P162:P190)</f>
        <v>0</v>
      </c>
      <c r="Q161" s="194"/>
      <c r="R161" s="195">
        <f>SUM(R162:R190)</f>
        <v>19.435445</v>
      </c>
      <c r="S161" s="194"/>
      <c r="T161" s="196">
        <f>SUM(T162:T190)</f>
        <v>0</v>
      </c>
      <c r="AR161" s="197" t="s">
        <v>84</v>
      </c>
      <c r="AT161" s="198" t="s">
        <v>75</v>
      </c>
      <c r="AU161" s="198" t="s">
        <v>84</v>
      </c>
      <c r="AY161" s="197" t="s">
        <v>180</v>
      </c>
      <c r="BK161" s="199">
        <f>SUM(BK162:BK190)</f>
        <v>0</v>
      </c>
    </row>
    <row r="162" spans="2:65" s="1" customFormat="1" ht="25.5" customHeight="1">
      <c r="B162" s="42"/>
      <c r="C162" s="202" t="s">
        <v>272</v>
      </c>
      <c r="D162" s="202" t="s">
        <v>182</v>
      </c>
      <c r="E162" s="203" t="s">
        <v>538</v>
      </c>
      <c r="F162" s="204" t="s">
        <v>539</v>
      </c>
      <c r="G162" s="205" t="s">
        <v>185</v>
      </c>
      <c r="H162" s="206">
        <v>89.2</v>
      </c>
      <c r="I162" s="207"/>
      <c r="J162" s="208">
        <f>ROUND(I162*H162,2)</f>
        <v>0</v>
      </c>
      <c r="K162" s="204" t="s">
        <v>186</v>
      </c>
      <c r="L162" s="62"/>
      <c r="M162" s="209" t="s">
        <v>21</v>
      </c>
      <c r="N162" s="210" t="s">
        <v>47</v>
      </c>
      <c r="O162" s="43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5" t="s">
        <v>187</v>
      </c>
      <c r="AT162" s="25" t="s">
        <v>182</v>
      </c>
      <c r="AU162" s="25" t="s">
        <v>86</v>
      </c>
      <c r="AY162" s="25" t="s">
        <v>180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84</v>
      </c>
      <c r="BK162" s="213">
        <f>ROUND(I162*H162,2)</f>
        <v>0</v>
      </c>
      <c r="BL162" s="25" t="s">
        <v>187</v>
      </c>
      <c r="BM162" s="25" t="s">
        <v>611</v>
      </c>
    </row>
    <row r="163" spans="2:51" s="12" customFormat="1" ht="12">
      <c r="B163" s="214"/>
      <c r="C163" s="215"/>
      <c r="D163" s="216" t="s">
        <v>189</v>
      </c>
      <c r="E163" s="217" t="s">
        <v>21</v>
      </c>
      <c r="F163" s="218" t="s">
        <v>612</v>
      </c>
      <c r="G163" s="215"/>
      <c r="H163" s="217" t="s">
        <v>21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189</v>
      </c>
      <c r="AU163" s="224" t="s">
        <v>86</v>
      </c>
      <c r="AV163" s="12" t="s">
        <v>84</v>
      </c>
      <c r="AW163" s="12" t="s">
        <v>39</v>
      </c>
      <c r="AX163" s="12" t="s">
        <v>76</v>
      </c>
      <c r="AY163" s="224" t="s">
        <v>180</v>
      </c>
    </row>
    <row r="164" spans="2:51" s="13" customFormat="1" ht="12">
      <c r="B164" s="225"/>
      <c r="C164" s="226"/>
      <c r="D164" s="216" t="s">
        <v>189</v>
      </c>
      <c r="E164" s="227" t="s">
        <v>21</v>
      </c>
      <c r="F164" s="228" t="s">
        <v>613</v>
      </c>
      <c r="G164" s="226"/>
      <c r="H164" s="229">
        <v>88.1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189</v>
      </c>
      <c r="AU164" s="235" t="s">
        <v>86</v>
      </c>
      <c r="AV164" s="13" t="s">
        <v>86</v>
      </c>
      <c r="AW164" s="13" t="s">
        <v>39</v>
      </c>
      <c r="AX164" s="13" t="s">
        <v>76</v>
      </c>
      <c r="AY164" s="235" t="s">
        <v>180</v>
      </c>
    </row>
    <row r="165" spans="2:51" s="12" customFormat="1" ht="12">
      <c r="B165" s="214"/>
      <c r="C165" s="215"/>
      <c r="D165" s="216" t="s">
        <v>189</v>
      </c>
      <c r="E165" s="217" t="s">
        <v>21</v>
      </c>
      <c r="F165" s="218" t="s">
        <v>536</v>
      </c>
      <c r="G165" s="215"/>
      <c r="H165" s="217" t="s">
        <v>21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189</v>
      </c>
      <c r="AU165" s="224" t="s">
        <v>86</v>
      </c>
      <c r="AV165" s="12" t="s">
        <v>84</v>
      </c>
      <c r="AW165" s="12" t="s">
        <v>39</v>
      </c>
      <c r="AX165" s="12" t="s">
        <v>76</v>
      </c>
      <c r="AY165" s="224" t="s">
        <v>180</v>
      </c>
    </row>
    <row r="166" spans="2:51" s="13" customFormat="1" ht="12">
      <c r="B166" s="225"/>
      <c r="C166" s="226"/>
      <c r="D166" s="216" t="s">
        <v>189</v>
      </c>
      <c r="E166" s="227" t="s">
        <v>21</v>
      </c>
      <c r="F166" s="228" t="s">
        <v>614</v>
      </c>
      <c r="G166" s="226"/>
      <c r="H166" s="229">
        <v>1.1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189</v>
      </c>
      <c r="AU166" s="235" t="s">
        <v>86</v>
      </c>
      <c r="AV166" s="13" t="s">
        <v>86</v>
      </c>
      <c r="AW166" s="13" t="s">
        <v>39</v>
      </c>
      <c r="AX166" s="13" t="s">
        <v>76</v>
      </c>
      <c r="AY166" s="235" t="s">
        <v>180</v>
      </c>
    </row>
    <row r="167" spans="2:51" s="14" customFormat="1" ht="12">
      <c r="B167" s="236"/>
      <c r="C167" s="237"/>
      <c r="D167" s="216" t="s">
        <v>189</v>
      </c>
      <c r="E167" s="238" t="s">
        <v>21</v>
      </c>
      <c r="F167" s="239" t="s">
        <v>192</v>
      </c>
      <c r="G167" s="237"/>
      <c r="H167" s="240">
        <v>89.2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189</v>
      </c>
      <c r="AU167" s="246" t="s">
        <v>86</v>
      </c>
      <c r="AV167" s="14" t="s">
        <v>187</v>
      </c>
      <c r="AW167" s="14" t="s">
        <v>39</v>
      </c>
      <c r="AX167" s="14" t="s">
        <v>84</v>
      </c>
      <c r="AY167" s="246" t="s">
        <v>180</v>
      </c>
    </row>
    <row r="168" spans="2:65" s="1" customFormat="1" ht="25.5" customHeight="1">
      <c r="B168" s="42"/>
      <c r="C168" s="202" t="s">
        <v>10</v>
      </c>
      <c r="D168" s="202" t="s">
        <v>182</v>
      </c>
      <c r="E168" s="203" t="s">
        <v>406</v>
      </c>
      <c r="F168" s="204" t="s">
        <v>407</v>
      </c>
      <c r="G168" s="205" t="s">
        <v>185</v>
      </c>
      <c r="H168" s="206">
        <v>23.5</v>
      </c>
      <c r="I168" s="207"/>
      <c r="J168" s="208">
        <f>ROUND(I168*H168,2)</f>
        <v>0</v>
      </c>
      <c r="K168" s="204" t="s">
        <v>186</v>
      </c>
      <c r="L168" s="62"/>
      <c r="M168" s="209" t="s">
        <v>21</v>
      </c>
      <c r="N168" s="210" t="s">
        <v>47</v>
      </c>
      <c r="O168" s="43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187</v>
      </c>
      <c r="AT168" s="25" t="s">
        <v>182</v>
      </c>
      <c r="AU168" s="25" t="s">
        <v>86</v>
      </c>
      <c r="AY168" s="25" t="s">
        <v>180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84</v>
      </c>
      <c r="BK168" s="213">
        <f>ROUND(I168*H168,2)</f>
        <v>0</v>
      </c>
      <c r="BL168" s="25" t="s">
        <v>187</v>
      </c>
      <c r="BM168" s="25" t="s">
        <v>615</v>
      </c>
    </row>
    <row r="169" spans="2:51" s="12" customFormat="1" ht="12">
      <c r="B169" s="214"/>
      <c r="C169" s="215"/>
      <c r="D169" s="216" t="s">
        <v>189</v>
      </c>
      <c r="E169" s="217" t="s">
        <v>21</v>
      </c>
      <c r="F169" s="218" t="s">
        <v>616</v>
      </c>
      <c r="G169" s="215"/>
      <c r="H169" s="217" t="s">
        <v>21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189</v>
      </c>
      <c r="AU169" s="224" t="s">
        <v>86</v>
      </c>
      <c r="AV169" s="12" t="s">
        <v>84</v>
      </c>
      <c r="AW169" s="12" t="s">
        <v>39</v>
      </c>
      <c r="AX169" s="12" t="s">
        <v>76</v>
      </c>
      <c r="AY169" s="224" t="s">
        <v>180</v>
      </c>
    </row>
    <row r="170" spans="2:51" s="13" customFormat="1" ht="12">
      <c r="B170" s="225"/>
      <c r="C170" s="226"/>
      <c r="D170" s="216" t="s">
        <v>189</v>
      </c>
      <c r="E170" s="227" t="s">
        <v>21</v>
      </c>
      <c r="F170" s="228" t="s">
        <v>582</v>
      </c>
      <c r="G170" s="226"/>
      <c r="H170" s="229">
        <v>23.5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189</v>
      </c>
      <c r="AU170" s="235" t="s">
        <v>86</v>
      </c>
      <c r="AV170" s="13" t="s">
        <v>86</v>
      </c>
      <c r="AW170" s="13" t="s">
        <v>39</v>
      </c>
      <c r="AX170" s="13" t="s">
        <v>76</v>
      </c>
      <c r="AY170" s="235" t="s">
        <v>180</v>
      </c>
    </row>
    <row r="171" spans="2:51" s="14" customFormat="1" ht="12">
      <c r="B171" s="236"/>
      <c r="C171" s="237"/>
      <c r="D171" s="216" t="s">
        <v>189</v>
      </c>
      <c r="E171" s="238" t="s">
        <v>21</v>
      </c>
      <c r="F171" s="239" t="s">
        <v>192</v>
      </c>
      <c r="G171" s="237"/>
      <c r="H171" s="240">
        <v>23.5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AT171" s="246" t="s">
        <v>189</v>
      </c>
      <c r="AU171" s="246" t="s">
        <v>86</v>
      </c>
      <c r="AV171" s="14" t="s">
        <v>187</v>
      </c>
      <c r="AW171" s="14" t="s">
        <v>39</v>
      </c>
      <c r="AX171" s="14" t="s">
        <v>84</v>
      </c>
      <c r="AY171" s="246" t="s">
        <v>180</v>
      </c>
    </row>
    <row r="172" spans="2:65" s="1" customFormat="1" ht="38.25" customHeight="1">
      <c r="B172" s="42"/>
      <c r="C172" s="202" t="s">
        <v>283</v>
      </c>
      <c r="D172" s="202" t="s">
        <v>182</v>
      </c>
      <c r="E172" s="203" t="s">
        <v>409</v>
      </c>
      <c r="F172" s="204" t="s">
        <v>410</v>
      </c>
      <c r="G172" s="205" t="s">
        <v>185</v>
      </c>
      <c r="H172" s="206">
        <v>23.5</v>
      </c>
      <c r="I172" s="207"/>
      <c r="J172" s="208">
        <f>ROUND(I172*H172,2)</f>
        <v>0</v>
      </c>
      <c r="K172" s="204" t="s">
        <v>186</v>
      </c>
      <c r="L172" s="62"/>
      <c r="M172" s="209" t="s">
        <v>21</v>
      </c>
      <c r="N172" s="210" t="s">
        <v>47</v>
      </c>
      <c r="O172" s="43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AR172" s="25" t="s">
        <v>187</v>
      </c>
      <c r="AT172" s="25" t="s">
        <v>182</v>
      </c>
      <c r="AU172" s="25" t="s">
        <v>86</v>
      </c>
      <c r="AY172" s="25" t="s">
        <v>180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84</v>
      </c>
      <c r="BK172" s="213">
        <f>ROUND(I172*H172,2)</f>
        <v>0</v>
      </c>
      <c r="BL172" s="25" t="s">
        <v>187</v>
      </c>
      <c r="BM172" s="25" t="s">
        <v>617</v>
      </c>
    </row>
    <row r="173" spans="2:51" s="12" customFormat="1" ht="12">
      <c r="B173" s="214"/>
      <c r="C173" s="215"/>
      <c r="D173" s="216" t="s">
        <v>189</v>
      </c>
      <c r="E173" s="217" t="s">
        <v>21</v>
      </c>
      <c r="F173" s="218" t="s">
        <v>616</v>
      </c>
      <c r="G173" s="215"/>
      <c r="H173" s="217" t="s">
        <v>21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189</v>
      </c>
      <c r="AU173" s="224" t="s">
        <v>86</v>
      </c>
      <c r="AV173" s="12" t="s">
        <v>84</v>
      </c>
      <c r="AW173" s="12" t="s">
        <v>39</v>
      </c>
      <c r="AX173" s="12" t="s">
        <v>76</v>
      </c>
      <c r="AY173" s="224" t="s">
        <v>180</v>
      </c>
    </row>
    <row r="174" spans="2:51" s="13" customFormat="1" ht="12">
      <c r="B174" s="225"/>
      <c r="C174" s="226"/>
      <c r="D174" s="216" t="s">
        <v>189</v>
      </c>
      <c r="E174" s="227" t="s">
        <v>21</v>
      </c>
      <c r="F174" s="228" t="s">
        <v>582</v>
      </c>
      <c r="G174" s="226"/>
      <c r="H174" s="229">
        <v>23.5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189</v>
      </c>
      <c r="AU174" s="235" t="s">
        <v>86</v>
      </c>
      <c r="AV174" s="13" t="s">
        <v>86</v>
      </c>
      <c r="AW174" s="13" t="s">
        <v>39</v>
      </c>
      <c r="AX174" s="13" t="s">
        <v>76</v>
      </c>
      <c r="AY174" s="235" t="s">
        <v>180</v>
      </c>
    </row>
    <row r="175" spans="2:51" s="14" customFormat="1" ht="12">
      <c r="B175" s="236"/>
      <c r="C175" s="237"/>
      <c r="D175" s="216" t="s">
        <v>189</v>
      </c>
      <c r="E175" s="238" t="s">
        <v>21</v>
      </c>
      <c r="F175" s="239" t="s">
        <v>192</v>
      </c>
      <c r="G175" s="237"/>
      <c r="H175" s="240">
        <v>23.5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189</v>
      </c>
      <c r="AU175" s="246" t="s">
        <v>86</v>
      </c>
      <c r="AV175" s="14" t="s">
        <v>187</v>
      </c>
      <c r="AW175" s="14" t="s">
        <v>39</v>
      </c>
      <c r="AX175" s="14" t="s">
        <v>84</v>
      </c>
      <c r="AY175" s="246" t="s">
        <v>180</v>
      </c>
    </row>
    <row r="176" spans="2:65" s="1" customFormat="1" ht="51" customHeight="1">
      <c r="B176" s="42"/>
      <c r="C176" s="202" t="s">
        <v>289</v>
      </c>
      <c r="D176" s="202" t="s">
        <v>182</v>
      </c>
      <c r="E176" s="203" t="s">
        <v>543</v>
      </c>
      <c r="F176" s="204" t="s">
        <v>544</v>
      </c>
      <c r="G176" s="205" t="s">
        <v>185</v>
      </c>
      <c r="H176" s="206">
        <v>89.2</v>
      </c>
      <c r="I176" s="207"/>
      <c r="J176" s="208">
        <f>ROUND(I176*H176,2)</f>
        <v>0</v>
      </c>
      <c r="K176" s="204" t="s">
        <v>186</v>
      </c>
      <c r="L176" s="62"/>
      <c r="M176" s="209" t="s">
        <v>21</v>
      </c>
      <c r="N176" s="210" t="s">
        <v>47</v>
      </c>
      <c r="O176" s="43"/>
      <c r="P176" s="211">
        <f>O176*H176</f>
        <v>0</v>
      </c>
      <c r="Q176" s="211">
        <v>0.08425</v>
      </c>
      <c r="R176" s="211">
        <f>Q176*H176</f>
        <v>7.5151</v>
      </c>
      <c r="S176" s="211">
        <v>0</v>
      </c>
      <c r="T176" s="212">
        <f>S176*H176</f>
        <v>0</v>
      </c>
      <c r="AR176" s="25" t="s">
        <v>187</v>
      </c>
      <c r="AT176" s="25" t="s">
        <v>182</v>
      </c>
      <c r="AU176" s="25" t="s">
        <v>86</v>
      </c>
      <c r="AY176" s="25" t="s">
        <v>180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5" t="s">
        <v>84</v>
      </c>
      <c r="BK176" s="213">
        <f>ROUND(I176*H176,2)</f>
        <v>0</v>
      </c>
      <c r="BL176" s="25" t="s">
        <v>187</v>
      </c>
      <c r="BM176" s="25" t="s">
        <v>618</v>
      </c>
    </row>
    <row r="177" spans="2:51" s="12" customFormat="1" ht="12">
      <c r="B177" s="214"/>
      <c r="C177" s="215"/>
      <c r="D177" s="216" t="s">
        <v>189</v>
      </c>
      <c r="E177" s="217" t="s">
        <v>21</v>
      </c>
      <c r="F177" s="218" t="s">
        <v>546</v>
      </c>
      <c r="G177" s="215"/>
      <c r="H177" s="217" t="s">
        <v>21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189</v>
      </c>
      <c r="AU177" s="224" t="s">
        <v>86</v>
      </c>
      <c r="AV177" s="12" t="s">
        <v>84</v>
      </c>
      <c r="AW177" s="12" t="s">
        <v>39</v>
      </c>
      <c r="AX177" s="12" t="s">
        <v>76</v>
      </c>
      <c r="AY177" s="224" t="s">
        <v>180</v>
      </c>
    </row>
    <row r="178" spans="2:51" s="12" customFormat="1" ht="12">
      <c r="B178" s="214"/>
      <c r="C178" s="215"/>
      <c r="D178" s="216" t="s">
        <v>189</v>
      </c>
      <c r="E178" s="217" t="s">
        <v>21</v>
      </c>
      <c r="F178" s="218" t="s">
        <v>619</v>
      </c>
      <c r="G178" s="215"/>
      <c r="H178" s="217" t="s">
        <v>21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189</v>
      </c>
      <c r="AU178" s="224" t="s">
        <v>86</v>
      </c>
      <c r="AV178" s="12" t="s">
        <v>84</v>
      </c>
      <c r="AW178" s="12" t="s">
        <v>39</v>
      </c>
      <c r="AX178" s="12" t="s">
        <v>76</v>
      </c>
      <c r="AY178" s="224" t="s">
        <v>180</v>
      </c>
    </row>
    <row r="179" spans="2:51" s="13" customFormat="1" ht="12">
      <c r="B179" s="225"/>
      <c r="C179" s="226"/>
      <c r="D179" s="216" t="s">
        <v>189</v>
      </c>
      <c r="E179" s="227" t="s">
        <v>21</v>
      </c>
      <c r="F179" s="228" t="s">
        <v>613</v>
      </c>
      <c r="G179" s="226"/>
      <c r="H179" s="229">
        <v>88.1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189</v>
      </c>
      <c r="AU179" s="235" t="s">
        <v>86</v>
      </c>
      <c r="AV179" s="13" t="s">
        <v>86</v>
      </c>
      <c r="AW179" s="13" t="s">
        <v>39</v>
      </c>
      <c r="AX179" s="13" t="s">
        <v>76</v>
      </c>
      <c r="AY179" s="235" t="s">
        <v>180</v>
      </c>
    </row>
    <row r="180" spans="2:51" s="12" customFormat="1" ht="12">
      <c r="B180" s="214"/>
      <c r="C180" s="215"/>
      <c r="D180" s="216" t="s">
        <v>189</v>
      </c>
      <c r="E180" s="217" t="s">
        <v>21</v>
      </c>
      <c r="F180" s="218" t="s">
        <v>536</v>
      </c>
      <c r="G180" s="215"/>
      <c r="H180" s="217" t="s">
        <v>21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189</v>
      </c>
      <c r="AU180" s="224" t="s">
        <v>86</v>
      </c>
      <c r="AV180" s="12" t="s">
        <v>84</v>
      </c>
      <c r="AW180" s="12" t="s">
        <v>39</v>
      </c>
      <c r="AX180" s="12" t="s">
        <v>76</v>
      </c>
      <c r="AY180" s="224" t="s">
        <v>180</v>
      </c>
    </row>
    <row r="181" spans="2:51" s="13" customFormat="1" ht="12">
      <c r="B181" s="225"/>
      <c r="C181" s="226"/>
      <c r="D181" s="216" t="s">
        <v>189</v>
      </c>
      <c r="E181" s="227" t="s">
        <v>21</v>
      </c>
      <c r="F181" s="228" t="s">
        <v>614</v>
      </c>
      <c r="G181" s="226"/>
      <c r="H181" s="229">
        <v>1.1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189</v>
      </c>
      <c r="AU181" s="235" t="s">
        <v>86</v>
      </c>
      <c r="AV181" s="13" t="s">
        <v>86</v>
      </c>
      <c r="AW181" s="13" t="s">
        <v>39</v>
      </c>
      <c r="AX181" s="13" t="s">
        <v>76</v>
      </c>
      <c r="AY181" s="235" t="s">
        <v>180</v>
      </c>
    </row>
    <row r="182" spans="2:51" s="14" customFormat="1" ht="12">
      <c r="B182" s="236"/>
      <c r="C182" s="237"/>
      <c r="D182" s="216" t="s">
        <v>189</v>
      </c>
      <c r="E182" s="238" t="s">
        <v>21</v>
      </c>
      <c r="F182" s="239" t="s">
        <v>192</v>
      </c>
      <c r="G182" s="237"/>
      <c r="H182" s="240">
        <v>89.2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189</v>
      </c>
      <c r="AU182" s="246" t="s">
        <v>86</v>
      </c>
      <c r="AV182" s="14" t="s">
        <v>187</v>
      </c>
      <c r="AW182" s="14" t="s">
        <v>39</v>
      </c>
      <c r="AX182" s="14" t="s">
        <v>84</v>
      </c>
      <c r="AY182" s="246" t="s">
        <v>180</v>
      </c>
    </row>
    <row r="183" spans="2:65" s="1" customFormat="1" ht="16.5" customHeight="1">
      <c r="B183" s="42"/>
      <c r="C183" s="264" t="s">
        <v>294</v>
      </c>
      <c r="D183" s="264" t="s">
        <v>360</v>
      </c>
      <c r="E183" s="265" t="s">
        <v>547</v>
      </c>
      <c r="F183" s="266" t="s">
        <v>548</v>
      </c>
      <c r="G183" s="267" t="s">
        <v>185</v>
      </c>
      <c r="H183" s="268">
        <v>89.862</v>
      </c>
      <c r="I183" s="269"/>
      <c r="J183" s="270">
        <f>ROUND(I183*H183,2)</f>
        <v>0</v>
      </c>
      <c r="K183" s="266" t="s">
        <v>186</v>
      </c>
      <c r="L183" s="271"/>
      <c r="M183" s="272" t="s">
        <v>21</v>
      </c>
      <c r="N183" s="273" t="s">
        <v>47</v>
      </c>
      <c r="O183" s="43"/>
      <c r="P183" s="211">
        <f>O183*H183</f>
        <v>0</v>
      </c>
      <c r="Q183" s="211">
        <v>0.131</v>
      </c>
      <c r="R183" s="211">
        <f>Q183*H183</f>
        <v>11.771922</v>
      </c>
      <c r="S183" s="211">
        <v>0</v>
      </c>
      <c r="T183" s="212">
        <f>S183*H183</f>
        <v>0</v>
      </c>
      <c r="AR183" s="25" t="s">
        <v>223</v>
      </c>
      <c r="AT183" s="25" t="s">
        <v>360</v>
      </c>
      <c r="AU183" s="25" t="s">
        <v>86</v>
      </c>
      <c r="AY183" s="25" t="s">
        <v>180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5" t="s">
        <v>84</v>
      </c>
      <c r="BK183" s="213">
        <f>ROUND(I183*H183,2)</f>
        <v>0</v>
      </c>
      <c r="BL183" s="25" t="s">
        <v>187</v>
      </c>
      <c r="BM183" s="25" t="s">
        <v>620</v>
      </c>
    </row>
    <row r="184" spans="2:51" s="12" customFormat="1" ht="12">
      <c r="B184" s="214"/>
      <c r="C184" s="215"/>
      <c r="D184" s="216" t="s">
        <v>189</v>
      </c>
      <c r="E184" s="217" t="s">
        <v>21</v>
      </c>
      <c r="F184" s="218" t="s">
        <v>621</v>
      </c>
      <c r="G184" s="215"/>
      <c r="H184" s="217" t="s">
        <v>21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189</v>
      </c>
      <c r="AU184" s="224" t="s">
        <v>86</v>
      </c>
      <c r="AV184" s="12" t="s">
        <v>84</v>
      </c>
      <c r="AW184" s="12" t="s">
        <v>39</v>
      </c>
      <c r="AX184" s="12" t="s">
        <v>76</v>
      </c>
      <c r="AY184" s="224" t="s">
        <v>180</v>
      </c>
    </row>
    <row r="185" spans="2:51" s="13" customFormat="1" ht="12">
      <c r="B185" s="225"/>
      <c r="C185" s="226"/>
      <c r="D185" s="216" t="s">
        <v>189</v>
      </c>
      <c r="E185" s="227" t="s">
        <v>21</v>
      </c>
      <c r="F185" s="228" t="s">
        <v>622</v>
      </c>
      <c r="G185" s="226"/>
      <c r="H185" s="229">
        <v>89.862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189</v>
      </c>
      <c r="AU185" s="235" t="s">
        <v>86</v>
      </c>
      <c r="AV185" s="13" t="s">
        <v>86</v>
      </c>
      <c r="AW185" s="13" t="s">
        <v>39</v>
      </c>
      <c r="AX185" s="13" t="s">
        <v>76</v>
      </c>
      <c r="AY185" s="235" t="s">
        <v>180</v>
      </c>
    </row>
    <row r="186" spans="2:51" s="14" customFormat="1" ht="12">
      <c r="B186" s="236"/>
      <c r="C186" s="237"/>
      <c r="D186" s="216" t="s">
        <v>189</v>
      </c>
      <c r="E186" s="238" t="s">
        <v>21</v>
      </c>
      <c r="F186" s="239" t="s">
        <v>192</v>
      </c>
      <c r="G186" s="237"/>
      <c r="H186" s="240">
        <v>89.862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AT186" s="246" t="s">
        <v>189</v>
      </c>
      <c r="AU186" s="246" t="s">
        <v>86</v>
      </c>
      <c r="AV186" s="14" t="s">
        <v>187</v>
      </c>
      <c r="AW186" s="14" t="s">
        <v>39</v>
      </c>
      <c r="AX186" s="14" t="s">
        <v>84</v>
      </c>
      <c r="AY186" s="246" t="s">
        <v>180</v>
      </c>
    </row>
    <row r="187" spans="2:65" s="1" customFormat="1" ht="16.5" customHeight="1">
      <c r="B187" s="42"/>
      <c r="C187" s="264" t="s">
        <v>300</v>
      </c>
      <c r="D187" s="264" t="s">
        <v>360</v>
      </c>
      <c r="E187" s="265" t="s">
        <v>552</v>
      </c>
      <c r="F187" s="266" t="s">
        <v>553</v>
      </c>
      <c r="G187" s="267" t="s">
        <v>185</v>
      </c>
      <c r="H187" s="268">
        <v>1.133</v>
      </c>
      <c r="I187" s="269"/>
      <c r="J187" s="270">
        <f>ROUND(I187*H187,2)</f>
        <v>0</v>
      </c>
      <c r="K187" s="266" t="s">
        <v>186</v>
      </c>
      <c r="L187" s="271"/>
      <c r="M187" s="272" t="s">
        <v>21</v>
      </c>
      <c r="N187" s="273" t="s">
        <v>47</v>
      </c>
      <c r="O187" s="43"/>
      <c r="P187" s="211">
        <f>O187*H187</f>
        <v>0</v>
      </c>
      <c r="Q187" s="211">
        <v>0.131</v>
      </c>
      <c r="R187" s="211">
        <f>Q187*H187</f>
        <v>0.148423</v>
      </c>
      <c r="S187" s="211">
        <v>0</v>
      </c>
      <c r="T187" s="212">
        <f>S187*H187</f>
        <v>0</v>
      </c>
      <c r="AR187" s="25" t="s">
        <v>223</v>
      </c>
      <c r="AT187" s="25" t="s">
        <v>360</v>
      </c>
      <c r="AU187" s="25" t="s">
        <v>86</v>
      </c>
      <c r="AY187" s="25" t="s">
        <v>180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25" t="s">
        <v>84</v>
      </c>
      <c r="BK187" s="213">
        <f>ROUND(I187*H187,2)</f>
        <v>0</v>
      </c>
      <c r="BL187" s="25" t="s">
        <v>187</v>
      </c>
      <c r="BM187" s="25" t="s">
        <v>623</v>
      </c>
    </row>
    <row r="188" spans="2:51" s="12" customFormat="1" ht="12">
      <c r="B188" s="214"/>
      <c r="C188" s="215"/>
      <c r="D188" s="216" t="s">
        <v>189</v>
      </c>
      <c r="E188" s="217" t="s">
        <v>21</v>
      </c>
      <c r="F188" s="218" t="s">
        <v>555</v>
      </c>
      <c r="G188" s="215"/>
      <c r="H188" s="217" t="s">
        <v>21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189</v>
      </c>
      <c r="AU188" s="224" t="s">
        <v>86</v>
      </c>
      <c r="AV188" s="12" t="s">
        <v>84</v>
      </c>
      <c r="AW188" s="12" t="s">
        <v>39</v>
      </c>
      <c r="AX188" s="12" t="s">
        <v>76</v>
      </c>
      <c r="AY188" s="224" t="s">
        <v>180</v>
      </c>
    </row>
    <row r="189" spans="2:51" s="13" customFormat="1" ht="12">
      <c r="B189" s="225"/>
      <c r="C189" s="226"/>
      <c r="D189" s="216" t="s">
        <v>189</v>
      </c>
      <c r="E189" s="227" t="s">
        <v>21</v>
      </c>
      <c r="F189" s="228" t="s">
        <v>624</v>
      </c>
      <c r="G189" s="226"/>
      <c r="H189" s="229">
        <v>1.133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189</v>
      </c>
      <c r="AU189" s="235" t="s">
        <v>86</v>
      </c>
      <c r="AV189" s="13" t="s">
        <v>86</v>
      </c>
      <c r="AW189" s="13" t="s">
        <v>39</v>
      </c>
      <c r="AX189" s="13" t="s">
        <v>76</v>
      </c>
      <c r="AY189" s="235" t="s">
        <v>180</v>
      </c>
    </row>
    <row r="190" spans="2:51" s="14" customFormat="1" ht="12">
      <c r="B190" s="236"/>
      <c r="C190" s="237"/>
      <c r="D190" s="216" t="s">
        <v>189</v>
      </c>
      <c r="E190" s="238" t="s">
        <v>21</v>
      </c>
      <c r="F190" s="239" t="s">
        <v>192</v>
      </c>
      <c r="G190" s="237"/>
      <c r="H190" s="240">
        <v>1.133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AT190" s="246" t="s">
        <v>189</v>
      </c>
      <c r="AU190" s="246" t="s">
        <v>86</v>
      </c>
      <c r="AV190" s="14" t="s">
        <v>187</v>
      </c>
      <c r="AW190" s="14" t="s">
        <v>39</v>
      </c>
      <c r="AX190" s="14" t="s">
        <v>84</v>
      </c>
      <c r="AY190" s="246" t="s">
        <v>180</v>
      </c>
    </row>
    <row r="191" spans="2:63" s="11" customFormat="1" ht="29.85" customHeight="1">
      <c r="B191" s="186"/>
      <c r="C191" s="187"/>
      <c r="D191" s="188" t="s">
        <v>75</v>
      </c>
      <c r="E191" s="200" t="s">
        <v>235</v>
      </c>
      <c r="F191" s="200" t="s">
        <v>433</v>
      </c>
      <c r="G191" s="187"/>
      <c r="H191" s="187"/>
      <c r="I191" s="190"/>
      <c r="J191" s="201">
        <f>BK191</f>
        <v>0</v>
      </c>
      <c r="K191" s="187"/>
      <c r="L191" s="192"/>
      <c r="M191" s="193"/>
      <c r="N191" s="194"/>
      <c r="O191" s="194"/>
      <c r="P191" s="195">
        <f>SUM(P192:P242)</f>
        <v>0</v>
      </c>
      <c r="Q191" s="194"/>
      <c r="R191" s="195">
        <f>SUM(R192:R242)</f>
        <v>13.420456000000001</v>
      </c>
      <c r="S191" s="194"/>
      <c r="T191" s="196">
        <f>SUM(T192:T242)</f>
        <v>0.9400000000000001</v>
      </c>
      <c r="AR191" s="197" t="s">
        <v>84</v>
      </c>
      <c r="AT191" s="198" t="s">
        <v>75</v>
      </c>
      <c r="AU191" s="198" t="s">
        <v>84</v>
      </c>
      <c r="AY191" s="197" t="s">
        <v>180</v>
      </c>
      <c r="BK191" s="199">
        <f>SUM(BK192:BK242)</f>
        <v>0</v>
      </c>
    </row>
    <row r="192" spans="2:65" s="1" customFormat="1" ht="38.25" customHeight="1">
      <c r="B192" s="42"/>
      <c r="C192" s="202" t="s">
        <v>308</v>
      </c>
      <c r="D192" s="202" t="s">
        <v>182</v>
      </c>
      <c r="E192" s="203" t="s">
        <v>444</v>
      </c>
      <c r="F192" s="204" t="s">
        <v>445</v>
      </c>
      <c r="G192" s="205" t="s">
        <v>220</v>
      </c>
      <c r="H192" s="206">
        <v>47</v>
      </c>
      <c r="I192" s="207"/>
      <c r="J192" s="208">
        <f>ROUND(I192*H192,2)</f>
        <v>0</v>
      </c>
      <c r="K192" s="204" t="s">
        <v>186</v>
      </c>
      <c r="L192" s="62"/>
      <c r="M192" s="209" t="s">
        <v>21</v>
      </c>
      <c r="N192" s="210" t="s">
        <v>47</v>
      </c>
      <c r="O192" s="43"/>
      <c r="P192" s="211">
        <f>O192*H192</f>
        <v>0</v>
      </c>
      <c r="Q192" s="211">
        <v>0.1554</v>
      </c>
      <c r="R192" s="211">
        <f>Q192*H192</f>
        <v>7.303800000000001</v>
      </c>
      <c r="S192" s="211">
        <v>0</v>
      </c>
      <c r="T192" s="212">
        <f>S192*H192</f>
        <v>0</v>
      </c>
      <c r="AR192" s="25" t="s">
        <v>187</v>
      </c>
      <c r="AT192" s="25" t="s">
        <v>182</v>
      </c>
      <c r="AU192" s="25" t="s">
        <v>86</v>
      </c>
      <c r="AY192" s="25" t="s">
        <v>180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5" t="s">
        <v>84</v>
      </c>
      <c r="BK192" s="213">
        <f>ROUND(I192*H192,2)</f>
        <v>0</v>
      </c>
      <c r="BL192" s="25" t="s">
        <v>187</v>
      </c>
      <c r="BM192" s="25" t="s">
        <v>625</v>
      </c>
    </row>
    <row r="193" spans="2:51" s="12" customFormat="1" ht="12">
      <c r="B193" s="214"/>
      <c r="C193" s="215"/>
      <c r="D193" s="216" t="s">
        <v>189</v>
      </c>
      <c r="E193" s="217" t="s">
        <v>21</v>
      </c>
      <c r="F193" s="218" t="s">
        <v>626</v>
      </c>
      <c r="G193" s="215"/>
      <c r="H193" s="217" t="s">
        <v>21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189</v>
      </c>
      <c r="AU193" s="224" t="s">
        <v>86</v>
      </c>
      <c r="AV193" s="12" t="s">
        <v>84</v>
      </c>
      <c r="AW193" s="12" t="s">
        <v>39</v>
      </c>
      <c r="AX193" s="12" t="s">
        <v>76</v>
      </c>
      <c r="AY193" s="224" t="s">
        <v>180</v>
      </c>
    </row>
    <row r="194" spans="2:51" s="13" customFormat="1" ht="12">
      <c r="B194" s="225"/>
      <c r="C194" s="226"/>
      <c r="D194" s="216" t="s">
        <v>189</v>
      </c>
      <c r="E194" s="227" t="s">
        <v>21</v>
      </c>
      <c r="F194" s="228" t="s">
        <v>585</v>
      </c>
      <c r="G194" s="226"/>
      <c r="H194" s="229">
        <v>47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189</v>
      </c>
      <c r="AU194" s="235" t="s">
        <v>86</v>
      </c>
      <c r="AV194" s="13" t="s">
        <v>86</v>
      </c>
      <c r="AW194" s="13" t="s">
        <v>39</v>
      </c>
      <c r="AX194" s="13" t="s">
        <v>76</v>
      </c>
      <c r="AY194" s="235" t="s">
        <v>180</v>
      </c>
    </row>
    <row r="195" spans="2:51" s="14" customFormat="1" ht="12">
      <c r="B195" s="236"/>
      <c r="C195" s="237"/>
      <c r="D195" s="216" t="s">
        <v>189</v>
      </c>
      <c r="E195" s="238" t="s">
        <v>21</v>
      </c>
      <c r="F195" s="239" t="s">
        <v>192</v>
      </c>
      <c r="G195" s="237"/>
      <c r="H195" s="240">
        <v>47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189</v>
      </c>
      <c r="AU195" s="246" t="s">
        <v>86</v>
      </c>
      <c r="AV195" s="14" t="s">
        <v>187</v>
      </c>
      <c r="AW195" s="14" t="s">
        <v>39</v>
      </c>
      <c r="AX195" s="14" t="s">
        <v>84</v>
      </c>
      <c r="AY195" s="246" t="s">
        <v>180</v>
      </c>
    </row>
    <row r="196" spans="2:65" s="1" customFormat="1" ht="16.5" customHeight="1">
      <c r="B196" s="42"/>
      <c r="C196" s="264" t="s">
        <v>9</v>
      </c>
      <c r="D196" s="264" t="s">
        <v>360</v>
      </c>
      <c r="E196" s="265" t="s">
        <v>449</v>
      </c>
      <c r="F196" s="266" t="s">
        <v>450</v>
      </c>
      <c r="G196" s="267" t="s">
        <v>220</v>
      </c>
      <c r="H196" s="268">
        <v>44.44</v>
      </c>
      <c r="I196" s="269"/>
      <c r="J196" s="270">
        <f>ROUND(I196*H196,2)</f>
        <v>0</v>
      </c>
      <c r="K196" s="266" t="s">
        <v>186</v>
      </c>
      <c r="L196" s="271"/>
      <c r="M196" s="272" t="s">
        <v>21</v>
      </c>
      <c r="N196" s="273" t="s">
        <v>47</v>
      </c>
      <c r="O196" s="43"/>
      <c r="P196" s="211">
        <f>O196*H196</f>
        <v>0</v>
      </c>
      <c r="Q196" s="211">
        <v>0.081</v>
      </c>
      <c r="R196" s="211">
        <f>Q196*H196</f>
        <v>3.59964</v>
      </c>
      <c r="S196" s="211">
        <v>0</v>
      </c>
      <c r="T196" s="212">
        <f>S196*H196</f>
        <v>0</v>
      </c>
      <c r="AR196" s="25" t="s">
        <v>223</v>
      </c>
      <c r="AT196" s="25" t="s">
        <v>360</v>
      </c>
      <c r="AU196" s="25" t="s">
        <v>86</v>
      </c>
      <c r="AY196" s="25" t="s">
        <v>180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84</v>
      </c>
      <c r="BK196" s="213">
        <f>ROUND(I196*H196,2)</f>
        <v>0</v>
      </c>
      <c r="BL196" s="25" t="s">
        <v>187</v>
      </c>
      <c r="BM196" s="25" t="s">
        <v>627</v>
      </c>
    </row>
    <row r="197" spans="2:51" s="12" customFormat="1" ht="12">
      <c r="B197" s="214"/>
      <c r="C197" s="215"/>
      <c r="D197" s="216" t="s">
        <v>189</v>
      </c>
      <c r="E197" s="217" t="s">
        <v>21</v>
      </c>
      <c r="F197" s="218" t="s">
        <v>452</v>
      </c>
      <c r="G197" s="215"/>
      <c r="H197" s="217" t="s">
        <v>21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189</v>
      </c>
      <c r="AU197" s="224" t="s">
        <v>86</v>
      </c>
      <c r="AV197" s="12" t="s">
        <v>84</v>
      </c>
      <c r="AW197" s="12" t="s">
        <v>39</v>
      </c>
      <c r="AX197" s="12" t="s">
        <v>76</v>
      </c>
      <c r="AY197" s="224" t="s">
        <v>180</v>
      </c>
    </row>
    <row r="198" spans="2:51" s="13" customFormat="1" ht="12">
      <c r="B198" s="225"/>
      <c r="C198" s="226"/>
      <c r="D198" s="216" t="s">
        <v>189</v>
      </c>
      <c r="E198" s="227" t="s">
        <v>21</v>
      </c>
      <c r="F198" s="228" t="s">
        <v>628</v>
      </c>
      <c r="G198" s="226"/>
      <c r="H198" s="229">
        <v>44.44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189</v>
      </c>
      <c r="AU198" s="235" t="s">
        <v>86</v>
      </c>
      <c r="AV198" s="13" t="s">
        <v>86</v>
      </c>
      <c r="AW198" s="13" t="s">
        <v>39</v>
      </c>
      <c r="AX198" s="13" t="s">
        <v>76</v>
      </c>
      <c r="AY198" s="235" t="s">
        <v>180</v>
      </c>
    </row>
    <row r="199" spans="2:51" s="14" customFormat="1" ht="12">
      <c r="B199" s="236"/>
      <c r="C199" s="237"/>
      <c r="D199" s="216" t="s">
        <v>189</v>
      </c>
      <c r="E199" s="238" t="s">
        <v>21</v>
      </c>
      <c r="F199" s="239" t="s">
        <v>192</v>
      </c>
      <c r="G199" s="237"/>
      <c r="H199" s="240">
        <v>44.44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189</v>
      </c>
      <c r="AU199" s="246" t="s">
        <v>86</v>
      </c>
      <c r="AV199" s="14" t="s">
        <v>187</v>
      </c>
      <c r="AW199" s="14" t="s">
        <v>39</v>
      </c>
      <c r="AX199" s="14" t="s">
        <v>84</v>
      </c>
      <c r="AY199" s="246" t="s">
        <v>180</v>
      </c>
    </row>
    <row r="200" spans="2:65" s="1" customFormat="1" ht="16.5" customHeight="1">
      <c r="B200" s="42"/>
      <c r="C200" s="264" t="s">
        <v>456</v>
      </c>
      <c r="D200" s="264" t="s">
        <v>360</v>
      </c>
      <c r="E200" s="265" t="s">
        <v>457</v>
      </c>
      <c r="F200" s="266" t="s">
        <v>458</v>
      </c>
      <c r="G200" s="267" t="s">
        <v>220</v>
      </c>
      <c r="H200" s="268">
        <v>1.01</v>
      </c>
      <c r="I200" s="269"/>
      <c r="J200" s="270">
        <f>ROUND(I200*H200,2)</f>
        <v>0</v>
      </c>
      <c r="K200" s="266" t="s">
        <v>186</v>
      </c>
      <c r="L200" s="271"/>
      <c r="M200" s="272" t="s">
        <v>21</v>
      </c>
      <c r="N200" s="273" t="s">
        <v>47</v>
      </c>
      <c r="O200" s="43"/>
      <c r="P200" s="211">
        <f>O200*H200</f>
        <v>0</v>
      </c>
      <c r="Q200" s="211">
        <v>0.064</v>
      </c>
      <c r="R200" s="211">
        <f>Q200*H200</f>
        <v>0.06464</v>
      </c>
      <c r="S200" s="211">
        <v>0</v>
      </c>
      <c r="T200" s="212">
        <f>S200*H200</f>
        <v>0</v>
      </c>
      <c r="AR200" s="25" t="s">
        <v>223</v>
      </c>
      <c r="AT200" s="25" t="s">
        <v>360</v>
      </c>
      <c r="AU200" s="25" t="s">
        <v>86</v>
      </c>
      <c r="AY200" s="25" t="s">
        <v>180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84</v>
      </c>
      <c r="BK200" s="213">
        <f>ROUND(I200*H200,2)</f>
        <v>0</v>
      </c>
      <c r="BL200" s="25" t="s">
        <v>187</v>
      </c>
      <c r="BM200" s="25" t="s">
        <v>629</v>
      </c>
    </row>
    <row r="201" spans="2:51" s="12" customFormat="1" ht="12">
      <c r="B201" s="214"/>
      <c r="C201" s="215"/>
      <c r="D201" s="216" t="s">
        <v>189</v>
      </c>
      <c r="E201" s="217" t="s">
        <v>21</v>
      </c>
      <c r="F201" s="218" t="s">
        <v>460</v>
      </c>
      <c r="G201" s="215"/>
      <c r="H201" s="217" t="s">
        <v>21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189</v>
      </c>
      <c r="AU201" s="224" t="s">
        <v>86</v>
      </c>
      <c r="AV201" s="12" t="s">
        <v>84</v>
      </c>
      <c r="AW201" s="12" t="s">
        <v>39</v>
      </c>
      <c r="AX201" s="12" t="s">
        <v>76</v>
      </c>
      <c r="AY201" s="224" t="s">
        <v>180</v>
      </c>
    </row>
    <row r="202" spans="2:51" s="13" customFormat="1" ht="12">
      <c r="B202" s="225"/>
      <c r="C202" s="226"/>
      <c r="D202" s="216" t="s">
        <v>189</v>
      </c>
      <c r="E202" s="227" t="s">
        <v>21</v>
      </c>
      <c r="F202" s="228" t="s">
        <v>630</v>
      </c>
      <c r="G202" s="226"/>
      <c r="H202" s="229">
        <v>1.01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189</v>
      </c>
      <c r="AU202" s="235" t="s">
        <v>86</v>
      </c>
      <c r="AV202" s="13" t="s">
        <v>86</v>
      </c>
      <c r="AW202" s="13" t="s">
        <v>39</v>
      </c>
      <c r="AX202" s="13" t="s">
        <v>76</v>
      </c>
      <c r="AY202" s="235" t="s">
        <v>180</v>
      </c>
    </row>
    <row r="203" spans="2:51" s="14" customFormat="1" ht="12">
      <c r="B203" s="236"/>
      <c r="C203" s="237"/>
      <c r="D203" s="216" t="s">
        <v>189</v>
      </c>
      <c r="E203" s="238" t="s">
        <v>21</v>
      </c>
      <c r="F203" s="239" t="s">
        <v>192</v>
      </c>
      <c r="G203" s="237"/>
      <c r="H203" s="240">
        <v>1.01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189</v>
      </c>
      <c r="AU203" s="246" t="s">
        <v>86</v>
      </c>
      <c r="AV203" s="14" t="s">
        <v>187</v>
      </c>
      <c r="AW203" s="14" t="s">
        <v>39</v>
      </c>
      <c r="AX203" s="14" t="s">
        <v>84</v>
      </c>
      <c r="AY203" s="246" t="s">
        <v>180</v>
      </c>
    </row>
    <row r="204" spans="2:65" s="1" customFormat="1" ht="16.5" customHeight="1">
      <c r="B204" s="42"/>
      <c r="C204" s="264" t="s">
        <v>462</v>
      </c>
      <c r="D204" s="264" t="s">
        <v>360</v>
      </c>
      <c r="E204" s="265" t="s">
        <v>463</v>
      </c>
      <c r="F204" s="266" t="s">
        <v>464</v>
      </c>
      <c r="G204" s="267" t="s">
        <v>220</v>
      </c>
      <c r="H204" s="268">
        <v>2.02</v>
      </c>
      <c r="I204" s="269"/>
      <c r="J204" s="270">
        <f>ROUND(I204*H204,2)</f>
        <v>0</v>
      </c>
      <c r="K204" s="266" t="s">
        <v>186</v>
      </c>
      <c r="L204" s="271"/>
      <c r="M204" s="272" t="s">
        <v>21</v>
      </c>
      <c r="N204" s="273" t="s">
        <v>47</v>
      </c>
      <c r="O204" s="43"/>
      <c r="P204" s="211">
        <f>O204*H204</f>
        <v>0</v>
      </c>
      <c r="Q204" s="211">
        <v>0.0483</v>
      </c>
      <c r="R204" s="211">
        <f>Q204*H204</f>
        <v>0.097566</v>
      </c>
      <c r="S204" s="211">
        <v>0</v>
      </c>
      <c r="T204" s="212">
        <f>S204*H204</f>
        <v>0</v>
      </c>
      <c r="AR204" s="25" t="s">
        <v>223</v>
      </c>
      <c r="AT204" s="25" t="s">
        <v>360</v>
      </c>
      <c r="AU204" s="25" t="s">
        <v>86</v>
      </c>
      <c r="AY204" s="25" t="s">
        <v>180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5" t="s">
        <v>84</v>
      </c>
      <c r="BK204" s="213">
        <f>ROUND(I204*H204,2)</f>
        <v>0</v>
      </c>
      <c r="BL204" s="25" t="s">
        <v>187</v>
      </c>
      <c r="BM204" s="25" t="s">
        <v>631</v>
      </c>
    </row>
    <row r="205" spans="2:51" s="12" customFormat="1" ht="12">
      <c r="B205" s="214"/>
      <c r="C205" s="215"/>
      <c r="D205" s="216" t="s">
        <v>189</v>
      </c>
      <c r="E205" s="217" t="s">
        <v>21</v>
      </c>
      <c r="F205" s="218" t="s">
        <v>466</v>
      </c>
      <c r="G205" s="215"/>
      <c r="H205" s="217" t="s">
        <v>21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189</v>
      </c>
      <c r="AU205" s="224" t="s">
        <v>86</v>
      </c>
      <c r="AV205" s="12" t="s">
        <v>84</v>
      </c>
      <c r="AW205" s="12" t="s">
        <v>39</v>
      </c>
      <c r="AX205" s="12" t="s">
        <v>76</v>
      </c>
      <c r="AY205" s="224" t="s">
        <v>180</v>
      </c>
    </row>
    <row r="206" spans="2:51" s="13" customFormat="1" ht="12">
      <c r="B206" s="225"/>
      <c r="C206" s="226"/>
      <c r="D206" s="216" t="s">
        <v>189</v>
      </c>
      <c r="E206" s="227" t="s">
        <v>21</v>
      </c>
      <c r="F206" s="228" t="s">
        <v>461</v>
      </c>
      <c r="G206" s="226"/>
      <c r="H206" s="229">
        <v>2.02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189</v>
      </c>
      <c r="AU206" s="235" t="s">
        <v>86</v>
      </c>
      <c r="AV206" s="13" t="s">
        <v>86</v>
      </c>
      <c r="AW206" s="13" t="s">
        <v>39</v>
      </c>
      <c r="AX206" s="13" t="s">
        <v>76</v>
      </c>
      <c r="AY206" s="235" t="s">
        <v>180</v>
      </c>
    </row>
    <row r="207" spans="2:51" s="14" customFormat="1" ht="12">
      <c r="B207" s="236"/>
      <c r="C207" s="237"/>
      <c r="D207" s="216" t="s">
        <v>189</v>
      </c>
      <c r="E207" s="238" t="s">
        <v>21</v>
      </c>
      <c r="F207" s="239" t="s">
        <v>192</v>
      </c>
      <c r="G207" s="237"/>
      <c r="H207" s="240">
        <v>2.02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189</v>
      </c>
      <c r="AU207" s="246" t="s">
        <v>86</v>
      </c>
      <c r="AV207" s="14" t="s">
        <v>187</v>
      </c>
      <c r="AW207" s="14" t="s">
        <v>39</v>
      </c>
      <c r="AX207" s="14" t="s">
        <v>84</v>
      </c>
      <c r="AY207" s="246" t="s">
        <v>180</v>
      </c>
    </row>
    <row r="208" spans="2:65" s="1" customFormat="1" ht="38.25" customHeight="1">
      <c r="B208" s="42"/>
      <c r="C208" s="202" t="s">
        <v>468</v>
      </c>
      <c r="D208" s="202" t="s">
        <v>182</v>
      </c>
      <c r="E208" s="203" t="s">
        <v>632</v>
      </c>
      <c r="F208" s="204" t="s">
        <v>633</v>
      </c>
      <c r="G208" s="205" t="s">
        <v>220</v>
      </c>
      <c r="H208" s="206">
        <v>18</v>
      </c>
      <c r="I208" s="207"/>
      <c r="J208" s="208">
        <f>ROUND(I208*H208,2)</f>
        <v>0</v>
      </c>
      <c r="K208" s="204" t="s">
        <v>186</v>
      </c>
      <c r="L208" s="62"/>
      <c r="M208" s="209" t="s">
        <v>21</v>
      </c>
      <c r="N208" s="210" t="s">
        <v>47</v>
      </c>
      <c r="O208" s="43"/>
      <c r="P208" s="211">
        <f>O208*H208</f>
        <v>0</v>
      </c>
      <c r="Q208" s="211">
        <v>0.10095</v>
      </c>
      <c r="R208" s="211">
        <f>Q208*H208</f>
        <v>1.8171</v>
      </c>
      <c r="S208" s="211">
        <v>0</v>
      </c>
      <c r="T208" s="212">
        <f>S208*H208</f>
        <v>0</v>
      </c>
      <c r="AR208" s="25" t="s">
        <v>187</v>
      </c>
      <c r="AT208" s="25" t="s">
        <v>182</v>
      </c>
      <c r="AU208" s="25" t="s">
        <v>86</v>
      </c>
      <c r="AY208" s="25" t="s">
        <v>180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25" t="s">
        <v>84</v>
      </c>
      <c r="BK208" s="213">
        <f>ROUND(I208*H208,2)</f>
        <v>0</v>
      </c>
      <c r="BL208" s="25" t="s">
        <v>187</v>
      </c>
      <c r="BM208" s="25" t="s">
        <v>634</v>
      </c>
    </row>
    <row r="209" spans="2:51" s="12" customFormat="1" ht="12">
      <c r="B209" s="214"/>
      <c r="C209" s="215"/>
      <c r="D209" s="216" t="s">
        <v>189</v>
      </c>
      <c r="E209" s="217" t="s">
        <v>21</v>
      </c>
      <c r="F209" s="218" t="s">
        <v>635</v>
      </c>
      <c r="G209" s="215"/>
      <c r="H209" s="217" t="s">
        <v>21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189</v>
      </c>
      <c r="AU209" s="224" t="s">
        <v>86</v>
      </c>
      <c r="AV209" s="12" t="s">
        <v>84</v>
      </c>
      <c r="AW209" s="12" t="s">
        <v>39</v>
      </c>
      <c r="AX209" s="12" t="s">
        <v>76</v>
      </c>
      <c r="AY209" s="224" t="s">
        <v>180</v>
      </c>
    </row>
    <row r="210" spans="2:51" s="13" customFormat="1" ht="12">
      <c r="B210" s="225"/>
      <c r="C210" s="226"/>
      <c r="D210" s="216" t="s">
        <v>189</v>
      </c>
      <c r="E210" s="227" t="s">
        <v>21</v>
      </c>
      <c r="F210" s="228" t="s">
        <v>294</v>
      </c>
      <c r="G210" s="226"/>
      <c r="H210" s="229">
        <v>18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189</v>
      </c>
      <c r="AU210" s="235" t="s">
        <v>86</v>
      </c>
      <c r="AV210" s="13" t="s">
        <v>86</v>
      </c>
      <c r="AW210" s="13" t="s">
        <v>39</v>
      </c>
      <c r="AX210" s="13" t="s">
        <v>76</v>
      </c>
      <c r="AY210" s="235" t="s">
        <v>180</v>
      </c>
    </row>
    <row r="211" spans="2:51" s="14" customFormat="1" ht="12">
      <c r="B211" s="236"/>
      <c r="C211" s="237"/>
      <c r="D211" s="216" t="s">
        <v>189</v>
      </c>
      <c r="E211" s="238" t="s">
        <v>21</v>
      </c>
      <c r="F211" s="239" t="s">
        <v>192</v>
      </c>
      <c r="G211" s="237"/>
      <c r="H211" s="240">
        <v>18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189</v>
      </c>
      <c r="AU211" s="246" t="s">
        <v>86</v>
      </c>
      <c r="AV211" s="14" t="s">
        <v>187</v>
      </c>
      <c r="AW211" s="14" t="s">
        <v>39</v>
      </c>
      <c r="AX211" s="14" t="s">
        <v>84</v>
      </c>
      <c r="AY211" s="246" t="s">
        <v>180</v>
      </c>
    </row>
    <row r="212" spans="2:65" s="1" customFormat="1" ht="16.5" customHeight="1">
      <c r="B212" s="42"/>
      <c r="C212" s="264" t="s">
        <v>474</v>
      </c>
      <c r="D212" s="264" t="s">
        <v>360</v>
      </c>
      <c r="E212" s="265" t="s">
        <v>636</v>
      </c>
      <c r="F212" s="266" t="s">
        <v>637</v>
      </c>
      <c r="G212" s="267" t="s">
        <v>220</v>
      </c>
      <c r="H212" s="268">
        <v>18.18</v>
      </c>
      <c r="I212" s="269"/>
      <c r="J212" s="270">
        <f>ROUND(I212*H212,2)</f>
        <v>0</v>
      </c>
      <c r="K212" s="266" t="s">
        <v>186</v>
      </c>
      <c r="L212" s="271"/>
      <c r="M212" s="272" t="s">
        <v>21</v>
      </c>
      <c r="N212" s="273" t="s">
        <v>47</v>
      </c>
      <c r="O212" s="43"/>
      <c r="P212" s="211">
        <f>O212*H212</f>
        <v>0</v>
      </c>
      <c r="Q212" s="211">
        <v>0.028</v>
      </c>
      <c r="R212" s="211">
        <f>Q212*H212</f>
        <v>0.50904</v>
      </c>
      <c r="S212" s="211">
        <v>0</v>
      </c>
      <c r="T212" s="212">
        <f>S212*H212</f>
        <v>0</v>
      </c>
      <c r="AR212" s="25" t="s">
        <v>223</v>
      </c>
      <c r="AT212" s="25" t="s">
        <v>360</v>
      </c>
      <c r="AU212" s="25" t="s">
        <v>86</v>
      </c>
      <c r="AY212" s="25" t="s">
        <v>180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5" t="s">
        <v>84</v>
      </c>
      <c r="BK212" s="213">
        <f>ROUND(I212*H212,2)</f>
        <v>0</v>
      </c>
      <c r="BL212" s="25" t="s">
        <v>187</v>
      </c>
      <c r="BM212" s="25" t="s">
        <v>638</v>
      </c>
    </row>
    <row r="213" spans="2:51" s="12" customFormat="1" ht="12">
      <c r="B213" s="214"/>
      <c r="C213" s="215"/>
      <c r="D213" s="216" t="s">
        <v>189</v>
      </c>
      <c r="E213" s="217" t="s">
        <v>21</v>
      </c>
      <c r="F213" s="218" t="s">
        <v>639</v>
      </c>
      <c r="G213" s="215"/>
      <c r="H213" s="217" t="s">
        <v>21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189</v>
      </c>
      <c r="AU213" s="224" t="s">
        <v>86</v>
      </c>
      <c r="AV213" s="12" t="s">
        <v>84</v>
      </c>
      <c r="AW213" s="12" t="s">
        <v>39</v>
      </c>
      <c r="AX213" s="12" t="s">
        <v>76</v>
      </c>
      <c r="AY213" s="224" t="s">
        <v>180</v>
      </c>
    </row>
    <row r="214" spans="2:51" s="13" customFormat="1" ht="12">
      <c r="B214" s="225"/>
      <c r="C214" s="226"/>
      <c r="D214" s="216" t="s">
        <v>189</v>
      </c>
      <c r="E214" s="227" t="s">
        <v>21</v>
      </c>
      <c r="F214" s="228" t="s">
        <v>640</v>
      </c>
      <c r="G214" s="226"/>
      <c r="H214" s="229">
        <v>18.18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189</v>
      </c>
      <c r="AU214" s="235" t="s">
        <v>86</v>
      </c>
      <c r="AV214" s="13" t="s">
        <v>86</v>
      </c>
      <c r="AW214" s="13" t="s">
        <v>39</v>
      </c>
      <c r="AX214" s="13" t="s">
        <v>76</v>
      </c>
      <c r="AY214" s="235" t="s">
        <v>180</v>
      </c>
    </row>
    <row r="215" spans="2:51" s="14" customFormat="1" ht="12">
      <c r="B215" s="236"/>
      <c r="C215" s="237"/>
      <c r="D215" s="216" t="s">
        <v>189</v>
      </c>
      <c r="E215" s="238" t="s">
        <v>21</v>
      </c>
      <c r="F215" s="239" t="s">
        <v>192</v>
      </c>
      <c r="G215" s="237"/>
      <c r="H215" s="240">
        <v>18.18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AT215" s="246" t="s">
        <v>189</v>
      </c>
      <c r="AU215" s="246" t="s">
        <v>86</v>
      </c>
      <c r="AV215" s="14" t="s">
        <v>187</v>
      </c>
      <c r="AW215" s="14" t="s">
        <v>39</v>
      </c>
      <c r="AX215" s="14" t="s">
        <v>84</v>
      </c>
      <c r="AY215" s="246" t="s">
        <v>180</v>
      </c>
    </row>
    <row r="216" spans="2:65" s="1" customFormat="1" ht="38.25" customHeight="1">
      <c r="B216" s="42"/>
      <c r="C216" s="202" t="s">
        <v>480</v>
      </c>
      <c r="D216" s="202" t="s">
        <v>182</v>
      </c>
      <c r="E216" s="203" t="s">
        <v>641</v>
      </c>
      <c r="F216" s="204" t="s">
        <v>642</v>
      </c>
      <c r="G216" s="205" t="s">
        <v>220</v>
      </c>
      <c r="H216" s="206">
        <v>47</v>
      </c>
      <c r="I216" s="207"/>
      <c r="J216" s="208">
        <f>ROUND(I216*H216,2)</f>
        <v>0</v>
      </c>
      <c r="K216" s="204" t="s">
        <v>186</v>
      </c>
      <c r="L216" s="62"/>
      <c r="M216" s="209" t="s">
        <v>21</v>
      </c>
      <c r="N216" s="210" t="s">
        <v>47</v>
      </c>
      <c r="O216" s="43"/>
      <c r="P216" s="211">
        <f>O216*H216</f>
        <v>0</v>
      </c>
      <c r="Q216" s="211">
        <v>0.00061</v>
      </c>
      <c r="R216" s="211">
        <f>Q216*H216</f>
        <v>0.028669999999999998</v>
      </c>
      <c r="S216" s="211">
        <v>0</v>
      </c>
      <c r="T216" s="212">
        <f>S216*H216</f>
        <v>0</v>
      </c>
      <c r="AR216" s="25" t="s">
        <v>187</v>
      </c>
      <c r="AT216" s="25" t="s">
        <v>182</v>
      </c>
      <c r="AU216" s="25" t="s">
        <v>86</v>
      </c>
      <c r="AY216" s="25" t="s">
        <v>180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25" t="s">
        <v>84</v>
      </c>
      <c r="BK216" s="213">
        <f>ROUND(I216*H216,2)</f>
        <v>0</v>
      </c>
      <c r="BL216" s="25" t="s">
        <v>187</v>
      </c>
      <c r="BM216" s="25" t="s">
        <v>643</v>
      </c>
    </row>
    <row r="217" spans="2:51" s="12" customFormat="1" ht="12">
      <c r="B217" s="214"/>
      <c r="C217" s="215"/>
      <c r="D217" s="216" t="s">
        <v>189</v>
      </c>
      <c r="E217" s="217" t="s">
        <v>21</v>
      </c>
      <c r="F217" s="218" t="s">
        <v>644</v>
      </c>
      <c r="G217" s="215"/>
      <c r="H217" s="217" t="s">
        <v>21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189</v>
      </c>
      <c r="AU217" s="224" t="s">
        <v>86</v>
      </c>
      <c r="AV217" s="12" t="s">
        <v>84</v>
      </c>
      <c r="AW217" s="12" t="s">
        <v>39</v>
      </c>
      <c r="AX217" s="12" t="s">
        <v>76</v>
      </c>
      <c r="AY217" s="224" t="s">
        <v>180</v>
      </c>
    </row>
    <row r="218" spans="2:51" s="13" customFormat="1" ht="12">
      <c r="B218" s="225"/>
      <c r="C218" s="226"/>
      <c r="D218" s="216" t="s">
        <v>189</v>
      </c>
      <c r="E218" s="227" t="s">
        <v>21</v>
      </c>
      <c r="F218" s="228" t="s">
        <v>645</v>
      </c>
      <c r="G218" s="226"/>
      <c r="H218" s="229">
        <v>47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AT218" s="235" t="s">
        <v>189</v>
      </c>
      <c r="AU218" s="235" t="s">
        <v>86</v>
      </c>
      <c r="AV218" s="13" t="s">
        <v>86</v>
      </c>
      <c r="AW218" s="13" t="s">
        <v>39</v>
      </c>
      <c r="AX218" s="13" t="s">
        <v>76</v>
      </c>
      <c r="AY218" s="235" t="s">
        <v>180</v>
      </c>
    </row>
    <row r="219" spans="2:51" s="14" customFormat="1" ht="12">
      <c r="B219" s="236"/>
      <c r="C219" s="237"/>
      <c r="D219" s="216" t="s">
        <v>189</v>
      </c>
      <c r="E219" s="238" t="s">
        <v>21</v>
      </c>
      <c r="F219" s="239" t="s">
        <v>192</v>
      </c>
      <c r="G219" s="237"/>
      <c r="H219" s="240">
        <v>47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AT219" s="246" t="s">
        <v>189</v>
      </c>
      <c r="AU219" s="246" t="s">
        <v>86</v>
      </c>
      <c r="AV219" s="14" t="s">
        <v>187</v>
      </c>
      <c r="AW219" s="14" t="s">
        <v>39</v>
      </c>
      <c r="AX219" s="14" t="s">
        <v>84</v>
      </c>
      <c r="AY219" s="246" t="s">
        <v>180</v>
      </c>
    </row>
    <row r="220" spans="2:65" s="1" customFormat="1" ht="16.5" customHeight="1">
      <c r="B220" s="42"/>
      <c r="C220" s="202" t="s">
        <v>489</v>
      </c>
      <c r="D220" s="202" t="s">
        <v>182</v>
      </c>
      <c r="E220" s="203" t="s">
        <v>646</v>
      </c>
      <c r="F220" s="204" t="s">
        <v>647</v>
      </c>
      <c r="G220" s="205" t="s">
        <v>220</v>
      </c>
      <c r="H220" s="206">
        <v>47</v>
      </c>
      <c r="I220" s="207"/>
      <c r="J220" s="208">
        <f>ROUND(I220*H220,2)</f>
        <v>0</v>
      </c>
      <c r="K220" s="204" t="s">
        <v>186</v>
      </c>
      <c r="L220" s="62"/>
      <c r="M220" s="209" t="s">
        <v>21</v>
      </c>
      <c r="N220" s="210" t="s">
        <v>47</v>
      </c>
      <c r="O220" s="43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AR220" s="25" t="s">
        <v>187</v>
      </c>
      <c r="AT220" s="25" t="s">
        <v>182</v>
      </c>
      <c r="AU220" s="25" t="s">
        <v>86</v>
      </c>
      <c r="AY220" s="25" t="s">
        <v>180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84</v>
      </c>
      <c r="BK220" s="213">
        <f>ROUND(I220*H220,2)</f>
        <v>0</v>
      </c>
      <c r="BL220" s="25" t="s">
        <v>187</v>
      </c>
      <c r="BM220" s="25" t="s">
        <v>648</v>
      </c>
    </row>
    <row r="221" spans="2:51" s="12" customFormat="1" ht="12">
      <c r="B221" s="214"/>
      <c r="C221" s="215"/>
      <c r="D221" s="216" t="s">
        <v>189</v>
      </c>
      <c r="E221" s="217" t="s">
        <v>21</v>
      </c>
      <c r="F221" s="218" t="s">
        <v>649</v>
      </c>
      <c r="G221" s="215"/>
      <c r="H221" s="217" t="s">
        <v>21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189</v>
      </c>
      <c r="AU221" s="224" t="s">
        <v>86</v>
      </c>
      <c r="AV221" s="12" t="s">
        <v>84</v>
      </c>
      <c r="AW221" s="12" t="s">
        <v>39</v>
      </c>
      <c r="AX221" s="12" t="s">
        <v>76</v>
      </c>
      <c r="AY221" s="224" t="s">
        <v>180</v>
      </c>
    </row>
    <row r="222" spans="2:51" s="13" customFormat="1" ht="12">
      <c r="B222" s="225"/>
      <c r="C222" s="226"/>
      <c r="D222" s="216" t="s">
        <v>189</v>
      </c>
      <c r="E222" s="227" t="s">
        <v>21</v>
      </c>
      <c r="F222" s="228" t="s">
        <v>645</v>
      </c>
      <c r="G222" s="226"/>
      <c r="H222" s="229">
        <v>47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189</v>
      </c>
      <c r="AU222" s="235" t="s">
        <v>86</v>
      </c>
      <c r="AV222" s="13" t="s">
        <v>86</v>
      </c>
      <c r="AW222" s="13" t="s">
        <v>39</v>
      </c>
      <c r="AX222" s="13" t="s">
        <v>76</v>
      </c>
      <c r="AY222" s="235" t="s">
        <v>180</v>
      </c>
    </row>
    <row r="223" spans="2:51" s="14" customFormat="1" ht="12">
      <c r="B223" s="236"/>
      <c r="C223" s="237"/>
      <c r="D223" s="216" t="s">
        <v>189</v>
      </c>
      <c r="E223" s="238" t="s">
        <v>21</v>
      </c>
      <c r="F223" s="239" t="s">
        <v>192</v>
      </c>
      <c r="G223" s="237"/>
      <c r="H223" s="240">
        <v>47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AT223" s="246" t="s">
        <v>189</v>
      </c>
      <c r="AU223" s="246" t="s">
        <v>86</v>
      </c>
      <c r="AV223" s="14" t="s">
        <v>187</v>
      </c>
      <c r="AW223" s="14" t="s">
        <v>39</v>
      </c>
      <c r="AX223" s="14" t="s">
        <v>84</v>
      </c>
      <c r="AY223" s="246" t="s">
        <v>180</v>
      </c>
    </row>
    <row r="224" spans="2:65" s="1" customFormat="1" ht="25.5" customHeight="1">
      <c r="B224" s="42"/>
      <c r="C224" s="202" t="s">
        <v>650</v>
      </c>
      <c r="D224" s="202" t="s">
        <v>182</v>
      </c>
      <c r="E224" s="203" t="s">
        <v>651</v>
      </c>
      <c r="F224" s="204" t="s">
        <v>652</v>
      </c>
      <c r="G224" s="205" t="s">
        <v>220</v>
      </c>
      <c r="H224" s="206">
        <v>3.5</v>
      </c>
      <c r="I224" s="207"/>
      <c r="J224" s="208">
        <f>ROUND(I224*H224,2)</f>
        <v>0</v>
      </c>
      <c r="K224" s="204" t="s">
        <v>186</v>
      </c>
      <c r="L224" s="62"/>
      <c r="M224" s="209" t="s">
        <v>21</v>
      </c>
      <c r="N224" s="210" t="s">
        <v>47</v>
      </c>
      <c r="O224" s="43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AR224" s="25" t="s">
        <v>187</v>
      </c>
      <c r="AT224" s="25" t="s">
        <v>182</v>
      </c>
      <c r="AU224" s="25" t="s">
        <v>86</v>
      </c>
      <c r="AY224" s="25" t="s">
        <v>180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25" t="s">
        <v>84</v>
      </c>
      <c r="BK224" s="213">
        <f>ROUND(I224*H224,2)</f>
        <v>0</v>
      </c>
      <c r="BL224" s="25" t="s">
        <v>187</v>
      </c>
      <c r="BM224" s="25" t="s">
        <v>653</v>
      </c>
    </row>
    <row r="225" spans="2:51" s="12" customFormat="1" ht="12">
      <c r="B225" s="214"/>
      <c r="C225" s="215"/>
      <c r="D225" s="216" t="s">
        <v>189</v>
      </c>
      <c r="E225" s="217" t="s">
        <v>21</v>
      </c>
      <c r="F225" s="218" t="s">
        <v>654</v>
      </c>
      <c r="G225" s="215"/>
      <c r="H225" s="217" t="s">
        <v>21</v>
      </c>
      <c r="I225" s="219"/>
      <c r="J225" s="215"/>
      <c r="K225" s="215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189</v>
      </c>
      <c r="AU225" s="224" t="s">
        <v>86</v>
      </c>
      <c r="AV225" s="12" t="s">
        <v>84</v>
      </c>
      <c r="AW225" s="12" t="s">
        <v>39</v>
      </c>
      <c r="AX225" s="12" t="s">
        <v>76</v>
      </c>
      <c r="AY225" s="224" t="s">
        <v>180</v>
      </c>
    </row>
    <row r="226" spans="2:51" s="13" customFormat="1" ht="12">
      <c r="B226" s="225"/>
      <c r="C226" s="226"/>
      <c r="D226" s="216" t="s">
        <v>189</v>
      </c>
      <c r="E226" s="227" t="s">
        <v>21</v>
      </c>
      <c r="F226" s="228" t="s">
        <v>655</v>
      </c>
      <c r="G226" s="226"/>
      <c r="H226" s="229">
        <v>3.5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AT226" s="235" t="s">
        <v>189</v>
      </c>
      <c r="AU226" s="235" t="s">
        <v>86</v>
      </c>
      <c r="AV226" s="13" t="s">
        <v>86</v>
      </c>
      <c r="AW226" s="13" t="s">
        <v>39</v>
      </c>
      <c r="AX226" s="13" t="s">
        <v>76</v>
      </c>
      <c r="AY226" s="235" t="s">
        <v>180</v>
      </c>
    </row>
    <row r="227" spans="2:51" s="14" customFormat="1" ht="12">
      <c r="B227" s="236"/>
      <c r="C227" s="237"/>
      <c r="D227" s="216" t="s">
        <v>189</v>
      </c>
      <c r="E227" s="238" t="s">
        <v>21</v>
      </c>
      <c r="F227" s="239" t="s">
        <v>192</v>
      </c>
      <c r="G227" s="237"/>
      <c r="H227" s="240">
        <v>3.5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AT227" s="246" t="s">
        <v>189</v>
      </c>
      <c r="AU227" s="246" t="s">
        <v>86</v>
      </c>
      <c r="AV227" s="14" t="s">
        <v>187</v>
      </c>
      <c r="AW227" s="14" t="s">
        <v>39</v>
      </c>
      <c r="AX227" s="14" t="s">
        <v>84</v>
      </c>
      <c r="AY227" s="246" t="s">
        <v>180</v>
      </c>
    </row>
    <row r="228" spans="2:65" s="1" customFormat="1" ht="25.5" customHeight="1">
      <c r="B228" s="42"/>
      <c r="C228" s="202" t="s">
        <v>656</v>
      </c>
      <c r="D228" s="202" t="s">
        <v>182</v>
      </c>
      <c r="E228" s="203" t="s">
        <v>657</v>
      </c>
      <c r="F228" s="204" t="s">
        <v>658</v>
      </c>
      <c r="G228" s="205" t="s">
        <v>185</v>
      </c>
      <c r="H228" s="206">
        <v>23.5</v>
      </c>
      <c r="I228" s="207"/>
      <c r="J228" s="208">
        <f>ROUND(I228*H228,2)</f>
        <v>0</v>
      </c>
      <c r="K228" s="204" t="s">
        <v>186</v>
      </c>
      <c r="L228" s="62"/>
      <c r="M228" s="209" t="s">
        <v>21</v>
      </c>
      <c r="N228" s="210" t="s">
        <v>47</v>
      </c>
      <c r="O228" s="43"/>
      <c r="P228" s="211">
        <f>O228*H228</f>
        <v>0</v>
      </c>
      <c r="Q228" s="211">
        <v>0</v>
      </c>
      <c r="R228" s="211">
        <f>Q228*H228</f>
        <v>0</v>
      </c>
      <c r="S228" s="211">
        <v>0.02</v>
      </c>
      <c r="T228" s="212">
        <f>S228*H228</f>
        <v>0.47000000000000003</v>
      </c>
      <c r="AR228" s="25" t="s">
        <v>187</v>
      </c>
      <c r="AT228" s="25" t="s">
        <v>182</v>
      </c>
      <c r="AU228" s="25" t="s">
        <v>86</v>
      </c>
      <c r="AY228" s="25" t="s">
        <v>180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25" t="s">
        <v>84</v>
      </c>
      <c r="BK228" s="213">
        <f>ROUND(I228*H228,2)</f>
        <v>0</v>
      </c>
      <c r="BL228" s="25" t="s">
        <v>187</v>
      </c>
      <c r="BM228" s="25" t="s">
        <v>659</v>
      </c>
    </row>
    <row r="229" spans="2:51" s="12" customFormat="1" ht="12">
      <c r="B229" s="214"/>
      <c r="C229" s="215"/>
      <c r="D229" s="216" t="s">
        <v>189</v>
      </c>
      <c r="E229" s="217" t="s">
        <v>21</v>
      </c>
      <c r="F229" s="218" t="s">
        <v>660</v>
      </c>
      <c r="G229" s="215"/>
      <c r="H229" s="217" t="s">
        <v>21</v>
      </c>
      <c r="I229" s="219"/>
      <c r="J229" s="215"/>
      <c r="K229" s="215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189</v>
      </c>
      <c r="AU229" s="224" t="s">
        <v>86</v>
      </c>
      <c r="AV229" s="12" t="s">
        <v>84</v>
      </c>
      <c r="AW229" s="12" t="s">
        <v>39</v>
      </c>
      <c r="AX229" s="12" t="s">
        <v>76</v>
      </c>
      <c r="AY229" s="224" t="s">
        <v>180</v>
      </c>
    </row>
    <row r="230" spans="2:51" s="12" customFormat="1" ht="12">
      <c r="B230" s="214"/>
      <c r="C230" s="215"/>
      <c r="D230" s="216" t="s">
        <v>189</v>
      </c>
      <c r="E230" s="217" t="s">
        <v>21</v>
      </c>
      <c r="F230" s="218" t="s">
        <v>661</v>
      </c>
      <c r="G230" s="215"/>
      <c r="H230" s="217" t="s">
        <v>21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189</v>
      </c>
      <c r="AU230" s="224" t="s">
        <v>86</v>
      </c>
      <c r="AV230" s="12" t="s">
        <v>84</v>
      </c>
      <c r="AW230" s="12" t="s">
        <v>39</v>
      </c>
      <c r="AX230" s="12" t="s">
        <v>76</v>
      </c>
      <c r="AY230" s="224" t="s">
        <v>180</v>
      </c>
    </row>
    <row r="231" spans="2:51" s="13" customFormat="1" ht="12">
      <c r="B231" s="225"/>
      <c r="C231" s="226"/>
      <c r="D231" s="216" t="s">
        <v>189</v>
      </c>
      <c r="E231" s="227" t="s">
        <v>21</v>
      </c>
      <c r="F231" s="228" t="s">
        <v>582</v>
      </c>
      <c r="G231" s="226"/>
      <c r="H231" s="229">
        <v>23.5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AT231" s="235" t="s">
        <v>189</v>
      </c>
      <c r="AU231" s="235" t="s">
        <v>86</v>
      </c>
      <c r="AV231" s="13" t="s">
        <v>86</v>
      </c>
      <c r="AW231" s="13" t="s">
        <v>39</v>
      </c>
      <c r="AX231" s="13" t="s">
        <v>76</v>
      </c>
      <c r="AY231" s="235" t="s">
        <v>180</v>
      </c>
    </row>
    <row r="232" spans="2:51" s="14" customFormat="1" ht="12">
      <c r="B232" s="236"/>
      <c r="C232" s="237"/>
      <c r="D232" s="216" t="s">
        <v>189</v>
      </c>
      <c r="E232" s="238" t="s">
        <v>21</v>
      </c>
      <c r="F232" s="239" t="s">
        <v>192</v>
      </c>
      <c r="G232" s="237"/>
      <c r="H232" s="240">
        <v>23.5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AT232" s="246" t="s">
        <v>189</v>
      </c>
      <c r="AU232" s="246" t="s">
        <v>86</v>
      </c>
      <c r="AV232" s="14" t="s">
        <v>187</v>
      </c>
      <c r="AW232" s="14" t="s">
        <v>39</v>
      </c>
      <c r="AX232" s="14" t="s">
        <v>84</v>
      </c>
      <c r="AY232" s="246" t="s">
        <v>180</v>
      </c>
    </row>
    <row r="233" spans="2:65" s="1" customFormat="1" ht="38.25" customHeight="1">
      <c r="B233" s="42"/>
      <c r="C233" s="202" t="s">
        <v>662</v>
      </c>
      <c r="D233" s="202" t="s">
        <v>182</v>
      </c>
      <c r="E233" s="203" t="s">
        <v>663</v>
      </c>
      <c r="F233" s="204" t="s">
        <v>664</v>
      </c>
      <c r="G233" s="205" t="s">
        <v>185</v>
      </c>
      <c r="H233" s="206">
        <v>23.5</v>
      </c>
      <c r="I233" s="207"/>
      <c r="J233" s="208">
        <f>ROUND(I233*H233,2)</f>
        <v>0</v>
      </c>
      <c r="K233" s="204" t="s">
        <v>186</v>
      </c>
      <c r="L233" s="62"/>
      <c r="M233" s="209" t="s">
        <v>21</v>
      </c>
      <c r="N233" s="210" t="s">
        <v>47</v>
      </c>
      <c r="O233" s="43"/>
      <c r="P233" s="211">
        <f>O233*H233</f>
        <v>0</v>
      </c>
      <c r="Q233" s="211">
        <v>0</v>
      </c>
      <c r="R233" s="211">
        <f>Q233*H233</f>
        <v>0</v>
      </c>
      <c r="S233" s="211">
        <v>0.02</v>
      </c>
      <c r="T233" s="212">
        <f>S233*H233</f>
        <v>0.47000000000000003</v>
      </c>
      <c r="AR233" s="25" t="s">
        <v>187</v>
      </c>
      <c r="AT233" s="25" t="s">
        <v>182</v>
      </c>
      <c r="AU233" s="25" t="s">
        <v>86</v>
      </c>
      <c r="AY233" s="25" t="s">
        <v>180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25" t="s">
        <v>84</v>
      </c>
      <c r="BK233" s="213">
        <f>ROUND(I233*H233,2)</f>
        <v>0</v>
      </c>
      <c r="BL233" s="25" t="s">
        <v>187</v>
      </c>
      <c r="BM233" s="25" t="s">
        <v>665</v>
      </c>
    </row>
    <row r="234" spans="2:51" s="12" customFormat="1" ht="12">
      <c r="B234" s="214"/>
      <c r="C234" s="215"/>
      <c r="D234" s="216" t="s">
        <v>189</v>
      </c>
      <c r="E234" s="217" t="s">
        <v>21</v>
      </c>
      <c r="F234" s="218" t="s">
        <v>660</v>
      </c>
      <c r="G234" s="215"/>
      <c r="H234" s="217" t="s">
        <v>21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189</v>
      </c>
      <c r="AU234" s="224" t="s">
        <v>86</v>
      </c>
      <c r="AV234" s="12" t="s">
        <v>84</v>
      </c>
      <c r="AW234" s="12" t="s">
        <v>39</v>
      </c>
      <c r="AX234" s="12" t="s">
        <v>76</v>
      </c>
      <c r="AY234" s="224" t="s">
        <v>180</v>
      </c>
    </row>
    <row r="235" spans="2:51" s="12" customFormat="1" ht="12">
      <c r="B235" s="214"/>
      <c r="C235" s="215"/>
      <c r="D235" s="216" t="s">
        <v>189</v>
      </c>
      <c r="E235" s="217" t="s">
        <v>21</v>
      </c>
      <c r="F235" s="218" t="s">
        <v>661</v>
      </c>
      <c r="G235" s="215"/>
      <c r="H235" s="217" t="s">
        <v>21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189</v>
      </c>
      <c r="AU235" s="224" t="s">
        <v>86</v>
      </c>
      <c r="AV235" s="12" t="s">
        <v>84</v>
      </c>
      <c r="AW235" s="12" t="s">
        <v>39</v>
      </c>
      <c r="AX235" s="12" t="s">
        <v>76</v>
      </c>
      <c r="AY235" s="224" t="s">
        <v>180</v>
      </c>
    </row>
    <row r="236" spans="2:51" s="13" customFormat="1" ht="12">
      <c r="B236" s="225"/>
      <c r="C236" s="226"/>
      <c r="D236" s="216" t="s">
        <v>189</v>
      </c>
      <c r="E236" s="227" t="s">
        <v>21</v>
      </c>
      <c r="F236" s="228" t="s">
        <v>582</v>
      </c>
      <c r="G236" s="226"/>
      <c r="H236" s="229">
        <v>23.5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189</v>
      </c>
      <c r="AU236" s="235" t="s">
        <v>86</v>
      </c>
      <c r="AV236" s="13" t="s">
        <v>86</v>
      </c>
      <c r="AW236" s="13" t="s">
        <v>39</v>
      </c>
      <c r="AX236" s="13" t="s">
        <v>76</v>
      </c>
      <c r="AY236" s="235" t="s">
        <v>180</v>
      </c>
    </row>
    <row r="237" spans="2:51" s="14" customFormat="1" ht="12">
      <c r="B237" s="236"/>
      <c r="C237" s="237"/>
      <c r="D237" s="216" t="s">
        <v>189</v>
      </c>
      <c r="E237" s="238" t="s">
        <v>21</v>
      </c>
      <c r="F237" s="239" t="s">
        <v>192</v>
      </c>
      <c r="G237" s="237"/>
      <c r="H237" s="240">
        <v>23.5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AT237" s="246" t="s">
        <v>189</v>
      </c>
      <c r="AU237" s="246" t="s">
        <v>86</v>
      </c>
      <c r="AV237" s="14" t="s">
        <v>187</v>
      </c>
      <c r="AW237" s="14" t="s">
        <v>39</v>
      </c>
      <c r="AX237" s="14" t="s">
        <v>84</v>
      </c>
      <c r="AY237" s="246" t="s">
        <v>180</v>
      </c>
    </row>
    <row r="238" spans="2:65" s="1" customFormat="1" ht="38.25" customHeight="1">
      <c r="B238" s="42"/>
      <c r="C238" s="202" t="s">
        <v>666</v>
      </c>
      <c r="D238" s="202" t="s">
        <v>182</v>
      </c>
      <c r="E238" s="203" t="s">
        <v>481</v>
      </c>
      <c r="F238" s="204" t="s">
        <v>482</v>
      </c>
      <c r="G238" s="205" t="s">
        <v>483</v>
      </c>
      <c r="H238" s="206">
        <v>2.35</v>
      </c>
      <c r="I238" s="207"/>
      <c r="J238" s="208">
        <f>ROUND(I238*H238,2)</f>
        <v>0</v>
      </c>
      <c r="K238" s="204" t="s">
        <v>422</v>
      </c>
      <c r="L238" s="62"/>
      <c r="M238" s="209" t="s">
        <v>21</v>
      </c>
      <c r="N238" s="210" t="s">
        <v>47</v>
      </c>
      <c r="O238" s="43"/>
      <c r="P238" s="211">
        <f>O238*H238</f>
        <v>0</v>
      </c>
      <c r="Q238" s="211">
        <v>0</v>
      </c>
      <c r="R238" s="211">
        <f>Q238*H238</f>
        <v>0</v>
      </c>
      <c r="S238" s="211">
        <v>0</v>
      </c>
      <c r="T238" s="212">
        <f>S238*H238</f>
        <v>0</v>
      </c>
      <c r="AR238" s="25" t="s">
        <v>484</v>
      </c>
      <c r="AT238" s="25" t="s">
        <v>182</v>
      </c>
      <c r="AU238" s="25" t="s">
        <v>86</v>
      </c>
      <c r="AY238" s="25" t="s">
        <v>180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25" t="s">
        <v>84</v>
      </c>
      <c r="BK238" s="213">
        <f>ROUND(I238*H238,2)</f>
        <v>0</v>
      </c>
      <c r="BL238" s="25" t="s">
        <v>484</v>
      </c>
      <c r="BM238" s="25" t="s">
        <v>667</v>
      </c>
    </row>
    <row r="239" spans="2:47" s="1" customFormat="1" ht="24">
      <c r="B239" s="42"/>
      <c r="C239" s="64"/>
      <c r="D239" s="216" t="s">
        <v>424</v>
      </c>
      <c r="E239" s="64"/>
      <c r="F239" s="274" t="s">
        <v>486</v>
      </c>
      <c r="G239" s="64"/>
      <c r="H239" s="64"/>
      <c r="I239" s="173"/>
      <c r="J239" s="64"/>
      <c r="K239" s="64"/>
      <c r="L239" s="62"/>
      <c r="M239" s="275"/>
      <c r="N239" s="43"/>
      <c r="O239" s="43"/>
      <c r="P239" s="43"/>
      <c r="Q239" s="43"/>
      <c r="R239" s="43"/>
      <c r="S239" s="43"/>
      <c r="T239" s="79"/>
      <c r="AT239" s="25" t="s">
        <v>424</v>
      </c>
      <c r="AU239" s="25" t="s">
        <v>86</v>
      </c>
    </row>
    <row r="240" spans="2:51" s="12" customFormat="1" ht="12">
      <c r="B240" s="214"/>
      <c r="C240" s="215"/>
      <c r="D240" s="216" t="s">
        <v>189</v>
      </c>
      <c r="E240" s="217" t="s">
        <v>21</v>
      </c>
      <c r="F240" s="218" t="s">
        <v>568</v>
      </c>
      <c r="G240" s="215"/>
      <c r="H240" s="217" t="s">
        <v>21</v>
      </c>
      <c r="I240" s="219"/>
      <c r="J240" s="215"/>
      <c r="K240" s="215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189</v>
      </c>
      <c r="AU240" s="224" t="s">
        <v>86</v>
      </c>
      <c r="AV240" s="12" t="s">
        <v>84</v>
      </c>
      <c r="AW240" s="12" t="s">
        <v>39</v>
      </c>
      <c r="AX240" s="12" t="s">
        <v>76</v>
      </c>
      <c r="AY240" s="224" t="s">
        <v>180</v>
      </c>
    </row>
    <row r="241" spans="2:51" s="13" customFormat="1" ht="12">
      <c r="B241" s="225"/>
      <c r="C241" s="226"/>
      <c r="D241" s="216" t="s">
        <v>189</v>
      </c>
      <c r="E241" s="227" t="s">
        <v>21</v>
      </c>
      <c r="F241" s="228" t="s">
        <v>668</v>
      </c>
      <c r="G241" s="226"/>
      <c r="H241" s="229">
        <v>2.35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AT241" s="235" t="s">
        <v>189</v>
      </c>
      <c r="AU241" s="235" t="s">
        <v>86</v>
      </c>
      <c r="AV241" s="13" t="s">
        <v>86</v>
      </c>
      <c r="AW241" s="13" t="s">
        <v>39</v>
      </c>
      <c r="AX241" s="13" t="s">
        <v>76</v>
      </c>
      <c r="AY241" s="235" t="s">
        <v>180</v>
      </c>
    </row>
    <row r="242" spans="2:51" s="14" customFormat="1" ht="12">
      <c r="B242" s="236"/>
      <c r="C242" s="237"/>
      <c r="D242" s="216" t="s">
        <v>189</v>
      </c>
      <c r="E242" s="238" t="s">
        <v>21</v>
      </c>
      <c r="F242" s="239" t="s">
        <v>192</v>
      </c>
      <c r="G242" s="237"/>
      <c r="H242" s="240">
        <v>2.35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AT242" s="246" t="s">
        <v>189</v>
      </c>
      <c r="AU242" s="246" t="s">
        <v>86</v>
      </c>
      <c r="AV242" s="14" t="s">
        <v>187</v>
      </c>
      <c r="AW242" s="14" t="s">
        <v>39</v>
      </c>
      <c r="AX242" s="14" t="s">
        <v>84</v>
      </c>
      <c r="AY242" s="246" t="s">
        <v>180</v>
      </c>
    </row>
    <row r="243" spans="2:63" s="11" customFormat="1" ht="29.85" customHeight="1">
      <c r="B243" s="186"/>
      <c r="C243" s="187"/>
      <c r="D243" s="188" t="s">
        <v>75</v>
      </c>
      <c r="E243" s="200" t="s">
        <v>252</v>
      </c>
      <c r="F243" s="200" t="s">
        <v>253</v>
      </c>
      <c r="G243" s="187"/>
      <c r="H243" s="187"/>
      <c r="I243" s="190"/>
      <c r="J243" s="201">
        <f>BK243</f>
        <v>0</v>
      </c>
      <c r="K243" s="187"/>
      <c r="L243" s="192"/>
      <c r="M243" s="193"/>
      <c r="N243" s="194"/>
      <c r="O243" s="194"/>
      <c r="P243" s="195">
        <f>SUM(P244:P270)</f>
        <v>0</v>
      </c>
      <c r="Q243" s="194"/>
      <c r="R243" s="195">
        <f>SUM(R244:R270)</f>
        <v>0</v>
      </c>
      <c r="S243" s="194"/>
      <c r="T243" s="196">
        <f>SUM(T244:T270)</f>
        <v>0</v>
      </c>
      <c r="AR243" s="197" t="s">
        <v>84</v>
      </c>
      <c r="AT243" s="198" t="s">
        <v>75</v>
      </c>
      <c r="AU243" s="198" t="s">
        <v>84</v>
      </c>
      <c r="AY243" s="197" t="s">
        <v>180</v>
      </c>
      <c r="BK243" s="199">
        <f>SUM(BK244:BK270)</f>
        <v>0</v>
      </c>
    </row>
    <row r="244" spans="2:65" s="1" customFormat="1" ht="25.5" customHeight="1">
      <c r="B244" s="42"/>
      <c r="C244" s="202" t="s">
        <v>669</v>
      </c>
      <c r="D244" s="202" t="s">
        <v>182</v>
      </c>
      <c r="E244" s="203" t="s">
        <v>255</v>
      </c>
      <c r="F244" s="204" t="s">
        <v>256</v>
      </c>
      <c r="G244" s="205" t="s">
        <v>257</v>
      </c>
      <c r="H244" s="206">
        <v>38.984</v>
      </c>
      <c r="I244" s="207"/>
      <c r="J244" s="208">
        <f>ROUND(I244*H244,2)</f>
        <v>0</v>
      </c>
      <c r="K244" s="204" t="s">
        <v>186</v>
      </c>
      <c r="L244" s="62"/>
      <c r="M244" s="209" t="s">
        <v>21</v>
      </c>
      <c r="N244" s="210" t="s">
        <v>47</v>
      </c>
      <c r="O244" s="43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AR244" s="25" t="s">
        <v>187</v>
      </c>
      <c r="AT244" s="25" t="s">
        <v>182</v>
      </c>
      <c r="AU244" s="25" t="s">
        <v>86</v>
      </c>
      <c r="AY244" s="25" t="s">
        <v>180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25" t="s">
        <v>84</v>
      </c>
      <c r="BK244" s="213">
        <f>ROUND(I244*H244,2)</f>
        <v>0</v>
      </c>
      <c r="BL244" s="25" t="s">
        <v>187</v>
      </c>
      <c r="BM244" s="25" t="s">
        <v>670</v>
      </c>
    </row>
    <row r="245" spans="2:51" s="12" customFormat="1" ht="12">
      <c r="B245" s="214"/>
      <c r="C245" s="215"/>
      <c r="D245" s="216" t="s">
        <v>189</v>
      </c>
      <c r="E245" s="217" t="s">
        <v>21</v>
      </c>
      <c r="F245" s="218" t="s">
        <v>259</v>
      </c>
      <c r="G245" s="215"/>
      <c r="H245" s="217" t="s">
        <v>21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189</v>
      </c>
      <c r="AU245" s="224" t="s">
        <v>86</v>
      </c>
      <c r="AV245" s="12" t="s">
        <v>84</v>
      </c>
      <c r="AW245" s="12" t="s">
        <v>39</v>
      </c>
      <c r="AX245" s="12" t="s">
        <v>76</v>
      </c>
      <c r="AY245" s="224" t="s">
        <v>180</v>
      </c>
    </row>
    <row r="246" spans="2:51" s="12" customFormat="1" ht="12">
      <c r="B246" s="214"/>
      <c r="C246" s="215"/>
      <c r="D246" s="216" t="s">
        <v>189</v>
      </c>
      <c r="E246" s="217" t="s">
        <v>21</v>
      </c>
      <c r="F246" s="218" t="s">
        <v>671</v>
      </c>
      <c r="G246" s="215"/>
      <c r="H246" s="217" t="s">
        <v>21</v>
      </c>
      <c r="I246" s="219"/>
      <c r="J246" s="215"/>
      <c r="K246" s="215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189</v>
      </c>
      <c r="AU246" s="224" t="s">
        <v>86</v>
      </c>
      <c r="AV246" s="12" t="s">
        <v>84</v>
      </c>
      <c r="AW246" s="12" t="s">
        <v>39</v>
      </c>
      <c r="AX246" s="12" t="s">
        <v>76</v>
      </c>
      <c r="AY246" s="224" t="s">
        <v>180</v>
      </c>
    </row>
    <row r="247" spans="2:51" s="13" customFormat="1" ht="12">
      <c r="B247" s="225"/>
      <c r="C247" s="226"/>
      <c r="D247" s="216" t="s">
        <v>189</v>
      </c>
      <c r="E247" s="227" t="s">
        <v>21</v>
      </c>
      <c r="F247" s="228" t="s">
        <v>672</v>
      </c>
      <c r="G247" s="226"/>
      <c r="H247" s="229">
        <v>20.844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AT247" s="235" t="s">
        <v>189</v>
      </c>
      <c r="AU247" s="235" t="s">
        <v>86</v>
      </c>
      <c r="AV247" s="13" t="s">
        <v>86</v>
      </c>
      <c r="AW247" s="13" t="s">
        <v>39</v>
      </c>
      <c r="AX247" s="13" t="s">
        <v>76</v>
      </c>
      <c r="AY247" s="235" t="s">
        <v>180</v>
      </c>
    </row>
    <row r="248" spans="2:51" s="12" customFormat="1" ht="12">
      <c r="B248" s="214"/>
      <c r="C248" s="215"/>
      <c r="D248" s="216" t="s">
        <v>189</v>
      </c>
      <c r="E248" s="217" t="s">
        <v>21</v>
      </c>
      <c r="F248" s="218" t="s">
        <v>673</v>
      </c>
      <c r="G248" s="215"/>
      <c r="H248" s="217" t="s">
        <v>21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189</v>
      </c>
      <c r="AU248" s="224" t="s">
        <v>86</v>
      </c>
      <c r="AV248" s="12" t="s">
        <v>84</v>
      </c>
      <c r="AW248" s="12" t="s">
        <v>39</v>
      </c>
      <c r="AX248" s="12" t="s">
        <v>76</v>
      </c>
      <c r="AY248" s="224" t="s">
        <v>180</v>
      </c>
    </row>
    <row r="249" spans="2:51" s="13" customFormat="1" ht="12">
      <c r="B249" s="225"/>
      <c r="C249" s="226"/>
      <c r="D249" s="216" t="s">
        <v>189</v>
      </c>
      <c r="E249" s="227" t="s">
        <v>21</v>
      </c>
      <c r="F249" s="228" t="s">
        <v>674</v>
      </c>
      <c r="G249" s="226"/>
      <c r="H249" s="229">
        <v>18.14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AT249" s="235" t="s">
        <v>189</v>
      </c>
      <c r="AU249" s="235" t="s">
        <v>86</v>
      </c>
      <c r="AV249" s="13" t="s">
        <v>86</v>
      </c>
      <c r="AW249" s="13" t="s">
        <v>39</v>
      </c>
      <c r="AX249" s="13" t="s">
        <v>76</v>
      </c>
      <c r="AY249" s="235" t="s">
        <v>180</v>
      </c>
    </row>
    <row r="250" spans="2:51" s="14" customFormat="1" ht="12">
      <c r="B250" s="236"/>
      <c r="C250" s="237"/>
      <c r="D250" s="216" t="s">
        <v>189</v>
      </c>
      <c r="E250" s="238" t="s">
        <v>21</v>
      </c>
      <c r="F250" s="239" t="s">
        <v>192</v>
      </c>
      <c r="G250" s="237"/>
      <c r="H250" s="240">
        <v>38.984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AT250" s="246" t="s">
        <v>189</v>
      </c>
      <c r="AU250" s="246" t="s">
        <v>86</v>
      </c>
      <c r="AV250" s="14" t="s">
        <v>187</v>
      </c>
      <c r="AW250" s="14" t="s">
        <v>39</v>
      </c>
      <c r="AX250" s="14" t="s">
        <v>84</v>
      </c>
      <c r="AY250" s="246" t="s">
        <v>180</v>
      </c>
    </row>
    <row r="251" spans="2:65" s="1" customFormat="1" ht="38.25" customHeight="1">
      <c r="B251" s="42"/>
      <c r="C251" s="202" t="s">
        <v>675</v>
      </c>
      <c r="D251" s="202" t="s">
        <v>182</v>
      </c>
      <c r="E251" s="203" t="s">
        <v>267</v>
      </c>
      <c r="F251" s="204" t="s">
        <v>268</v>
      </c>
      <c r="G251" s="205" t="s">
        <v>257</v>
      </c>
      <c r="H251" s="206">
        <v>194.92</v>
      </c>
      <c r="I251" s="207"/>
      <c r="J251" s="208">
        <f>ROUND(I251*H251,2)</f>
        <v>0</v>
      </c>
      <c r="K251" s="204" t="s">
        <v>186</v>
      </c>
      <c r="L251" s="62"/>
      <c r="M251" s="209" t="s">
        <v>21</v>
      </c>
      <c r="N251" s="210" t="s">
        <v>47</v>
      </c>
      <c r="O251" s="43"/>
      <c r="P251" s="211">
        <f>O251*H251</f>
        <v>0</v>
      </c>
      <c r="Q251" s="211">
        <v>0</v>
      </c>
      <c r="R251" s="211">
        <f>Q251*H251</f>
        <v>0</v>
      </c>
      <c r="S251" s="211">
        <v>0</v>
      </c>
      <c r="T251" s="212">
        <f>S251*H251</f>
        <v>0</v>
      </c>
      <c r="AR251" s="25" t="s">
        <v>187</v>
      </c>
      <c r="AT251" s="25" t="s">
        <v>182</v>
      </c>
      <c r="AU251" s="25" t="s">
        <v>86</v>
      </c>
      <c r="AY251" s="25" t="s">
        <v>180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25" t="s">
        <v>84</v>
      </c>
      <c r="BK251" s="213">
        <f>ROUND(I251*H251,2)</f>
        <v>0</v>
      </c>
      <c r="BL251" s="25" t="s">
        <v>187</v>
      </c>
      <c r="BM251" s="25" t="s">
        <v>676</v>
      </c>
    </row>
    <row r="252" spans="2:51" s="12" customFormat="1" ht="12">
      <c r="B252" s="214"/>
      <c r="C252" s="215"/>
      <c r="D252" s="216" t="s">
        <v>189</v>
      </c>
      <c r="E252" s="217" t="s">
        <v>21</v>
      </c>
      <c r="F252" s="218" t="s">
        <v>270</v>
      </c>
      <c r="G252" s="215"/>
      <c r="H252" s="217" t="s">
        <v>21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189</v>
      </c>
      <c r="AU252" s="224" t="s">
        <v>86</v>
      </c>
      <c r="AV252" s="12" t="s">
        <v>84</v>
      </c>
      <c r="AW252" s="12" t="s">
        <v>39</v>
      </c>
      <c r="AX252" s="12" t="s">
        <v>76</v>
      </c>
      <c r="AY252" s="224" t="s">
        <v>180</v>
      </c>
    </row>
    <row r="253" spans="2:51" s="13" customFormat="1" ht="12">
      <c r="B253" s="225"/>
      <c r="C253" s="226"/>
      <c r="D253" s="216" t="s">
        <v>189</v>
      </c>
      <c r="E253" s="227" t="s">
        <v>21</v>
      </c>
      <c r="F253" s="228" t="s">
        <v>677</v>
      </c>
      <c r="G253" s="226"/>
      <c r="H253" s="229">
        <v>194.92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AT253" s="235" t="s">
        <v>189</v>
      </c>
      <c r="AU253" s="235" t="s">
        <v>86</v>
      </c>
      <c r="AV253" s="13" t="s">
        <v>86</v>
      </c>
      <c r="AW253" s="13" t="s">
        <v>39</v>
      </c>
      <c r="AX253" s="13" t="s">
        <v>76</v>
      </c>
      <c r="AY253" s="235" t="s">
        <v>180</v>
      </c>
    </row>
    <row r="254" spans="2:51" s="14" customFormat="1" ht="12">
      <c r="B254" s="236"/>
      <c r="C254" s="237"/>
      <c r="D254" s="216" t="s">
        <v>189</v>
      </c>
      <c r="E254" s="238" t="s">
        <v>21</v>
      </c>
      <c r="F254" s="239" t="s">
        <v>192</v>
      </c>
      <c r="G254" s="237"/>
      <c r="H254" s="240">
        <v>194.92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AT254" s="246" t="s">
        <v>189</v>
      </c>
      <c r="AU254" s="246" t="s">
        <v>86</v>
      </c>
      <c r="AV254" s="14" t="s">
        <v>187</v>
      </c>
      <c r="AW254" s="14" t="s">
        <v>39</v>
      </c>
      <c r="AX254" s="14" t="s">
        <v>84</v>
      </c>
      <c r="AY254" s="246" t="s">
        <v>180</v>
      </c>
    </row>
    <row r="255" spans="2:65" s="1" customFormat="1" ht="25.5" customHeight="1">
      <c r="B255" s="42"/>
      <c r="C255" s="202" t="s">
        <v>678</v>
      </c>
      <c r="D255" s="202" t="s">
        <v>182</v>
      </c>
      <c r="E255" s="203" t="s">
        <v>273</v>
      </c>
      <c r="F255" s="204" t="s">
        <v>274</v>
      </c>
      <c r="G255" s="205" t="s">
        <v>257</v>
      </c>
      <c r="H255" s="206">
        <v>38.984</v>
      </c>
      <c r="I255" s="207"/>
      <c r="J255" s="208">
        <f>ROUND(I255*H255,2)</f>
        <v>0</v>
      </c>
      <c r="K255" s="204" t="s">
        <v>186</v>
      </c>
      <c r="L255" s="62"/>
      <c r="M255" s="209" t="s">
        <v>21</v>
      </c>
      <c r="N255" s="210" t="s">
        <v>47</v>
      </c>
      <c r="O255" s="43"/>
      <c r="P255" s="211">
        <f>O255*H255</f>
        <v>0</v>
      </c>
      <c r="Q255" s="211">
        <v>0</v>
      </c>
      <c r="R255" s="211">
        <f>Q255*H255</f>
        <v>0</v>
      </c>
      <c r="S255" s="211">
        <v>0</v>
      </c>
      <c r="T255" s="212">
        <f>S255*H255</f>
        <v>0</v>
      </c>
      <c r="AR255" s="25" t="s">
        <v>187</v>
      </c>
      <c r="AT255" s="25" t="s">
        <v>182</v>
      </c>
      <c r="AU255" s="25" t="s">
        <v>86</v>
      </c>
      <c r="AY255" s="25" t="s">
        <v>180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25" t="s">
        <v>84</v>
      </c>
      <c r="BK255" s="213">
        <f>ROUND(I255*H255,2)</f>
        <v>0</v>
      </c>
      <c r="BL255" s="25" t="s">
        <v>187</v>
      </c>
      <c r="BM255" s="25" t="s">
        <v>679</v>
      </c>
    </row>
    <row r="256" spans="2:51" s="12" customFormat="1" ht="12">
      <c r="B256" s="214"/>
      <c r="C256" s="215"/>
      <c r="D256" s="216" t="s">
        <v>189</v>
      </c>
      <c r="E256" s="217" t="s">
        <v>21</v>
      </c>
      <c r="F256" s="218" t="s">
        <v>276</v>
      </c>
      <c r="G256" s="215"/>
      <c r="H256" s="217" t="s">
        <v>21</v>
      </c>
      <c r="I256" s="219"/>
      <c r="J256" s="215"/>
      <c r="K256" s="215"/>
      <c r="L256" s="220"/>
      <c r="M256" s="221"/>
      <c r="N256" s="222"/>
      <c r="O256" s="222"/>
      <c r="P256" s="222"/>
      <c r="Q256" s="222"/>
      <c r="R256" s="222"/>
      <c r="S256" s="222"/>
      <c r="T256" s="223"/>
      <c r="AT256" s="224" t="s">
        <v>189</v>
      </c>
      <c r="AU256" s="224" t="s">
        <v>86</v>
      </c>
      <c r="AV256" s="12" t="s">
        <v>84</v>
      </c>
      <c r="AW256" s="12" t="s">
        <v>39</v>
      </c>
      <c r="AX256" s="12" t="s">
        <v>76</v>
      </c>
      <c r="AY256" s="224" t="s">
        <v>180</v>
      </c>
    </row>
    <row r="257" spans="2:51" s="13" customFormat="1" ht="12">
      <c r="B257" s="225"/>
      <c r="C257" s="226"/>
      <c r="D257" s="216" t="s">
        <v>189</v>
      </c>
      <c r="E257" s="227" t="s">
        <v>21</v>
      </c>
      <c r="F257" s="228" t="s">
        <v>680</v>
      </c>
      <c r="G257" s="226"/>
      <c r="H257" s="229">
        <v>38.984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AT257" s="235" t="s">
        <v>189</v>
      </c>
      <c r="AU257" s="235" t="s">
        <v>86</v>
      </c>
      <c r="AV257" s="13" t="s">
        <v>86</v>
      </c>
      <c r="AW257" s="13" t="s">
        <v>39</v>
      </c>
      <c r="AX257" s="13" t="s">
        <v>76</v>
      </c>
      <c r="AY257" s="235" t="s">
        <v>180</v>
      </c>
    </row>
    <row r="258" spans="2:51" s="14" customFormat="1" ht="12">
      <c r="B258" s="236"/>
      <c r="C258" s="237"/>
      <c r="D258" s="216" t="s">
        <v>189</v>
      </c>
      <c r="E258" s="238" t="s">
        <v>21</v>
      </c>
      <c r="F258" s="239" t="s">
        <v>192</v>
      </c>
      <c r="G258" s="237"/>
      <c r="H258" s="240">
        <v>38.984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AT258" s="246" t="s">
        <v>189</v>
      </c>
      <c r="AU258" s="246" t="s">
        <v>86</v>
      </c>
      <c r="AV258" s="14" t="s">
        <v>187</v>
      </c>
      <c r="AW258" s="14" t="s">
        <v>39</v>
      </c>
      <c r="AX258" s="14" t="s">
        <v>84</v>
      </c>
      <c r="AY258" s="246" t="s">
        <v>180</v>
      </c>
    </row>
    <row r="259" spans="2:65" s="1" customFormat="1" ht="25.5" customHeight="1">
      <c r="B259" s="42"/>
      <c r="C259" s="202" t="s">
        <v>681</v>
      </c>
      <c r="D259" s="202" t="s">
        <v>182</v>
      </c>
      <c r="E259" s="203" t="s">
        <v>278</v>
      </c>
      <c r="F259" s="204" t="s">
        <v>279</v>
      </c>
      <c r="G259" s="205" t="s">
        <v>257</v>
      </c>
      <c r="H259" s="206">
        <v>3.968</v>
      </c>
      <c r="I259" s="207"/>
      <c r="J259" s="208">
        <f>ROUND(I259*H259,2)</f>
        <v>0</v>
      </c>
      <c r="K259" s="204" t="s">
        <v>186</v>
      </c>
      <c r="L259" s="62"/>
      <c r="M259" s="209" t="s">
        <v>21</v>
      </c>
      <c r="N259" s="210" t="s">
        <v>47</v>
      </c>
      <c r="O259" s="43"/>
      <c r="P259" s="211">
        <f>O259*H259</f>
        <v>0</v>
      </c>
      <c r="Q259" s="211">
        <v>0</v>
      </c>
      <c r="R259" s="211">
        <f>Q259*H259</f>
        <v>0</v>
      </c>
      <c r="S259" s="211">
        <v>0</v>
      </c>
      <c r="T259" s="212">
        <f>S259*H259</f>
        <v>0</v>
      </c>
      <c r="AR259" s="25" t="s">
        <v>187</v>
      </c>
      <c r="AT259" s="25" t="s">
        <v>182</v>
      </c>
      <c r="AU259" s="25" t="s">
        <v>86</v>
      </c>
      <c r="AY259" s="25" t="s">
        <v>180</v>
      </c>
      <c r="BE259" s="213">
        <f>IF(N259="základní",J259,0)</f>
        <v>0</v>
      </c>
      <c r="BF259" s="213">
        <f>IF(N259="snížená",J259,0)</f>
        <v>0</v>
      </c>
      <c r="BG259" s="213">
        <f>IF(N259="zákl. přenesená",J259,0)</f>
        <v>0</v>
      </c>
      <c r="BH259" s="213">
        <f>IF(N259="sníž. přenesená",J259,0)</f>
        <v>0</v>
      </c>
      <c r="BI259" s="213">
        <f>IF(N259="nulová",J259,0)</f>
        <v>0</v>
      </c>
      <c r="BJ259" s="25" t="s">
        <v>84</v>
      </c>
      <c r="BK259" s="213">
        <f>ROUND(I259*H259,2)</f>
        <v>0</v>
      </c>
      <c r="BL259" s="25" t="s">
        <v>187</v>
      </c>
      <c r="BM259" s="25" t="s">
        <v>682</v>
      </c>
    </row>
    <row r="260" spans="2:51" s="12" customFormat="1" ht="12">
      <c r="B260" s="214"/>
      <c r="C260" s="215"/>
      <c r="D260" s="216" t="s">
        <v>189</v>
      </c>
      <c r="E260" s="217" t="s">
        <v>21</v>
      </c>
      <c r="F260" s="218" t="s">
        <v>683</v>
      </c>
      <c r="G260" s="215"/>
      <c r="H260" s="217" t="s">
        <v>21</v>
      </c>
      <c r="I260" s="219"/>
      <c r="J260" s="215"/>
      <c r="K260" s="215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189</v>
      </c>
      <c r="AU260" s="224" t="s">
        <v>86</v>
      </c>
      <c r="AV260" s="12" t="s">
        <v>84</v>
      </c>
      <c r="AW260" s="12" t="s">
        <v>39</v>
      </c>
      <c r="AX260" s="12" t="s">
        <v>76</v>
      </c>
      <c r="AY260" s="224" t="s">
        <v>180</v>
      </c>
    </row>
    <row r="261" spans="2:51" s="13" customFormat="1" ht="12">
      <c r="B261" s="225"/>
      <c r="C261" s="226"/>
      <c r="D261" s="216" t="s">
        <v>189</v>
      </c>
      <c r="E261" s="227" t="s">
        <v>21</v>
      </c>
      <c r="F261" s="228" t="s">
        <v>684</v>
      </c>
      <c r="G261" s="226"/>
      <c r="H261" s="229">
        <v>3.968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189</v>
      </c>
      <c r="AU261" s="235" t="s">
        <v>86</v>
      </c>
      <c r="AV261" s="13" t="s">
        <v>86</v>
      </c>
      <c r="AW261" s="13" t="s">
        <v>39</v>
      </c>
      <c r="AX261" s="13" t="s">
        <v>76</v>
      </c>
      <c r="AY261" s="235" t="s">
        <v>180</v>
      </c>
    </row>
    <row r="262" spans="2:51" s="14" customFormat="1" ht="12">
      <c r="B262" s="236"/>
      <c r="C262" s="237"/>
      <c r="D262" s="216" t="s">
        <v>189</v>
      </c>
      <c r="E262" s="238" t="s">
        <v>21</v>
      </c>
      <c r="F262" s="239" t="s">
        <v>192</v>
      </c>
      <c r="G262" s="237"/>
      <c r="H262" s="240">
        <v>3.968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AT262" s="246" t="s">
        <v>189</v>
      </c>
      <c r="AU262" s="246" t="s">
        <v>86</v>
      </c>
      <c r="AV262" s="14" t="s">
        <v>187</v>
      </c>
      <c r="AW262" s="14" t="s">
        <v>39</v>
      </c>
      <c r="AX262" s="14" t="s">
        <v>84</v>
      </c>
      <c r="AY262" s="246" t="s">
        <v>180</v>
      </c>
    </row>
    <row r="263" spans="2:65" s="1" customFormat="1" ht="25.5" customHeight="1">
      <c r="B263" s="42"/>
      <c r="C263" s="202" t="s">
        <v>685</v>
      </c>
      <c r="D263" s="202" t="s">
        <v>182</v>
      </c>
      <c r="E263" s="203" t="s">
        <v>284</v>
      </c>
      <c r="F263" s="204" t="s">
        <v>285</v>
      </c>
      <c r="G263" s="205" t="s">
        <v>257</v>
      </c>
      <c r="H263" s="206">
        <v>19.84</v>
      </c>
      <c r="I263" s="207"/>
      <c r="J263" s="208">
        <f>ROUND(I263*H263,2)</f>
        <v>0</v>
      </c>
      <c r="K263" s="204" t="s">
        <v>186</v>
      </c>
      <c r="L263" s="62"/>
      <c r="M263" s="209" t="s">
        <v>21</v>
      </c>
      <c r="N263" s="210" t="s">
        <v>47</v>
      </c>
      <c r="O263" s="43"/>
      <c r="P263" s="211">
        <f>O263*H263</f>
        <v>0</v>
      </c>
      <c r="Q263" s="211">
        <v>0</v>
      </c>
      <c r="R263" s="211">
        <f>Q263*H263</f>
        <v>0</v>
      </c>
      <c r="S263" s="211">
        <v>0</v>
      </c>
      <c r="T263" s="212">
        <f>S263*H263</f>
        <v>0</v>
      </c>
      <c r="AR263" s="25" t="s">
        <v>187</v>
      </c>
      <c r="AT263" s="25" t="s">
        <v>182</v>
      </c>
      <c r="AU263" s="25" t="s">
        <v>86</v>
      </c>
      <c r="AY263" s="25" t="s">
        <v>180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25" t="s">
        <v>84</v>
      </c>
      <c r="BK263" s="213">
        <f>ROUND(I263*H263,2)</f>
        <v>0</v>
      </c>
      <c r="BL263" s="25" t="s">
        <v>187</v>
      </c>
      <c r="BM263" s="25" t="s">
        <v>686</v>
      </c>
    </row>
    <row r="264" spans="2:51" s="12" customFormat="1" ht="12">
      <c r="B264" s="214"/>
      <c r="C264" s="215"/>
      <c r="D264" s="216" t="s">
        <v>189</v>
      </c>
      <c r="E264" s="217" t="s">
        <v>21</v>
      </c>
      <c r="F264" s="218" t="s">
        <v>687</v>
      </c>
      <c r="G264" s="215"/>
      <c r="H264" s="217" t="s">
        <v>21</v>
      </c>
      <c r="I264" s="219"/>
      <c r="J264" s="215"/>
      <c r="K264" s="215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189</v>
      </c>
      <c r="AU264" s="224" t="s">
        <v>86</v>
      </c>
      <c r="AV264" s="12" t="s">
        <v>84</v>
      </c>
      <c r="AW264" s="12" t="s">
        <v>39</v>
      </c>
      <c r="AX264" s="12" t="s">
        <v>76</v>
      </c>
      <c r="AY264" s="224" t="s">
        <v>180</v>
      </c>
    </row>
    <row r="265" spans="2:51" s="13" customFormat="1" ht="12">
      <c r="B265" s="225"/>
      <c r="C265" s="226"/>
      <c r="D265" s="216" t="s">
        <v>189</v>
      </c>
      <c r="E265" s="227" t="s">
        <v>21</v>
      </c>
      <c r="F265" s="228" t="s">
        <v>688</v>
      </c>
      <c r="G265" s="226"/>
      <c r="H265" s="229">
        <v>19.84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AT265" s="235" t="s">
        <v>189</v>
      </c>
      <c r="AU265" s="235" t="s">
        <v>86</v>
      </c>
      <c r="AV265" s="13" t="s">
        <v>86</v>
      </c>
      <c r="AW265" s="13" t="s">
        <v>39</v>
      </c>
      <c r="AX265" s="13" t="s">
        <v>76</v>
      </c>
      <c r="AY265" s="235" t="s">
        <v>180</v>
      </c>
    </row>
    <row r="266" spans="2:51" s="14" customFormat="1" ht="12">
      <c r="B266" s="236"/>
      <c r="C266" s="237"/>
      <c r="D266" s="216" t="s">
        <v>189</v>
      </c>
      <c r="E266" s="238" t="s">
        <v>21</v>
      </c>
      <c r="F266" s="239" t="s">
        <v>192</v>
      </c>
      <c r="G266" s="237"/>
      <c r="H266" s="240">
        <v>19.84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AT266" s="246" t="s">
        <v>189</v>
      </c>
      <c r="AU266" s="246" t="s">
        <v>86</v>
      </c>
      <c r="AV266" s="14" t="s">
        <v>187</v>
      </c>
      <c r="AW266" s="14" t="s">
        <v>39</v>
      </c>
      <c r="AX266" s="14" t="s">
        <v>84</v>
      </c>
      <c r="AY266" s="246" t="s">
        <v>180</v>
      </c>
    </row>
    <row r="267" spans="2:65" s="1" customFormat="1" ht="25.5" customHeight="1">
      <c r="B267" s="42"/>
      <c r="C267" s="202" t="s">
        <v>689</v>
      </c>
      <c r="D267" s="202" t="s">
        <v>182</v>
      </c>
      <c r="E267" s="203" t="s">
        <v>290</v>
      </c>
      <c r="F267" s="204" t="s">
        <v>291</v>
      </c>
      <c r="G267" s="205" t="s">
        <v>257</v>
      </c>
      <c r="H267" s="206">
        <v>3.968</v>
      </c>
      <c r="I267" s="207"/>
      <c r="J267" s="208">
        <f>ROUND(I267*H267,2)</f>
        <v>0</v>
      </c>
      <c r="K267" s="204" t="s">
        <v>186</v>
      </c>
      <c r="L267" s="62"/>
      <c r="M267" s="209" t="s">
        <v>21</v>
      </c>
      <c r="N267" s="210" t="s">
        <v>47</v>
      </c>
      <c r="O267" s="43"/>
      <c r="P267" s="211">
        <f>O267*H267</f>
        <v>0</v>
      </c>
      <c r="Q267" s="211">
        <v>0</v>
      </c>
      <c r="R267" s="211">
        <f>Q267*H267</f>
        <v>0</v>
      </c>
      <c r="S267" s="211">
        <v>0</v>
      </c>
      <c r="T267" s="212">
        <f>S267*H267</f>
        <v>0</v>
      </c>
      <c r="AR267" s="25" t="s">
        <v>187</v>
      </c>
      <c r="AT267" s="25" t="s">
        <v>182</v>
      </c>
      <c r="AU267" s="25" t="s">
        <v>86</v>
      </c>
      <c r="AY267" s="25" t="s">
        <v>180</v>
      </c>
      <c r="BE267" s="213">
        <f>IF(N267="základní",J267,0)</f>
        <v>0</v>
      </c>
      <c r="BF267" s="213">
        <f>IF(N267="snížená",J267,0)</f>
        <v>0</v>
      </c>
      <c r="BG267" s="213">
        <f>IF(N267="zákl. přenesená",J267,0)</f>
        <v>0</v>
      </c>
      <c r="BH267" s="213">
        <f>IF(N267="sníž. přenesená",J267,0)</f>
        <v>0</v>
      </c>
      <c r="BI267" s="213">
        <f>IF(N267="nulová",J267,0)</f>
        <v>0</v>
      </c>
      <c r="BJ267" s="25" t="s">
        <v>84</v>
      </c>
      <c r="BK267" s="213">
        <f>ROUND(I267*H267,2)</f>
        <v>0</v>
      </c>
      <c r="BL267" s="25" t="s">
        <v>187</v>
      </c>
      <c r="BM267" s="25" t="s">
        <v>690</v>
      </c>
    </row>
    <row r="268" spans="2:51" s="12" customFormat="1" ht="12">
      <c r="B268" s="214"/>
      <c r="C268" s="215"/>
      <c r="D268" s="216" t="s">
        <v>189</v>
      </c>
      <c r="E268" s="217" t="s">
        <v>21</v>
      </c>
      <c r="F268" s="218" t="s">
        <v>293</v>
      </c>
      <c r="G268" s="215"/>
      <c r="H268" s="217" t="s">
        <v>21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189</v>
      </c>
      <c r="AU268" s="224" t="s">
        <v>86</v>
      </c>
      <c r="AV268" s="12" t="s">
        <v>84</v>
      </c>
      <c r="AW268" s="12" t="s">
        <v>39</v>
      </c>
      <c r="AX268" s="12" t="s">
        <v>76</v>
      </c>
      <c r="AY268" s="224" t="s">
        <v>180</v>
      </c>
    </row>
    <row r="269" spans="2:51" s="13" customFormat="1" ht="12">
      <c r="B269" s="225"/>
      <c r="C269" s="226"/>
      <c r="D269" s="216" t="s">
        <v>189</v>
      </c>
      <c r="E269" s="227" t="s">
        <v>21</v>
      </c>
      <c r="F269" s="228" t="s">
        <v>684</v>
      </c>
      <c r="G269" s="226"/>
      <c r="H269" s="229">
        <v>3.968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AT269" s="235" t="s">
        <v>189</v>
      </c>
      <c r="AU269" s="235" t="s">
        <v>86</v>
      </c>
      <c r="AV269" s="13" t="s">
        <v>86</v>
      </c>
      <c r="AW269" s="13" t="s">
        <v>39</v>
      </c>
      <c r="AX269" s="13" t="s">
        <v>76</v>
      </c>
      <c r="AY269" s="235" t="s">
        <v>180</v>
      </c>
    </row>
    <row r="270" spans="2:51" s="14" customFormat="1" ht="12">
      <c r="B270" s="236"/>
      <c r="C270" s="237"/>
      <c r="D270" s="216" t="s">
        <v>189</v>
      </c>
      <c r="E270" s="238" t="s">
        <v>21</v>
      </c>
      <c r="F270" s="239" t="s">
        <v>192</v>
      </c>
      <c r="G270" s="237"/>
      <c r="H270" s="240">
        <v>3.968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AT270" s="246" t="s">
        <v>189</v>
      </c>
      <c r="AU270" s="246" t="s">
        <v>86</v>
      </c>
      <c r="AV270" s="14" t="s">
        <v>187</v>
      </c>
      <c r="AW270" s="14" t="s">
        <v>39</v>
      </c>
      <c r="AX270" s="14" t="s">
        <v>84</v>
      </c>
      <c r="AY270" s="246" t="s">
        <v>180</v>
      </c>
    </row>
    <row r="271" spans="2:63" s="11" customFormat="1" ht="29.85" customHeight="1">
      <c r="B271" s="186"/>
      <c r="C271" s="187"/>
      <c r="D271" s="188" t="s">
        <v>75</v>
      </c>
      <c r="E271" s="200" t="s">
        <v>306</v>
      </c>
      <c r="F271" s="200" t="s">
        <v>307</v>
      </c>
      <c r="G271" s="187"/>
      <c r="H271" s="187"/>
      <c r="I271" s="190"/>
      <c r="J271" s="201">
        <f>BK271</f>
        <v>0</v>
      </c>
      <c r="K271" s="187"/>
      <c r="L271" s="192"/>
      <c r="M271" s="193"/>
      <c r="N271" s="194"/>
      <c r="O271" s="194"/>
      <c r="P271" s="195">
        <f>P272</f>
        <v>0</v>
      </c>
      <c r="Q271" s="194"/>
      <c r="R271" s="195">
        <f>R272</f>
        <v>0</v>
      </c>
      <c r="S271" s="194"/>
      <c r="T271" s="196">
        <f>T272</f>
        <v>0</v>
      </c>
      <c r="AR271" s="197" t="s">
        <v>84</v>
      </c>
      <c r="AT271" s="198" t="s">
        <v>75</v>
      </c>
      <c r="AU271" s="198" t="s">
        <v>84</v>
      </c>
      <c r="AY271" s="197" t="s">
        <v>180</v>
      </c>
      <c r="BK271" s="199">
        <f>BK272</f>
        <v>0</v>
      </c>
    </row>
    <row r="272" spans="2:65" s="1" customFormat="1" ht="25.5" customHeight="1">
      <c r="B272" s="42"/>
      <c r="C272" s="202" t="s">
        <v>691</v>
      </c>
      <c r="D272" s="202" t="s">
        <v>182</v>
      </c>
      <c r="E272" s="203" t="s">
        <v>309</v>
      </c>
      <c r="F272" s="204" t="s">
        <v>310</v>
      </c>
      <c r="G272" s="205" t="s">
        <v>257</v>
      </c>
      <c r="H272" s="206">
        <v>87.648</v>
      </c>
      <c r="I272" s="207"/>
      <c r="J272" s="208">
        <f>ROUND(I272*H272,2)</f>
        <v>0</v>
      </c>
      <c r="K272" s="204" t="s">
        <v>186</v>
      </c>
      <c r="L272" s="62"/>
      <c r="M272" s="209" t="s">
        <v>21</v>
      </c>
      <c r="N272" s="247" t="s">
        <v>47</v>
      </c>
      <c r="O272" s="248"/>
      <c r="P272" s="249">
        <f>O272*H272</f>
        <v>0</v>
      </c>
      <c r="Q272" s="249">
        <v>0</v>
      </c>
      <c r="R272" s="249">
        <f>Q272*H272</f>
        <v>0</v>
      </c>
      <c r="S272" s="249">
        <v>0</v>
      </c>
      <c r="T272" s="250">
        <f>S272*H272</f>
        <v>0</v>
      </c>
      <c r="AR272" s="25" t="s">
        <v>187</v>
      </c>
      <c r="AT272" s="25" t="s">
        <v>182</v>
      </c>
      <c r="AU272" s="25" t="s">
        <v>86</v>
      </c>
      <c r="AY272" s="25" t="s">
        <v>180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25" t="s">
        <v>84</v>
      </c>
      <c r="BK272" s="213">
        <f>ROUND(I272*H272,2)</f>
        <v>0</v>
      </c>
      <c r="BL272" s="25" t="s">
        <v>187</v>
      </c>
      <c r="BM272" s="25" t="s">
        <v>692</v>
      </c>
    </row>
    <row r="273" spans="2:12" s="1" customFormat="1" ht="6.9" customHeight="1">
      <c r="B273" s="57"/>
      <c r="C273" s="58"/>
      <c r="D273" s="58"/>
      <c r="E273" s="58"/>
      <c r="F273" s="58"/>
      <c r="G273" s="58"/>
      <c r="H273" s="58"/>
      <c r="I273" s="149"/>
      <c r="J273" s="58"/>
      <c r="K273" s="58"/>
      <c r="L273" s="62"/>
    </row>
  </sheetData>
  <sheetProtection algorithmName="SHA-512" hashValue="XDMFRVc8EpkSB6jgwCtErlE2pyj/KzUwpczt0LlPwqrSOREaZfpobztgC2H88XfC8D3hJojc04v+6YgJ1K+GAQ==" saltValue="dJWBIaz7SVAtUQE3pqeUkySWIhCGejejnR+PZeKavmrrvDr3HzZw+D+euES/vxYkHibsn7w63XXndG/81kpEBw==" spinCount="100000" sheet="1" objects="1" scenarios="1" formatColumns="0" formatRows="0" autoFilter="0"/>
  <autoFilter ref="C87:K272"/>
  <mergeCells count="13">
    <mergeCell ref="E80:H80"/>
    <mergeCell ref="G1:H1"/>
    <mergeCell ref="L2:V2"/>
    <mergeCell ref="E49:H49"/>
    <mergeCell ref="E51:H51"/>
    <mergeCell ref="J55:J56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102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312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693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ROUND(SUM(BE87:BE184),2)</f>
        <v>0</v>
      </c>
      <c r="G32" s="43"/>
      <c r="H32" s="43"/>
      <c r="I32" s="141">
        <v>0.21</v>
      </c>
      <c r="J32" s="140">
        <f>ROUND(ROUND((SUM(BE87:BE184)),2)*I32,2)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ROUND(SUM(BF87:BF184),2)</f>
        <v>0</v>
      </c>
      <c r="G33" s="43"/>
      <c r="H33" s="43"/>
      <c r="I33" s="141">
        <v>0.15</v>
      </c>
      <c r="J33" s="140">
        <f>ROUND(ROUND((SUM(BF87:BF184)),2)*I33,2)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ROUND(SUM(BG87:BG184),2)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ROUND(SUM(BH87:BH184),2)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ROUND(SUM(BI87:BI184),2)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312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120 - Parkoviště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5" customHeight="1">
      <c r="B63" s="166"/>
      <c r="C63" s="167"/>
      <c r="D63" s="168" t="s">
        <v>315</v>
      </c>
      <c r="E63" s="169"/>
      <c r="F63" s="169"/>
      <c r="G63" s="169"/>
      <c r="H63" s="169"/>
      <c r="I63" s="170"/>
      <c r="J63" s="171">
        <f>J137</f>
        <v>0</v>
      </c>
      <c r="K63" s="172"/>
    </row>
    <row r="64" spans="2:11" s="9" customFormat="1" ht="19.95" customHeight="1">
      <c r="B64" s="166"/>
      <c r="C64" s="167"/>
      <c r="D64" s="168" t="s">
        <v>316</v>
      </c>
      <c r="E64" s="169"/>
      <c r="F64" s="169"/>
      <c r="G64" s="169"/>
      <c r="H64" s="169"/>
      <c r="I64" s="170"/>
      <c r="J64" s="171">
        <f>J154</f>
        <v>0</v>
      </c>
      <c r="K64" s="172"/>
    </row>
    <row r="65" spans="2:11" s="9" customFormat="1" ht="19.95" customHeight="1">
      <c r="B65" s="166"/>
      <c r="C65" s="167"/>
      <c r="D65" s="168" t="s">
        <v>163</v>
      </c>
      <c r="E65" s="169"/>
      <c r="F65" s="169"/>
      <c r="G65" s="169"/>
      <c r="H65" s="169"/>
      <c r="I65" s="170"/>
      <c r="J65" s="171">
        <f>J183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" customHeight="1">
      <c r="B72" s="42"/>
      <c r="C72" s="63" t="s">
        <v>164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6.5" customHeight="1">
      <c r="B75" s="42"/>
      <c r="C75" s="64"/>
      <c r="D75" s="64"/>
      <c r="E75" s="407" t="str">
        <f>E7</f>
        <v>Revitalizace dvorního traktu Jesenická - Palackého</v>
      </c>
      <c r="F75" s="408"/>
      <c r="G75" s="408"/>
      <c r="H75" s="408"/>
      <c r="I75" s="173"/>
      <c r="J75" s="64"/>
      <c r="K75" s="64"/>
      <c r="L75" s="62"/>
    </row>
    <row r="76" spans="2:12" ht="13.2">
      <c r="B76" s="29"/>
      <c r="C76" s="66" t="s">
        <v>153</v>
      </c>
      <c r="D76" s="251"/>
      <c r="E76" s="251"/>
      <c r="F76" s="251"/>
      <c r="G76" s="251"/>
      <c r="H76" s="251"/>
      <c r="J76" s="251"/>
      <c r="K76" s="251"/>
      <c r="L76" s="252"/>
    </row>
    <row r="77" spans="2:12" s="1" customFormat="1" ht="16.5" customHeight="1">
      <c r="B77" s="42"/>
      <c r="C77" s="64"/>
      <c r="D77" s="64"/>
      <c r="E77" s="407" t="s">
        <v>312</v>
      </c>
      <c r="F77" s="409"/>
      <c r="G77" s="409"/>
      <c r="H77" s="409"/>
      <c r="I77" s="173"/>
      <c r="J77" s="64"/>
      <c r="K77" s="64"/>
      <c r="L77" s="62"/>
    </row>
    <row r="78" spans="2:12" s="1" customFormat="1" ht="14.4" customHeight="1">
      <c r="B78" s="42"/>
      <c r="C78" s="66" t="s">
        <v>313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95" t="str">
        <f>E11</f>
        <v>SO 120 - Parkoviště</v>
      </c>
      <c r="F79" s="409"/>
      <c r="G79" s="409"/>
      <c r="H79" s="409"/>
      <c r="I79" s="173"/>
      <c r="J79" s="64"/>
      <c r="K79" s="64"/>
      <c r="L79" s="62"/>
    </row>
    <row r="80" spans="2:12" s="1" customFormat="1" ht="6.9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4" t="str">
        <f>F14</f>
        <v>Šumperk</v>
      </c>
      <c r="G81" s="64"/>
      <c r="H81" s="64"/>
      <c r="I81" s="175" t="s">
        <v>25</v>
      </c>
      <c r="J81" s="74" t="str">
        <f>IF(J14="","",J14)</f>
        <v>19. 6. 2018</v>
      </c>
      <c r="K81" s="64"/>
      <c r="L81" s="62"/>
    </row>
    <row r="82" spans="2:12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2">
      <c r="B83" s="42"/>
      <c r="C83" s="66" t="s">
        <v>27</v>
      </c>
      <c r="D83" s="64"/>
      <c r="E83" s="64"/>
      <c r="F83" s="174" t="str">
        <f>E17</f>
        <v>Město Šumperk</v>
      </c>
      <c r="G83" s="64"/>
      <c r="H83" s="64"/>
      <c r="I83" s="175" t="s">
        <v>35</v>
      </c>
      <c r="J83" s="174" t="str">
        <f>E23</f>
        <v>Cekr CZ s.r.o.</v>
      </c>
      <c r="K83" s="64"/>
      <c r="L83" s="62"/>
    </row>
    <row r="84" spans="2:12" s="1" customFormat="1" ht="14.4" customHeight="1">
      <c r="B84" s="42"/>
      <c r="C84" s="66" t="s">
        <v>33</v>
      </c>
      <c r="D84" s="64"/>
      <c r="E84" s="64"/>
      <c r="F84" s="174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6"/>
      <c r="C86" s="177" t="s">
        <v>165</v>
      </c>
      <c r="D86" s="178" t="s">
        <v>61</v>
      </c>
      <c r="E86" s="178" t="s">
        <v>57</v>
      </c>
      <c r="F86" s="178" t="s">
        <v>166</v>
      </c>
      <c r="G86" s="178" t="s">
        <v>167</v>
      </c>
      <c r="H86" s="178" t="s">
        <v>168</v>
      </c>
      <c r="I86" s="179" t="s">
        <v>169</v>
      </c>
      <c r="J86" s="178" t="s">
        <v>157</v>
      </c>
      <c r="K86" s="180" t="s">
        <v>170</v>
      </c>
      <c r="L86" s="181"/>
      <c r="M86" s="82" t="s">
        <v>171</v>
      </c>
      <c r="N86" s="83" t="s">
        <v>46</v>
      </c>
      <c r="O86" s="83" t="s">
        <v>172</v>
      </c>
      <c r="P86" s="83" t="s">
        <v>173</v>
      </c>
      <c r="Q86" s="83" t="s">
        <v>174</v>
      </c>
      <c r="R86" s="83" t="s">
        <v>175</v>
      </c>
      <c r="S86" s="83" t="s">
        <v>176</v>
      </c>
      <c r="T86" s="84" t="s">
        <v>177</v>
      </c>
    </row>
    <row r="87" spans="2:63" s="1" customFormat="1" ht="29.25" customHeight="1">
      <c r="B87" s="42"/>
      <c r="C87" s="88" t="s">
        <v>158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</f>
        <v>0</v>
      </c>
      <c r="Q87" s="86"/>
      <c r="R87" s="183">
        <f>R88</f>
        <v>273.9441405</v>
      </c>
      <c r="S87" s="86"/>
      <c r="T87" s="184">
        <f>T88</f>
        <v>0</v>
      </c>
      <c r="AT87" s="25" t="s">
        <v>75</v>
      </c>
      <c r="AU87" s="25" t="s">
        <v>159</v>
      </c>
      <c r="BK87" s="185">
        <f>BK88</f>
        <v>0</v>
      </c>
    </row>
    <row r="88" spans="2:63" s="11" customFormat="1" ht="37.35" customHeight="1">
      <c r="B88" s="186"/>
      <c r="C88" s="187"/>
      <c r="D88" s="188" t="s">
        <v>75</v>
      </c>
      <c r="E88" s="189" t="s">
        <v>178</v>
      </c>
      <c r="F88" s="189" t="s">
        <v>179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P89+P137+P154+P183</f>
        <v>0</v>
      </c>
      <c r="Q88" s="194"/>
      <c r="R88" s="195">
        <f>R89+R137+R154+R183</f>
        <v>273.9441405</v>
      </c>
      <c r="S88" s="194"/>
      <c r="T88" s="196">
        <f>T89+T137+T154+T183</f>
        <v>0</v>
      </c>
      <c r="AR88" s="197" t="s">
        <v>84</v>
      </c>
      <c r="AT88" s="198" t="s">
        <v>75</v>
      </c>
      <c r="AU88" s="198" t="s">
        <v>76</v>
      </c>
      <c r="AY88" s="197" t="s">
        <v>180</v>
      </c>
      <c r="BK88" s="199">
        <f>BK89+BK137+BK154+BK183</f>
        <v>0</v>
      </c>
    </row>
    <row r="89" spans="2:63" s="11" customFormat="1" ht="19.95" customHeight="1">
      <c r="B89" s="186"/>
      <c r="C89" s="187"/>
      <c r="D89" s="188" t="s">
        <v>75</v>
      </c>
      <c r="E89" s="200" t="s">
        <v>84</v>
      </c>
      <c r="F89" s="200" t="s">
        <v>181</v>
      </c>
      <c r="G89" s="187"/>
      <c r="H89" s="187"/>
      <c r="I89" s="190"/>
      <c r="J89" s="201">
        <f>BK89</f>
        <v>0</v>
      </c>
      <c r="K89" s="187"/>
      <c r="L89" s="192"/>
      <c r="M89" s="193"/>
      <c r="N89" s="194"/>
      <c r="O89" s="194"/>
      <c r="P89" s="195">
        <f>SUM(P90:P136)</f>
        <v>0</v>
      </c>
      <c r="Q89" s="194"/>
      <c r="R89" s="195">
        <f>SUM(R90:R136)</f>
        <v>169.473</v>
      </c>
      <c r="S89" s="194"/>
      <c r="T89" s="196">
        <f>SUM(T90:T136)</f>
        <v>0</v>
      </c>
      <c r="AR89" s="197" t="s">
        <v>84</v>
      </c>
      <c r="AT89" s="198" t="s">
        <v>75</v>
      </c>
      <c r="AU89" s="198" t="s">
        <v>84</v>
      </c>
      <c r="AY89" s="197" t="s">
        <v>180</v>
      </c>
      <c r="BK89" s="199">
        <f>SUM(BK90:BK136)</f>
        <v>0</v>
      </c>
    </row>
    <row r="90" spans="2:65" s="1" customFormat="1" ht="38.25" customHeight="1">
      <c r="B90" s="42"/>
      <c r="C90" s="202" t="s">
        <v>84</v>
      </c>
      <c r="D90" s="202" t="s">
        <v>182</v>
      </c>
      <c r="E90" s="203" t="s">
        <v>494</v>
      </c>
      <c r="F90" s="204" t="s">
        <v>495</v>
      </c>
      <c r="G90" s="205" t="s">
        <v>319</v>
      </c>
      <c r="H90" s="206">
        <v>214.376</v>
      </c>
      <c r="I90" s="207"/>
      <c r="J90" s="208">
        <f>ROUND(I90*H90,2)</f>
        <v>0</v>
      </c>
      <c r="K90" s="204" t="s">
        <v>186</v>
      </c>
      <c r="L90" s="62"/>
      <c r="M90" s="209" t="s">
        <v>21</v>
      </c>
      <c r="N90" s="210" t="s">
        <v>47</v>
      </c>
      <c r="O90" s="43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187</v>
      </c>
      <c r="AT90" s="25" t="s">
        <v>182</v>
      </c>
      <c r="AU90" s="25" t="s">
        <v>86</v>
      </c>
      <c r="AY90" s="25" t="s">
        <v>180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84</v>
      </c>
      <c r="BK90" s="213">
        <f>ROUND(I90*H90,2)</f>
        <v>0</v>
      </c>
      <c r="BL90" s="25" t="s">
        <v>187</v>
      </c>
      <c r="BM90" s="25" t="s">
        <v>694</v>
      </c>
    </row>
    <row r="91" spans="2:51" s="12" customFormat="1" ht="12">
      <c r="B91" s="214"/>
      <c r="C91" s="215"/>
      <c r="D91" s="216" t="s">
        <v>189</v>
      </c>
      <c r="E91" s="217" t="s">
        <v>21</v>
      </c>
      <c r="F91" s="218" t="s">
        <v>695</v>
      </c>
      <c r="G91" s="215"/>
      <c r="H91" s="217" t="s">
        <v>21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189</v>
      </c>
      <c r="AU91" s="224" t="s">
        <v>86</v>
      </c>
      <c r="AV91" s="12" t="s">
        <v>84</v>
      </c>
      <c r="AW91" s="12" t="s">
        <v>39</v>
      </c>
      <c r="AX91" s="12" t="s">
        <v>76</v>
      </c>
      <c r="AY91" s="224" t="s">
        <v>180</v>
      </c>
    </row>
    <row r="92" spans="2:51" s="13" customFormat="1" ht="12">
      <c r="B92" s="225"/>
      <c r="C92" s="226"/>
      <c r="D92" s="216" t="s">
        <v>189</v>
      </c>
      <c r="E92" s="227" t="s">
        <v>21</v>
      </c>
      <c r="F92" s="228" t="s">
        <v>696</v>
      </c>
      <c r="G92" s="226"/>
      <c r="H92" s="229">
        <v>127.467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AT92" s="235" t="s">
        <v>189</v>
      </c>
      <c r="AU92" s="235" t="s">
        <v>86</v>
      </c>
      <c r="AV92" s="13" t="s">
        <v>86</v>
      </c>
      <c r="AW92" s="13" t="s">
        <v>39</v>
      </c>
      <c r="AX92" s="13" t="s">
        <v>76</v>
      </c>
      <c r="AY92" s="235" t="s">
        <v>180</v>
      </c>
    </row>
    <row r="93" spans="2:51" s="12" customFormat="1" ht="12">
      <c r="B93" s="214"/>
      <c r="C93" s="215"/>
      <c r="D93" s="216" t="s">
        <v>189</v>
      </c>
      <c r="E93" s="217" t="s">
        <v>21</v>
      </c>
      <c r="F93" s="218" t="s">
        <v>697</v>
      </c>
      <c r="G93" s="215"/>
      <c r="H93" s="217" t="s">
        <v>21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189</v>
      </c>
      <c r="AU93" s="224" t="s">
        <v>86</v>
      </c>
      <c r="AV93" s="12" t="s">
        <v>84</v>
      </c>
      <c r="AW93" s="12" t="s">
        <v>39</v>
      </c>
      <c r="AX93" s="12" t="s">
        <v>76</v>
      </c>
      <c r="AY93" s="224" t="s">
        <v>180</v>
      </c>
    </row>
    <row r="94" spans="2:51" s="13" customFormat="1" ht="12">
      <c r="B94" s="225"/>
      <c r="C94" s="226"/>
      <c r="D94" s="216" t="s">
        <v>189</v>
      </c>
      <c r="E94" s="227" t="s">
        <v>21</v>
      </c>
      <c r="F94" s="228" t="s">
        <v>698</v>
      </c>
      <c r="G94" s="226"/>
      <c r="H94" s="229">
        <v>86.909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189</v>
      </c>
      <c r="AU94" s="235" t="s">
        <v>86</v>
      </c>
      <c r="AV94" s="13" t="s">
        <v>86</v>
      </c>
      <c r="AW94" s="13" t="s">
        <v>39</v>
      </c>
      <c r="AX94" s="13" t="s">
        <v>76</v>
      </c>
      <c r="AY94" s="235" t="s">
        <v>180</v>
      </c>
    </row>
    <row r="95" spans="2:51" s="14" customFormat="1" ht="12">
      <c r="B95" s="236"/>
      <c r="C95" s="237"/>
      <c r="D95" s="216" t="s">
        <v>189</v>
      </c>
      <c r="E95" s="238" t="s">
        <v>21</v>
      </c>
      <c r="F95" s="239" t="s">
        <v>192</v>
      </c>
      <c r="G95" s="237"/>
      <c r="H95" s="240">
        <v>214.376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189</v>
      </c>
      <c r="AU95" s="246" t="s">
        <v>86</v>
      </c>
      <c r="AV95" s="14" t="s">
        <v>187</v>
      </c>
      <c r="AW95" s="14" t="s">
        <v>39</v>
      </c>
      <c r="AX95" s="14" t="s">
        <v>84</v>
      </c>
      <c r="AY95" s="246" t="s">
        <v>180</v>
      </c>
    </row>
    <row r="96" spans="2:65" s="1" customFormat="1" ht="38.25" customHeight="1">
      <c r="B96" s="42"/>
      <c r="C96" s="202" t="s">
        <v>86</v>
      </c>
      <c r="D96" s="202" t="s">
        <v>182</v>
      </c>
      <c r="E96" s="203" t="s">
        <v>342</v>
      </c>
      <c r="F96" s="204" t="s">
        <v>343</v>
      </c>
      <c r="G96" s="205" t="s">
        <v>319</v>
      </c>
      <c r="H96" s="206">
        <v>107.189</v>
      </c>
      <c r="I96" s="207"/>
      <c r="J96" s="208">
        <f>ROUND(I96*H96,2)</f>
        <v>0</v>
      </c>
      <c r="K96" s="204" t="s">
        <v>186</v>
      </c>
      <c r="L96" s="62"/>
      <c r="M96" s="209" t="s">
        <v>21</v>
      </c>
      <c r="N96" s="210" t="s">
        <v>47</v>
      </c>
      <c r="O96" s="43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187</v>
      </c>
      <c r="AT96" s="25" t="s">
        <v>182</v>
      </c>
      <c r="AU96" s="25" t="s">
        <v>86</v>
      </c>
      <c r="AY96" s="25" t="s">
        <v>180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84</v>
      </c>
      <c r="BK96" s="213">
        <f>ROUND(I96*H96,2)</f>
        <v>0</v>
      </c>
      <c r="BL96" s="25" t="s">
        <v>187</v>
      </c>
      <c r="BM96" s="25" t="s">
        <v>699</v>
      </c>
    </row>
    <row r="97" spans="2:51" s="12" customFormat="1" ht="12">
      <c r="B97" s="214"/>
      <c r="C97" s="215"/>
      <c r="D97" s="216" t="s">
        <v>189</v>
      </c>
      <c r="E97" s="217" t="s">
        <v>21</v>
      </c>
      <c r="F97" s="218" t="s">
        <v>345</v>
      </c>
      <c r="G97" s="215"/>
      <c r="H97" s="217" t="s">
        <v>21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189</v>
      </c>
      <c r="AU97" s="224" t="s">
        <v>86</v>
      </c>
      <c r="AV97" s="12" t="s">
        <v>84</v>
      </c>
      <c r="AW97" s="12" t="s">
        <v>39</v>
      </c>
      <c r="AX97" s="12" t="s">
        <v>76</v>
      </c>
      <c r="AY97" s="224" t="s">
        <v>180</v>
      </c>
    </row>
    <row r="98" spans="2:51" s="12" customFormat="1" ht="12">
      <c r="B98" s="214"/>
      <c r="C98" s="215"/>
      <c r="D98" s="216" t="s">
        <v>189</v>
      </c>
      <c r="E98" s="217" t="s">
        <v>21</v>
      </c>
      <c r="F98" s="218" t="s">
        <v>700</v>
      </c>
      <c r="G98" s="215"/>
      <c r="H98" s="217" t="s">
        <v>21</v>
      </c>
      <c r="I98" s="219"/>
      <c r="J98" s="215"/>
      <c r="K98" s="215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189</v>
      </c>
      <c r="AU98" s="224" t="s">
        <v>86</v>
      </c>
      <c r="AV98" s="12" t="s">
        <v>84</v>
      </c>
      <c r="AW98" s="12" t="s">
        <v>39</v>
      </c>
      <c r="AX98" s="12" t="s">
        <v>76</v>
      </c>
      <c r="AY98" s="224" t="s">
        <v>180</v>
      </c>
    </row>
    <row r="99" spans="2:51" s="13" customFormat="1" ht="12">
      <c r="B99" s="225"/>
      <c r="C99" s="226"/>
      <c r="D99" s="216" t="s">
        <v>189</v>
      </c>
      <c r="E99" s="227" t="s">
        <v>21</v>
      </c>
      <c r="F99" s="228" t="s">
        <v>701</v>
      </c>
      <c r="G99" s="226"/>
      <c r="H99" s="229">
        <v>63.734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AT99" s="235" t="s">
        <v>189</v>
      </c>
      <c r="AU99" s="235" t="s">
        <v>86</v>
      </c>
      <c r="AV99" s="13" t="s">
        <v>86</v>
      </c>
      <c r="AW99" s="13" t="s">
        <v>39</v>
      </c>
      <c r="AX99" s="13" t="s">
        <v>76</v>
      </c>
      <c r="AY99" s="235" t="s">
        <v>180</v>
      </c>
    </row>
    <row r="100" spans="2:51" s="12" customFormat="1" ht="12">
      <c r="B100" s="214"/>
      <c r="C100" s="215"/>
      <c r="D100" s="216" t="s">
        <v>189</v>
      </c>
      <c r="E100" s="217" t="s">
        <v>21</v>
      </c>
      <c r="F100" s="218" t="s">
        <v>323</v>
      </c>
      <c r="G100" s="215"/>
      <c r="H100" s="217" t="s">
        <v>21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189</v>
      </c>
      <c r="AU100" s="224" t="s">
        <v>86</v>
      </c>
      <c r="AV100" s="12" t="s">
        <v>84</v>
      </c>
      <c r="AW100" s="12" t="s">
        <v>39</v>
      </c>
      <c r="AX100" s="12" t="s">
        <v>76</v>
      </c>
      <c r="AY100" s="224" t="s">
        <v>180</v>
      </c>
    </row>
    <row r="101" spans="2:51" s="13" customFormat="1" ht="12">
      <c r="B101" s="225"/>
      <c r="C101" s="226"/>
      <c r="D101" s="216" t="s">
        <v>189</v>
      </c>
      <c r="E101" s="227" t="s">
        <v>21</v>
      </c>
      <c r="F101" s="228" t="s">
        <v>702</v>
      </c>
      <c r="G101" s="226"/>
      <c r="H101" s="229">
        <v>43.455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AT101" s="235" t="s">
        <v>189</v>
      </c>
      <c r="AU101" s="235" t="s">
        <v>86</v>
      </c>
      <c r="AV101" s="13" t="s">
        <v>86</v>
      </c>
      <c r="AW101" s="13" t="s">
        <v>39</v>
      </c>
      <c r="AX101" s="13" t="s">
        <v>76</v>
      </c>
      <c r="AY101" s="235" t="s">
        <v>180</v>
      </c>
    </row>
    <row r="102" spans="2:51" s="14" customFormat="1" ht="12">
      <c r="B102" s="236"/>
      <c r="C102" s="237"/>
      <c r="D102" s="216" t="s">
        <v>189</v>
      </c>
      <c r="E102" s="238" t="s">
        <v>21</v>
      </c>
      <c r="F102" s="239" t="s">
        <v>192</v>
      </c>
      <c r="G102" s="237"/>
      <c r="H102" s="240">
        <v>107.189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189</v>
      </c>
      <c r="AU102" s="246" t="s">
        <v>86</v>
      </c>
      <c r="AV102" s="14" t="s">
        <v>187</v>
      </c>
      <c r="AW102" s="14" t="s">
        <v>39</v>
      </c>
      <c r="AX102" s="14" t="s">
        <v>84</v>
      </c>
      <c r="AY102" s="246" t="s">
        <v>180</v>
      </c>
    </row>
    <row r="103" spans="2:65" s="1" customFormat="1" ht="38.25" customHeight="1">
      <c r="B103" s="42"/>
      <c r="C103" s="202" t="s">
        <v>200</v>
      </c>
      <c r="D103" s="202" t="s">
        <v>182</v>
      </c>
      <c r="E103" s="203" t="s">
        <v>347</v>
      </c>
      <c r="F103" s="204" t="s">
        <v>348</v>
      </c>
      <c r="G103" s="205" t="s">
        <v>319</v>
      </c>
      <c r="H103" s="206">
        <v>205.576</v>
      </c>
      <c r="I103" s="207"/>
      <c r="J103" s="208">
        <f>ROUND(I103*H103,2)</f>
        <v>0</v>
      </c>
      <c r="K103" s="204" t="s">
        <v>186</v>
      </c>
      <c r="L103" s="62"/>
      <c r="M103" s="209" t="s">
        <v>21</v>
      </c>
      <c r="N103" s="210" t="s">
        <v>47</v>
      </c>
      <c r="O103" s="43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187</v>
      </c>
      <c r="AT103" s="25" t="s">
        <v>182</v>
      </c>
      <c r="AU103" s="25" t="s">
        <v>86</v>
      </c>
      <c r="AY103" s="25" t="s">
        <v>180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84</v>
      </c>
      <c r="BK103" s="213">
        <f>ROUND(I103*H103,2)</f>
        <v>0</v>
      </c>
      <c r="BL103" s="25" t="s">
        <v>187</v>
      </c>
      <c r="BM103" s="25" t="s">
        <v>703</v>
      </c>
    </row>
    <row r="104" spans="2:51" s="12" customFormat="1" ht="12">
      <c r="B104" s="214"/>
      <c r="C104" s="215"/>
      <c r="D104" s="216" t="s">
        <v>189</v>
      </c>
      <c r="E104" s="217" t="s">
        <v>21</v>
      </c>
      <c r="F104" s="218" t="s">
        <v>350</v>
      </c>
      <c r="G104" s="215"/>
      <c r="H104" s="217" t="s">
        <v>21</v>
      </c>
      <c r="I104" s="219"/>
      <c r="J104" s="215"/>
      <c r="K104" s="215"/>
      <c r="L104" s="220"/>
      <c r="M104" s="221"/>
      <c r="N104" s="222"/>
      <c r="O104" s="222"/>
      <c r="P104" s="222"/>
      <c r="Q104" s="222"/>
      <c r="R104" s="222"/>
      <c r="S104" s="222"/>
      <c r="T104" s="223"/>
      <c r="AT104" s="224" t="s">
        <v>189</v>
      </c>
      <c r="AU104" s="224" t="s">
        <v>86</v>
      </c>
      <c r="AV104" s="12" t="s">
        <v>84</v>
      </c>
      <c r="AW104" s="12" t="s">
        <v>39</v>
      </c>
      <c r="AX104" s="12" t="s">
        <v>76</v>
      </c>
      <c r="AY104" s="224" t="s">
        <v>180</v>
      </c>
    </row>
    <row r="105" spans="2:51" s="12" customFormat="1" ht="12">
      <c r="B105" s="214"/>
      <c r="C105" s="215"/>
      <c r="D105" s="216" t="s">
        <v>189</v>
      </c>
      <c r="E105" s="217" t="s">
        <v>21</v>
      </c>
      <c r="F105" s="218" t="s">
        <v>700</v>
      </c>
      <c r="G105" s="215"/>
      <c r="H105" s="217" t="s">
        <v>21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189</v>
      </c>
      <c r="AU105" s="224" t="s">
        <v>86</v>
      </c>
      <c r="AV105" s="12" t="s">
        <v>84</v>
      </c>
      <c r="AW105" s="12" t="s">
        <v>39</v>
      </c>
      <c r="AX105" s="12" t="s">
        <v>76</v>
      </c>
      <c r="AY105" s="224" t="s">
        <v>180</v>
      </c>
    </row>
    <row r="106" spans="2:51" s="13" customFormat="1" ht="12">
      <c r="B106" s="225"/>
      <c r="C106" s="226"/>
      <c r="D106" s="216" t="s">
        <v>189</v>
      </c>
      <c r="E106" s="227" t="s">
        <v>21</v>
      </c>
      <c r="F106" s="228" t="s">
        <v>704</v>
      </c>
      <c r="G106" s="226"/>
      <c r="H106" s="229">
        <v>127.467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AT106" s="235" t="s">
        <v>189</v>
      </c>
      <c r="AU106" s="235" t="s">
        <v>86</v>
      </c>
      <c r="AV106" s="13" t="s">
        <v>86</v>
      </c>
      <c r="AW106" s="13" t="s">
        <v>39</v>
      </c>
      <c r="AX106" s="13" t="s">
        <v>76</v>
      </c>
      <c r="AY106" s="235" t="s">
        <v>180</v>
      </c>
    </row>
    <row r="107" spans="2:51" s="12" customFormat="1" ht="12">
      <c r="B107" s="214"/>
      <c r="C107" s="215"/>
      <c r="D107" s="216" t="s">
        <v>189</v>
      </c>
      <c r="E107" s="217" t="s">
        <v>21</v>
      </c>
      <c r="F107" s="218" t="s">
        <v>323</v>
      </c>
      <c r="G107" s="215"/>
      <c r="H107" s="217" t="s">
        <v>21</v>
      </c>
      <c r="I107" s="219"/>
      <c r="J107" s="215"/>
      <c r="K107" s="215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189</v>
      </c>
      <c r="AU107" s="224" t="s">
        <v>86</v>
      </c>
      <c r="AV107" s="12" t="s">
        <v>84</v>
      </c>
      <c r="AW107" s="12" t="s">
        <v>39</v>
      </c>
      <c r="AX107" s="12" t="s">
        <v>76</v>
      </c>
      <c r="AY107" s="224" t="s">
        <v>180</v>
      </c>
    </row>
    <row r="108" spans="2:51" s="13" customFormat="1" ht="12">
      <c r="B108" s="225"/>
      <c r="C108" s="226"/>
      <c r="D108" s="216" t="s">
        <v>189</v>
      </c>
      <c r="E108" s="227" t="s">
        <v>21</v>
      </c>
      <c r="F108" s="228" t="s">
        <v>705</v>
      </c>
      <c r="G108" s="226"/>
      <c r="H108" s="229">
        <v>86.909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AT108" s="235" t="s">
        <v>189</v>
      </c>
      <c r="AU108" s="235" t="s">
        <v>86</v>
      </c>
      <c r="AV108" s="13" t="s">
        <v>86</v>
      </c>
      <c r="AW108" s="13" t="s">
        <v>39</v>
      </c>
      <c r="AX108" s="13" t="s">
        <v>76</v>
      </c>
      <c r="AY108" s="235" t="s">
        <v>180</v>
      </c>
    </row>
    <row r="109" spans="2:51" s="12" customFormat="1" ht="12">
      <c r="B109" s="214"/>
      <c r="C109" s="215"/>
      <c r="D109" s="216" t="s">
        <v>189</v>
      </c>
      <c r="E109" s="217" t="s">
        <v>21</v>
      </c>
      <c r="F109" s="218" t="s">
        <v>517</v>
      </c>
      <c r="G109" s="215"/>
      <c r="H109" s="217" t="s">
        <v>21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189</v>
      </c>
      <c r="AU109" s="224" t="s">
        <v>86</v>
      </c>
      <c r="AV109" s="12" t="s">
        <v>84</v>
      </c>
      <c r="AW109" s="12" t="s">
        <v>39</v>
      </c>
      <c r="AX109" s="12" t="s">
        <v>76</v>
      </c>
      <c r="AY109" s="224" t="s">
        <v>180</v>
      </c>
    </row>
    <row r="110" spans="2:51" s="13" customFormat="1" ht="12">
      <c r="B110" s="225"/>
      <c r="C110" s="226"/>
      <c r="D110" s="216" t="s">
        <v>189</v>
      </c>
      <c r="E110" s="227" t="s">
        <v>21</v>
      </c>
      <c r="F110" s="228" t="s">
        <v>706</v>
      </c>
      <c r="G110" s="226"/>
      <c r="H110" s="229">
        <v>-8.8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AT110" s="235" t="s">
        <v>189</v>
      </c>
      <c r="AU110" s="235" t="s">
        <v>86</v>
      </c>
      <c r="AV110" s="13" t="s">
        <v>86</v>
      </c>
      <c r="AW110" s="13" t="s">
        <v>39</v>
      </c>
      <c r="AX110" s="13" t="s">
        <v>76</v>
      </c>
      <c r="AY110" s="235" t="s">
        <v>180</v>
      </c>
    </row>
    <row r="111" spans="2:51" s="14" customFormat="1" ht="12">
      <c r="B111" s="236"/>
      <c r="C111" s="237"/>
      <c r="D111" s="216" t="s">
        <v>189</v>
      </c>
      <c r="E111" s="238" t="s">
        <v>21</v>
      </c>
      <c r="F111" s="239" t="s">
        <v>192</v>
      </c>
      <c r="G111" s="237"/>
      <c r="H111" s="240">
        <v>205.576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189</v>
      </c>
      <c r="AU111" s="246" t="s">
        <v>86</v>
      </c>
      <c r="AV111" s="14" t="s">
        <v>187</v>
      </c>
      <c r="AW111" s="14" t="s">
        <v>39</v>
      </c>
      <c r="AX111" s="14" t="s">
        <v>84</v>
      </c>
      <c r="AY111" s="246" t="s">
        <v>180</v>
      </c>
    </row>
    <row r="112" spans="2:65" s="1" customFormat="1" ht="38.25" customHeight="1">
      <c r="B112" s="42"/>
      <c r="C112" s="202" t="s">
        <v>187</v>
      </c>
      <c r="D112" s="202" t="s">
        <v>182</v>
      </c>
      <c r="E112" s="203" t="s">
        <v>354</v>
      </c>
      <c r="F112" s="204" t="s">
        <v>355</v>
      </c>
      <c r="G112" s="205" t="s">
        <v>319</v>
      </c>
      <c r="H112" s="206">
        <v>86.909</v>
      </c>
      <c r="I112" s="207"/>
      <c r="J112" s="208">
        <f>ROUND(I112*H112,2)</f>
        <v>0</v>
      </c>
      <c r="K112" s="204" t="s">
        <v>186</v>
      </c>
      <c r="L112" s="62"/>
      <c r="M112" s="209" t="s">
        <v>21</v>
      </c>
      <c r="N112" s="210" t="s">
        <v>47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187</v>
      </c>
      <c r="AT112" s="25" t="s">
        <v>182</v>
      </c>
      <c r="AU112" s="25" t="s">
        <v>86</v>
      </c>
      <c r="AY112" s="25" t="s">
        <v>180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84</v>
      </c>
      <c r="BK112" s="213">
        <f>ROUND(I112*H112,2)</f>
        <v>0</v>
      </c>
      <c r="BL112" s="25" t="s">
        <v>187</v>
      </c>
      <c r="BM112" s="25" t="s">
        <v>707</v>
      </c>
    </row>
    <row r="113" spans="2:51" s="12" customFormat="1" ht="12">
      <c r="B113" s="214"/>
      <c r="C113" s="215"/>
      <c r="D113" s="216" t="s">
        <v>189</v>
      </c>
      <c r="E113" s="217" t="s">
        <v>21</v>
      </c>
      <c r="F113" s="218" t="s">
        <v>708</v>
      </c>
      <c r="G113" s="215"/>
      <c r="H113" s="217" t="s">
        <v>21</v>
      </c>
      <c r="I113" s="219"/>
      <c r="J113" s="215"/>
      <c r="K113" s="215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189</v>
      </c>
      <c r="AU113" s="224" t="s">
        <v>86</v>
      </c>
      <c r="AV113" s="12" t="s">
        <v>84</v>
      </c>
      <c r="AW113" s="12" t="s">
        <v>39</v>
      </c>
      <c r="AX113" s="12" t="s">
        <v>76</v>
      </c>
      <c r="AY113" s="224" t="s">
        <v>180</v>
      </c>
    </row>
    <row r="114" spans="2:51" s="13" customFormat="1" ht="12">
      <c r="B114" s="225"/>
      <c r="C114" s="226"/>
      <c r="D114" s="216" t="s">
        <v>189</v>
      </c>
      <c r="E114" s="227" t="s">
        <v>21</v>
      </c>
      <c r="F114" s="228" t="s">
        <v>698</v>
      </c>
      <c r="G114" s="226"/>
      <c r="H114" s="229">
        <v>86.909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189</v>
      </c>
      <c r="AU114" s="235" t="s">
        <v>86</v>
      </c>
      <c r="AV114" s="13" t="s">
        <v>86</v>
      </c>
      <c r="AW114" s="13" t="s">
        <v>39</v>
      </c>
      <c r="AX114" s="13" t="s">
        <v>76</v>
      </c>
      <c r="AY114" s="235" t="s">
        <v>180</v>
      </c>
    </row>
    <row r="115" spans="2:51" s="14" customFormat="1" ht="12">
      <c r="B115" s="236"/>
      <c r="C115" s="237"/>
      <c r="D115" s="216" t="s">
        <v>189</v>
      </c>
      <c r="E115" s="238" t="s">
        <v>21</v>
      </c>
      <c r="F115" s="239" t="s">
        <v>192</v>
      </c>
      <c r="G115" s="237"/>
      <c r="H115" s="240">
        <v>86.909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189</v>
      </c>
      <c r="AU115" s="246" t="s">
        <v>86</v>
      </c>
      <c r="AV115" s="14" t="s">
        <v>187</v>
      </c>
      <c r="AW115" s="14" t="s">
        <v>39</v>
      </c>
      <c r="AX115" s="14" t="s">
        <v>84</v>
      </c>
      <c r="AY115" s="246" t="s">
        <v>180</v>
      </c>
    </row>
    <row r="116" spans="2:65" s="1" customFormat="1" ht="16.5" customHeight="1">
      <c r="B116" s="42"/>
      <c r="C116" s="264" t="s">
        <v>211</v>
      </c>
      <c r="D116" s="264" t="s">
        <v>360</v>
      </c>
      <c r="E116" s="265" t="s">
        <v>361</v>
      </c>
      <c r="F116" s="266" t="s">
        <v>362</v>
      </c>
      <c r="G116" s="267" t="s">
        <v>257</v>
      </c>
      <c r="H116" s="268">
        <v>169.473</v>
      </c>
      <c r="I116" s="269"/>
      <c r="J116" s="270">
        <f>ROUND(I116*H116,2)</f>
        <v>0</v>
      </c>
      <c r="K116" s="266" t="s">
        <v>186</v>
      </c>
      <c r="L116" s="271"/>
      <c r="M116" s="272" t="s">
        <v>21</v>
      </c>
      <c r="N116" s="273" t="s">
        <v>47</v>
      </c>
      <c r="O116" s="43"/>
      <c r="P116" s="211">
        <f>O116*H116</f>
        <v>0</v>
      </c>
      <c r="Q116" s="211">
        <v>1</v>
      </c>
      <c r="R116" s="211">
        <f>Q116*H116</f>
        <v>169.473</v>
      </c>
      <c r="S116" s="211">
        <v>0</v>
      </c>
      <c r="T116" s="212">
        <f>S116*H116</f>
        <v>0</v>
      </c>
      <c r="AR116" s="25" t="s">
        <v>223</v>
      </c>
      <c r="AT116" s="25" t="s">
        <v>360</v>
      </c>
      <c r="AU116" s="25" t="s">
        <v>86</v>
      </c>
      <c r="AY116" s="25" t="s">
        <v>180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84</v>
      </c>
      <c r="BK116" s="213">
        <f>ROUND(I116*H116,2)</f>
        <v>0</v>
      </c>
      <c r="BL116" s="25" t="s">
        <v>187</v>
      </c>
      <c r="BM116" s="25" t="s">
        <v>709</v>
      </c>
    </row>
    <row r="117" spans="2:51" s="12" customFormat="1" ht="12">
      <c r="B117" s="214"/>
      <c r="C117" s="215"/>
      <c r="D117" s="216" t="s">
        <v>189</v>
      </c>
      <c r="E117" s="217" t="s">
        <v>21</v>
      </c>
      <c r="F117" s="218" t="s">
        <v>364</v>
      </c>
      <c r="G117" s="215"/>
      <c r="H117" s="217" t="s">
        <v>21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189</v>
      </c>
      <c r="AU117" s="224" t="s">
        <v>86</v>
      </c>
      <c r="AV117" s="12" t="s">
        <v>84</v>
      </c>
      <c r="AW117" s="12" t="s">
        <v>39</v>
      </c>
      <c r="AX117" s="12" t="s">
        <v>76</v>
      </c>
      <c r="AY117" s="224" t="s">
        <v>180</v>
      </c>
    </row>
    <row r="118" spans="2:51" s="13" customFormat="1" ht="12">
      <c r="B118" s="225"/>
      <c r="C118" s="226"/>
      <c r="D118" s="216" t="s">
        <v>189</v>
      </c>
      <c r="E118" s="227" t="s">
        <v>21</v>
      </c>
      <c r="F118" s="228" t="s">
        <v>710</v>
      </c>
      <c r="G118" s="226"/>
      <c r="H118" s="229">
        <v>169.473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189</v>
      </c>
      <c r="AU118" s="235" t="s">
        <v>86</v>
      </c>
      <c r="AV118" s="13" t="s">
        <v>86</v>
      </c>
      <c r="AW118" s="13" t="s">
        <v>39</v>
      </c>
      <c r="AX118" s="13" t="s">
        <v>76</v>
      </c>
      <c r="AY118" s="235" t="s">
        <v>180</v>
      </c>
    </row>
    <row r="119" spans="2:51" s="14" customFormat="1" ht="12">
      <c r="B119" s="236"/>
      <c r="C119" s="237"/>
      <c r="D119" s="216" t="s">
        <v>189</v>
      </c>
      <c r="E119" s="238" t="s">
        <v>21</v>
      </c>
      <c r="F119" s="239" t="s">
        <v>192</v>
      </c>
      <c r="G119" s="237"/>
      <c r="H119" s="240">
        <v>169.473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189</v>
      </c>
      <c r="AU119" s="246" t="s">
        <v>86</v>
      </c>
      <c r="AV119" s="14" t="s">
        <v>187</v>
      </c>
      <c r="AW119" s="14" t="s">
        <v>39</v>
      </c>
      <c r="AX119" s="14" t="s">
        <v>84</v>
      </c>
      <c r="AY119" s="246" t="s">
        <v>180</v>
      </c>
    </row>
    <row r="120" spans="2:65" s="1" customFormat="1" ht="25.5" customHeight="1">
      <c r="B120" s="42"/>
      <c r="C120" s="202" t="s">
        <v>217</v>
      </c>
      <c r="D120" s="202" t="s">
        <v>182</v>
      </c>
      <c r="E120" s="203" t="s">
        <v>366</v>
      </c>
      <c r="F120" s="204" t="s">
        <v>367</v>
      </c>
      <c r="G120" s="205" t="s">
        <v>319</v>
      </c>
      <c r="H120" s="206">
        <v>8.8</v>
      </c>
      <c r="I120" s="207"/>
      <c r="J120" s="208">
        <f>ROUND(I120*H120,2)</f>
        <v>0</v>
      </c>
      <c r="K120" s="204" t="s">
        <v>186</v>
      </c>
      <c r="L120" s="62"/>
      <c r="M120" s="209" t="s">
        <v>21</v>
      </c>
      <c r="N120" s="210" t="s">
        <v>47</v>
      </c>
      <c r="O120" s="43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187</v>
      </c>
      <c r="AT120" s="25" t="s">
        <v>182</v>
      </c>
      <c r="AU120" s="25" t="s">
        <v>86</v>
      </c>
      <c r="AY120" s="25" t="s">
        <v>180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84</v>
      </c>
      <c r="BK120" s="213">
        <f>ROUND(I120*H120,2)</f>
        <v>0</v>
      </c>
      <c r="BL120" s="25" t="s">
        <v>187</v>
      </c>
      <c r="BM120" s="25" t="s">
        <v>711</v>
      </c>
    </row>
    <row r="121" spans="2:51" s="12" customFormat="1" ht="12">
      <c r="B121" s="214"/>
      <c r="C121" s="215"/>
      <c r="D121" s="216" t="s">
        <v>189</v>
      </c>
      <c r="E121" s="217" t="s">
        <v>21</v>
      </c>
      <c r="F121" s="218" t="s">
        <v>712</v>
      </c>
      <c r="G121" s="215"/>
      <c r="H121" s="217" t="s">
        <v>21</v>
      </c>
      <c r="I121" s="219"/>
      <c r="J121" s="215"/>
      <c r="K121" s="215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189</v>
      </c>
      <c r="AU121" s="224" t="s">
        <v>86</v>
      </c>
      <c r="AV121" s="12" t="s">
        <v>84</v>
      </c>
      <c r="AW121" s="12" t="s">
        <v>39</v>
      </c>
      <c r="AX121" s="12" t="s">
        <v>76</v>
      </c>
      <c r="AY121" s="224" t="s">
        <v>180</v>
      </c>
    </row>
    <row r="122" spans="2:51" s="13" customFormat="1" ht="12">
      <c r="B122" s="225"/>
      <c r="C122" s="226"/>
      <c r="D122" s="216" t="s">
        <v>189</v>
      </c>
      <c r="E122" s="227" t="s">
        <v>21</v>
      </c>
      <c r="F122" s="228" t="s">
        <v>713</v>
      </c>
      <c r="G122" s="226"/>
      <c r="H122" s="229">
        <v>8.8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AT122" s="235" t="s">
        <v>189</v>
      </c>
      <c r="AU122" s="235" t="s">
        <v>86</v>
      </c>
      <c r="AV122" s="13" t="s">
        <v>86</v>
      </c>
      <c r="AW122" s="13" t="s">
        <v>39</v>
      </c>
      <c r="AX122" s="13" t="s">
        <v>76</v>
      </c>
      <c r="AY122" s="235" t="s">
        <v>180</v>
      </c>
    </row>
    <row r="123" spans="2:51" s="14" customFormat="1" ht="12">
      <c r="B123" s="236"/>
      <c r="C123" s="237"/>
      <c r="D123" s="216" t="s">
        <v>189</v>
      </c>
      <c r="E123" s="238" t="s">
        <v>21</v>
      </c>
      <c r="F123" s="239" t="s">
        <v>192</v>
      </c>
      <c r="G123" s="237"/>
      <c r="H123" s="240">
        <v>8.8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189</v>
      </c>
      <c r="AU123" s="246" t="s">
        <v>86</v>
      </c>
      <c r="AV123" s="14" t="s">
        <v>187</v>
      </c>
      <c r="AW123" s="14" t="s">
        <v>39</v>
      </c>
      <c r="AX123" s="14" t="s">
        <v>84</v>
      </c>
      <c r="AY123" s="246" t="s">
        <v>180</v>
      </c>
    </row>
    <row r="124" spans="2:65" s="1" customFormat="1" ht="25.5" customHeight="1">
      <c r="B124" s="42"/>
      <c r="C124" s="202" t="s">
        <v>224</v>
      </c>
      <c r="D124" s="202" t="s">
        <v>182</v>
      </c>
      <c r="E124" s="203" t="s">
        <v>371</v>
      </c>
      <c r="F124" s="204" t="s">
        <v>372</v>
      </c>
      <c r="G124" s="205" t="s">
        <v>257</v>
      </c>
      <c r="H124" s="206">
        <v>370.037</v>
      </c>
      <c r="I124" s="207"/>
      <c r="J124" s="208">
        <f>ROUND(I124*H124,2)</f>
        <v>0</v>
      </c>
      <c r="K124" s="204" t="s">
        <v>186</v>
      </c>
      <c r="L124" s="62"/>
      <c r="M124" s="209" t="s">
        <v>21</v>
      </c>
      <c r="N124" s="210" t="s">
        <v>47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187</v>
      </c>
      <c r="AT124" s="25" t="s">
        <v>182</v>
      </c>
      <c r="AU124" s="25" t="s">
        <v>86</v>
      </c>
      <c r="AY124" s="25" t="s">
        <v>180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187</v>
      </c>
      <c r="BM124" s="25" t="s">
        <v>714</v>
      </c>
    </row>
    <row r="125" spans="2:51" s="12" customFormat="1" ht="12">
      <c r="B125" s="214"/>
      <c r="C125" s="215"/>
      <c r="D125" s="216" t="s">
        <v>189</v>
      </c>
      <c r="E125" s="217" t="s">
        <v>21</v>
      </c>
      <c r="F125" s="218" t="s">
        <v>374</v>
      </c>
      <c r="G125" s="215"/>
      <c r="H125" s="217" t="s">
        <v>21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189</v>
      </c>
      <c r="AU125" s="224" t="s">
        <v>86</v>
      </c>
      <c r="AV125" s="12" t="s">
        <v>84</v>
      </c>
      <c r="AW125" s="12" t="s">
        <v>39</v>
      </c>
      <c r="AX125" s="12" t="s">
        <v>76</v>
      </c>
      <c r="AY125" s="224" t="s">
        <v>180</v>
      </c>
    </row>
    <row r="126" spans="2:51" s="12" customFormat="1" ht="12">
      <c r="B126" s="214"/>
      <c r="C126" s="215"/>
      <c r="D126" s="216" t="s">
        <v>189</v>
      </c>
      <c r="E126" s="217" t="s">
        <v>21</v>
      </c>
      <c r="F126" s="218" t="s">
        <v>700</v>
      </c>
      <c r="G126" s="215"/>
      <c r="H126" s="217" t="s">
        <v>21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189</v>
      </c>
      <c r="AU126" s="224" t="s">
        <v>86</v>
      </c>
      <c r="AV126" s="12" t="s">
        <v>84</v>
      </c>
      <c r="AW126" s="12" t="s">
        <v>39</v>
      </c>
      <c r="AX126" s="12" t="s">
        <v>76</v>
      </c>
      <c r="AY126" s="224" t="s">
        <v>180</v>
      </c>
    </row>
    <row r="127" spans="2:51" s="13" customFormat="1" ht="12">
      <c r="B127" s="225"/>
      <c r="C127" s="226"/>
      <c r="D127" s="216" t="s">
        <v>189</v>
      </c>
      <c r="E127" s="227" t="s">
        <v>21</v>
      </c>
      <c r="F127" s="228" t="s">
        <v>715</v>
      </c>
      <c r="G127" s="226"/>
      <c r="H127" s="229">
        <v>229.441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189</v>
      </c>
      <c r="AU127" s="235" t="s">
        <v>86</v>
      </c>
      <c r="AV127" s="13" t="s">
        <v>86</v>
      </c>
      <c r="AW127" s="13" t="s">
        <v>39</v>
      </c>
      <c r="AX127" s="13" t="s">
        <v>76</v>
      </c>
      <c r="AY127" s="235" t="s">
        <v>180</v>
      </c>
    </row>
    <row r="128" spans="2:51" s="12" customFormat="1" ht="12">
      <c r="B128" s="214"/>
      <c r="C128" s="215"/>
      <c r="D128" s="216" t="s">
        <v>189</v>
      </c>
      <c r="E128" s="217" t="s">
        <v>21</v>
      </c>
      <c r="F128" s="218" t="s">
        <v>323</v>
      </c>
      <c r="G128" s="215"/>
      <c r="H128" s="217" t="s">
        <v>21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189</v>
      </c>
      <c r="AU128" s="224" t="s">
        <v>86</v>
      </c>
      <c r="AV128" s="12" t="s">
        <v>84</v>
      </c>
      <c r="AW128" s="12" t="s">
        <v>39</v>
      </c>
      <c r="AX128" s="12" t="s">
        <v>76</v>
      </c>
      <c r="AY128" s="224" t="s">
        <v>180</v>
      </c>
    </row>
    <row r="129" spans="2:51" s="13" customFormat="1" ht="12">
      <c r="B129" s="225"/>
      <c r="C129" s="226"/>
      <c r="D129" s="216" t="s">
        <v>189</v>
      </c>
      <c r="E129" s="227" t="s">
        <v>21</v>
      </c>
      <c r="F129" s="228" t="s">
        <v>716</v>
      </c>
      <c r="G129" s="226"/>
      <c r="H129" s="229">
        <v>156.436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189</v>
      </c>
      <c r="AU129" s="235" t="s">
        <v>86</v>
      </c>
      <c r="AV129" s="13" t="s">
        <v>86</v>
      </c>
      <c r="AW129" s="13" t="s">
        <v>39</v>
      </c>
      <c r="AX129" s="13" t="s">
        <v>76</v>
      </c>
      <c r="AY129" s="235" t="s">
        <v>180</v>
      </c>
    </row>
    <row r="130" spans="2:51" s="12" customFormat="1" ht="12">
      <c r="B130" s="214"/>
      <c r="C130" s="215"/>
      <c r="D130" s="216" t="s">
        <v>189</v>
      </c>
      <c r="E130" s="217" t="s">
        <v>21</v>
      </c>
      <c r="F130" s="218" t="s">
        <v>517</v>
      </c>
      <c r="G130" s="215"/>
      <c r="H130" s="217" t="s">
        <v>21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189</v>
      </c>
      <c r="AU130" s="224" t="s">
        <v>86</v>
      </c>
      <c r="AV130" s="12" t="s">
        <v>84</v>
      </c>
      <c r="AW130" s="12" t="s">
        <v>39</v>
      </c>
      <c r="AX130" s="12" t="s">
        <v>76</v>
      </c>
      <c r="AY130" s="224" t="s">
        <v>180</v>
      </c>
    </row>
    <row r="131" spans="2:51" s="13" customFormat="1" ht="12">
      <c r="B131" s="225"/>
      <c r="C131" s="226"/>
      <c r="D131" s="216" t="s">
        <v>189</v>
      </c>
      <c r="E131" s="227" t="s">
        <v>21</v>
      </c>
      <c r="F131" s="228" t="s">
        <v>717</v>
      </c>
      <c r="G131" s="226"/>
      <c r="H131" s="229">
        <v>-15.84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189</v>
      </c>
      <c r="AU131" s="235" t="s">
        <v>86</v>
      </c>
      <c r="AV131" s="13" t="s">
        <v>86</v>
      </c>
      <c r="AW131" s="13" t="s">
        <v>39</v>
      </c>
      <c r="AX131" s="13" t="s">
        <v>76</v>
      </c>
      <c r="AY131" s="235" t="s">
        <v>180</v>
      </c>
    </row>
    <row r="132" spans="2:51" s="14" customFormat="1" ht="12">
      <c r="B132" s="236"/>
      <c r="C132" s="237"/>
      <c r="D132" s="216" t="s">
        <v>189</v>
      </c>
      <c r="E132" s="238" t="s">
        <v>21</v>
      </c>
      <c r="F132" s="239" t="s">
        <v>192</v>
      </c>
      <c r="G132" s="237"/>
      <c r="H132" s="240">
        <v>370.037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189</v>
      </c>
      <c r="AU132" s="246" t="s">
        <v>86</v>
      </c>
      <c r="AV132" s="14" t="s">
        <v>187</v>
      </c>
      <c r="AW132" s="14" t="s">
        <v>39</v>
      </c>
      <c r="AX132" s="14" t="s">
        <v>84</v>
      </c>
      <c r="AY132" s="246" t="s">
        <v>180</v>
      </c>
    </row>
    <row r="133" spans="2:65" s="1" customFormat="1" ht="25.5" customHeight="1">
      <c r="B133" s="42"/>
      <c r="C133" s="202" t="s">
        <v>223</v>
      </c>
      <c r="D133" s="202" t="s">
        <v>182</v>
      </c>
      <c r="E133" s="203" t="s">
        <v>376</v>
      </c>
      <c r="F133" s="204" t="s">
        <v>377</v>
      </c>
      <c r="G133" s="205" t="s">
        <v>185</v>
      </c>
      <c r="H133" s="206">
        <v>289.698</v>
      </c>
      <c r="I133" s="207"/>
      <c r="J133" s="208">
        <f>ROUND(I133*H133,2)</f>
        <v>0</v>
      </c>
      <c r="K133" s="204" t="s">
        <v>186</v>
      </c>
      <c r="L133" s="62"/>
      <c r="M133" s="209" t="s">
        <v>21</v>
      </c>
      <c r="N133" s="210" t="s">
        <v>47</v>
      </c>
      <c r="O133" s="43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187</v>
      </c>
      <c r="AT133" s="25" t="s">
        <v>182</v>
      </c>
      <c r="AU133" s="25" t="s">
        <v>86</v>
      </c>
      <c r="AY133" s="25" t="s">
        <v>180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84</v>
      </c>
      <c r="BK133" s="213">
        <f>ROUND(I133*H133,2)</f>
        <v>0</v>
      </c>
      <c r="BL133" s="25" t="s">
        <v>187</v>
      </c>
      <c r="BM133" s="25" t="s">
        <v>718</v>
      </c>
    </row>
    <row r="134" spans="2:51" s="12" customFormat="1" ht="12">
      <c r="B134" s="214"/>
      <c r="C134" s="215"/>
      <c r="D134" s="216" t="s">
        <v>189</v>
      </c>
      <c r="E134" s="217" t="s">
        <v>21</v>
      </c>
      <c r="F134" s="218" t="s">
        <v>719</v>
      </c>
      <c r="G134" s="215"/>
      <c r="H134" s="217" t="s">
        <v>21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189</v>
      </c>
      <c r="AU134" s="224" t="s">
        <v>86</v>
      </c>
      <c r="AV134" s="12" t="s">
        <v>84</v>
      </c>
      <c r="AW134" s="12" t="s">
        <v>39</v>
      </c>
      <c r="AX134" s="12" t="s">
        <v>76</v>
      </c>
      <c r="AY134" s="224" t="s">
        <v>180</v>
      </c>
    </row>
    <row r="135" spans="2:51" s="13" customFormat="1" ht="12">
      <c r="B135" s="225"/>
      <c r="C135" s="226"/>
      <c r="D135" s="216" t="s">
        <v>189</v>
      </c>
      <c r="E135" s="227" t="s">
        <v>21</v>
      </c>
      <c r="F135" s="228" t="s">
        <v>720</v>
      </c>
      <c r="G135" s="226"/>
      <c r="H135" s="229">
        <v>289.698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189</v>
      </c>
      <c r="AU135" s="235" t="s">
        <v>86</v>
      </c>
      <c r="AV135" s="13" t="s">
        <v>86</v>
      </c>
      <c r="AW135" s="13" t="s">
        <v>39</v>
      </c>
      <c r="AX135" s="13" t="s">
        <v>76</v>
      </c>
      <c r="AY135" s="235" t="s">
        <v>180</v>
      </c>
    </row>
    <row r="136" spans="2:51" s="14" customFormat="1" ht="12">
      <c r="B136" s="236"/>
      <c r="C136" s="237"/>
      <c r="D136" s="216" t="s">
        <v>189</v>
      </c>
      <c r="E136" s="238" t="s">
        <v>21</v>
      </c>
      <c r="F136" s="239" t="s">
        <v>192</v>
      </c>
      <c r="G136" s="237"/>
      <c r="H136" s="240">
        <v>289.698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189</v>
      </c>
      <c r="AU136" s="246" t="s">
        <v>86</v>
      </c>
      <c r="AV136" s="14" t="s">
        <v>187</v>
      </c>
      <c r="AW136" s="14" t="s">
        <v>39</v>
      </c>
      <c r="AX136" s="14" t="s">
        <v>84</v>
      </c>
      <c r="AY136" s="246" t="s">
        <v>180</v>
      </c>
    </row>
    <row r="137" spans="2:63" s="11" customFormat="1" ht="29.85" customHeight="1">
      <c r="B137" s="186"/>
      <c r="C137" s="187"/>
      <c r="D137" s="188" t="s">
        <v>75</v>
      </c>
      <c r="E137" s="200" t="s">
        <v>211</v>
      </c>
      <c r="F137" s="200" t="s">
        <v>385</v>
      </c>
      <c r="G137" s="187"/>
      <c r="H137" s="187"/>
      <c r="I137" s="190"/>
      <c r="J137" s="201">
        <f>BK137</f>
        <v>0</v>
      </c>
      <c r="K137" s="187"/>
      <c r="L137" s="192"/>
      <c r="M137" s="193"/>
      <c r="N137" s="194"/>
      <c r="O137" s="194"/>
      <c r="P137" s="195">
        <f>SUM(P138:P153)</f>
        <v>0</v>
      </c>
      <c r="Q137" s="194"/>
      <c r="R137" s="195">
        <f>SUM(R138:R153)</f>
        <v>71.989953</v>
      </c>
      <c r="S137" s="194"/>
      <c r="T137" s="196">
        <f>SUM(T138:T153)</f>
        <v>0</v>
      </c>
      <c r="AR137" s="197" t="s">
        <v>84</v>
      </c>
      <c r="AT137" s="198" t="s">
        <v>75</v>
      </c>
      <c r="AU137" s="198" t="s">
        <v>84</v>
      </c>
      <c r="AY137" s="197" t="s">
        <v>180</v>
      </c>
      <c r="BK137" s="199">
        <f>SUM(BK138:BK153)</f>
        <v>0</v>
      </c>
    </row>
    <row r="138" spans="2:65" s="1" customFormat="1" ht="25.5" customHeight="1">
      <c r="B138" s="42"/>
      <c r="C138" s="202" t="s">
        <v>235</v>
      </c>
      <c r="D138" s="202" t="s">
        <v>182</v>
      </c>
      <c r="E138" s="203" t="s">
        <v>386</v>
      </c>
      <c r="F138" s="204" t="s">
        <v>387</v>
      </c>
      <c r="G138" s="205" t="s">
        <v>185</v>
      </c>
      <c r="H138" s="206">
        <v>289.698</v>
      </c>
      <c r="I138" s="207"/>
      <c r="J138" s="208">
        <f>ROUND(I138*H138,2)</f>
        <v>0</v>
      </c>
      <c r="K138" s="204" t="s">
        <v>186</v>
      </c>
      <c r="L138" s="62"/>
      <c r="M138" s="209" t="s">
        <v>21</v>
      </c>
      <c r="N138" s="210" t="s">
        <v>47</v>
      </c>
      <c r="O138" s="43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187</v>
      </c>
      <c r="AT138" s="25" t="s">
        <v>182</v>
      </c>
      <c r="AU138" s="25" t="s">
        <v>86</v>
      </c>
      <c r="AY138" s="25" t="s">
        <v>180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84</v>
      </c>
      <c r="BK138" s="213">
        <f>ROUND(I138*H138,2)</f>
        <v>0</v>
      </c>
      <c r="BL138" s="25" t="s">
        <v>187</v>
      </c>
      <c r="BM138" s="25" t="s">
        <v>721</v>
      </c>
    </row>
    <row r="139" spans="2:51" s="12" customFormat="1" ht="12">
      <c r="B139" s="214"/>
      <c r="C139" s="215"/>
      <c r="D139" s="216" t="s">
        <v>189</v>
      </c>
      <c r="E139" s="217" t="s">
        <v>21</v>
      </c>
      <c r="F139" s="218" t="s">
        <v>722</v>
      </c>
      <c r="G139" s="215"/>
      <c r="H139" s="217" t="s">
        <v>21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189</v>
      </c>
      <c r="AU139" s="224" t="s">
        <v>86</v>
      </c>
      <c r="AV139" s="12" t="s">
        <v>84</v>
      </c>
      <c r="AW139" s="12" t="s">
        <v>39</v>
      </c>
      <c r="AX139" s="12" t="s">
        <v>76</v>
      </c>
      <c r="AY139" s="224" t="s">
        <v>180</v>
      </c>
    </row>
    <row r="140" spans="2:51" s="13" customFormat="1" ht="12">
      <c r="B140" s="225"/>
      <c r="C140" s="226"/>
      <c r="D140" s="216" t="s">
        <v>189</v>
      </c>
      <c r="E140" s="227" t="s">
        <v>21</v>
      </c>
      <c r="F140" s="228" t="s">
        <v>720</v>
      </c>
      <c r="G140" s="226"/>
      <c r="H140" s="229">
        <v>289.698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189</v>
      </c>
      <c r="AU140" s="235" t="s">
        <v>86</v>
      </c>
      <c r="AV140" s="13" t="s">
        <v>86</v>
      </c>
      <c r="AW140" s="13" t="s">
        <v>39</v>
      </c>
      <c r="AX140" s="13" t="s">
        <v>76</v>
      </c>
      <c r="AY140" s="235" t="s">
        <v>180</v>
      </c>
    </row>
    <row r="141" spans="2:51" s="14" customFormat="1" ht="12">
      <c r="B141" s="236"/>
      <c r="C141" s="237"/>
      <c r="D141" s="216" t="s">
        <v>189</v>
      </c>
      <c r="E141" s="238" t="s">
        <v>21</v>
      </c>
      <c r="F141" s="239" t="s">
        <v>192</v>
      </c>
      <c r="G141" s="237"/>
      <c r="H141" s="240">
        <v>289.698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189</v>
      </c>
      <c r="AU141" s="246" t="s">
        <v>86</v>
      </c>
      <c r="AV141" s="14" t="s">
        <v>187</v>
      </c>
      <c r="AW141" s="14" t="s">
        <v>39</v>
      </c>
      <c r="AX141" s="14" t="s">
        <v>84</v>
      </c>
      <c r="AY141" s="246" t="s">
        <v>180</v>
      </c>
    </row>
    <row r="142" spans="2:65" s="1" customFormat="1" ht="25.5" customHeight="1">
      <c r="B142" s="42"/>
      <c r="C142" s="202" t="s">
        <v>241</v>
      </c>
      <c r="D142" s="202" t="s">
        <v>182</v>
      </c>
      <c r="E142" s="203" t="s">
        <v>394</v>
      </c>
      <c r="F142" s="204" t="s">
        <v>395</v>
      </c>
      <c r="G142" s="205" t="s">
        <v>185</v>
      </c>
      <c r="H142" s="206">
        <v>289.698</v>
      </c>
      <c r="I142" s="207"/>
      <c r="J142" s="208">
        <f>ROUND(I142*H142,2)</f>
        <v>0</v>
      </c>
      <c r="K142" s="204" t="s">
        <v>186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187</v>
      </c>
      <c r="AT142" s="25" t="s">
        <v>182</v>
      </c>
      <c r="AU142" s="25" t="s">
        <v>86</v>
      </c>
      <c r="AY142" s="25" t="s">
        <v>180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187</v>
      </c>
      <c r="BM142" s="25" t="s">
        <v>723</v>
      </c>
    </row>
    <row r="143" spans="2:51" s="12" customFormat="1" ht="12">
      <c r="B143" s="214"/>
      <c r="C143" s="215"/>
      <c r="D143" s="216" t="s">
        <v>189</v>
      </c>
      <c r="E143" s="217" t="s">
        <v>21</v>
      </c>
      <c r="F143" s="218" t="s">
        <v>722</v>
      </c>
      <c r="G143" s="215"/>
      <c r="H143" s="217" t="s">
        <v>21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189</v>
      </c>
      <c r="AU143" s="224" t="s">
        <v>86</v>
      </c>
      <c r="AV143" s="12" t="s">
        <v>84</v>
      </c>
      <c r="AW143" s="12" t="s">
        <v>39</v>
      </c>
      <c r="AX143" s="12" t="s">
        <v>76</v>
      </c>
      <c r="AY143" s="224" t="s">
        <v>180</v>
      </c>
    </row>
    <row r="144" spans="2:51" s="13" customFormat="1" ht="12">
      <c r="B144" s="225"/>
      <c r="C144" s="226"/>
      <c r="D144" s="216" t="s">
        <v>189</v>
      </c>
      <c r="E144" s="227" t="s">
        <v>21</v>
      </c>
      <c r="F144" s="228" t="s">
        <v>720</v>
      </c>
      <c r="G144" s="226"/>
      <c r="H144" s="229">
        <v>289.698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189</v>
      </c>
      <c r="AU144" s="235" t="s">
        <v>86</v>
      </c>
      <c r="AV144" s="13" t="s">
        <v>86</v>
      </c>
      <c r="AW144" s="13" t="s">
        <v>39</v>
      </c>
      <c r="AX144" s="13" t="s">
        <v>76</v>
      </c>
      <c r="AY144" s="235" t="s">
        <v>180</v>
      </c>
    </row>
    <row r="145" spans="2:51" s="14" customFormat="1" ht="12">
      <c r="B145" s="236"/>
      <c r="C145" s="237"/>
      <c r="D145" s="216" t="s">
        <v>189</v>
      </c>
      <c r="E145" s="238" t="s">
        <v>21</v>
      </c>
      <c r="F145" s="239" t="s">
        <v>192</v>
      </c>
      <c r="G145" s="237"/>
      <c r="H145" s="240">
        <v>289.698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189</v>
      </c>
      <c r="AU145" s="246" t="s">
        <v>86</v>
      </c>
      <c r="AV145" s="14" t="s">
        <v>187</v>
      </c>
      <c r="AW145" s="14" t="s">
        <v>39</v>
      </c>
      <c r="AX145" s="14" t="s">
        <v>84</v>
      </c>
      <c r="AY145" s="246" t="s">
        <v>180</v>
      </c>
    </row>
    <row r="146" spans="2:65" s="1" customFormat="1" ht="51" customHeight="1">
      <c r="B146" s="42"/>
      <c r="C146" s="202" t="s">
        <v>246</v>
      </c>
      <c r="D146" s="202" t="s">
        <v>182</v>
      </c>
      <c r="E146" s="203" t="s">
        <v>724</v>
      </c>
      <c r="F146" s="204" t="s">
        <v>725</v>
      </c>
      <c r="G146" s="205" t="s">
        <v>185</v>
      </c>
      <c r="H146" s="206">
        <v>273.3</v>
      </c>
      <c r="I146" s="207"/>
      <c r="J146" s="208">
        <f>ROUND(I146*H146,2)</f>
        <v>0</v>
      </c>
      <c r="K146" s="204" t="s">
        <v>186</v>
      </c>
      <c r="L146" s="62"/>
      <c r="M146" s="209" t="s">
        <v>21</v>
      </c>
      <c r="N146" s="210" t="s">
        <v>47</v>
      </c>
      <c r="O146" s="43"/>
      <c r="P146" s="211">
        <f>O146*H146</f>
        <v>0</v>
      </c>
      <c r="Q146" s="211">
        <v>0.08565</v>
      </c>
      <c r="R146" s="211">
        <f>Q146*H146</f>
        <v>23.408145</v>
      </c>
      <c r="S146" s="211">
        <v>0</v>
      </c>
      <c r="T146" s="212">
        <f>S146*H146</f>
        <v>0</v>
      </c>
      <c r="AR146" s="25" t="s">
        <v>187</v>
      </c>
      <c r="AT146" s="25" t="s">
        <v>182</v>
      </c>
      <c r="AU146" s="25" t="s">
        <v>86</v>
      </c>
      <c r="AY146" s="25" t="s">
        <v>180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84</v>
      </c>
      <c r="BK146" s="213">
        <f>ROUND(I146*H146,2)</f>
        <v>0</v>
      </c>
      <c r="BL146" s="25" t="s">
        <v>187</v>
      </c>
      <c r="BM146" s="25" t="s">
        <v>726</v>
      </c>
    </row>
    <row r="147" spans="2:51" s="12" customFormat="1" ht="12">
      <c r="B147" s="214"/>
      <c r="C147" s="215"/>
      <c r="D147" s="216" t="s">
        <v>189</v>
      </c>
      <c r="E147" s="217" t="s">
        <v>21</v>
      </c>
      <c r="F147" s="218" t="s">
        <v>401</v>
      </c>
      <c r="G147" s="215"/>
      <c r="H147" s="217" t="s">
        <v>21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189</v>
      </c>
      <c r="AU147" s="224" t="s">
        <v>86</v>
      </c>
      <c r="AV147" s="12" t="s">
        <v>84</v>
      </c>
      <c r="AW147" s="12" t="s">
        <v>39</v>
      </c>
      <c r="AX147" s="12" t="s">
        <v>76</v>
      </c>
      <c r="AY147" s="224" t="s">
        <v>180</v>
      </c>
    </row>
    <row r="148" spans="2:51" s="13" customFormat="1" ht="12">
      <c r="B148" s="225"/>
      <c r="C148" s="226"/>
      <c r="D148" s="216" t="s">
        <v>189</v>
      </c>
      <c r="E148" s="227" t="s">
        <v>21</v>
      </c>
      <c r="F148" s="228" t="s">
        <v>727</v>
      </c>
      <c r="G148" s="226"/>
      <c r="H148" s="229">
        <v>273.3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189</v>
      </c>
      <c r="AU148" s="235" t="s">
        <v>86</v>
      </c>
      <c r="AV148" s="13" t="s">
        <v>86</v>
      </c>
      <c r="AW148" s="13" t="s">
        <v>39</v>
      </c>
      <c r="AX148" s="13" t="s">
        <v>76</v>
      </c>
      <c r="AY148" s="235" t="s">
        <v>180</v>
      </c>
    </row>
    <row r="149" spans="2:51" s="14" customFormat="1" ht="12">
      <c r="B149" s="236"/>
      <c r="C149" s="237"/>
      <c r="D149" s="216" t="s">
        <v>189</v>
      </c>
      <c r="E149" s="238" t="s">
        <v>21</v>
      </c>
      <c r="F149" s="239" t="s">
        <v>192</v>
      </c>
      <c r="G149" s="237"/>
      <c r="H149" s="240">
        <v>273.3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189</v>
      </c>
      <c r="AU149" s="246" t="s">
        <v>86</v>
      </c>
      <c r="AV149" s="14" t="s">
        <v>187</v>
      </c>
      <c r="AW149" s="14" t="s">
        <v>39</v>
      </c>
      <c r="AX149" s="14" t="s">
        <v>84</v>
      </c>
      <c r="AY149" s="246" t="s">
        <v>180</v>
      </c>
    </row>
    <row r="150" spans="2:65" s="1" customFormat="1" ht="16.5" customHeight="1">
      <c r="B150" s="42"/>
      <c r="C150" s="264" t="s">
        <v>254</v>
      </c>
      <c r="D150" s="264" t="s">
        <v>360</v>
      </c>
      <c r="E150" s="265" t="s">
        <v>428</v>
      </c>
      <c r="F150" s="266" t="s">
        <v>429</v>
      </c>
      <c r="G150" s="267" t="s">
        <v>185</v>
      </c>
      <c r="H150" s="268">
        <v>276.033</v>
      </c>
      <c r="I150" s="269"/>
      <c r="J150" s="270">
        <f>ROUND(I150*H150,2)</f>
        <v>0</v>
      </c>
      <c r="K150" s="266" t="s">
        <v>186</v>
      </c>
      <c r="L150" s="271"/>
      <c r="M150" s="272" t="s">
        <v>21</v>
      </c>
      <c r="N150" s="273" t="s">
        <v>47</v>
      </c>
      <c r="O150" s="43"/>
      <c r="P150" s="211">
        <f>O150*H150</f>
        <v>0</v>
      </c>
      <c r="Q150" s="211">
        <v>0.176</v>
      </c>
      <c r="R150" s="211">
        <f>Q150*H150</f>
        <v>48.581808</v>
      </c>
      <c r="S150" s="211">
        <v>0</v>
      </c>
      <c r="T150" s="212">
        <f>S150*H150</f>
        <v>0</v>
      </c>
      <c r="AR150" s="25" t="s">
        <v>223</v>
      </c>
      <c r="AT150" s="25" t="s">
        <v>360</v>
      </c>
      <c r="AU150" s="25" t="s">
        <v>86</v>
      </c>
      <c r="AY150" s="25" t="s">
        <v>180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84</v>
      </c>
      <c r="BK150" s="213">
        <f>ROUND(I150*H150,2)</f>
        <v>0</v>
      </c>
      <c r="BL150" s="25" t="s">
        <v>187</v>
      </c>
      <c r="BM150" s="25" t="s">
        <v>728</v>
      </c>
    </row>
    <row r="151" spans="2:51" s="12" customFormat="1" ht="12">
      <c r="B151" s="214"/>
      <c r="C151" s="215"/>
      <c r="D151" s="216" t="s">
        <v>189</v>
      </c>
      <c r="E151" s="217" t="s">
        <v>21</v>
      </c>
      <c r="F151" s="218" t="s">
        <v>550</v>
      </c>
      <c r="G151" s="215"/>
      <c r="H151" s="217" t="s">
        <v>21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189</v>
      </c>
      <c r="AU151" s="224" t="s">
        <v>86</v>
      </c>
      <c r="AV151" s="12" t="s">
        <v>84</v>
      </c>
      <c r="AW151" s="12" t="s">
        <v>39</v>
      </c>
      <c r="AX151" s="12" t="s">
        <v>76</v>
      </c>
      <c r="AY151" s="224" t="s">
        <v>180</v>
      </c>
    </row>
    <row r="152" spans="2:51" s="13" customFormat="1" ht="12">
      <c r="B152" s="225"/>
      <c r="C152" s="226"/>
      <c r="D152" s="216" t="s">
        <v>189</v>
      </c>
      <c r="E152" s="227" t="s">
        <v>21</v>
      </c>
      <c r="F152" s="228" t="s">
        <v>729</v>
      </c>
      <c r="G152" s="226"/>
      <c r="H152" s="229">
        <v>276.033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189</v>
      </c>
      <c r="AU152" s="235" t="s">
        <v>86</v>
      </c>
      <c r="AV152" s="13" t="s">
        <v>86</v>
      </c>
      <c r="AW152" s="13" t="s">
        <v>39</v>
      </c>
      <c r="AX152" s="13" t="s">
        <v>76</v>
      </c>
      <c r="AY152" s="235" t="s">
        <v>180</v>
      </c>
    </row>
    <row r="153" spans="2:51" s="14" customFormat="1" ht="12">
      <c r="B153" s="236"/>
      <c r="C153" s="237"/>
      <c r="D153" s="216" t="s">
        <v>189</v>
      </c>
      <c r="E153" s="238" t="s">
        <v>21</v>
      </c>
      <c r="F153" s="239" t="s">
        <v>192</v>
      </c>
      <c r="G153" s="237"/>
      <c r="H153" s="240">
        <v>276.033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AT153" s="246" t="s">
        <v>189</v>
      </c>
      <c r="AU153" s="246" t="s">
        <v>86</v>
      </c>
      <c r="AV153" s="14" t="s">
        <v>187</v>
      </c>
      <c r="AW153" s="14" t="s">
        <v>39</v>
      </c>
      <c r="AX153" s="14" t="s">
        <v>84</v>
      </c>
      <c r="AY153" s="246" t="s">
        <v>180</v>
      </c>
    </row>
    <row r="154" spans="2:63" s="11" customFormat="1" ht="29.85" customHeight="1">
      <c r="B154" s="186"/>
      <c r="C154" s="187"/>
      <c r="D154" s="188" t="s">
        <v>75</v>
      </c>
      <c r="E154" s="200" t="s">
        <v>235</v>
      </c>
      <c r="F154" s="200" t="s">
        <v>433</v>
      </c>
      <c r="G154" s="187"/>
      <c r="H154" s="187"/>
      <c r="I154" s="190"/>
      <c r="J154" s="201">
        <f>BK154</f>
        <v>0</v>
      </c>
      <c r="K154" s="187"/>
      <c r="L154" s="192"/>
      <c r="M154" s="193"/>
      <c r="N154" s="194"/>
      <c r="O154" s="194"/>
      <c r="P154" s="195">
        <f>SUM(P155:P182)</f>
        <v>0</v>
      </c>
      <c r="Q154" s="194"/>
      <c r="R154" s="195">
        <f>SUM(R155:R182)</f>
        <v>32.481187500000004</v>
      </c>
      <c r="S154" s="194"/>
      <c r="T154" s="196">
        <f>SUM(T155:T182)</f>
        <v>0</v>
      </c>
      <c r="AR154" s="197" t="s">
        <v>84</v>
      </c>
      <c r="AT154" s="198" t="s">
        <v>75</v>
      </c>
      <c r="AU154" s="198" t="s">
        <v>84</v>
      </c>
      <c r="AY154" s="197" t="s">
        <v>180</v>
      </c>
      <c r="BK154" s="199">
        <f>SUM(BK155:BK182)</f>
        <v>0</v>
      </c>
    </row>
    <row r="155" spans="2:65" s="1" customFormat="1" ht="51" customHeight="1">
      <c r="B155" s="42"/>
      <c r="C155" s="202" t="s">
        <v>266</v>
      </c>
      <c r="D155" s="202" t="s">
        <v>182</v>
      </c>
      <c r="E155" s="203" t="s">
        <v>434</v>
      </c>
      <c r="F155" s="204" t="s">
        <v>435</v>
      </c>
      <c r="G155" s="205" t="s">
        <v>220</v>
      </c>
      <c r="H155" s="206">
        <v>62</v>
      </c>
      <c r="I155" s="207"/>
      <c r="J155" s="208">
        <f>ROUND(I155*H155,2)</f>
        <v>0</v>
      </c>
      <c r="K155" s="204" t="s">
        <v>186</v>
      </c>
      <c r="L155" s="62"/>
      <c r="M155" s="209" t="s">
        <v>21</v>
      </c>
      <c r="N155" s="210" t="s">
        <v>47</v>
      </c>
      <c r="O155" s="43"/>
      <c r="P155" s="211">
        <f>O155*H155</f>
        <v>0</v>
      </c>
      <c r="Q155" s="211">
        <v>0.08088</v>
      </c>
      <c r="R155" s="211">
        <f>Q155*H155</f>
        <v>5.0145599999999995</v>
      </c>
      <c r="S155" s="211">
        <v>0</v>
      </c>
      <c r="T155" s="212">
        <f>S155*H155</f>
        <v>0</v>
      </c>
      <c r="AR155" s="25" t="s">
        <v>187</v>
      </c>
      <c r="AT155" s="25" t="s">
        <v>182</v>
      </c>
      <c r="AU155" s="25" t="s">
        <v>86</v>
      </c>
      <c r="AY155" s="25" t="s">
        <v>180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84</v>
      </c>
      <c r="BK155" s="213">
        <f>ROUND(I155*H155,2)</f>
        <v>0</v>
      </c>
      <c r="BL155" s="25" t="s">
        <v>187</v>
      </c>
      <c r="BM155" s="25" t="s">
        <v>730</v>
      </c>
    </row>
    <row r="156" spans="2:51" s="12" customFormat="1" ht="12">
      <c r="B156" s="214"/>
      <c r="C156" s="215"/>
      <c r="D156" s="216" t="s">
        <v>189</v>
      </c>
      <c r="E156" s="217" t="s">
        <v>21</v>
      </c>
      <c r="F156" s="218" t="s">
        <v>731</v>
      </c>
      <c r="G156" s="215"/>
      <c r="H156" s="217" t="s">
        <v>21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189</v>
      </c>
      <c r="AU156" s="224" t="s">
        <v>86</v>
      </c>
      <c r="AV156" s="12" t="s">
        <v>84</v>
      </c>
      <c r="AW156" s="12" t="s">
        <v>39</v>
      </c>
      <c r="AX156" s="12" t="s">
        <v>76</v>
      </c>
      <c r="AY156" s="224" t="s">
        <v>180</v>
      </c>
    </row>
    <row r="157" spans="2:51" s="13" customFormat="1" ht="12">
      <c r="B157" s="225"/>
      <c r="C157" s="226"/>
      <c r="D157" s="216" t="s">
        <v>189</v>
      </c>
      <c r="E157" s="227" t="s">
        <v>21</v>
      </c>
      <c r="F157" s="228" t="s">
        <v>732</v>
      </c>
      <c r="G157" s="226"/>
      <c r="H157" s="229">
        <v>62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189</v>
      </c>
      <c r="AU157" s="235" t="s">
        <v>86</v>
      </c>
      <c r="AV157" s="13" t="s">
        <v>86</v>
      </c>
      <c r="AW157" s="13" t="s">
        <v>39</v>
      </c>
      <c r="AX157" s="13" t="s">
        <v>76</v>
      </c>
      <c r="AY157" s="235" t="s">
        <v>180</v>
      </c>
    </row>
    <row r="158" spans="2:51" s="14" customFormat="1" ht="12">
      <c r="B158" s="236"/>
      <c r="C158" s="237"/>
      <c r="D158" s="216" t="s">
        <v>189</v>
      </c>
      <c r="E158" s="238" t="s">
        <v>21</v>
      </c>
      <c r="F158" s="239" t="s">
        <v>192</v>
      </c>
      <c r="G158" s="237"/>
      <c r="H158" s="240">
        <v>62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189</v>
      </c>
      <c r="AU158" s="246" t="s">
        <v>86</v>
      </c>
      <c r="AV158" s="14" t="s">
        <v>187</v>
      </c>
      <c r="AW158" s="14" t="s">
        <v>39</v>
      </c>
      <c r="AX158" s="14" t="s">
        <v>84</v>
      </c>
      <c r="AY158" s="246" t="s">
        <v>180</v>
      </c>
    </row>
    <row r="159" spans="2:65" s="1" customFormat="1" ht="16.5" customHeight="1">
      <c r="B159" s="42"/>
      <c r="C159" s="264" t="s">
        <v>272</v>
      </c>
      <c r="D159" s="264" t="s">
        <v>360</v>
      </c>
      <c r="E159" s="265" t="s">
        <v>439</v>
      </c>
      <c r="F159" s="266" t="s">
        <v>440</v>
      </c>
      <c r="G159" s="267" t="s">
        <v>220</v>
      </c>
      <c r="H159" s="268">
        <v>62.62</v>
      </c>
      <c r="I159" s="269"/>
      <c r="J159" s="270">
        <f>ROUND(I159*H159,2)</f>
        <v>0</v>
      </c>
      <c r="K159" s="266" t="s">
        <v>186</v>
      </c>
      <c r="L159" s="271"/>
      <c r="M159" s="272" t="s">
        <v>21</v>
      </c>
      <c r="N159" s="273" t="s">
        <v>47</v>
      </c>
      <c r="O159" s="43"/>
      <c r="P159" s="211">
        <f>O159*H159</f>
        <v>0</v>
      </c>
      <c r="Q159" s="211">
        <v>0.056</v>
      </c>
      <c r="R159" s="211">
        <f>Q159*H159</f>
        <v>3.50672</v>
      </c>
      <c r="S159" s="211">
        <v>0</v>
      </c>
      <c r="T159" s="212">
        <f>S159*H159</f>
        <v>0</v>
      </c>
      <c r="AR159" s="25" t="s">
        <v>223</v>
      </c>
      <c r="AT159" s="25" t="s">
        <v>360</v>
      </c>
      <c r="AU159" s="25" t="s">
        <v>86</v>
      </c>
      <c r="AY159" s="25" t="s">
        <v>180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84</v>
      </c>
      <c r="BK159" s="213">
        <f>ROUND(I159*H159,2)</f>
        <v>0</v>
      </c>
      <c r="BL159" s="25" t="s">
        <v>187</v>
      </c>
      <c r="BM159" s="25" t="s">
        <v>733</v>
      </c>
    </row>
    <row r="160" spans="2:51" s="12" customFormat="1" ht="12">
      <c r="B160" s="214"/>
      <c r="C160" s="215"/>
      <c r="D160" s="216" t="s">
        <v>189</v>
      </c>
      <c r="E160" s="217" t="s">
        <v>21</v>
      </c>
      <c r="F160" s="218" t="s">
        <v>442</v>
      </c>
      <c r="G160" s="215"/>
      <c r="H160" s="217" t="s">
        <v>21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189</v>
      </c>
      <c r="AU160" s="224" t="s">
        <v>86</v>
      </c>
      <c r="AV160" s="12" t="s">
        <v>84</v>
      </c>
      <c r="AW160" s="12" t="s">
        <v>39</v>
      </c>
      <c r="AX160" s="12" t="s">
        <v>76</v>
      </c>
      <c r="AY160" s="224" t="s">
        <v>180</v>
      </c>
    </row>
    <row r="161" spans="2:51" s="13" customFormat="1" ht="12">
      <c r="B161" s="225"/>
      <c r="C161" s="226"/>
      <c r="D161" s="216" t="s">
        <v>189</v>
      </c>
      <c r="E161" s="227" t="s">
        <v>21</v>
      </c>
      <c r="F161" s="228" t="s">
        <v>734</v>
      </c>
      <c r="G161" s="226"/>
      <c r="H161" s="229">
        <v>62.62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189</v>
      </c>
      <c r="AU161" s="235" t="s">
        <v>86</v>
      </c>
      <c r="AV161" s="13" t="s">
        <v>86</v>
      </c>
      <c r="AW161" s="13" t="s">
        <v>39</v>
      </c>
      <c r="AX161" s="13" t="s">
        <v>76</v>
      </c>
      <c r="AY161" s="235" t="s">
        <v>180</v>
      </c>
    </row>
    <row r="162" spans="2:51" s="14" customFormat="1" ht="12">
      <c r="B162" s="236"/>
      <c r="C162" s="237"/>
      <c r="D162" s="216" t="s">
        <v>189</v>
      </c>
      <c r="E162" s="238" t="s">
        <v>21</v>
      </c>
      <c r="F162" s="239" t="s">
        <v>192</v>
      </c>
      <c r="G162" s="237"/>
      <c r="H162" s="240">
        <v>62.62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AT162" s="246" t="s">
        <v>189</v>
      </c>
      <c r="AU162" s="246" t="s">
        <v>86</v>
      </c>
      <c r="AV162" s="14" t="s">
        <v>187</v>
      </c>
      <c r="AW162" s="14" t="s">
        <v>39</v>
      </c>
      <c r="AX162" s="14" t="s">
        <v>84</v>
      </c>
      <c r="AY162" s="246" t="s">
        <v>180</v>
      </c>
    </row>
    <row r="163" spans="2:65" s="1" customFormat="1" ht="38.25" customHeight="1">
      <c r="B163" s="42"/>
      <c r="C163" s="202" t="s">
        <v>10</v>
      </c>
      <c r="D163" s="202" t="s">
        <v>182</v>
      </c>
      <c r="E163" s="203" t="s">
        <v>444</v>
      </c>
      <c r="F163" s="204" t="s">
        <v>445</v>
      </c>
      <c r="G163" s="205" t="s">
        <v>220</v>
      </c>
      <c r="H163" s="206">
        <v>101.5</v>
      </c>
      <c r="I163" s="207"/>
      <c r="J163" s="208">
        <f>ROUND(I163*H163,2)</f>
        <v>0</v>
      </c>
      <c r="K163" s="204" t="s">
        <v>186</v>
      </c>
      <c r="L163" s="62"/>
      <c r="M163" s="209" t="s">
        <v>21</v>
      </c>
      <c r="N163" s="210" t="s">
        <v>47</v>
      </c>
      <c r="O163" s="43"/>
      <c r="P163" s="211">
        <f>O163*H163</f>
        <v>0</v>
      </c>
      <c r="Q163" s="211">
        <v>0.1554</v>
      </c>
      <c r="R163" s="211">
        <f>Q163*H163</f>
        <v>15.773100000000001</v>
      </c>
      <c r="S163" s="211">
        <v>0</v>
      </c>
      <c r="T163" s="212">
        <f>S163*H163</f>
        <v>0</v>
      </c>
      <c r="AR163" s="25" t="s">
        <v>187</v>
      </c>
      <c r="AT163" s="25" t="s">
        <v>182</v>
      </c>
      <c r="AU163" s="25" t="s">
        <v>86</v>
      </c>
      <c r="AY163" s="25" t="s">
        <v>180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84</v>
      </c>
      <c r="BK163" s="213">
        <f>ROUND(I163*H163,2)</f>
        <v>0</v>
      </c>
      <c r="BL163" s="25" t="s">
        <v>187</v>
      </c>
      <c r="BM163" s="25" t="s">
        <v>735</v>
      </c>
    </row>
    <row r="164" spans="2:51" s="12" customFormat="1" ht="12">
      <c r="B164" s="214"/>
      <c r="C164" s="215"/>
      <c r="D164" s="216" t="s">
        <v>189</v>
      </c>
      <c r="E164" s="217" t="s">
        <v>21</v>
      </c>
      <c r="F164" s="218" t="s">
        <v>736</v>
      </c>
      <c r="G164" s="215"/>
      <c r="H164" s="217" t="s">
        <v>21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189</v>
      </c>
      <c r="AU164" s="224" t="s">
        <v>86</v>
      </c>
      <c r="AV164" s="12" t="s">
        <v>84</v>
      </c>
      <c r="AW164" s="12" t="s">
        <v>39</v>
      </c>
      <c r="AX164" s="12" t="s">
        <v>76</v>
      </c>
      <c r="AY164" s="224" t="s">
        <v>180</v>
      </c>
    </row>
    <row r="165" spans="2:51" s="13" customFormat="1" ht="12">
      <c r="B165" s="225"/>
      <c r="C165" s="226"/>
      <c r="D165" s="216" t="s">
        <v>189</v>
      </c>
      <c r="E165" s="227" t="s">
        <v>21</v>
      </c>
      <c r="F165" s="228" t="s">
        <v>737</v>
      </c>
      <c r="G165" s="226"/>
      <c r="H165" s="229">
        <v>101.5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189</v>
      </c>
      <c r="AU165" s="235" t="s">
        <v>86</v>
      </c>
      <c r="AV165" s="13" t="s">
        <v>86</v>
      </c>
      <c r="AW165" s="13" t="s">
        <v>39</v>
      </c>
      <c r="AX165" s="13" t="s">
        <v>76</v>
      </c>
      <c r="AY165" s="235" t="s">
        <v>180</v>
      </c>
    </row>
    <row r="166" spans="2:51" s="14" customFormat="1" ht="12">
      <c r="B166" s="236"/>
      <c r="C166" s="237"/>
      <c r="D166" s="216" t="s">
        <v>189</v>
      </c>
      <c r="E166" s="238" t="s">
        <v>21</v>
      </c>
      <c r="F166" s="239" t="s">
        <v>192</v>
      </c>
      <c r="G166" s="237"/>
      <c r="H166" s="240">
        <v>101.5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AT166" s="246" t="s">
        <v>189</v>
      </c>
      <c r="AU166" s="246" t="s">
        <v>86</v>
      </c>
      <c r="AV166" s="14" t="s">
        <v>187</v>
      </c>
      <c r="AW166" s="14" t="s">
        <v>39</v>
      </c>
      <c r="AX166" s="14" t="s">
        <v>84</v>
      </c>
      <c r="AY166" s="246" t="s">
        <v>180</v>
      </c>
    </row>
    <row r="167" spans="2:65" s="1" customFormat="1" ht="16.5" customHeight="1">
      <c r="B167" s="42"/>
      <c r="C167" s="264" t="s">
        <v>283</v>
      </c>
      <c r="D167" s="264" t="s">
        <v>360</v>
      </c>
      <c r="E167" s="265" t="s">
        <v>449</v>
      </c>
      <c r="F167" s="266" t="s">
        <v>450</v>
      </c>
      <c r="G167" s="267" t="s">
        <v>220</v>
      </c>
      <c r="H167" s="268">
        <v>97.97</v>
      </c>
      <c r="I167" s="269"/>
      <c r="J167" s="270">
        <f>ROUND(I167*H167,2)</f>
        <v>0</v>
      </c>
      <c r="K167" s="266" t="s">
        <v>186</v>
      </c>
      <c r="L167" s="271"/>
      <c r="M167" s="272" t="s">
        <v>21</v>
      </c>
      <c r="N167" s="273" t="s">
        <v>47</v>
      </c>
      <c r="O167" s="43"/>
      <c r="P167" s="211">
        <f>O167*H167</f>
        <v>0</v>
      </c>
      <c r="Q167" s="211">
        <v>0.081</v>
      </c>
      <c r="R167" s="211">
        <f>Q167*H167</f>
        <v>7.93557</v>
      </c>
      <c r="S167" s="211">
        <v>0</v>
      </c>
      <c r="T167" s="212">
        <f>S167*H167</f>
        <v>0</v>
      </c>
      <c r="AR167" s="25" t="s">
        <v>223</v>
      </c>
      <c r="AT167" s="25" t="s">
        <v>360</v>
      </c>
      <c r="AU167" s="25" t="s">
        <v>86</v>
      </c>
      <c r="AY167" s="25" t="s">
        <v>180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25" t="s">
        <v>84</v>
      </c>
      <c r="BK167" s="213">
        <f>ROUND(I167*H167,2)</f>
        <v>0</v>
      </c>
      <c r="BL167" s="25" t="s">
        <v>187</v>
      </c>
      <c r="BM167" s="25" t="s">
        <v>738</v>
      </c>
    </row>
    <row r="168" spans="2:51" s="12" customFormat="1" ht="12">
      <c r="B168" s="214"/>
      <c r="C168" s="215"/>
      <c r="D168" s="216" t="s">
        <v>189</v>
      </c>
      <c r="E168" s="217" t="s">
        <v>21</v>
      </c>
      <c r="F168" s="218" t="s">
        <v>452</v>
      </c>
      <c r="G168" s="215"/>
      <c r="H168" s="217" t="s">
        <v>21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189</v>
      </c>
      <c r="AU168" s="224" t="s">
        <v>86</v>
      </c>
      <c r="AV168" s="12" t="s">
        <v>84</v>
      </c>
      <c r="AW168" s="12" t="s">
        <v>39</v>
      </c>
      <c r="AX168" s="12" t="s">
        <v>76</v>
      </c>
      <c r="AY168" s="224" t="s">
        <v>180</v>
      </c>
    </row>
    <row r="169" spans="2:51" s="13" customFormat="1" ht="12">
      <c r="B169" s="225"/>
      <c r="C169" s="226"/>
      <c r="D169" s="216" t="s">
        <v>189</v>
      </c>
      <c r="E169" s="227" t="s">
        <v>21</v>
      </c>
      <c r="F169" s="228" t="s">
        <v>739</v>
      </c>
      <c r="G169" s="226"/>
      <c r="H169" s="229">
        <v>102.515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189</v>
      </c>
      <c r="AU169" s="235" t="s">
        <v>86</v>
      </c>
      <c r="AV169" s="13" t="s">
        <v>86</v>
      </c>
      <c r="AW169" s="13" t="s">
        <v>39</v>
      </c>
      <c r="AX169" s="13" t="s">
        <v>76</v>
      </c>
      <c r="AY169" s="235" t="s">
        <v>180</v>
      </c>
    </row>
    <row r="170" spans="2:51" s="15" customFormat="1" ht="12">
      <c r="B170" s="253"/>
      <c r="C170" s="254"/>
      <c r="D170" s="216" t="s">
        <v>189</v>
      </c>
      <c r="E170" s="255" t="s">
        <v>21</v>
      </c>
      <c r="F170" s="256" t="s">
        <v>331</v>
      </c>
      <c r="G170" s="254"/>
      <c r="H170" s="257">
        <v>102.515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AT170" s="263" t="s">
        <v>189</v>
      </c>
      <c r="AU170" s="263" t="s">
        <v>86</v>
      </c>
      <c r="AV170" s="15" t="s">
        <v>200</v>
      </c>
      <c r="AW170" s="15" t="s">
        <v>39</v>
      </c>
      <c r="AX170" s="15" t="s">
        <v>76</v>
      </c>
      <c r="AY170" s="263" t="s">
        <v>180</v>
      </c>
    </row>
    <row r="171" spans="2:51" s="12" customFormat="1" ht="12">
      <c r="B171" s="214"/>
      <c r="C171" s="215"/>
      <c r="D171" s="216" t="s">
        <v>189</v>
      </c>
      <c r="E171" s="217" t="s">
        <v>21</v>
      </c>
      <c r="F171" s="218" t="s">
        <v>454</v>
      </c>
      <c r="G171" s="215"/>
      <c r="H171" s="217" t="s">
        <v>21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189</v>
      </c>
      <c r="AU171" s="224" t="s">
        <v>86</v>
      </c>
      <c r="AV171" s="12" t="s">
        <v>84</v>
      </c>
      <c r="AW171" s="12" t="s">
        <v>39</v>
      </c>
      <c r="AX171" s="12" t="s">
        <v>76</v>
      </c>
      <c r="AY171" s="224" t="s">
        <v>180</v>
      </c>
    </row>
    <row r="172" spans="2:51" s="13" customFormat="1" ht="12">
      <c r="B172" s="225"/>
      <c r="C172" s="226"/>
      <c r="D172" s="216" t="s">
        <v>189</v>
      </c>
      <c r="E172" s="227" t="s">
        <v>21</v>
      </c>
      <c r="F172" s="228" t="s">
        <v>740</v>
      </c>
      <c r="G172" s="226"/>
      <c r="H172" s="229">
        <v>-4.545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189</v>
      </c>
      <c r="AU172" s="235" t="s">
        <v>86</v>
      </c>
      <c r="AV172" s="13" t="s">
        <v>86</v>
      </c>
      <c r="AW172" s="13" t="s">
        <v>39</v>
      </c>
      <c r="AX172" s="13" t="s">
        <v>76</v>
      </c>
      <c r="AY172" s="235" t="s">
        <v>180</v>
      </c>
    </row>
    <row r="173" spans="2:51" s="15" customFormat="1" ht="12">
      <c r="B173" s="253"/>
      <c r="C173" s="254"/>
      <c r="D173" s="216" t="s">
        <v>189</v>
      </c>
      <c r="E173" s="255" t="s">
        <v>21</v>
      </c>
      <c r="F173" s="256" t="s">
        <v>331</v>
      </c>
      <c r="G173" s="254"/>
      <c r="H173" s="257">
        <v>-4.545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AT173" s="263" t="s">
        <v>189</v>
      </c>
      <c r="AU173" s="263" t="s">
        <v>86</v>
      </c>
      <c r="AV173" s="15" t="s">
        <v>200</v>
      </c>
      <c r="AW173" s="15" t="s">
        <v>39</v>
      </c>
      <c r="AX173" s="15" t="s">
        <v>76</v>
      </c>
      <c r="AY173" s="263" t="s">
        <v>180</v>
      </c>
    </row>
    <row r="174" spans="2:51" s="14" customFormat="1" ht="12">
      <c r="B174" s="236"/>
      <c r="C174" s="237"/>
      <c r="D174" s="216" t="s">
        <v>189</v>
      </c>
      <c r="E174" s="238" t="s">
        <v>21</v>
      </c>
      <c r="F174" s="239" t="s">
        <v>192</v>
      </c>
      <c r="G174" s="237"/>
      <c r="H174" s="240">
        <v>97.97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189</v>
      </c>
      <c r="AU174" s="246" t="s">
        <v>86</v>
      </c>
      <c r="AV174" s="14" t="s">
        <v>187</v>
      </c>
      <c r="AW174" s="14" t="s">
        <v>39</v>
      </c>
      <c r="AX174" s="14" t="s">
        <v>84</v>
      </c>
      <c r="AY174" s="246" t="s">
        <v>180</v>
      </c>
    </row>
    <row r="175" spans="2:65" s="1" customFormat="1" ht="16.5" customHeight="1">
      <c r="B175" s="42"/>
      <c r="C175" s="264" t="s">
        <v>289</v>
      </c>
      <c r="D175" s="264" t="s">
        <v>360</v>
      </c>
      <c r="E175" s="265" t="s">
        <v>457</v>
      </c>
      <c r="F175" s="266" t="s">
        <v>458</v>
      </c>
      <c r="G175" s="267" t="s">
        <v>220</v>
      </c>
      <c r="H175" s="268">
        <v>2.02</v>
      </c>
      <c r="I175" s="269"/>
      <c r="J175" s="270">
        <f>ROUND(I175*H175,2)</f>
        <v>0</v>
      </c>
      <c r="K175" s="266" t="s">
        <v>186</v>
      </c>
      <c r="L175" s="271"/>
      <c r="M175" s="272" t="s">
        <v>21</v>
      </c>
      <c r="N175" s="273" t="s">
        <v>47</v>
      </c>
      <c r="O175" s="43"/>
      <c r="P175" s="211">
        <f>O175*H175</f>
        <v>0</v>
      </c>
      <c r="Q175" s="211">
        <v>0.064</v>
      </c>
      <c r="R175" s="211">
        <f>Q175*H175</f>
        <v>0.12928</v>
      </c>
      <c r="S175" s="211">
        <v>0</v>
      </c>
      <c r="T175" s="212">
        <f>S175*H175</f>
        <v>0</v>
      </c>
      <c r="AR175" s="25" t="s">
        <v>223</v>
      </c>
      <c r="AT175" s="25" t="s">
        <v>360</v>
      </c>
      <c r="AU175" s="25" t="s">
        <v>86</v>
      </c>
      <c r="AY175" s="25" t="s">
        <v>180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84</v>
      </c>
      <c r="BK175" s="213">
        <f>ROUND(I175*H175,2)</f>
        <v>0</v>
      </c>
      <c r="BL175" s="25" t="s">
        <v>187</v>
      </c>
      <c r="BM175" s="25" t="s">
        <v>741</v>
      </c>
    </row>
    <row r="176" spans="2:51" s="12" customFormat="1" ht="12">
      <c r="B176" s="214"/>
      <c r="C176" s="215"/>
      <c r="D176" s="216" t="s">
        <v>189</v>
      </c>
      <c r="E176" s="217" t="s">
        <v>21</v>
      </c>
      <c r="F176" s="218" t="s">
        <v>460</v>
      </c>
      <c r="G176" s="215"/>
      <c r="H176" s="217" t="s">
        <v>21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189</v>
      </c>
      <c r="AU176" s="224" t="s">
        <v>86</v>
      </c>
      <c r="AV176" s="12" t="s">
        <v>84</v>
      </c>
      <c r="AW176" s="12" t="s">
        <v>39</v>
      </c>
      <c r="AX176" s="12" t="s">
        <v>76</v>
      </c>
      <c r="AY176" s="224" t="s">
        <v>180</v>
      </c>
    </row>
    <row r="177" spans="2:51" s="13" customFormat="1" ht="12">
      <c r="B177" s="225"/>
      <c r="C177" s="226"/>
      <c r="D177" s="216" t="s">
        <v>189</v>
      </c>
      <c r="E177" s="227" t="s">
        <v>21</v>
      </c>
      <c r="F177" s="228" t="s">
        <v>742</v>
      </c>
      <c r="G177" s="226"/>
      <c r="H177" s="229">
        <v>2.02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189</v>
      </c>
      <c r="AU177" s="235" t="s">
        <v>86</v>
      </c>
      <c r="AV177" s="13" t="s">
        <v>86</v>
      </c>
      <c r="AW177" s="13" t="s">
        <v>39</v>
      </c>
      <c r="AX177" s="13" t="s">
        <v>76</v>
      </c>
      <c r="AY177" s="235" t="s">
        <v>180</v>
      </c>
    </row>
    <row r="178" spans="2:51" s="14" customFormat="1" ht="12">
      <c r="B178" s="236"/>
      <c r="C178" s="237"/>
      <c r="D178" s="216" t="s">
        <v>189</v>
      </c>
      <c r="E178" s="238" t="s">
        <v>21</v>
      </c>
      <c r="F178" s="239" t="s">
        <v>192</v>
      </c>
      <c r="G178" s="237"/>
      <c r="H178" s="240">
        <v>2.02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AT178" s="246" t="s">
        <v>189</v>
      </c>
      <c r="AU178" s="246" t="s">
        <v>86</v>
      </c>
      <c r="AV178" s="14" t="s">
        <v>187</v>
      </c>
      <c r="AW178" s="14" t="s">
        <v>39</v>
      </c>
      <c r="AX178" s="14" t="s">
        <v>84</v>
      </c>
      <c r="AY178" s="246" t="s">
        <v>180</v>
      </c>
    </row>
    <row r="179" spans="2:65" s="1" customFormat="1" ht="16.5" customHeight="1">
      <c r="B179" s="42"/>
      <c r="C179" s="264" t="s">
        <v>294</v>
      </c>
      <c r="D179" s="264" t="s">
        <v>360</v>
      </c>
      <c r="E179" s="265" t="s">
        <v>463</v>
      </c>
      <c r="F179" s="266" t="s">
        <v>464</v>
      </c>
      <c r="G179" s="267" t="s">
        <v>220</v>
      </c>
      <c r="H179" s="268">
        <v>2.525</v>
      </c>
      <c r="I179" s="269"/>
      <c r="J179" s="270">
        <f>ROUND(I179*H179,2)</f>
        <v>0</v>
      </c>
      <c r="K179" s="266" t="s">
        <v>186</v>
      </c>
      <c r="L179" s="271"/>
      <c r="M179" s="272" t="s">
        <v>21</v>
      </c>
      <c r="N179" s="273" t="s">
        <v>47</v>
      </c>
      <c r="O179" s="43"/>
      <c r="P179" s="211">
        <f>O179*H179</f>
        <v>0</v>
      </c>
      <c r="Q179" s="211">
        <v>0.0483</v>
      </c>
      <c r="R179" s="211">
        <f>Q179*H179</f>
        <v>0.1219575</v>
      </c>
      <c r="S179" s="211">
        <v>0</v>
      </c>
      <c r="T179" s="212">
        <f>S179*H179</f>
        <v>0</v>
      </c>
      <c r="AR179" s="25" t="s">
        <v>223</v>
      </c>
      <c r="AT179" s="25" t="s">
        <v>360</v>
      </c>
      <c r="AU179" s="25" t="s">
        <v>86</v>
      </c>
      <c r="AY179" s="25" t="s">
        <v>180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84</v>
      </c>
      <c r="BK179" s="213">
        <f>ROUND(I179*H179,2)</f>
        <v>0</v>
      </c>
      <c r="BL179" s="25" t="s">
        <v>187</v>
      </c>
      <c r="BM179" s="25" t="s">
        <v>743</v>
      </c>
    </row>
    <row r="180" spans="2:51" s="12" customFormat="1" ht="12">
      <c r="B180" s="214"/>
      <c r="C180" s="215"/>
      <c r="D180" s="216" t="s">
        <v>189</v>
      </c>
      <c r="E180" s="217" t="s">
        <v>21</v>
      </c>
      <c r="F180" s="218" t="s">
        <v>466</v>
      </c>
      <c r="G180" s="215"/>
      <c r="H180" s="217" t="s">
        <v>21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189</v>
      </c>
      <c r="AU180" s="224" t="s">
        <v>86</v>
      </c>
      <c r="AV180" s="12" t="s">
        <v>84</v>
      </c>
      <c r="AW180" s="12" t="s">
        <v>39</v>
      </c>
      <c r="AX180" s="12" t="s">
        <v>76</v>
      </c>
      <c r="AY180" s="224" t="s">
        <v>180</v>
      </c>
    </row>
    <row r="181" spans="2:51" s="13" customFormat="1" ht="12">
      <c r="B181" s="225"/>
      <c r="C181" s="226"/>
      <c r="D181" s="216" t="s">
        <v>189</v>
      </c>
      <c r="E181" s="227" t="s">
        <v>21</v>
      </c>
      <c r="F181" s="228" t="s">
        <v>744</v>
      </c>
      <c r="G181" s="226"/>
      <c r="H181" s="229">
        <v>2.525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189</v>
      </c>
      <c r="AU181" s="235" t="s">
        <v>86</v>
      </c>
      <c r="AV181" s="13" t="s">
        <v>86</v>
      </c>
      <c r="AW181" s="13" t="s">
        <v>39</v>
      </c>
      <c r="AX181" s="13" t="s">
        <v>76</v>
      </c>
      <c r="AY181" s="235" t="s">
        <v>180</v>
      </c>
    </row>
    <row r="182" spans="2:51" s="14" customFormat="1" ht="12">
      <c r="B182" s="236"/>
      <c r="C182" s="237"/>
      <c r="D182" s="216" t="s">
        <v>189</v>
      </c>
      <c r="E182" s="238" t="s">
        <v>21</v>
      </c>
      <c r="F182" s="239" t="s">
        <v>192</v>
      </c>
      <c r="G182" s="237"/>
      <c r="H182" s="240">
        <v>2.525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189</v>
      </c>
      <c r="AU182" s="246" t="s">
        <v>86</v>
      </c>
      <c r="AV182" s="14" t="s">
        <v>187</v>
      </c>
      <c r="AW182" s="14" t="s">
        <v>39</v>
      </c>
      <c r="AX182" s="14" t="s">
        <v>84</v>
      </c>
      <c r="AY182" s="246" t="s">
        <v>180</v>
      </c>
    </row>
    <row r="183" spans="2:63" s="11" customFormat="1" ht="29.85" customHeight="1">
      <c r="B183" s="186"/>
      <c r="C183" s="187"/>
      <c r="D183" s="188" t="s">
        <v>75</v>
      </c>
      <c r="E183" s="200" t="s">
        <v>306</v>
      </c>
      <c r="F183" s="200" t="s">
        <v>307</v>
      </c>
      <c r="G183" s="187"/>
      <c r="H183" s="187"/>
      <c r="I183" s="190"/>
      <c r="J183" s="201">
        <f>BK183</f>
        <v>0</v>
      </c>
      <c r="K183" s="187"/>
      <c r="L183" s="192"/>
      <c r="M183" s="193"/>
      <c r="N183" s="194"/>
      <c r="O183" s="194"/>
      <c r="P183" s="195">
        <f>P184</f>
        <v>0</v>
      </c>
      <c r="Q183" s="194"/>
      <c r="R183" s="195">
        <f>R184</f>
        <v>0</v>
      </c>
      <c r="S183" s="194"/>
      <c r="T183" s="196">
        <f>T184</f>
        <v>0</v>
      </c>
      <c r="AR183" s="197" t="s">
        <v>84</v>
      </c>
      <c r="AT183" s="198" t="s">
        <v>75</v>
      </c>
      <c r="AU183" s="198" t="s">
        <v>84</v>
      </c>
      <c r="AY183" s="197" t="s">
        <v>180</v>
      </c>
      <c r="BK183" s="199">
        <f>BK184</f>
        <v>0</v>
      </c>
    </row>
    <row r="184" spans="2:65" s="1" customFormat="1" ht="25.5" customHeight="1">
      <c r="B184" s="42"/>
      <c r="C184" s="202" t="s">
        <v>300</v>
      </c>
      <c r="D184" s="202" t="s">
        <v>182</v>
      </c>
      <c r="E184" s="203" t="s">
        <v>309</v>
      </c>
      <c r="F184" s="204" t="s">
        <v>310</v>
      </c>
      <c r="G184" s="205" t="s">
        <v>257</v>
      </c>
      <c r="H184" s="206">
        <v>273.944</v>
      </c>
      <c r="I184" s="207"/>
      <c r="J184" s="208">
        <f>ROUND(I184*H184,2)</f>
        <v>0</v>
      </c>
      <c r="K184" s="204" t="s">
        <v>186</v>
      </c>
      <c r="L184" s="62"/>
      <c r="M184" s="209" t="s">
        <v>21</v>
      </c>
      <c r="N184" s="247" t="s">
        <v>47</v>
      </c>
      <c r="O184" s="248"/>
      <c r="P184" s="249">
        <f>O184*H184</f>
        <v>0</v>
      </c>
      <c r="Q184" s="249">
        <v>0</v>
      </c>
      <c r="R184" s="249">
        <f>Q184*H184</f>
        <v>0</v>
      </c>
      <c r="S184" s="249">
        <v>0</v>
      </c>
      <c r="T184" s="250">
        <f>S184*H184</f>
        <v>0</v>
      </c>
      <c r="AR184" s="25" t="s">
        <v>187</v>
      </c>
      <c r="AT184" s="25" t="s">
        <v>182</v>
      </c>
      <c r="AU184" s="25" t="s">
        <v>86</v>
      </c>
      <c r="AY184" s="25" t="s">
        <v>180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25" t="s">
        <v>84</v>
      </c>
      <c r="BK184" s="213">
        <f>ROUND(I184*H184,2)</f>
        <v>0</v>
      </c>
      <c r="BL184" s="25" t="s">
        <v>187</v>
      </c>
      <c r="BM184" s="25" t="s">
        <v>745</v>
      </c>
    </row>
    <row r="185" spans="2:12" s="1" customFormat="1" ht="6.9" customHeight="1">
      <c r="B185" s="57"/>
      <c r="C185" s="58"/>
      <c r="D185" s="58"/>
      <c r="E185" s="58"/>
      <c r="F185" s="58"/>
      <c r="G185" s="58"/>
      <c r="H185" s="58"/>
      <c r="I185" s="149"/>
      <c r="J185" s="58"/>
      <c r="K185" s="58"/>
      <c r="L185" s="62"/>
    </row>
  </sheetData>
  <sheetProtection algorithmName="SHA-512" hashValue="godqnBSyaYYfx/IEE9QymaSh1SyT9pu5tkp0ol8m4F6zxEDry8m4q0KDgxt1+pAtu6L5tVvi0nCxdYoUITJdhA==" saltValue="KLptJKtVPrUEAhbrJgQcXW+5sUBftAZojpcakvOIff/adyQHw5gfwc8yFiBs+cdj7nSLeXLStqdfmbf6stKCSw==" spinCount="100000" sheet="1" objects="1" scenarios="1" formatColumns="0" formatRows="0" autoFilter="0"/>
  <autoFilter ref="C86:K184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105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312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746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ROUND(J88,2)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ROUND(SUM(BE88:BE245),2)</f>
        <v>0</v>
      </c>
      <c r="G32" s="43"/>
      <c r="H32" s="43"/>
      <c r="I32" s="141">
        <v>0.21</v>
      </c>
      <c r="J32" s="140">
        <f>ROUND(ROUND((SUM(BE88:BE245)),2)*I32,2)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ROUND(SUM(BF88:BF245),2)</f>
        <v>0</v>
      </c>
      <c r="G33" s="43"/>
      <c r="H33" s="43"/>
      <c r="I33" s="141">
        <v>0.15</v>
      </c>
      <c r="J33" s="140">
        <f>ROUND(ROUND((SUM(BF88:BF245)),2)*I33,2)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ROUND(SUM(BG88:BG245),2)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ROUND(SUM(BH88:BH245),2)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ROUND(SUM(BI88:BI245),2)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312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150 - Odpadové hospodářství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J88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J89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J90</f>
        <v>0</v>
      </c>
      <c r="K62" s="172"/>
    </row>
    <row r="63" spans="2:11" s="9" customFormat="1" ht="19.95" customHeight="1">
      <c r="B63" s="166"/>
      <c r="C63" s="167"/>
      <c r="D63" s="168" t="s">
        <v>747</v>
      </c>
      <c r="E63" s="169"/>
      <c r="F63" s="169"/>
      <c r="G63" s="169"/>
      <c r="H63" s="169"/>
      <c r="I63" s="170"/>
      <c r="J63" s="171">
        <f>J167</f>
        <v>0</v>
      </c>
      <c r="K63" s="172"/>
    </row>
    <row r="64" spans="2:11" s="9" customFormat="1" ht="19.95" customHeight="1">
      <c r="B64" s="166"/>
      <c r="C64" s="167"/>
      <c r="D64" s="168" t="s">
        <v>315</v>
      </c>
      <c r="E64" s="169"/>
      <c r="F64" s="169"/>
      <c r="G64" s="169"/>
      <c r="H64" s="169"/>
      <c r="I64" s="170"/>
      <c r="J64" s="171">
        <f>J206</f>
        <v>0</v>
      </c>
      <c r="K64" s="172"/>
    </row>
    <row r="65" spans="2:11" s="9" customFormat="1" ht="19.95" customHeight="1">
      <c r="B65" s="166"/>
      <c r="C65" s="167"/>
      <c r="D65" s="168" t="s">
        <v>316</v>
      </c>
      <c r="E65" s="169"/>
      <c r="F65" s="169"/>
      <c r="G65" s="169"/>
      <c r="H65" s="169"/>
      <c r="I65" s="170"/>
      <c r="J65" s="171">
        <f>J219</f>
        <v>0</v>
      </c>
      <c r="K65" s="172"/>
    </row>
    <row r="66" spans="2:11" s="9" customFormat="1" ht="19.95" customHeight="1">
      <c r="B66" s="166"/>
      <c r="C66" s="167"/>
      <c r="D66" s="168" t="s">
        <v>163</v>
      </c>
      <c r="E66" s="169"/>
      <c r="F66" s="169"/>
      <c r="G66" s="169"/>
      <c r="H66" s="169"/>
      <c r="I66" s="170"/>
      <c r="J66" s="171">
        <f>J244</f>
        <v>0</v>
      </c>
      <c r="K66" s="172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28"/>
      <c r="J67" s="43"/>
      <c r="K67" s="46"/>
    </row>
    <row r="68" spans="2:11" s="1" customFormat="1" ht="6.9" customHeight="1">
      <c r="B68" s="57"/>
      <c r="C68" s="58"/>
      <c r="D68" s="58"/>
      <c r="E68" s="58"/>
      <c r="F68" s="58"/>
      <c r="G68" s="58"/>
      <c r="H68" s="58"/>
      <c r="I68" s="149"/>
      <c r="J68" s="58"/>
      <c r="K68" s="59"/>
    </row>
    <row r="72" spans="2:12" s="1" customFormat="1" ht="6.9" customHeight="1">
      <c r="B72" s="60"/>
      <c r="C72" s="61"/>
      <c r="D72" s="61"/>
      <c r="E72" s="61"/>
      <c r="F72" s="61"/>
      <c r="G72" s="61"/>
      <c r="H72" s="61"/>
      <c r="I72" s="152"/>
      <c r="J72" s="61"/>
      <c r="K72" s="61"/>
      <c r="L72" s="62"/>
    </row>
    <row r="73" spans="2:12" s="1" customFormat="1" ht="36.9" customHeight="1">
      <c r="B73" s="42"/>
      <c r="C73" s="63" t="s">
        <v>164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6.9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4.4" customHeight="1">
      <c r="B75" s="42"/>
      <c r="C75" s="66" t="s">
        <v>18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6.5" customHeight="1">
      <c r="B76" s="42"/>
      <c r="C76" s="64"/>
      <c r="D76" s="64"/>
      <c r="E76" s="407" t="str">
        <f>E7</f>
        <v>Revitalizace dvorního traktu Jesenická - Palackého</v>
      </c>
      <c r="F76" s="408"/>
      <c r="G76" s="408"/>
      <c r="H76" s="408"/>
      <c r="I76" s="173"/>
      <c r="J76" s="64"/>
      <c r="K76" s="64"/>
      <c r="L76" s="62"/>
    </row>
    <row r="77" spans="2:12" ht="13.2">
      <c r="B77" s="29"/>
      <c r="C77" s="66" t="s">
        <v>153</v>
      </c>
      <c r="D77" s="251"/>
      <c r="E77" s="251"/>
      <c r="F77" s="251"/>
      <c r="G77" s="251"/>
      <c r="H77" s="251"/>
      <c r="J77" s="251"/>
      <c r="K77" s="251"/>
      <c r="L77" s="252"/>
    </row>
    <row r="78" spans="2:12" s="1" customFormat="1" ht="16.5" customHeight="1">
      <c r="B78" s="42"/>
      <c r="C78" s="64"/>
      <c r="D78" s="64"/>
      <c r="E78" s="407" t="s">
        <v>312</v>
      </c>
      <c r="F78" s="409"/>
      <c r="G78" s="409"/>
      <c r="H78" s="409"/>
      <c r="I78" s="173"/>
      <c r="J78" s="64"/>
      <c r="K78" s="64"/>
      <c r="L78" s="62"/>
    </row>
    <row r="79" spans="2:12" s="1" customFormat="1" ht="14.4" customHeight="1">
      <c r="B79" s="42"/>
      <c r="C79" s="66" t="s">
        <v>313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7.25" customHeight="1">
      <c r="B80" s="42"/>
      <c r="C80" s="64"/>
      <c r="D80" s="64"/>
      <c r="E80" s="395" t="str">
        <f>E11</f>
        <v>SO 150 - Odpadové hospodářství</v>
      </c>
      <c r="F80" s="409"/>
      <c r="G80" s="409"/>
      <c r="H80" s="409"/>
      <c r="I80" s="173"/>
      <c r="J80" s="64"/>
      <c r="K80" s="64"/>
      <c r="L80" s="62"/>
    </row>
    <row r="81" spans="2:12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F14</f>
        <v>Šumperk</v>
      </c>
      <c r="G82" s="64"/>
      <c r="H82" s="64"/>
      <c r="I82" s="175" t="s">
        <v>25</v>
      </c>
      <c r="J82" s="74" t="str">
        <f>IF(J14="","",J14)</f>
        <v>19. 6. 2018</v>
      </c>
      <c r="K82" s="64"/>
      <c r="L82" s="62"/>
    </row>
    <row r="83" spans="2:12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2">
      <c r="B84" s="42"/>
      <c r="C84" s="66" t="s">
        <v>27</v>
      </c>
      <c r="D84" s="64"/>
      <c r="E84" s="64"/>
      <c r="F84" s="174" t="str">
        <f>E17</f>
        <v>Město Šumperk</v>
      </c>
      <c r="G84" s="64"/>
      <c r="H84" s="64"/>
      <c r="I84" s="175" t="s">
        <v>35</v>
      </c>
      <c r="J84" s="174" t="str">
        <f>E23</f>
        <v>Cekr CZ s.r.o.</v>
      </c>
      <c r="K84" s="64"/>
      <c r="L84" s="62"/>
    </row>
    <row r="85" spans="2:12" s="1" customFormat="1" ht="14.4" customHeight="1">
      <c r="B85" s="42"/>
      <c r="C85" s="66" t="s">
        <v>33</v>
      </c>
      <c r="D85" s="64"/>
      <c r="E85" s="64"/>
      <c r="F85" s="174" t="str">
        <f>IF(E20="","",E20)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165</v>
      </c>
      <c r="D87" s="178" t="s">
        <v>61</v>
      </c>
      <c r="E87" s="178" t="s">
        <v>57</v>
      </c>
      <c r="F87" s="178" t="s">
        <v>166</v>
      </c>
      <c r="G87" s="178" t="s">
        <v>167</v>
      </c>
      <c r="H87" s="178" t="s">
        <v>168</v>
      </c>
      <c r="I87" s="179" t="s">
        <v>169</v>
      </c>
      <c r="J87" s="178" t="s">
        <v>157</v>
      </c>
      <c r="K87" s="180" t="s">
        <v>170</v>
      </c>
      <c r="L87" s="181"/>
      <c r="M87" s="82" t="s">
        <v>171</v>
      </c>
      <c r="N87" s="83" t="s">
        <v>46</v>
      </c>
      <c r="O87" s="83" t="s">
        <v>172</v>
      </c>
      <c r="P87" s="83" t="s">
        <v>173</v>
      </c>
      <c r="Q87" s="83" t="s">
        <v>174</v>
      </c>
      <c r="R87" s="83" t="s">
        <v>175</v>
      </c>
      <c r="S87" s="83" t="s">
        <v>176</v>
      </c>
      <c r="T87" s="84" t="s">
        <v>177</v>
      </c>
    </row>
    <row r="88" spans="2:63" s="1" customFormat="1" ht="29.25" customHeight="1">
      <c r="B88" s="42"/>
      <c r="C88" s="88" t="s">
        <v>158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P89</f>
        <v>0</v>
      </c>
      <c r="Q88" s="86"/>
      <c r="R88" s="183">
        <f>R89</f>
        <v>30.33136968</v>
      </c>
      <c r="S88" s="86"/>
      <c r="T88" s="184">
        <f>T89</f>
        <v>0</v>
      </c>
      <c r="AT88" s="25" t="s">
        <v>75</v>
      </c>
      <c r="AU88" s="25" t="s">
        <v>159</v>
      </c>
      <c r="BK88" s="185">
        <f>BK89</f>
        <v>0</v>
      </c>
    </row>
    <row r="89" spans="2:63" s="11" customFormat="1" ht="37.35" customHeight="1">
      <c r="B89" s="186"/>
      <c r="C89" s="187"/>
      <c r="D89" s="188" t="s">
        <v>75</v>
      </c>
      <c r="E89" s="189" t="s">
        <v>178</v>
      </c>
      <c r="F89" s="189" t="s">
        <v>179</v>
      </c>
      <c r="G89" s="187"/>
      <c r="H89" s="187"/>
      <c r="I89" s="190"/>
      <c r="J89" s="191">
        <f>BK89</f>
        <v>0</v>
      </c>
      <c r="K89" s="187"/>
      <c r="L89" s="192"/>
      <c r="M89" s="193"/>
      <c r="N89" s="194"/>
      <c r="O89" s="194"/>
      <c r="P89" s="195">
        <f>P90+P167+P206+P219+P244</f>
        <v>0</v>
      </c>
      <c r="Q89" s="194"/>
      <c r="R89" s="195">
        <f>R90+R167+R206+R219+R244</f>
        <v>30.33136968</v>
      </c>
      <c r="S89" s="194"/>
      <c r="T89" s="196">
        <f>T90+T167+T206+T219+T244</f>
        <v>0</v>
      </c>
      <c r="AR89" s="197" t="s">
        <v>84</v>
      </c>
      <c r="AT89" s="198" t="s">
        <v>75</v>
      </c>
      <c r="AU89" s="198" t="s">
        <v>76</v>
      </c>
      <c r="AY89" s="197" t="s">
        <v>180</v>
      </c>
      <c r="BK89" s="199">
        <f>BK90+BK167+BK206+BK219+BK244</f>
        <v>0</v>
      </c>
    </row>
    <row r="90" spans="2:63" s="11" customFormat="1" ht="19.95" customHeight="1">
      <c r="B90" s="186"/>
      <c r="C90" s="187"/>
      <c r="D90" s="188" t="s">
        <v>75</v>
      </c>
      <c r="E90" s="200" t="s">
        <v>84</v>
      </c>
      <c r="F90" s="200" t="s">
        <v>181</v>
      </c>
      <c r="G90" s="187"/>
      <c r="H90" s="187"/>
      <c r="I90" s="190"/>
      <c r="J90" s="201">
        <f>BK90</f>
        <v>0</v>
      </c>
      <c r="K90" s="187"/>
      <c r="L90" s="192"/>
      <c r="M90" s="193"/>
      <c r="N90" s="194"/>
      <c r="O90" s="194"/>
      <c r="P90" s="195">
        <f>SUM(P91:P166)</f>
        <v>0</v>
      </c>
      <c r="Q90" s="194"/>
      <c r="R90" s="195">
        <f>SUM(R91:R166)</f>
        <v>9.7666228</v>
      </c>
      <c r="S90" s="194"/>
      <c r="T90" s="196">
        <f>SUM(T91:T166)</f>
        <v>0</v>
      </c>
      <c r="AR90" s="197" t="s">
        <v>84</v>
      </c>
      <c r="AT90" s="198" t="s">
        <v>75</v>
      </c>
      <c r="AU90" s="198" t="s">
        <v>84</v>
      </c>
      <c r="AY90" s="197" t="s">
        <v>180</v>
      </c>
      <c r="BK90" s="199">
        <f>SUM(BK91:BK166)</f>
        <v>0</v>
      </c>
    </row>
    <row r="91" spans="2:65" s="1" customFormat="1" ht="25.5" customHeight="1">
      <c r="B91" s="42"/>
      <c r="C91" s="202" t="s">
        <v>84</v>
      </c>
      <c r="D91" s="202" t="s">
        <v>182</v>
      </c>
      <c r="E91" s="203" t="s">
        <v>748</v>
      </c>
      <c r="F91" s="204" t="s">
        <v>749</v>
      </c>
      <c r="G91" s="205" t="s">
        <v>319</v>
      </c>
      <c r="H91" s="206">
        <v>54.83</v>
      </c>
      <c r="I91" s="207"/>
      <c r="J91" s="208">
        <f>ROUND(I91*H91,2)</f>
        <v>0</v>
      </c>
      <c r="K91" s="204" t="s">
        <v>186</v>
      </c>
      <c r="L91" s="62"/>
      <c r="M91" s="209" t="s">
        <v>21</v>
      </c>
      <c r="N91" s="210" t="s">
        <v>47</v>
      </c>
      <c r="O91" s="43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187</v>
      </c>
      <c r="AT91" s="25" t="s">
        <v>182</v>
      </c>
      <c r="AU91" s="25" t="s">
        <v>86</v>
      </c>
      <c r="AY91" s="25" t="s">
        <v>180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84</v>
      </c>
      <c r="BK91" s="213">
        <f>ROUND(I91*H91,2)</f>
        <v>0</v>
      </c>
      <c r="BL91" s="25" t="s">
        <v>187</v>
      </c>
      <c r="BM91" s="25" t="s">
        <v>750</v>
      </c>
    </row>
    <row r="92" spans="2:51" s="12" customFormat="1" ht="12">
      <c r="B92" s="214"/>
      <c r="C92" s="215"/>
      <c r="D92" s="216" t="s">
        <v>189</v>
      </c>
      <c r="E92" s="217" t="s">
        <v>21</v>
      </c>
      <c r="F92" s="218" t="s">
        <v>751</v>
      </c>
      <c r="G92" s="215"/>
      <c r="H92" s="217" t="s">
        <v>21</v>
      </c>
      <c r="I92" s="219"/>
      <c r="J92" s="215"/>
      <c r="K92" s="215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189</v>
      </c>
      <c r="AU92" s="224" t="s">
        <v>86</v>
      </c>
      <c r="AV92" s="12" t="s">
        <v>84</v>
      </c>
      <c r="AW92" s="12" t="s">
        <v>39</v>
      </c>
      <c r="AX92" s="12" t="s">
        <v>76</v>
      </c>
      <c r="AY92" s="224" t="s">
        <v>180</v>
      </c>
    </row>
    <row r="93" spans="2:51" s="13" customFormat="1" ht="12">
      <c r="B93" s="225"/>
      <c r="C93" s="226"/>
      <c r="D93" s="216" t="s">
        <v>189</v>
      </c>
      <c r="E93" s="227" t="s">
        <v>21</v>
      </c>
      <c r="F93" s="228" t="s">
        <v>752</v>
      </c>
      <c r="G93" s="226"/>
      <c r="H93" s="229">
        <v>54.83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AT93" s="235" t="s">
        <v>189</v>
      </c>
      <c r="AU93" s="235" t="s">
        <v>86</v>
      </c>
      <c r="AV93" s="13" t="s">
        <v>86</v>
      </c>
      <c r="AW93" s="13" t="s">
        <v>39</v>
      </c>
      <c r="AX93" s="13" t="s">
        <v>76</v>
      </c>
      <c r="AY93" s="235" t="s">
        <v>180</v>
      </c>
    </row>
    <row r="94" spans="2:51" s="14" customFormat="1" ht="12">
      <c r="B94" s="236"/>
      <c r="C94" s="237"/>
      <c r="D94" s="216" t="s">
        <v>189</v>
      </c>
      <c r="E94" s="238" t="s">
        <v>21</v>
      </c>
      <c r="F94" s="239" t="s">
        <v>192</v>
      </c>
      <c r="G94" s="237"/>
      <c r="H94" s="240">
        <v>54.83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AT94" s="246" t="s">
        <v>189</v>
      </c>
      <c r="AU94" s="246" t="s">
        <v>86</v>
      </c>
      <c r="AV94" s="14" t="s">
        <v>187</v>
      </c>
      <c r="AW94" s="14" t="s">
        <v>39</v>
      </c>
      <c r="AX94" s="14" t="s">
        <v>84</v>
      </c>
      <c r="AY94" s="246" t="s">
        <v>180</v>
      </c>
    </row>
    <row r="95" spans="2:65" s="1" customFormat="1" ht="25.5" customHeight="1">
      <c r="B95" s="42"/>
      <c r="C95" s="202" t="s">
        <v>86</v>
      </c>
      <c r="D95" s="202" t="s">
        <v>182</v>
      </c>
      <c r="E95" s="203" t="s">
        <v>753</v>
      </c>
      <c r="F95" s="204" t="s">
        <v>754</v>
      </c>
      <c r="G95" s="205" t="s">
        <v>319</v>
      </c>
      <c r="H95" s="206">
        <v>27.415</v>
      </c>
      <c r="I95" s="207"/>
      <c r="J95" s="208">
        <f>ROUND(I95*H95,2)</f>
        <v>0</v>
      </c>
      <c r="K95" s="204" t="s">
        <v>186</v>
      </c>
      <c r="L95" s="62"/>
      <c r="M95" s="209" t="s">
        <v>21</v>
      </c>
      <c r="N95" s="210" t="s">
        <v>47</v>
      </c>
      <c r="O95" s="43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187</v>
      </c>
      <c r="AT95" s="25" t="s">
        <v>182</v>
      </c>
      <c r="AU95" s="25" t="s">
        <v>86</v>
      </c>
      <c r="AY95" s="25" t="s">
        <v>180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84</v>
      </c>
      <c r="BK95" s="213">
        <f>ROUND(I95*H95,2)</f>
        <v>0</v>
      </c>
      <c r="BL95" s="25" t="s">
        <v>187</v>
      </c>
      <c r="BM95" s="25" t="s">
        <v>755</v>
      </c>
    </row>
    <row r="96" spans="2:51" s="12" customFormat="1" ht="12">
      <c r="B96" s="214"/>
      <c r="C96" s="215"/>
      <c r="D96" s="216" t="s">
        <v>189</v>
      </c>
      <c r="E96" s="217" t="s">
        <v>21</v>
      </c>
      <c r="F96" s="218" t="s">
        <v>751</v>
      </c>
      <c r="G96" s="215"/>
      <c r="H96" s="217" t="s">
        <v>21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189</v>
      </c>
      <c r="AU96" s="224" t="s">
        <v>86</v>
      </c>
      <c r="AV96" s="12" t="s">
        <v>84</v>
      </c>
      <c r="AW96" s="12" t="s">
        <v>39</v>
      </c>
      <c r="AX96" s="12" t="s">
        <v>76</v>
      </c>
      <c r="AY96" s="224" t="s">
        <v>180</v>
      </c>
    </row>
    <row r="97" spans="2:51" s="12" customFormat="1" ht="12">
      <c r="B97" s="214"/>
      <c r="C97" s="215"/>
      <c r="D97" s="216" t="s">
        <v>189</v>
      </c>
      <c r="E97" s="217" t="s">
        <v>21</v>
      </c>
      <c r="F97" s="218" t="s">
        <v>345</v>
      </c>
      <c r="G97" s="215"/>
      <c r="H97" s="217" t="s">
        <v>21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189</v>
      </c>
      <c r="AU97" s="224" t="s">
        <v>86</v>
      </c>
      <c r="AV97" s="12" t="s">
        <v>84</v>
      </c>
      <c r="AW97" s="12" t="s">
        <v>39</v>
      </c>
      <c r="AX97" s="12" t="s">
        <v>76</v>
      </c>
      <c r="AY97" s="224" t="s">
        <v>180</v>
      </c>
    </row>
    <row r="98" spans="2:51" s="13" customFormat="1" ht="12">
      <c r="B98" s="225"/>
      <c r="C98" s="226"/>
      <c r="D98" s="216" t="s">
        <v>189</v>
      </c>
      <c r="E98" s="227" t="s">
        <v>21</v>
      </c>
      <c r="F98" s="228" t="s">
        <v>756</v>
      </c>
      <c r="G98" s="226"/>
      <c r="H98" s="229">
        <v>27.415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189</v>
      </c>
      <c r="AU98" s="235" t="s">
        <v>86</v>
      </c>
      <c r="AV98" s="13" t="s">
        <v>86</v>
      </c>
      <c r="AW98" s="13" t="s">
        <v>39</v>
      </c>
      <c r="AX98" s="13" t="s">
        <v>76</v>
      </c>
      <c r="AY98" s="235" t="s">
        <v>180</v>
      </c>
    </row>
    <row r="99" spans="2:51" s="14" customFormat="1" ht="12">
      <c r="B99" s="236"/>
      <c r="C99" s="237"/>
      <c r="D99" s="216" t="s">
        <v>189</v>
      </c>
      <c r="E99" s="238" t="s">
        <v>21</v>
      </c>
      <c r="F99" s="239" t="s">
        <v>192</v>
      </c>
      <c r="G99" s="237"/>
      <c r="H99" s="240">
        <v>27.415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189</v>
      </c>
      <c r="AU99" s="246" t="s">
        <v>86</v>
      </c>
      <c r="AV99" s="14" t="s">
        <v>187</v>
      </c>
      <c r="AW99" s="14" t="s">
        <v>39</v>
      </c>
      <c r="AX99" s="14" t="s">
        <v>84</v>
      </c>
      <c r="AY99" s="246" t="s">
        <v>180</v>
      </c>
    </row>
    <row r="100" spans="2:65" s="1" customFormat="1" ht="25.5" customHeight="1">
      <c r="B100" s="42"/>
      <c r="C100" s="202" t="s">
        <v>200</v>
      </c>
      <c r="D100" s="202" t="s">
        <v>182</v>
      </c>
      <c r="E100" s="203" t="s">
        <v>757</v>
      </c>
      <c r="F100" s="204" t="s">
        <v>758</v>
      </c>
      <c r="G100" s="205" t="s">
        <v>185</v>
      </c>
      <c r="H100" s="206">
        <v>43.43</v>
      </c>
      <c r="I100" s="207"/>
      <c r="J100" s="208">
        <f>ROUND(I100*H100,2)</f>
        <v>0</v>
      </c>
      <c r="K100" s="204" t="s">
        <v>186</v>
      </c>
      <c r="L100" s="62"/>
      <c r="M100" s="209" t="s">
        <v>21</v>
      </c>
      <c r="N100" s="210" t="s">
        <v>47</v>
      </c>
      <c r="O100" s="43"/>
      <c r="P100" s="211">
        <f>O100*H100</f>
        <v>0</v>
      </c>
      <c r="Q100" s="211">
        <v>0.0007</v>
      </c>
      <c r="R100" s="211">
        <f>Q100*H100</f>
        <v>0.030401</v>
      </c>
      <c r="S100" s="211">
        <v>0</v>
      </c>
      <c r="T100" s="212">
        <f>S100*H100</f>
        <v>0</v>
      </c>
      <c r="AR100" s="25" t="s">
        <v>187</v>
      </c>
      <c r="AT100" s="25" t="s">
        <v>182</v>
      </c>
      <c r="AU100" s="25" t="s">
        <v>86</v>
      </c>
      <c r="AY100" s="25" t="s">
        <v>180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187</v>
      </c>
      <c r="BM100" s="25" t="s">
        <v>759</v>
      </c>
    </row>
    <row r="101" spans="2:51" s="12" customFormat="1" ht="12">
      <c r="B101" s="214"/>
      <c r="C101" s="215"/>
      <c r="D101" s="216" t="s">
        <v>189</v>
      </c>
      <c r="E101" s="217" t="s">
        <v>21</v>
      </c>
      <c r="F101" s="218" t="s">
        <v>751</v>
      </c>
      <c r="G101" s="215"/>
      <c r="H101" s="217" t="s">
        <v>21</v>
      </c>
      <c r="I101" s="219"/>
      <c r="J101" s="215"/>
      <c r="K101" s="215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189</v>
      </c>
      <c r="AU101" s="224" t="s">
        <v>86</v>
      </c>
      <c r="AV101" s="12" t="s">
        <v>84</v>
      </c>
      <c r="AW101" s="12" t="s">
        <v>39</v>
      </c>
      <c r="AX101" s="12" t="s">
        <v>76</v>
      </c>
      <c r="AY101" s="224" t="s">
        <v>180</v>
      </c>
    </row>
    <row r="102" spans="2:51" s="13" customFormat="1" ht="12">
      <c r="B102" s="225"/>
      <c r="C102" s="226"/>
      <c r="D102" s="216" t="s">
        <v>189</v>
      </c>
      <c r="E102" s="227" t="s">
        <v>21</v>
      </c>
      <c r="F102" s="228" t="s">
        <v>760</v>
      </c>
      <c r="G102" s="226"/>
      <c r="H102" s="229">
        <v>43.43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AT102" s="235" t="s">
        <v>189</v>
      </c>
      <c r="AU102" s="235" t="s">
        <v>86</v>
      </c>
      <c r="AV102" s="13" t="s">
        <v>86</v>
      </c>
      <c r="AW102" s="13" t="s">
        <v>39</v>
      </c>
      <c r="AX102" s="13" t="s">
        <v>76</v>
      </c>
      <c r="AY102" s="235" t="s">
        <v>180</v>
      </c>
    </row>
    <row r="103" spans="2:51" s="14" customFormat="1" ht="12">
      <c r="B103" s="236"/>
      <c r="C103" s="237"/>
      <c r="D103" s="216" t="s">
        <v>189</v>
      </c>
      <c r="E103" s="238" t="s">
        <v>21</v>
      </c>
      <c r="F103" s="239" t="s">
        <v>192</v>
      </c>
      <c r="G103" s="237"/>
      <c r="H103" s="240">
        <v>43.43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AT103" s="246" t="s">
        <v>189</v>
      </c>
      <c r="AU103" s="246" t="s">
        <v>86</v>
      </c>
      <c r="AV103" s="14" t="s">
        <v>187</v>
      </c>
      <c r="AW103" s="14" t="s">
        <v>39</v>
      </c>
      <c r="AX103" s="14" t="s">
        <v>84</v>
      </c>
      <c r="AY103" s="246" t="s">
        <v>180</v>
      </c>
    </row>
    <row r="104" spans="2:65" s="1" customFormat="1" ht="25.5" customHeight="1">
      <c r="B104" s="42"/>
      <c r="C104" s="202" t="s">
        <v>187</v>
      </c>
      <c r="D104" s="202" t="s">
        <v>182</v>
      </c>
      <c r="E104" s="203" t="s">
        <v>761</v>
      </c>
      <c r="F104" s="204" t="s">
        <v>762</v>
      </c>
      <c r="G104" s="205" t="s">
        <v>185</v>
      </c>
      <c r="H104" s="206">
        <v>43.43</v>
      </c>
      <c r="I104" s="207"/>
      <c r="J104" s="208">
        <f>ROUND(I104*H104,2)</f>
        <v>0</v>
      </c>
      <c r="K104" s="204" t="s">
        <v>186</v>
      </c>
      <c r="L104" s="62"/>
      <c r="M104" s="209" t="s">
        <v>21</v>
      </c>
      <c r="N104" s="210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187</v>
      </c>
      <c r="AT104" s="25" t="s">
        <v>182</v>
      </c>
      <c r="AU104" s="25" t="s">
        <v>86</v>
      </c>
      <c r="AY104" s="25" t="s">
        <v>180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187</v>
      </c>
      <c r="BM104" s="25" t="s">
        <v>763</v>
      </c>
    </row>
    <row r="105" spans="2:51" s="13" customFormat="1" ht="12">
      <c r="B105" s="225"/>
      <c r="C105" s="226"/>
      <c r="D105" s="216" t="s">
        <v>189</v>
      </c>
      <c r="E105" s="227" t="s">
        <v>21</v>
      </c>
      <c r="F105" s="228" t="s">
        <v>764</v>
      </c>
      <c r="G105" s="226"/>
      <c r="H105" s="229">
        <v>43.43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AT105" s="235" t="s">
        <v>189</v>
      </c>
      <c r="AU105" s="235" t="s">
        <v>86</v>
      </c>
      <c r="AV105" s="13" t="s">
        <v>86</v>
      </c>
      <c r="AW105" s="13" t="s">
        <v>39</v>
      </c>
      <c r="AX105" s="13" t="s">
        <v>76</v>
      </c>
      <c r="AY105" s="235" t="s">
        <v>180</v>
      </c>
    </row>
    <row r="106" spans="2:51" s="14" customFormat="1" ht="12">
      <c r="B106" s="236"/>
      <c r="C106" s="237"/>
      <c r="D106" s="216" t="s">
        <v>189</v>
      </c>
      <c r="E106" s="238" t="s">
        <v>21</v>
      </c>
      <c r="F106" s="239" t="s">
        <v>192</v>
      </c>
      <c r="G106" s="237"/>
      <c r="H106" s="240">
        <v>43.43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189</v>
      </c>
      <c r="AU106" s="246" t="s">
        <v>86</v>
      </c>
      <c r="AV106" s="14" t="s">
        <v>187</v>
      </c>
      <c r="AW106" s="14" t="s">
        <v>39</v>
      </c>
      <c r="AX106" s="14" t="s">
        <v>84</v>
      </c>
      <c r="AY106" s="246" t="s">
        <v>180</v>
      </c>
    </row>
    <row r="107" spans="2:65" s="1" customFormat="1" ht="25.5" customHeight="1">
      <c r="B107" s="42"/>
      <c r="C107" s="202" t="s">
        <v>211</v>
      </c>
      <c r="D107" s="202" t="s">
        <v>182</v>
      </c>
      <c r="E107" s="203" t="s">
        <v>765</v>
      </c>
      <c r="F107" s="204" t="s">
        <v>766</v>
      </c>
      <c r="G107" s="205" t="s">
        <v>319</v>
      </c>
      <c r="H107" s="206">
        <v>54.83</v>
      </c>
      <c r="I107" s="207"/>
      <c r="J107" s="208">
        <f>ROUND(I107*H107,2)</f>
        <v>0</v>
      </c>
      <c r="K107" s="204" t="s">
        <v>186</v>
      </c>
      <c r="L107" s="62"/>
      <c r="M107" s="209" t="s">
        <v>21</v>
      </c>
      <c r="N107" s="210" t="s">
        <v>47</v>
      </c>
      <c r="O107" s="43"/>
      <c r="P107" s="211">
        <f>O107*H107</f>
        <v>0</v>
      </c>
      <c r="Q107" s="211">
        <v>0.00046</v>
      </c>
      <c r="R107" s="211">
        <f>Q107*H107</f>
        <v>0.0252218</v>
      </c>
      <c r="S107" s="211">
        <v>0</v>
      </c>
      <c r="T107" s="212">
        <f>S107*H107</f>
        <v>0</v>
      </c>
      <c r="AR107" s="25" t="s">
        <v>187</v>
      </c>
      <c r="AT107" s="25" t="s">
        <v>182</v>
      </c>
      <c r="AU107" s="25" t="s">
        <v>86</v>
      </c>
      <c r="AY107" s="25" t="s">
        <v>180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84</v>
      </c>
      <c r="BK107" s="213">
        <f>ROUND(I107*H107,2)</f>
        <v>0</v>
      </c>
      <c r="BL107" s="25" t="s">
        <v>187</v>
      </c>
      <c r="BM107" s="25" t="s">
        <v>767</v>
      </c>
    </row>
    <row r="108" spans="2:51" s="12" customFormat="1" ht="12">
      <c r="B108" s="214"/>
      <c r="C108" s="215"/>
      <c r="D108" s="216" t="s">
        <v>189</v>
      </c>
      <c r="E108" s="217" t="s">
        <v>21</v>
      </c>
      <c r="F108" s="218" t="s">
        <v>751</v>
      </c>
      <c r="G108" s="215"/>
      <c r="H108" s="217" t="s">
        <v>21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189</v>
      </c>
      <c r="AU108" s="224" t="s">
        <v>86</v>
      </c>
      <c r="AV108" s="12" t="s">
        <v>84</v>
      </c>
      <c r="AW108" s="12" t="s">
        <v>39</v>
      </c>
      <c r="AX108" s="12" t="s">
        <v>76</v>
      </c>
      <c r="AY108" s="224" t="s">
        <v>180</v>
      </c>
    </row>
    <row r="109" spans="2:51" s="13" customFormat="1" ht="12">
      <c r="B109" s="225"/>
      <c r="C109" s="226"/>
      <c r="D109" s="216" t="s">
        <v>189</v>
      </c>
      <c r="E109" s="227" t="s">
        <v>21</v>
      </c>
      <c r="F109" s="228" t="s">
        <v>752</v>
      </c>
      <c r="G109" s="226"/>
      <c r="H109" s="229">
        <v>54.83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189</v>
      </c>
      <c r="AU109" s="235" t="s">
        <v>86</v>
      </c>
      <c r="AV109" s="13" t="s">
        <v>86</v>
      </c>
      <c r="AW109" s="13" t="s">
        <v>39</v>
      </c>
      <c r="AX109" s="13" t="s">
        <v>76</v>
      </c>
      <c r="AY109" s="235" t="s">
        <v>180</v>
      </c>
    </row>
    <row r="110" spans="2:51" s="14" customFormat="1" ht="12">
      <c r="B110" s="236"/>
      <c r="C110" s="237"/>
      <c r="D110" s="216" t="s">
        <v>189</v>
      </c>
      <c r="E110" s="238" t="s">
        <v>21</v>
      </c>
      <c r="F110" s="239" t="s">
        <v>192</v>
      </c>
      <c r="G110" s="237"/>
      <c r="H110" s="240">
        <v>54.83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189</v>
      </c>
      <c r="AU110" s="246" t="s">
        <v>86</v>
      </c>
      <c r="AV110" s="14" t="s">
        <v>187</v>
      </c>
      <c r="AW110" s="14" t="s">
        <v>39</v>
      </c>
      <c r="AX110" s="14" t="s">
        <v>84</v>
      </c>
      <c r="AY110" s="246" t="s">
        <v>180</v>
      </c>
    </row>
    <row r="111" spans="2:65" s="1" customFormat="1" ht="25.5" customHeight="1">
      <c r="B111" s="42"/>
      <c r="C111" s="202" t="s">
        <v>217</v>
      </c>
      <c r="D111" s="202" t="s">
        <v>182</v>
      </c>
      <c r="E111" s="203" t="s">
        <v>768</v>
      </c>
      <c r="F111" s="204" t="s">
        <v>769</v>
      </c>
      <c r="G111" s="205" t="s">
        <v>319</v>
      </c>
      <c r="H111" s="206">
        <v>54.83</v>
      </c>
      <c r="I111" s="207"/>
      <c r="J111" s="208">
        <f>ROUND(I111*H111,2)</f>
        <v>0</v>
      </c>
      <c r="K111" s="204" t="s">
        <v>186</v>
      </c>
      <c r="L111" s="62"/>
      <c r="M111" s="209" t="s">
        <v>21</v>
      </c>
      <c r="N111" s="210" t="s">
        <v>47</v>
      </c>
      <c r="O111" s="43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5" t="s">
        <v>187</v>
      </c>
      <c r="AT111" s="25" t="s">
        <v>182</v>
      </c>
      <c r="AU111" s="25" t="s">
        <v>86</v>
      </c>
      <c r="AY111" s="25" t="s">
        <v>180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84</v>
      </c>
      <c r="BK111" s="213">
        <f>ROUND(I111*H111,2)</f>
        <v>0</v>
      </c>
      <c r="BL111" s="25" t="s">
        <v>187</v>
      </c>
      <c r="BM111" s="25" t="s">
        <v>770</v>
      </c>
    </row>
    <row r="112" spans="2:51" s="13" customFormat="1" ht="12">
      <c r="B112" s="225"/>
      <c r="C112" s="226"/>
      <c r="D112" s="216" t="s">
        <v>189</v>
      </c>
      <c r="E112" s="227" t="s">
        <v>21</v>
      </c>
      <c r="F112" s="228" t="s">
        <v>771</v>
      </c>
      <c r="G112" s="226"/>
      <c r="H112" s="229">
        <v>54.83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189</v>
      </c>
      <c r="AU112" s="235" t="s">
        <v>86</v>
      </c>
      <c r="AV112" s="13" t="s">
        <v>86</v>
      </c>
      <c r="AW112" s="13" t="s">
        <v>39</v>
      </c>
      <c r="AX112" s="13" t="s">
        <v>76</v>
      </c>
      <c r="AY112" s="235" t="s">
        <v>180</v>
      </c>
    </row>
    <row r="113" spans="2:51" s="14" customFormat="1" ht="12">
      <c r="B113" s="236"/>
      <c r="C113" s="237"/>
      <c r="D113" s="216" t="s">
        <v>189</v>
      </c>
      <c r="E113" s="238" t="s">
        <v>21</v>
      </c>
      <c r="F113" s="239" t="s">
        <v>192</v>
      </c>
      <c r="G113" s="237"/>
      <c r="H113" s="240">
        <v>54.83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AT113" s="246" t="s">
        <v>189</v>
      </c>
      <c r="AU113" s="246" t="s">
        <v>86</v>
      </c>
      <c r="AV113" s="14" t="s">
        <v>187</v>
      </c>
      <c r="AW113" s="14" t="s">
        <v>39</v>
      </c>
      <c r="AX113" s="14" t="s">
        <v>84</v>
      </c>
      <c r="AY113" s="246" t="s">
        <v>180</v>
      </c>
    </row>
    <row r="114" spans="2:65" s="1" customFormat="1" ht="38.25" customHeight="1">
      <c r="B114" s="42"/>
      <c r="C114" s="202" t="s">
        <v>224</v>
      </c>
      <c r="D114" s="202" t="s">
        <v>182</v>
      </c>
      <c r="E114" s="203" t="s">
        <v>347</v>
      </c>
      <c r="F114" s="204" t="s">
        <v>348</v>
      </c>
      <c r="G114" s="205" t="s">
        <v>319</v>
      </c>
      <c r="H114" s="206">
        <v>54.33</v>
      </c>
      <c r="I114" s="207"/>
      <c r="J114" s="208">
        <f>ROUND(I114*H114,2)</f>
        <v>0</v>
      </c>
      <c r="K114" s="204" t="s">
        <v>186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187</v>
      </c>
      <c r="AT114" s="25" t="s">
        <v>182</v>
      </c>
      <c r="AU114" s="25" t="s">
        <v>86</v>
      </c>
      <c r="AY114" s="25" t="s">
        <v>180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187</v>
      </c>
      <c r="BM114" s="25" t="s">
        <v>772</v>
      </c>
    </row>
    <row r="115" spans="2:51" s="12" customFormat="1" ht="12">
      <c r="B115" s="214"/>
      <c r="C115" s="215"/>
      <c r="D115" s="216" t="s">
        <v>189</v>
      </c>
      <c r="E115" s="217" t="s">
        <v>21</v>
      </c>
      <c r="F115" s="218" t="s">
        <v>350</v>
      </c>
      <c r="G115" s="215"/>
      <c r="H115" s="217" t="s">
        <v>21</v>
      </c>
      <c r="I115" s="219"/>
      <c r="J115" s="215"/>
      <c r="K115" s="215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189</v>
      </c>
      <c r="AU115" s="224" t="s">
        <v>86</v>
      </c>
      <c r="AV115" s="12" t="s">
        <v>84</v>
      </c>
      <c r="AW115" s="12" t="s">
        <v>39</v>
      </c>
      <c r="AX115" s="12" t="s">
        <v>76</v>
      </c>
      <c r="AY115" s="224" t="s">
        <v>180</v>
      </c>
    </row>
    <row r="116" spans="2:51" s="12" customFormat="1" ht="12">
      <c r="B116" s="214"/>
      <c r="C116" s="215"/>
      <c r="D116" s="216" t="s">
        <v>189</v>
      </c>
      <c r="E116" s="217" t="s">
        <v>21</v>
      </c>
      <c r="F116" s="218" t="s">
        <v>751</v>
      </c>
      <c r="G116" s="215"/>
      <c r="H116" s="217" t="s">
        <v>21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189</v>
      </c>
      <c r="AU116" s="224" t="s">
        <v>86</v>
      </c>
      <c r="AV116" s="12" t="s">
        <v>84</v>
      </c>
      <c r="AW116" s="12" t="s">
        <v>39</v>
      </c>
      <c r="AX116" s="12" t="s">
        <v>76</v>
      </c>
      <c r="AY116" s="224" t="s">
        <v>180</v>
      </c>
    </row>
    <row r="117" spans="2:51" s="13" customFormat="1" ht="12">
      <c r="B117" s="225"/>
      <c r="C117" s="226"/>
      <c r="D117" s="216" t="s">
        <v>189</v>
      </c>
      <c r="E117" s="227" t="s">
        <v>21</v>
      </c>
      <c r="F117" s="228" t="s">
        <v>771</v>
      </c>
      <c r="G117" s="226"/>
      <c r="H117" s="229">
        <v>54.83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189</v>
      </c>
      <c r="AU117" s="235" t="s">
        <v>86</v>
      </c>
      <c r="AV117" s="13" t="s">
        <v>86</v>
      </c>
      <c r="AW117" s="13" t="s">
        <v>39</v>
      </c>
      <c r="AX117" s="13" t="s">
        <v>76</v>
      </c>
      <c r="AY117" s="235" t="s">
        <v>180</v>
      </c>
    </row>
    <row r="118" spans="2:51" s="12" customFormat="1" ht="12">
      <c r="B118" s="214"/>
      <c r="C118" s="215"/>
      <c r="D118" s="216" t="s">
        <v>189</v>
      </c>
      <c r="E118" s="217" t="s">
        <v>21</v>
      </c>
      <c r="F118" s="218" t="s">
        <v>517</v>
      </c>
      <c r="G118" s="215"/>
      <c r="H118" s="217" t="s">
        <v>21</v>
      </c>
      <c r="I118" s="219"/>
      <c r="J118" s="215"/>
      <c r="K118" s="215"/>
      <c r="L118" s="220"/>
      <c r="M118" s="221"/>
      <c r="N118" s="222"/>
      <c r="O118" s="222"/>
      <c r="P118" s="222"/>
      <c r="Q118" s="222"/>
      <c r="R118" s="222"/>
      <c r="S118" s="222"/>
      <c r="T118" s="223"/>
      <c r="AT118" s="224" t="s">
        <v>189</v>
      </c>
      <c r="AU118" s="224" t="s">
        <v>86</v>
      </c>
      <c r="AV118" s="12" t="s">
        <v>84</v>
      </c>
      <c r="AW118" s="12" t="s">
        <v>39</v>
      </c>
      <c r="AX118" s="12" t="s">
        <v>76</v>
      </c>
      <c r="AY118" s="224" t="s">
        <v>180</v>
      </c>
    </row>
    <row r="119" spans="2:51" s="13" customFormat="1" ht="12">
      <c r="B119" s="225"/>
      <c r="C119" s="226"/>
      <c r="D119" s="216" t="s">
        <v>189</v>
      </c>
      <c r="E119" s="227" t="s">
        <v>21</v>
      </c>
      <c r="F119" s="228" t="s">
        <v>773</v>
      </c>
      <c r="G119" s="226"/>
      <c r="H119" s="229">
        <v>-0.5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AT119" s="235" t="s">
        <v>189</v>
      </c>
      <c r="AU119" s="235" t="s">
        <v>86</v>
      </c>
      <c r="AV119" s="13" t="s">
        <v>86</v>
      </c>
      <c r="AW119" s="13" t="s">
        <v>39</v>
      </c>
      <c r="AX119" s="13" t="s">
        <v>76</v>
      </c>
      <c r="AY119" s="235" t="s">
        <v>180</v>
      </c>
    </row>
    <row r="120" spans="2:51" s="14" customFormat="1" ht="12">
      <c r="B120" s="236"/>
      <c r="C120" s="237"/>
      <c r="D120" s="216" t="s">
        <v>189</v>
      </c>
      <c r="E120" s="238" t="s">
        <v>21</v>
      </c>
      <c r="F120" s="239" t="s">
        <v>192</v>
      </c>
      <c r="G120" s="237"/>
      <c r="H120" s="240">
        <v>54.33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189</v>
      </c>
      <c r="AU120" s="246" t="s">
        <v>86</v>
      </c>
      <c r="AV120" s="14" t="s">
        <v>187</v>
      </c>
      <c r="AW120" s="14" t="s">
        <v>39</v>
      </c>
      <c r="AX120" s="14" t="s">
        <v>84</v>
      </c>
      <c r="AY120" s="246" t="s">
        <v>180</v>
      </c>
    </row>
    <row r="121" spans="2:65" s="1" customFormat="1" ht="38.25" customHeight="1">
      <c r="B121" s="42"/>
      <c r="C121" s="202" t="s">
        <v>223</v>
      </c>
      <c r="D121" s="202" t="s">
        <v>182</v>
      </c>
      <c r="E121" s="203" t="s">
        <v>354</v>
      </c>
      <c r="F121" s="204" t="s">
        <v>355</v>
      </c>
      <c r="G121" s="205" t="s">
        <v>319</v>
      </c>
      <c r="H121" s="206">
        <v>4.98</v>
      </c>
      <c r="I121" s="207"/>
      <c r="J121" s="208">
        <f>ROUND(I121*H121,2)</f>
        <v>0</v>
      </c>
      <c r="K121" s="204" t="s">
        <v>186</v>
      </c>
      <c r="L121" s="62"/>
      <c r="M121" s="209" t="s">
        <v>21</v>
      </c>
      <c r="N121" s="210" t="s">
        <v>47</v>
      </c>
      <c r="O121" s="43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AR121" s="25" t="s">
        <v>187</v>
      </c>
      <c r="AT121" s="25" t="s">
        <v>182</v>
      </c>
      <c r="AU121" s="25" t="s">
        <v>86</v>
      </c>
      <c r="AY121" s="25" t="s">
        <v>180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84</v>
      </c>
      <c r="BK121" s="213">
        <f>ROUND(I121*H121,2)</f>
        <v>0</v>
      </c>
      <c r="BL121" s="25" t="s">
        <v>187</v>
      </c>
      <c r="BM121" s="25" t="s">
        <v>774</v>
      </c>
    </row>
    <row r="122" spans="2:51" s="12" customFormat="1" ht="12">
      <c r="B122" s="214"/>
      <c r="C122" s="215"/>
      <c r="D122" s="216" t="s">
        <v>189</v>
      </c>
      <c r="E122" s="217" t="s">
        <v>21</v>
      </c>
      <c r="F122" s="218" t="s">
        <v>520</v>
      </c>
      <c r="G122" s="215"/>
      <c r="H122" s="217" t="s">
        <v>21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189</v>
      </c>
      <c r="AU122" s="224" t="s">
        <v>86</v>
      </c>
      <c r="AV122" s="12" t="s">
        <v>84</v>
      </c>
      <c r="AW122" s="12" t="s">
        <v>39</v>
      </c>
      <c r="AX122" s="12" t="s">
        <v>76</v>
      </c>
      <c r="AY122" s="224" t="s">
        <v>180</v>
      </c>
    </row>
    <row r="123" spans="2:51" s="12" customFormat="1" ht="12">
      <c r="B123" s="214"/>
      <c r="C123" s="215"/>
      <c r="D123" s="216" t="s">
        <v>189</v>
      </c>
      <c r="E123" s="217" t="s">
        <v>21</v>
      </c>
      <c r="F123" s="218" t="s">
        <v>775</v>
      </c>
      <c r="G123" s="215"/>
      <c r="H123" s="217" t="s">
        <v>21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189</v>
      </c>
      <c r="AU123" s="224" t="s">
        <v>86</v>
      </c>
      <c r="AV123" s="12" t="s">
        <v>84</v>
      </c>
      <c r="AW123" s="12" t="s">
        <v>39</v>
      </c>
      <c r="AX123" s="12" t="s">
        <v>76</v>
      </c>
      <c r="AY123" s="224" t="s">
        <v>180</v>
      </c>
    </row>
    <row r="124" spans="2:51" s="13" customFormat="1" ht="12">
      <c r="B124" s="225"/>
      <c r="C124" s="226"/>
      <c r="D124" s="216" t="s">
        <v>189</v>
      </c>
      <c r="E124" s="227" t="s">
        <v>21</v>
      </c>
      <c r="F124" s="228" t="s">
        <v>776</v>
      </c>
      <c r="G124" s="226"/>
      <c r="H124" s="229">
        <v>4.98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189</v>
      </c>
      <c r="AU124" s="235" t="s">
        <v>86</v>
      </c>
      <c r="AV124" s="13" t="s">
        <v>86</v>
      </c>
      <c r="AW124" s="13" t="s">
        <v>39</v>
      </c>
      <c r="AX124" s="13" t="s">
        <v>76</v>
      </c>
      <c r="AY124" s="235" t="s">
        <v>180</v>
      </c>
    </row>
    <row r="125" spans="2:51" s="14" customFormat="1" ht="12">
      <c r="B125" s="236"/>
      <c r="C125" s="237"/>
      <c r="D125" s="216" t="s">
        <v>189</v>
      </c>
      <c r="E125" s="238" t="s">
        <v>21</v>
      </c>
      <c r="F125" s="239" t="s">
        <v>192</v>
      </c>
      <c r="G125" s="237"/>
      <c r="H125" s="240">
        <v>4.98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AT125" s="246" t="s">
        <v>189</v>
      </c>
      <c r="AU125" s="246" t="s">
        <v>86</v>
      </c>
      <c r="AV125" s="14" t="s">
        <v>187</v>
      </c>
      <c r="AW125" s="14" t="s">
        <v>39</v>
      </c>
      <c r="AX125" s="14" t="s">
        <v>84</v>
      </c>
      <c r="AY125" s="246" t="s">
        <v>180</v>
      </c>
    </row>
    <row r="126" spans="2:65" s="1" customFormat="1" ht="16.5" customHeight="1">
      <c r="B126" s="42"/>
      <c r="C126" s="264" t="s">
        <v>235</v>
      </c>
      <c r="D126" s="264" t="s">
        <v>360</v>
      </c>
      <c r="E126" s="265" t="s">
        <v>361</v>
      </c>
      <c r="F126" s="266" t="s">
        <v>362</v>
      </c>
      <c r="G126" s="267" t="s">
        <v>257</v>
      </c>
      <c r="H126" s="268">
        <v>9.711</v>
      </c>
      <c r="I126" s="269"/>
      <c r="J126" s="270">
        <f>ROUND(I126*H126,2)</f>
        <v>0</v>
      </c>
      <c r="K126" s="266" t="s">
        <v>186</v>
      </c>
      <c r="L126" s="271"/>
      <c r="M126" s="272" t="s">
        <v>21</v>
      </c>
      <c r="N126" s="273" t="s">
        <v>47</v>
      </c>
      <c r="O126" s="43"/>
      <c r="P126" s="211">
        <f>O126*H126</f>
        <v>0</v>
      </c>
      <c r="Q126" s="211">
        <v>1</v>
      </c>
      <c r="R126" s="211">
        <f>Q126*H126</f>
        <v>9.711</v>
      </c>
      <c r="S126" s="211">
        <v>0</v>
      </c>
      <c r="T126" s="212">
        <f>S126*H126</f>
        <v>0</v>
      </c>
      <c r="AR126" s="25" t="s">
        <v>223</v>
      </c>
      <c r="AT126" s="25" t="s">
        <v>360</v>
      </c>
      <c r="AU126" s="25" t="s">
        <v>86</v>
      </c>
      <c r="AY126" s="25" t="s">
        <v>180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84</v>
      </c>
      <c r="BK126" s="213">
        <f>ROUND(I126*H126,2)</f>
        <v>0</v>
      </c>
      <c r="BL126" s="25" t="s">
        <v>187</v>
      </c>
      <c r="BM126" s="25" t="s">
        <v>777</v>
      </c>
    </row>
    <row r="127" spans="2:51" s="12" customFormat="1" ht="12">
      <c r="B127" s="214"/>
      <c r="C127" s="215"/>
      <c r="D127" s="216" t="s">
        <v>189</v>
      </c>
      <c r="E127" s="217" t="s">
        <v>21</v>
      </c>
      <c r="F127" s="218" t="s">
        <v>364</v>
      </c>
      <c r="G127" s="215"/>
      <c r="H127" s="217" t="s">
        <v>21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189</v>
      </c>
      <c r="AU127" s="224" t="s">
        <v>86</v>
      </c>
      <c r="AV127" s="12" t="s">
        <v>84</v>
      </c>
      <c r="AW127" s="12" t="s">
        <v>39</v>
      </c>
      <c r="AX127" s="12" t="s">
        <v>76</v>
      </c>
      <c r="AY127" s="224" t="s">
        <v>180</v>
      </c>
    </row>
    <row r="128" spans="2:51" s="13" customFormat="1" ht="12">
      <c r="B128" s="225"/>
      <c r="C128" s="226"/>
      <c r="D128" s="216" t="s">
        <v>189</v>
      </c>
      <c r="E128" s="227" t="s">
        <v>21</v>
      </c>
      <c r="F128" s="228" t="s">
        <v>778</v>
      </c>
      <c r="G128" s="226"/>
      <c r="H128" s="229">
        <v>9.711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AT128" s="235" t="s">
        <v>189</v>
      </c>
      <c r="AU128" s="235" t="s">
        <v>86</v>
      </c>
      <c r="AV128" s="13" t="s">
        <v>86</v>
      </c>
      <c r="AW128" s="13" t="s">
        <v>39</v>
      </c>
      <c r="AX128" s="13" t="s">
        <v>76</v>
      </c>
      <c r="AY128" s="235" t="s">
        <v>180</v>
      </c>
    </row>
    <row r="129" spans="2:51" s="14" customFormat="1" ht="12">
      <c r="B129" s="236"/>
      <c r="C129" s="237"/>
      <c r="D129" s="216" t="s">
        <v>189</v>
      </c>
      <c r="E129" s="238" t="s">
        <v>21</v>
      </c>
      <c r="F129" s="239" t="s">
        <v>192</v>
      </c>
      <c r="G129" s="237"/>
      <c r="H129" s="240">
        <v>9.711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189</v>
      </c>
      <c r="AU129" s="246" t="s">
        <v>86</v>
      </c>
      <c r="AV129" s="14" t="s">
        <v>187</v>
      </c>
      <c r="AW129" s="14" t="s">
        <v>39</v>
      </c>
      <c r="AX129" s="14" t="s">
        <v>84</v>
      </c>
      <c r="AY129" s="246" t="s">
        <v>180</v>
      </c>
    </row>
    <row r="130" spans="2:65" s="1" customFormat="1" ht="25.5" customHeight="1">
      <c r="B130" s="42"/>
      <c r="C130" s="202" t="s">
        <v>241</v>
      </c>
      <c r="D130" s="202" t="s">
        <v>182</v>
      </c>
      <c r="E130" s="203" t="s">
        <v>366</v>
      </c>
      <c r="F130" s="204" t="s">
        <v>367</v>
      </c>
      <c r="G130" s="205" t="s">
        <v>319</v>
      </c>
      <c r="H130" s="206">
        <v>0.5</v>
      </c>
      <c r="I130" s="207"/>
      <c r="J130" s="208">
        <f>ROUND(I130*H130,2)</f>
        <v>0</v>
      </c>
      <c r="K130" s="204" t="s">
        <v>186</v>
      </c>
      <c r="L130" s="62"/>
      <c r="M130" s="209" t="s">
        <v>21</v>
      </c>
      <c r="N130" s="210" t="s">
        <v>47</v>
      </c>
      <c r="O130" s="43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AR130" s="25" t="s">
        <v>187</v>
      </c>
      <c r="AT130" s="25" t="s">
        <v>182</v>
      </c>
      <c r="AU130" s="25" t="s">
        <v>86</v>
      </c>
      <c r="AY130" s="25" t="s">
        <v>180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84</v>
      </c>
      <c r="BK130" s="213">
        <f>ROUND(I130*H130,2)</f>
        <v>0</v>
      </c>
      <c r="BL130" s="25" t="s">
        <v>187</v>
      </c>
      <c r="BM130" s="25" t="s">
        <v>779</v>
      </c>
    </row>
    <row r="131" spans="2:51" s="12" customFormat="1" ht="12">
      <c r="B131" s="214"/>
      <c r="C131" s="215"/>
      <c r="D131" s="216" t="s">
        <v>189</v>
      </c>
      <c r="E131" s="217" t="s">
        <v>21</v>
      </c>
      <c r="F131" s="218" t="s">
        <v>712</v>
      </c>
      <c r="G131" s="215"/>
      <c r="H131" s="217" t="s">
        <v>21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189</v>
      </c>
      <c r="AU131" s="224" t="s">
        <v>86</v>
      </c>
      <c r="AV131" s="12" t="s">
        <v>84</v>
      </c>
      <c r="AW131" s="12" t="s">
        <v>39</v>
      </c>
      <c r="AX131" s="12" t="s">
        <v>76</v>
      </c>
      <c r="AY131" s="224" t="s">
        <v>180</v>
      </c>
    </row>
    <row r="132" spans="2:51" s="13" customFormat="1" ht="12">
      <c r="B132" s="225"/>
      <c r="C132" s="226"/>
      <c r="D132" s="216" t="s">
        <v>189</v>
      </c>
      <c r="E132" s="227" t="s">
        <v>21</v>
      </c>
      <c r="F132" s="228" t="s">
        <v>780</v>
      </c>
      <c r="G132" s="226"/>
      <c r="H132" s="229">
        <v>0.5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189</v>
      </c>
      <c r="AU132" s="235" t="s">
        <v>86</v>
      </c>
      <c r="AV132" s="13" t="s">
        <v>86</v>
      </c>
      <c r="AW132" s="13" t="s">
        <v>39</v>
      </c>
      <c r="AX132" s="13" t="s">
        <v>76</v>
      </c>
      <c r="AY132" s="235" t="s">
        <v>180</v>
      </c>
    </row>
    <row r="133" spans="2:51" s="14" customFormat="1" ht="12">
      <c r="B133" s="236"/>
      <c r="C133" s="237"/>
      <c r="D133" s="216" t="s">
        <v>189</v>
      </c>
      <c r="E133" s="238" t="s">
        <v>21</v>
      </c>
      <c r="F133" s="239" t="s">
        <v>192</v>
      </c>
      <c r="G133" s="237"/>
      <c r="H133" s="240">
        <v>0.5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189</v>
      </c>
      <c r="AU133" s="246" t="s">
        <v>86</v>
      </c>
      <c r="AV133" s="14" t="s">
        <v>187</v>
      </c>
      <c r="AW133" s="14" t="s">
        <v>39</v>
      </c>
      <c r="AX133" s="14" t="s">
        <v>84</v>
      </c>
      <c r="AY133" s="246" t="s">
        <v>180</v>
      </c>
    </row>
    <row r="134" spans="2:65" s="1" customFormat="1" ht="25.5" customHeight="1">
      <c r="B134" s="42"/>
      <c r="C134" s="202" t="s">
        <v>246</v>
      </c>
      <c r="D134" s="202" t="s">
        <v>182</v>
      </c>
      <c r="E134" s="203" t="s">
        <v>371</v>
      </c>
      <c r="F134" s="204" t="s">
        <v>372</v>
      </c>
      <c r="G134" s="205" t="s">
        <v>257</v>
      </c>
      <c r="H134" s="206">
        <v>97.794</v>
      </c>
      <c r="I134" s="207"/>
      <c r="J134" s="208">
        <f>ROUND(I134*H134,2)</f>
        <v>0</v>
      </c>
      <c r="K134" s="204" t="s">
        <v>186</v>
      </c>
      <c r="L134" s="62"/>
      <c r="M134" s="209" t="s">
        <v>21</v>
      </c>
      <c r="N134" s="210" t="s">
        <v>47</v>
      </c>
      <c r="O134" s="43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25" t="s">
        <v>187</v>
      </c>
      <c r="AT134" s="25" t="s">
        <v>182</v>
      </c>
      <c r="AU134" s="25" t="s">
        <v>86</v>
      </c>
      <c r="AY134" s="25" t="s">
        <v>180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84</v>
      </c>
      <c r="BK134" s="213">
        <f>ROUND(I134*H134,2)</f>
        <v>0</v>
      </c>
      <c r="BL134" s="25" t="s">
        <v>187</v>
      </c>
      <c r="BM134" s="25" t="s">
        <v>781</v>
      </c>
    </row>
    <row r="135" spans="2:51" s="12" customFormat="1" ht="12">
      <c r="B135" s="214"/>
      <c r="C135" s="215"/>
      <c r="D135" s="216" t="s">
        <v>189</v>
      </c>
      <c r="E135" s="217" t="s">
        <v>21</v>
      </c>
      <c r="F135" s="218" t="s">
        <v>374</v>
      </c>
      <c r="G135" s="215"/>
      <c r="H135" s="217" t="s">
        <v>21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189</v>
      </c>
      <c r="AU135" s="224" t="s">
        <v>86</v>
      </c>
      <c r="AV135" s="12" t="s">
        <v>84</v>
      </c>
      <c r="AW135" s="12" t="s">
        <v>39</v>
      </c>
      <c r="AX135" s="12" t="s">
        <v>76</v>
      </c>
      <c r="AY135" s="224" t="s">
        <v>180</v>
      </c>
    </row>
    <row r="136" spans="2:51" s="13" customFormat="1" ht="12">
      <c r="B136" s="225"/>
      <c r="C136" s="226"/>
      <c r="D136" s="216" t="s">
        <v>189</v>
      </c>
      <c r="E136" s="227" t="s">
        <v>21</v>
      </c>
      <c r="F136" s="228" t="s">
        <v>782</v>
      </c>
      <c r="G136" s="226"/>
      <c r="H136" s="229">
        <v>98.694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189</v>
      </c>
      <c r="AU136" s="235" t="s">
        <v>86</v>
      </c>
      <c r="AV136" s="13" t="s">
        <v>86</v>
      </c>
      <c r="AW136" s="13" t="s">
        <v>39</v>
      </c>
      <c r="AX136" s="13" t="s">
        <v>76</v>
      </c>
      <c r="AY136" s="235" t="s">
        <v>180</v>
      </c>
    </row>
    <row r="137" spans="2:51" s="12" customFormat="1" ht="12">
      <c r="B137" s="214"/>
      <c r="C137" s="215"/>
      <c r="D137" s="216" t="s">
        <v>189</v>
      </c>
      <c r="E137" s="217" t="s">
        <v>21</v>
      </c>
      <c r="F137" s="218" t="s">
        <v>517</v>
      </c>
      <c r="G137" s="215"/>
      <c r="H137" s="217" t="s">
        <v>21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189</v>
      </c>
      <c r="AU137" s="224" t="s">
        <v>86</v>
      </c>
      <c r="AV137" s="12" t="s">
        <v>84</v>
      </c>
      <c r="AW137" s="12" t="s">
        <v>39</v>
      </c>
      <c r="AX137" s="12" t="s">
        <v>76</v>
      </c>
      <c r="AY137" s="224" t="s">
        <v>180</v>
      </c>
    </row>
    <row r="138" spans="2:51" s="13" customFormat="1" ht="12">
      <c r="B138" s="225"/>
      <c r="C138" s="226"/>
      <c r="D138" s="216" t="s">
        <v>189</v>
      </c>
      <c r="E138" s="227" t="s">
        <v>21</v>
      </c>
      <c r="F138" s="228" t="s">
        <v>783</v>
      </c>
      <c r="G138" s="226"/>
      <c r="H138" s="229">
        <v>-0.9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189</v>
      </c>
      <c r="AU138" s="235" t="s">
        <v>86</v>
      </c>
      <c r="AV138" s="13" t="s">
        <v>86</v>
      </c>
      <c r="AW138" s="13" t="s">
        <v>39</v>
      </c>
      <c r="AX138" s="13" t="s">
        <v>76</v>
      </c>
      <c r="AY138" s="235" t="s">
        <v>180</v>
      </c>
    </row>
    <row r="139" spans="2:51" s="14" customFormat="1" ht="12">
      <c r="B139" s="236"/>
      <c r="C139" s="237"/>
      <c r="D139" s="216" t="s">
        <v>189</v>
      </c>
      <c r="E139" s="238" t="s">
        <v>21</v>
      </c>
      <c r="F139" s="239" t="s">
        <v>192</v>
      </c>
      <c r="G139" s="237"/>
      <c r="H139" s="240">
        <v>97.794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189</v>
      </c>
      <c r="AU139" s="246" t="s">
        <v>86</v>
      </c>
      <c r="AV139" s="14" t="s">
        <v>187</v>
      </c>
      <c r="AW139" s="14" t="s">
        <v>39</v>
      </c>
      <c r="AX139" s="14" t="s">
        <v>84</v>
      </c>
      <c r="AY139" s="246" t="s">
        <v>180</v>
      </c>
    </row>
    <row r="140" spans="2:65" s="1" customFormat="1" ht="25.5" customHeight="1">
      <c r="B140" s="42"/>
      <c r="C140" s="202" t="s">
        <v>254</v>
      </c>
      <c r="D140" s="202" t="s">
        <v>182</v>
      </c>
      <c r="E140" s="203" t="s">
        <v>784</v>
      </c>
      <c r="F140" s="204" t="s">
        <v>785</v>
      </c>
      <c r="G140" s="205" t="s">
        <v>319</v>
      </c>
      <c r="H140" s="206">
        <v>23.584</v>
      </c>
      <c r="I140" s="207"/>
      <c r="J140" s="208">
        <f>ROUND(I140*H140,2)</f>
        <v>0</v>
      </c>
      <c r="K140" s="204" t="s">
        <v>186</v>
      </c>
      <c r="L140" s="62"/>
      <c r="M140" s="209" t="s">
        <v>21</v>
      </c>
      <c r="N140" s="210" t="s">
        <v>47</v>
      </c>
      <c r="O140" s="43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5" t="s">
        <v>187</v>
      </c>
      <c r="AT140" s="25" t="s">
        <v>182</v>
      </c>
      <c r="AU140" s="25" t="s">
        <v>86</v>
      </c>
      <c r="AY140" s="25" t="s">
        <v>180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5" t="s">
        <v>84</v>
      </c>
      <c r="BK140" s="213">
        <f>ROUND(I140*H140,2)</f>
        <v>0</v>
      </c>
      <c r="BL140" s="25" t="s">
        <v>187</v>
      </c>
      <c r="BM140" s="25" t="s">
        <v>786</v>
      </c>
    </row>
    <row r="141" spans="2:51" s="12" customFormat="1" ht="12">
      <c r="B141" s="214"/>
      <c r="C141" s="215"/>
      <c r="D141" s="216" t="s">
        <v>189</v>
      </c>
      <c r="E141" s="217" t="s">
        <v>21</v>
      </c>
      <c r="F141" s="218" t="s">
        <v>787</v>
      </c>
      <c r="G141" s="215"/>
      <c r="H141" s="217" t="s">
        <v>21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189</v>
      </c>
      <c r="AU141" s="224" t="s">
        <v>86</v>
      </c>
      <c r="AV141" s="12" t="s">
        <v>84</v>
      </c>
      <c r="AW141" s="12" t="s">
        <v>39</v>
      </c>
      <c r="AX141" s="12" t="s">
        <v>76</v>
      </c>
      <c r="AY141" s="224" t="s">
        <v>180</v>
      </c>
    </row>
    <row r="142" spans="2:51" s="13" customFormat="1" ht="12">
      <c r="B142" s="225"/>
      <c r="C142" s="226"/>
      <c r="D142" s="216" t="s">
        <v>189</v>
      </c>
      <c r="E142" s="227" t="s">
        <v>21</v>
      </c>
      <c r="F142" s="228" t="s">
        <v>771</v>
      </c>
      <c r="G142" s="226"/>
      <c r="H142" s="229">
        <v>54.83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189</v>
      </c>
      <c r="AU142" s="235" t="s">
        <v>86</v>
      </c>
      <c r="AV142" s="13" t="s">
        <v>86</v>
      </c>
      <c r="AW142" s="13" t="s">
        <v>39</v>
      </c>
      <c r="AX142" s="13" t="s">
        <v>76</v>
      </c>
      <c r="AY142" s="235" t="s">
        <v>180</v>
      </c>
    </row>
    <row r="143" spans="2:51" s="15" customFormat="1" ht="12">
      <c r="B143" s="253"/>
      <c r="C143" s="254"/>
      <c r="D143" s="216" t="s">
        <v>189</v>
      </c>
      <c r="E143" s="255" t="s">
        <v>21</v>
      </c>
      <c r="F143" s="256" t="s">
        <v>331</v>
      </c>
      <c r="G143" s="254"/>
      <c r="H143" s="257">
        <v>54.83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AT143" s="263" t="s">
        <v>189</v>
      </c>
      <c r="AU143" s="263" t="s">
        <v>86</v>
      </c>
      <c r="AV143" s="15" t="s">
        <v>200</v>
      </c>
      <c r="AW143" s="15" t="s">
        <v>39</v>
      </c>
      <c r="AX143" s="15" t="s">
        <v>76</v>
      </c>
      <c r="AY143" s="263" t="s">
        <v>180</v>
      </c>
    </row>
    <row r="144" spans="2:51" s="12" customFormat="1" ht="12">
      <c r="B144" s="214"/>
      <c r="C144" s="215"/>
      <c r="D144" s="216" t="s">
        <v>189</v>
      </c>
      <c r="E144" s="217" t="s">
        <v>21</v>
      </c>
      <c r="F144" s="218" t="s">
        <v>788</v>
      </c>
      <c r="G144" s="215"/>
      <c r="H144" s="217" t="s">
        <v>21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189</v>
      </c>
      <c r="AU144" s="224" t="s">
        <v>86</v>
      </c>
      <c r="AV144" s="12" t="s">
        <v>84</v>
      </c>
      <c r="AW144" s="12" t="s">
        <v>39</v>
      </c>
      <c r="AX144" s="12" t="s">
        <v>76</v>
      </c>
      <c r="AY144" s="224" t="s">
        <v>180</v>
      </c>
    </row>
    <row r="145" spans="2:51" s="12" customFormat="1" ht="12">
      <c r="B145" s="214"/>
      <c r="C145" s="215"/>
      <c r="D145" s="216" t="s">
        <v>189</v>
      </c>
      <c r="E145" s="217" t="s">
        <v>21</v>
      </c>
      <c r="F145" s="218" t="s">
        <v>789</v>
      </c>
      <c r="G145" s="215"/>
      <c r="H145" s="217" t="s">
        <v>21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189</v>
      </c>
      <c r="AU145" s="224" t="s">
        <v>86</v>
      </c>
      <c r="AV145" s="12" t="s">
        <v>84</v>
      </c>
      <c r="AW145" s="12" t="s">
        <v>39</v>
      </c>
      <c r="AX145" s="12" t="s">
        <v>76</v>
      </c>
      <c r="AY145" s="224" t="s">
        <v>180</v>
      </c>
    </row>
    <row r="146" spans="2:51" s="13" customFormat="1" ht="12">
      <c r="B146" s="225"/>
      <c r="C146" s="226"/>
      <c r="D146" s="216" t="s">
        <v>189</v>
      </c>
      <c r="E146" s="227" t="s">
        <v>21</v>
      </c>
      <c r="F146" s="228" t="s">
        <v>790</v>
      </c>
      <c r="G146" s="226"/>
      <c r="H146" s="229">
        <v>-5.296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189</v>
      </c>
      <c r="AU146" s="235" t="s">
        <v>86</v>
      </c>
      <c r="AV146" s="13" t="s">
        <v>86</v>
      </c>
      <c r="AW146" s="13" t="s">
        <v>39</v>
      </c>
      <c r="AX146" s="13" t="s">
        <v>76</v>
      </c>
      <c r="AY146" s="235" t="s">
        <v>180</v>
      </c>
    </row>
    <row r="147" spans="2:51" s="12" customFormat="1" ht="12">
      <c r="B147" s="214"/>
      <c r="C147" s="215"/>
      <c r="D147" s="216" t="s">
        <v>189</v>
      </c>
      <c r="E147" s="217" t="s">
        <v>21</v>
      </c>
      <c r="F147" s="218" t="s">
        <v>791</v>
      </c>
      <c r="G147" s="215"/>
      <c r="H147" s="217" t="s">
        <v>21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189</v>
      </c>
      <c r="AU147" s="224" t="s">
        <v>86</v>
      </c>
      <c r="AV147" s="12" t="s">
        <v>84</v>
      </c>
      <c r="AW147" s="12" t="s">
        <v>39</v>
      </c>
      <c r="AX147" s="12" t="s">
        <v>76</v>
      </c>
      <c r="AY147" s="224" t="s">
        <v>180</v>
      </c>
    </row>
    <row r="148" spans="2:51" s="13" customFormat="1" ht="12">
      <c r="B148" s="225"/>
      <c r="C148" s="226"/>
      <c r="D148" s="216" t="s">
        <v>189</v>
      </c>
      <c r="E148" s="227" t="s">
        <v>21</v>
      </c>
      <c r="F148" s="228" t="s">
        <v>792</v>
      </c>
      <c r="G148" s="226"/>
      <c r="H148" s="229">
        <v>-6.766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189</v>
      </c>
      <c r="AU148" s="235" t="s">
        <v>86</v>
      </c>
      <c r="AV148" s="13" t="s">
        <v>86</v>
      </c>
      <c r="AW148" s="13" t="s">
        <v>39</v>
      </c>
      <c r="AX148" s="13" t="s">
        <v>76</v>
      </c>
      <c r="AY148" s="235" t="s">
        <v>180</v>
      </c>
    </row>
    <row r="149" spans="2:51" s="12" customFormat="1" ht="12">
      <c r="B149" s="214"/>
      <c r="C149" s="215"/>
      <c r="D149" s="216" t="s">
        <v>189</v>
      </c>
      <c r="E149" s="217" t="s">
        <v>21</v>
      </c>
      <c r="F149" s="218" t="s">
        <v>793</v>
      </c>
      <c r="G149" s="215"/>
      <c r="H149" s="217" t="s">
        <v>21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189</v>
      </c>
      <c r="AU149" s="224" t="s">
        <v>86</v>
      </c>
      <c r="AV149" s="12" t="s">
        <v>84</v>
      </c>
      <c r="AW149" s="12" t="s">
        <v>39</v>
      </c>
      <c r="AX149" s="12" t="s">
        <v>76</v>
      </c>
      <c r="AY149" s="224" t="s">
        <v>180</v>
      </c>
    </row>
    <row r="150" spans="2:51" s="13" customFormat="1" ht="12">
      <c r="B150" s="225"/>
      <c r="C150" s="226"/>
      <c r="D150" s="216" t="s">
        <v>189</v>
      </c>
      <c r="E150" s="227" t="s">
        <v>21</v>
      </c>
      <c r="F150" s="228" t="s">
        <v>794</v>
      </c>
      <c r="G150" s="226"/>
      <c r="H150" s="229">
        <v>-3.002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189</v>
      </c>
      <c r="AU150" s="235" t="s">
        <v>86</v>
      </c>
      <c r="AV150" s="13" t="s">
        <v>86</v>
      </c>
      <c r="AW150" s="13" t="s">
        <v>39</v>
      </c>
      <c r="AX150" s="13" t="s">
        <v>76</v>
      </c>
      <c r="AY150" s="235" t="s">
        <v>180</v>
      </c>
    </row>
    <row r="151" spans="2:51" s="12" customFormat="1" ht="12">
      <c r="B151" s="214"/>
      <c r="C151" s="215"/>
      <c r="D151" s="216" t="s">
        <v>189</v>
      </c>
      <c r="E151" s="217" t="s">
        <v>21</v>
      </c>
      <c r="F151" s="218" t="s">
        <v>795</v>
      </c>
      <c r="G151" s="215"/>
      <c r="H151" s="217" t="s">
        <v>21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189</v>
      </c>
      <c r="AU151" s="224" t="s">
        <v>86</v>
      </c>
      <c r="AV151" s="12" t="s">
        <v>84</v>
      </c>
      <c r="AW151" s="12" t="s">
        <v>39</v>
      </c>
      <c r="AX151" s="12" t="s">
        <v>76</v>
      </c>
      <c r="AY151" s="224" t="s">
        <v>180</v>
      </c>
    </row>
    <row r="152" spans="2:51" s="13" customFormat="1" ht="12">
      <c r="B152" s="225"/>
      <c r="C152" s="226"/>
      <c r="D152" s="216" t="s">
        <v>189</v>
      </c>
      <c r="E152" s="227" t="s">
        <v>21</v>
      </c>
      <c r="F152" s="228" t="s">
        <v>796</v>
      </c>
      <c r="G152" s="226"/>
      <c r="H152" s="229">
        <v>-5.558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189</v>
      </c>
      <c r="AU152" s="235" t="s">
        <v>86</v>
      </c>
      <c r="AV152" s="13" t="s">
        <v>86</v>
      </c>
      <c r="AW152" s="13" t="s">
        <v>39</v>
      </c>
      <c r="AX152" s="13" t="s">
        <v>76</v>
      </c>
      <c r="AY152" s="235" t="s">
        <v>180</v>
      </c>
    </row>
    <row r="153" spans="2:51" s="12" customFormat="1" ht="12">
      <c r="B153" s="214"/>
      <c r="C153" s="215"/>
      <c r="D153" s="216" t="s">
        <v>189</v>
      </c>
      <c r="E153" s="217" t="s">
        <v>21</v>
      </c>
      <c r="F153" s="218" t="s">
        <v>797</v>
      </c>
      <c r="G153" s="215"/>
      <c r="H153" s="217" t="s">
        <v>21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189</v>
      </c>
      <c r="AU153" s="224" t="s">
        <v>86</v>
      </c>
      <c r="AV153" s="12" t="s">
        <v>84</v>
      </c>
      <c r="AW153" s="12" t="s">
        <v>39</v>
      </c>
      <c r="AX153" s="12" t="s">
        <v>76</v>
      </c>
      <c r="AY153" s="224" t="s">
        <v>180</v>
      </c>
    </row>
    <row r="154" spans="2:51" s="13" customFormat="1" ht="12">
      <c r="B154" s="225"/>
      <c r="C154" s="226"/>
      <c r="D154" s="216" t="s">
        <v>189</v>
      </c>
      <c r="E154" s="227" t="s">
        <v>21</v>
      </c>
      <c r="F154" s="228" t="s">
        <v>798</v>
      </c>
      <c r="G154" s="226"/>
      <c r="H154" s="229">
        <v>-5.644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189</v>
      </c>
      <c r="AU154" s="235" t="s">
        <v>86</v>
      </c>
      <c r="AV154" s="13" t="s">
        <v>86</v>
      </c>
      <c r="AW154" s="13" t="s">
        <v>39</v>
      </c>
      <c r="AX154" s="13" t="s">
        <v>76</v>
      </c>
      <c r="AY154" s="235" t="s">
        <v>180</v>
      </c>
    </row>
    <row r="155" spans="2:51" s="12" customFormat="1" ht="12">
      <c r="B155" s="214"/>
      <c r="C155" s="215"/>
      <c r="D155" s="216" t="s">
        <v>189</v>
      </c>
      <c r="E155" s="217" t="s">
        <v>21</v>
      </c>
      <c r="F155" s="218" t="s">
        <v>799</v>
      </c>
      <c r="G155" s="215"/>
      <c r="H155" s="217" t="s">
        <v>21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189</v>
      </c>
      <c r="AU155" s="224" t="s">
        <v>86</v>
      </c>
      <c r="AV155" s="12" t="s">
        <v>84</v>
      </c>
      <c r="AW155" s="12" t="s">
        <v>39</v>
      </c>
      <c r="AX155" s="12" t="s">
        <v>76</v>
      </c>
      <c r="AY155" s="224" t="s">
        <v>180</v>
      </c>
    </row>
    <row r="156" spans="2:51" s="13" customFormat="1" ht="12">
      <c r="B156" s="225"/>
      <c r="C156" s="226"/>
      <c r="D156" s="216" t="s">
        <v>189</v>
      </c>
      <c r="E156" s="227" t="s">
        <v>21</v>
      </c>
      <c r="F156" s="228" t="s">
        <v>800</v>
      </c>
      <c r="G156" s="226"/>
      <c r="H156" s="229">
        <v>-4.98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189</v>
      </c>
      <c r="AU156" s="235" t="s">
        <v>86</v>
      </c>
      <c r="AV156" s="13" t="s">
        <v>86</v>
      </c>
      <c r="AW156" s="13" t="s">
        <v>39</v>
      </c>
      <c r="AX156" s="13" t="s">
        <v>76</v>
      </c>
      <c r="AY156" s="235" t="s">
        <v>180</v>
      </c>
    </row>
    <row r="157" spans="2:51" s="15" customFormat="1" ht="12">
      <c r="B157" s="253"/>
      <c r="C157" s="254"/>
      <c r="D157" s="216" t="s">
        <v>189</v>
      </c>
      <c r="E157" s="255" t="s">
        <v>21</v>
      </c>
      <c r="F157" s="256" t="s">
        <v>331</v>
      </c>
      <c r="G157" s="254"/>
      <c r="H157" s="257">
        <v>-31.246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AT157" s="263" t="s">
        <v>189</v>
      </c>
      <c r="AU157" s="263" t="s">
        <v>86</v>
      </c>
      <c r="AV157" s="15" t="s">
        <v>200</v>
      </c>
      <c r="AW157" s="15" t="s">
        <v>39</v>
      </c>
      <c r="AX157" s="15" t="s">
        <v>76</v>
      </c>
      <c r="AY157" s="263" t="s">
        <v>180</v>
      </c>
    </row>
    <row r="158" spans="2:51" s="14" customFormat="1" ht="12">
      <c r="B158" s="236"/>
      <c r="C158" s="237"/>
      <c r="D158" s="216" t="s">
        <v>189</v>
      </c>
      <c r="E158" s="238" t="s">
        <v>21</v>
      </c>
      <c r="F158" s="239" t="s">
        <v>192</v>
      </c>
      <c r="G158" s="237"/>
      <c r="H158" s="240">
        <v>23.584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189</v>
      </c>
      <c r="AU158" s="246" t="s">
        <v>86</v>
      </c>
      <c r="AV158" s="14" t="s">
        <v>187</v>
      </c>
      <c r="AW158" s="14" t="s">
        <v>39</v>
      </c>
      <c r="AX158" s="14" t="s">
        <v>84</v>
      </c>
      <c r="AY158" s="246" t="s">
        <v>180</v>
      </c>
    </row>
    <row r="159" spans="2:65" s="1" customFormat="1" ht="16.5" customHeight="1">
      <c r="B159" s="42"/>
      <c r="C159" s="264" t="s">
        <v>266</v>
      </c>
      <c r="D159" s="264" t="s">
        <v>360</v>
      </c>
      <c r="E159" s="265" t="s">
        <v>801</v>
      </c>
      <c r="F159" s="266" t="s">
        <v>802</v>
      </c>
      <c r="G159" s="267" t="s">
        <v>257</v>
      </c>
      <c r="H159" s="268">
        <v>45.989</v>
      </c>
      <c r="I159" s="269"/>
      <c r="J159" s="270">
        <f>ROUND(I159*H159,2)</f>
        <v>0</v>
      </c>
      <c r="K159" s="266" t="s">
        <v>186</v>
      </c>
      <c r="L159" s="271"/>
      <c r="M159" s="272" t="s">
        <v>21</v>
      </c>
      <c r="N159" s="273" t="s">
        <v>47</v>
      </c>
      <c r="O159" s="43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484</v>
      </c>
      <c r="AT159" s="25" t="s">
        <v>360</v>
      </c>
      <c r="AU159" s="25" t="s">
        <v>86</v>
      </c>
      <c r="AY159" s="25" t="s">
        <v>180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84</v>
      </c>
      <c r="BK159" s="213">
        <f>ROUND(I159*H159,2)</f>
        <v>0</v>
      </c>
      <c r="BL159" s="25" t="s">
        <v>484</v>
      </c>
      <c r="BM159" s="25" t="s">
        <v>803</v>
      </c>
    </row>
    <row r="160" spans="2:51" s="12" customFormat="1" ht="12">
      <c r="B160" s="214"/>
      <c r="C160" s="215"/>
      <c r="D160" s="216" t="s">
        <v>189</v>
      </c>
      <c r="E160" s="217" t="s">
        <v>21</v>
      </c>
      <c r="F160" s="218" t="s">
        <v>804</v>
      </c>
      <c r="G160" s="215"/>
      <c r="H160" s="217" t="s">
        <v>21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189</v>
      </c>
      <c r="AU160" s="224" t="s">
        <v>86</v>
      </c>
      <c r="AV160" s="12" t="s">
        <v>84</v>
      </c>
      <c r="AW160" s="12" t="s">
        <v>39</v>
      </c>
      <c r="AX160" s="12" t="s">
        <v>76</v>
      </c>
      <c r="AY160" s="224" t="s">
        <v>180</v>
      </c>
    </row>
    <row r="161" spans="2:51" s="13" customFormat="1" ht="12">
      <c r="B161" s="225"/>
      <c r="C161" s="226"/>
      <c r="D161" s="216" t="s">
        <v>189</v>
      </c>
      <c r="E161" s="227" t="s">
        <v>21</v>
      </c>
      <c r="F161" s="228" t="s">
        <v>805</v>
      </c>
      <c r="G161" s="226"/>
      <c r="H161" s="229">
        <v>45.989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189</v>
      </c>
      <c r="AU161" s="235" t="s">
        <v>86</v>
      </c>
      <c r="AV161" s="13" t="s">
        <v>86</v>
      </c>
      <c r="AW161" s="13" t="s">
        <v>39</v>
      </c>
      <c r="AX161" s="13" t="s">
        <v>76</v>
      </c>
      <c r="AY161" s="235" t="s">
        <v>180</v>
      </c>
    </row>
    <row r="162" spans="2:51" s="14" customFormat="1" ht="12">
      <c r="B162" s="236"/>
      <c r="C162" s="237"/>
      <c r="D162" s="216" t="s">
        <v>189</v>
      </c>
      <c r="E162" s="238" t="s">
        <v>21</v>
      </c>
      <c r="F162" s="239" t="s">
        <v>192</v>
      </c>
      <c r="G162" s="237"/>
      <c r="H162" s="240">
        <v>45.989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AT162" s="246" t="s">
        <v>189</v>
      </c>
      <c r="AU162" s="246" t="s">
        <v>86</v>
      </c>
      <c r="AV162" s="14" t="s">
        <v>187</v>
      </c>
      <c r="AW162" s="14" t="s">
        <v>39</v>
      </c>
      <c r="AX162" s="14" t="s">
        <v>84</v>
      </c>
      <c r="AY162" s="246" t="s">
        <v>180</v>
      </c>
    </row>
    <row r="163" spans="2:65" s="1" customFormat="1" ht="25.5" customHeight="1">
      <c r="B163" s="42"/>
      <c r="C163" s="202" t="s">
        <v>272</v>
      </c>
      <c r="D163" s="202" t="s">
        <v>182</v>
      </c>
      <c r="E163" s="203" t="s">
        <v>376</v>
      </c>
      <c r="F163" s="204" t="s">
        <v>377</v>
      </c>
      <c r="G163" s="205" t="s">
        <v>185</v>
      </c>
      <c r="H163" s="206">
        <v>16.6</v>
      </c>
      <c r="I163" s="207"/>
      <c r="J163" s="208">
        <f>ROUND(I163*H163,2)</f>
        <v>0</v>
      </c>
      <c r="K163" s="204" t="s">
        <v>186</v>
      </c>
      <c r="L163" s="62"/>
      <c r="M163" s="209" t="s">
        <v>21</v>
      </c>
      <c r="N163" s="210" t="s">
        <v>47</v>
      </c>
      <c r="O163" s="43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AR163" s="25" t="s">
        <v>187</v>
      </c>
      <c r="AT163" s="25" t="s">
        <v>182</v>
      </c>
      <c r="AU163" s="25" t="s">
        <v>86</v>
      </c>
      <c r="AY163" s="25" t="s">
        <v>180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84</v>
      </c>
      <c r="BK163" s="213">
        <f>ROUND(I163*H163,2)</f>
        <v>0</v>
      </c>
      <c r="BL163" s="25" t="s">
        <v>187</v>
      </c>
      <c r="BM163" s="25" t="s">
        <v>806</v>
      </c>
    </row>
    <row r="164" spans="2:51" s="12" customFormat="1" ht="12">
      <c r="B164" s="214"/>
      <c r="C164" s="215"/>
      <c r="D164" s="216" t="s">
        <v>189</v>
      </c>
      <c r="E164" s="217" t="s">
        <v>21</v>
      </c>
      <c r="F164" s="218" t="s">
        <v>807</v>
      </c>
      <c r="G164" s="215"/>
      <c r="H164" s="217" t="s">
        <v>21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189</v>
      </c>
      <c r="AU164" s="224" t="s">
        <v>86</v>
      </c>
      <c r="AV164" s="12" t="s">
        <v>84</v>
      </c>
      <c r="AW164" s="12" t="s">
        <v>39</v>
      </c>
      <c r="AX164" s="12" t="s">
        <v>76</v>
      </c>
      <c r="AY164" s="224" t="s">
        <v>180</v>
      </c>
    </row>
    <row r="165" spans="2:51" s="13" customFormat="1" ht="12">
      <c r="B165" s="225"/>
      <c r="C165" s="226"/>
      <c r="D165" s="216" t="s">
        <v>189</v>
      </c>
      <c r="E165" s="227" t="s">
        <v>21</v>
      </c>
      <c r="F165" s="228" t="s">
        <v>808</v>
      </c>
      <c r="G165" s="226"/>
      <c r="H165" s="229">
        <v>16.6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189</v>
      </c>
      <c r="AU165" s="235" t="s">
        <v>86</v>
      </c>
      <c r="AV165" s="13" t="s">
        <v>86</v>
      </c>
      <c r="AW165" s="13" t="s">
        <v>39</v>
      </c>
      <c r="AX165" s="13" t="s">
        <v>76</v>
      </c>
      <c r="AY165" s="235" t="s">
        <v>180</v>
      </c>
    </row>
    <row r="166" spans="2:51" s="14" customFormat="1" ht="12">
      <c r="B166" s="236"/>
      <c r="C166" s="237"/>
      <c r="D166" s="216" t="s">
        <v>189</v>
      </c>
      <c r="E166" s="238" t="s">
        <v>21</v>
      </c>
      <c r="F166" s="239" t="s">
        <v>192</v>
      </c>
      <c r="G166" s="237"/>
      <c r="H166" s="240">
        <v>16.6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AT166" s="246" t="s">
        <v>189</v>
      </c>
      <c r="AU166" s="246" t="s">
        <v>86</v>
      </c>
      <c r="AV166" s="14" t="s">
        <v>187</v>
      </c>
      <c r="AW166" s="14" t="s">
        <v>39</v>
      </c>
      <c r="AX166" s="14" t="s">
        <v>84</v>
      </c>
      <c r="AY166" s="246" t="s">
        <v>180</v>
      </c>
    </row>
    <row r="167" spans="2:63" s="11" customFormat="1" ht="29.85" customHeight="1">
      <c r="B167" s="186"/>
      <c r="C167" s="187"/>
      <c r="D167" s="188" t="s">
        <v>75</v>
      </c>
      <c r="E167" s="200" t="s">
        <v>86</v>
      </c>
      <c r="F167" s="200" t="s">
        <v>809</v>
      </c>
      <c r="G167" s="187"/>
      <c r="H167" s="187"/>
      <c r="I167" s="190"/>
      <c r="J167" s="201">
        <f>BK167</f>
        <v>0</v>
      </c>
      <c r="K167" s="187"/>
      <c r="L167" s="192"/>
      <c r="M167" s="193"/>
      <c r="N167" s="194"/>
      <c r="O167" s="194"/>
      <c r="P167" s="195">
        <f>SUM(P168:P205)</f>
        <v>0</v>
      </c>
      <c r="Q167" s="194"/>
      <c r="R167" s="195">
        <f>SUM(R168:R205)</f>
        <v>13.72142188</v>
      </c>
      <c r="S167" s="194"/>
      <c r="T167" s="196">
        <f>SUM(T168:T205)</f>
        <v>0</v>
      </c>
      <c r="AR167" s="197" t="s">
        <v>84</v>
      </c>
      <c r="AT167" s="198" t="s">
        <v>75</v>
      </c>
      <c r="AU167" s="198" t="s">
        <v>84</v>
      </c>
      <c r="AY167" s="197" t="s">
        <v>180</v>
      </c>
      <c r="BK167" s="199">
        <f>SUM(BK168:BK205)</f>
        <v>0</v>
      </c>
    </row>
    <row r="168" spans="2:65" s="1" customFormat="1" ht="38.25" customHeight="1">
      <c r="B168" s="42"/>
      <c r="C168" s="202" t="s">
        <v>10</v>
      </c>
      <c r="D168" s="202" t="s">
        <v>182</v>
      </c>
      <c r="E168" s="203" t="s">
        <v>810</v>
      </c>
      <c r="F168" s="204" t="s">
        <v>811</v>
      </c>
      <c r="G168" s="205" t="s">
        <v>185</v>
      </c>
      <c r="H168" s="206">
        <v>15.01</v>
      </c>
      <c r="I168" s="207"/>
      <c r="J168" s="208">
        <f>ROUND(I168*H168,2)</f>
        <v>0</v>
      </c>
      <c r="K168" s="204" t="s">
        <v>186</v>
      </c>
      <c r="L168" s="62"/>
      <c r="M168" s="209" t="s">
        <v>21</v>
      </c>
      <c r="N168" s="210" t="s">
        <v>47</v>
      </c>
      <c r="O168" s="43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187</v>
      </c>
      <c r="AT168" s="25" t="s">
        <v>182</v>
      </c>
      <c r="AU168" s="25" t="s">
        <v>86</v>
      </c>
      <c r="AY168" s="25" t="s">
        <v>180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84</v>
      </c>
      <c r="BK168" s="213">
        <f>ROUND(I168*H168,2)</f>
        <v>0</v>
      </c>
      <c r="BL168" s="25" t="s">
        <v>187</v>
      </c>
      <c r="BM168" s="25" t="s">
        <v>812</v>
      </c>
    </row>
    <row r="169" spans="2:51" s="12" customFormat="1" ht="12">
      <c r="B169" s="214"/>
      <c r="C169" s="215"/>
      <c r="D169" s="216" t="s">
        <v>189</v>
      </c>
      <c r="E169" s="217" t="s">
        <v>21</v>
      </c>
      <c r="F169" s="218" t="s">
        <v>813</v>
      </c>
      <c r="G169" s="215"/>
      <c r="H169" s="217" t="s">
        <v>21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189</v>
      </c>
      <c r="AU169" s="224" t="s">
        <v>86</v>
      </c>
      <c r="AV169" s="12" t="s">
        <v>84</v>
      </c>
      <c r="AW169" s="12" t="s">
        <v>39</v>
      </c>
      <c r="AX169" s="12" t="s">
        <v>76</v>
      </c>
      <c r="AY169" s="224" t="s">
        <v>180</v>
      </c>
    </row>
    <row r="170" spans="2:51" s="12" customFormat="1" ht="12">
      <c r="B170" s="214"/>
      <c r="C170" s="215"/>
      <c r="D170" s="216" t="s">
        <v>189</v>
      </c>
      <c r="E170" s="217" t="s">
        <v>21</v>
      </c>
      <c r="F170" s="218" t="s">
        <v>814</v>
      </c>
      <c r="G170" s="215"/>
      <c r="H170" s="217" t="s">
        <v>21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189</v>
      </c>
      <c r="AU170" s="224" t="s">
        <v>86</v>
      </c>
      <c r="AV170" s="12" t="s">
        <v>84</v>
      </c>
      <c r="AW170" s="12" t="s">
        <v>39</v>
      </c>
      <c r="AX170" s="12" t="s">
        <v>76</v>
      </c>
      <c r="AY170" s="224" t="s">
        <v>180</v>
      </c>
    </row>
    <row r="171" spans="2:51" s="13" customFormat="1" ht="12">
      <c r="B171" s="225"/>
      <c r="C171" s="226"/>
      <c r="D171" s="216" t="s">
        <v>189</v>
      </c>
      <c r="E171" s="227" t="s">
        <v>21</v>
      </c>
      <c r="F171" s="228" t="s">
        <v>815</v>
      </c>
      <c r="G171" s="226"/>
      <c r="H171" s="229">
        <v>5.29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189</v>
      </c>
      <c r="AU171" s="235" t="s">
        <v>86</v>
      </c>
      <c r="AV171" s="13" t="s">
        <v>86</v>
      </c>
      <c r="AW171" s="13" t="s">
        <v>39</v>
      </c>
      <c r="AX171" s="13" t="s">
        <v>76</v>
      </c>
      <c r="AY171" s="235" t="s">
        <v>180</v>
      </c>
    </row>
    <row r="172" spans="2:51" s="12" customFormat="1" ht="12">
      <c r="B172" s="214"/>
      <c r="C172" s="215"/>
      <c r="D172" s="216" t="s">
        <v>189</v>
      </c>
      <c r="E172" s="217" t="s">
        <v>21</v>
      </c>
      <c r="F172" s="218" t="s">
        <v>816</v>
      </c>
      <c r="G172" s="215"/>
      <c r="H172" s="217" t="s">
        <v>21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189</v>
      </c>
      <c r="AU172" s="224" t="s">
        <v>86</v>
      </c>
      <c r="AV172" s="12" t="s">
        <v>84</v>
      </c>
      <c r="AW172" s="12" t="s">
        <v>39</v>
      </c>
      <c r="AX172" s="12" t="s">
        <v>76</v>
      </c>
      <c r="AY172" s="224" t="s">
        <v>180</v>
      </c>
    </row>
    <row r="173" spans="2:51" s="13" customFormat="1" ht="12">
      <c r="B173" s="225"/>
      <c r="C173" s="226"/>
      <c r="D173" s="216" t="s">
        <v>189</v>
      </c>
      <c r="E173" s="227" t="s">
        <v>21</v>
      </c>
      <c r="F173" s="228" t="s">
        <v>817</v>
      </c>
      <c r="G173" s="226"/>
      <c r="H173" s="229">
        <v>9.72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189</v>
      </c>
      <c r="AU173" s="235" t="s">
        <v>86</v>
      </c>
      <c r="AV173" s="13" t="s">
        <v>86</v>
      </c>
      <c r="AW173" s="13" t="s">
        <v>39</v>
      </c>
      <c r="AX173" s="13" t="s">
        <v>76</v>
      </c>
      <c r="AY173" s="235" t="s">
        <v>180</v>
      </c>
    </row>
    <row r="174" spans="2:51" s="14" customFormat="1" ht="12">
      <c r="B174" s="236"/>
      <c r="C174" s="237"/>
      <c r="D174" s="216" t="s">
        <v>189</v>
      </c>
      <c r="E174" s="238" t="s">
        <v>21</v>
      </c>
      <c r="F174" s="239" t="s">
        <v>192</v>
      </c>
      <c r="G174" s="237"/>
      <c r="H174" s="240">
        <v>15.01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189</v>
      </c>
      <c r="AU174" s="246" t="s">
        <v>86</v>
      </c>
      <c r="AV174" s="14" t="s">
        <v>187</v>
      </c>
      <c r="AW174" s="14" t="s">
        <v>39</v>
      </c>
      <c r="AX174" s="14" t="s">
        <v>84</v>
      </c>
      <c r="AY174" s="246" t="s">
        <v>180</v>
      </c>
    </row>
    <row r="175" spans="2:65" s="1" customFormat="1" ht="25.5" customHeight="1">
      <c r="B175" s="42"/>
      <c r="C175" s="202" t="s">
        <v>283</v>
      </c>
      <c r="D175" s="202" t="s">
        <v>182</v>
      </c>
      <c r="E175" s="203" t="s">
        <v>818</v>
      </c>
      <c r="F175" s="204" t="s">
        <v>819</v>
      </c>
      <c r="G175" s="205" t="s">
        <v>319</v>
      </c>
      <c r="H175" s="206">
        <v>3.002</v>
      </c>
      <c r="I175" s="207"/>
      <c r="J175" s="208">
        <f>ROUND(I175*H175,2)</f>
        <v>0</v>
      </c>
      <c r="K175" s="204" t="s">
        <v>186</v>
      </c>
      <c r="L175" s="62"/>
      <c r="M175" s="209" t="s">
        <v>21</v>
      </c>
      <c r="N175" s="210" t="s">
        <v>47</v>
      </c>
      <c r="O175" s="43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5" t="s">
        <v>187</v>
      </c>
      <c r="AT175" s="25" t="s">
        <v>182</v>
      </c>
      <c r="AU175" s="25" t="s">
        <v>86</v>
      </c>
      <c r="AY175" s="25" t="s">
        <v>180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84</v>
      </c>
      <c r="BK175" s="213">
        <f>ROUND(I175*H175,2)</f>
        <v>0</v>
      </c>
      <c r="BL175" s="25" t="s">
        <v>187</v>
      </c>
      <c r="BM175" s="25" t="s">
        <v>820</v>
      </c>
    </row>
    <row r="176" spans="2:51" s="12" customFormat="1" ht="12">
      <c r="B176" s="214"/>
      <c r="C176" s="215"/>
      <c r="D176" s="216" t="s">
        <v>189</v>
      </c>
      <c r="E176" s="217" t="s">
        <v>21</v>
      </c>
      <c r="F176" s="218" t="s">
        <v>821</v>
      </c>
      <c r="G176" s="215"/>
      <c r="H176" s="217" t="s">
        <v>21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189</v>
      </c>
      <c r="AU176" s="224" t="s">
        <v>86</v>
      </c>
      <c r="AV176" s="12" t="s">
        <v>84</v>
      </c>
      <c r="AW176" s="12" t="s">
        <v>39</v>
      </c>
      <c r="AX176" s="12" t="s">
        <v>76</v>
      </c>
      <c r="AY176" s="224" t="s">
        <v>180</v>
      </c>
    </row>
    <row r="177" spans="2:51" s="12" customFormat="1" ht="12">
      <c r="B177" s="214"/>
      <c r="C177" s="215"/>
      <c r="D177" s="216" t="s">
        <v>189</v>
      </c>
      <c r="E177" s="217" t="s">
        <v>21</v>
      </c>
      <c r="F177" s="218" t="s">
        <v>814</v>
      </c>
      <c r="G177" s="215"/>
      <c r="H177" s="217" t="s">
        <v>21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189</v>
      </c>
      <c r="AU177" s="224" t="s">
        <v>86</v>
      </c>
      <c r="AV177" s="12" t="s">
        <v>84</v>
      </c>
      <c r="AW177" s="12" t="s">
        <v>39</v>
      </c>
      <c r="AX177" s="12" t="s">
        <v>76</v>
      </c>
      <c r="AY177" s="224" t="s">
        <v>180</v>
      </c>
    </row>
    <row r="178" spans="2:51" s="13" customFormat="1" ht="12">
      <c r="B178" s="225"/>
      <c r="C178" s="226"/>
      <c r="D178" s="216" t="s">
        <v>189</v>
      </c>
      <c r="E178" s="227" t="s">
        <v>21</v>
      </c>
      <c r="F178" s="228" t="s">
        <v>822</v>
      </c>
      <c r="G178" s="226"/>
      <c r="H178" s="229">
        <v>1.058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189</v>
      </c>
      <c r="AU178" s="235" t="s">
        <v>86</v>
      </c>
      <c r="AV178" s="13" t="s">
        <v>86</v>
      </c>
      <c r="AW178" s="13" t="s">
        <v>39</v>
      </c>
      <c r="AX178" s="13" t="s">
        <v>76</v>
      </c>
      <c r="AY178" s="235" t="s">
        <v>180</v>
      </c>
    </row>
    <row r="179" spans="2:51" s="12" customFormat="1" ht="12">
      <c r="B179" s="214"/>
      <c r="C179" s="215"/>
      <c r="D179" s="216" t="s">
        <v>189</v>
      </c>
      <c r="E179" s="217" t="s">
        <v>21</v>
      </c>
      <c r="F179" s="218" t="s">
        <v>816</v>
      </c>
      <c r="G179" s="215"/>
      <c r="H179" s="217" t="s">
        <v>21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189</v>
      </c>
      <c r="AU179" s="224" t="s">
        <v>86</v>
      </c>
      <c r="AV179" s="12" t="s">
        <v>84</v>
      </c>
      <c r="AW179" s="12" t="s">
        <v>39</v>
      </c>
      <c r="AX179" s="12" t="s">
        <v>76</v>
      </c>
      <c r="AY179" s="224" t="s">
        <v>180</v>
      </c>
    </row>
    <row r="180" spans="2:51" s="13" customFormat="1" ht="12">
      <c r="B180" s="225"/>
      <c r="C180" s="226"/>
      <c r="D180" s="216" t="s">
        <v>189</v>
      </c>
      <c r="E180" s="227" t="s">
        <v>21</v>
      </c>
      <c r="F180" s="228" t="s">
        <v>823</v>
      </c>
      <c r="G180" s="226"/>
      <c r="H180" s="229">
        <v>1.944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189</v>
      </c>
      <c r="AU180" s="235" t="s">
        <v>86</v>
      </c>
      <c r="AV180" s="13" t="s">
        <v>86</v>
      </c>
      <c r="AW180" s="13" t="s">
        <v>39</v>
      </c>
      <c r="AX180" s="13" t="s">
        <v>76</v>
      </c>
      <c r="AY180" s="235" t="s">
        <v>180</v>
      </c>
    </row>
    <row r="181" spans="2:51" s="14" customFormat="1" ht="12">
      <c r="B181" s="236"/>
      <c r="C181" s="237"/>
      <c r="D181" s="216" t="s">
        <v>189</v>
      </c>
      <c r="E181" s="238" t="s">
        <v>21</v>
      </c>
      <c r="F181" s="239" t="s">
        <v>192</v>
      </c>
      <c r="G181" s="237"/>
      <c r="H181" s="240">
        <v>3.002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189</v>
      </c>
      <c r="AU181" s="246" t="s">
        <v>86</v>
      </c>
      <c r="AV181" s="14" t="s">
        <v>187</v>
      </c>
      <c r="AW181" s="14" t="s">
        <v>39</v>
      </c>
      <c r="AX181" s="14" t="s">
        <v>84</v>
      </c>
      <c r="AY181" s="246" t="s">
        <v>180</v>
      </c>
    </row>
    <row r="182" spans="2:65" s="1" customFormat="1" ht="16.5" customHeight="1">
      <c r="B182" s="42"/>
      <c r="C182" s="202" t="s">
        <v>289</v>
      </c>
      <c r="D182" s="202" t="s">
        <v>182</v>
      </c>
      <c r="E182" s="203" t="s">
        <v>824</v>
      </c>
      <c r="F182" s="204" t="s">
        <v>825</v>
      </c>
      <c r="G182" s="205" t="s">
        <v>185</v>
      </c>
      <c r="H182" s="206">
        <v>6.16</v>
      </c>
      <c r="I182" s="207"/>
      <c r="J182" s="208">
        <f>ROUND(I182*H182,2)</f>
        <v>0</v>
      </c>
      <c r="K182" s="204" t="s">
        <v>186</v>
      </c>
      <c r="L182" s="62"/>
      <c r="M182" s="209" t="s">
        <v>21</v>
      </c>
      <c r="N182" s="210" t="s">
        <v>47</v>
      </c>
      <c r="O182" s="43"/>
      <c r="P182" s="211">
        <f>O182*H182</f>
        <v>0</v>
      </c>
      <c r="Q182" s="211">
        <v>0.00144</v>
      </c>
      <c r="R182" s="211">
        <f>Q182*H182</f>
        <v>0.0088704</v>
      </c>
      <c r="S182" s="211">
        <v>0</v>
      </c>
      <c r="T182" s="212">
        <f>S182*H182</f>
        <v>0</v>
      </c>
      <c r="AR182" s="25" t="s">
        <v>187</v>
      </c>
      <c r="AT182" s="25" t="s">
        <v>182</v>
      </c>
      <c r="AU182" s="25" t="s">
        <v>86</v>
      </c>
      <c r="AY182" s="25" t="s">
        <v>180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25" t="s">
        <v>84</v>
      </c>
      <c r="BK182" s="213">
        <f>ROUND(I182*H182,2)</f>
        <v>0</v>
      </c>
      <c r="BL182" s="25" t="s">
        <v>187</v>
      </c>
      <c r="BM182" s="25" t="s">
        <v>826</v>
      </c>
    </row>
    <row r="183" spans="2:51" s="12" customFormat="1" ht="12">
      <c r="B183" s="214"/>
      <c r="C183" s="215"/>
      <c r="D183" s="216" t="s">
        <v>189</v>
      </c>
      <c r="E183" s="217" t="s">
        <v>21</v>
      </c>
      <c r="F183" s="218" t="s">
        <v>821</v>
      </c>
      <c r="G183" s="215"/>
      <c r="H183" s="217" t="s">
        <v>21</v>
      </c>
      <c r="I183" s="219"/>
      <c r="J183" s="215"/>
      <c r="K183" s="215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189</v>
      </c>
      <c r="AU183" s="224" t="s">
        <v>86</v>
      </c>
      <c r="AV183" s="12" t="s">
        <v>84</v>
      </c>
      <c r="AW183" s="12" t="s">
        <v>39</v>
      </c>
      <c r="AX183" s="12" t="s">
        <v>76</v>
      </c>
      <c r="AY183" s="224" t="s">
        <v>180</v>
      </c>
    </row>
    <row r="184" spans="2:51" s="12" customFormat="1" ht="12">
      <c r="B184" s="214"/>
      <c r="C184" s="215"/>
      <c r="D184" s="216" t="s">
        <v>189</v>
      </c>
      <c r="E184" s="217" t="s">
        <v>21</v>
      </c>
      <c r="F184" s="218" t="s">
        <v>814</v>
      </c>
      <c r="G184" s="215"/>
      <c r="H184" s="217" t="s">
        <v>21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189</v>
      </c>
      <c r="AU184" s="224" t="s">
        <v>86</v>
      </c>
      <c r="AV184" s="12" t="s">
        <v>84</v>
      </c>
      <c r="AW184" s="12" t="s">
        <v>39</v>
      </c>
      <c r="AX184" s="12" t="s">
        <v>76</v>
      </c>
      <c r="AY184" s="224" t="s">
        <v>180</v>
      </c>
    </row>
    <row r="185" spans="2:51" s="13" customFormat="1" ht="12">
      <c r="B185" s="225"/>
      <c r="C185" s="226"/>
      <c r="D185" s="216" t="s">
        <v>189</v>
      </c>
      <c r="E185" s="227" t="s">
        <v>21</v>
      </c>
      <c r="F185" s="228" t="s">
        <v>827</v>
      </c>
      <c r="G185" s="226"/>
      <c r="H185" s="229">
        <v>1.84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189</v>
      </c>
      <c r="AU185" s="235" t="s">
        <v>86</v>
      </c>
      <c r="AV185" s="13" t="s">
        <v>86</v>
      </c>
      <c r="AW185" s="13" t="s">
        <v>39</v>
      </c>
      <c r="AX185" s="13" t="s">
        <v>76</v>
      </c>
      <c r="AY185" s="235" t="s">
        <v>180</v>
      </c>
    </row>
    <row r="186" spans="2:51" s="12" customFormat="1" ht="12">
      <c r="B186" s="214"/>
      <c r="C186" s="215"/>
      <c r="D186" s="216" t="s">
        <v>189</v>
      </c>
      <c r="E186" s="217" t="s">
        <v>21</v>
      </c>
      <c r="F186" s="218" t="s">
        <v>816</v>
      </c>
      <c r="G186" s="215"/>
      <c r="H186" s="217" t="s">
        <v>21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189</v>
      </c>
      <c r="AU186" s="224" t="s">
        <v>86</v>
      </c>
      <c r="AV186" s="12" t="s">
        <v>84</v>
      </c>
      <c r="AW186" s="12" t="s">
        <v>39</v>
      </c>
      <c r="AX186" s="12" t="s">
        <v>76</v>
      </c>
      <c r="AY186" s="224" t="s">
        <v>180</v>
      </c>
    </row>
    <row r="187" spans="2:51" s="13" customFormat="1" ht="12">
      <c r="B187" s="225"/>
      <c r="C187" s="226"/>
      <c r="D187" s="216" t="s">
        <v>189</v>
      </c>
      <c r="E187" s="227" t="s">
        <v>21</v>
      </c>
      <c r="F187" s="228" t="s">
        <v>828</v>
      </c>
      <c r="G187" s="226"/>
      <c r="H187" s="229">
        <v>4.32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189</v>
      </c>
      <c r="AU187" s="235" t="s">
        <v>86</v>
      </c>
      <c r="AV187" s="13" t="s">
        <v>86</v>
      </c>
      <c r="AW187" s="13" t="s">
        <v>39</v>
      </c>
      <c r="AX187" s="13" t="s">
        <v>76</v>
      </c>
      <c r="AY187" s="235" t="s">
        <v>180</v>
      </c>
    </row>
    <row r="188" spans="2:51" s="14" customFormat="1" ht="12">
      <c r="B188" s="236"/>
      <c r="C188" s="237"/>
      <c r="D188" s="216" t="s">
        <v>189</v>
      </c>
      <c r="E188" s="238" t="s">
        <v>21</v>
      </c>
      <c r="F188" s="239" t="s">
        <v>192</v>
      </c>
      <c r="G188" s="237"/>
      <c r="H188" s="240">
        <v>6.16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AT188" s="246" t="s">
        <v>189</v>
      </c>
      <c r="AU188" s="246" t="s">
        <v>86</v>
      </c>
      <c r="AV188" s="14" t="s">
        <v>187</v>
      </c>
      <c r="AW188" s="14" t="s">
        <v>39</v>
      </c>
      <c r="AX188" s="14" t="s">
        <v>84</v>
      </c>
      <c r="AY188" s="246" t="s">
        <v>180</v>
      </c>
    </row>
    <row r="189" spans="2:65" s="1" customFormat="1" ht="16.5" customHeight="1">
      <c r="B189" s="42"/>
      <c r="C189" s="202" t="s">
        <v>294</v>
      </c>
      <c r="D189" s="202" t="s">
        <v>182</v>
      </c>
      <c r="E189" s="203" t="s">
        <v>829</v>
      </c>
      <c r="F189" s="204" t="s">
        <v>830</v>
      </c>
      <c r="G189" s="205" t="s">
        <v>185</v>
      </c>
      <c r="H189" s="206">
        <v>6.16</v>
      </c>
      <c r="I189" s="207"/>
      <c r="J189" s="208">
        <f>ROUND(I189*H189,2)</f>
        <v>0</v>
      </c>
      <c r="K189" s="204" t="s">
        <v>186</v>
      </c>
      <c r="L189" s="62"/>
      <c r="M189" s="209" t="s">
        <v>21</v>
      </c>
      <c r="N189" s="210" t="s">
        <v>47</v>
      </c>
      <c r="O189" s="43"/>
      <c r="P189" s="211">
        <f>O189*H189</f>
        <v>0</v>
      </c>
      <c r="Q189" s="211">
        <v>4E-05</v>
      </c>
      <c r="R189" s="211">
        <f>Q189*H189</f>
        <v>0.0002464</v>
      </c>
      <c r="S189" s="211">
        <v>0</v>
      </c>
      <c r="T189" s="212">
        <f>S189*H189</f>
        <v>0</v>
      </c>
      <c r="AR189" s="25" t="s">
        <v>187</v>
      </c>
      <c r="AT189" s="25" t="s">
        <v>182</v>
      </c>
      <c r="AU189" s="25" t="s">
        <v>86</v>
      </c>
      <c r="AY189" s="25" t="s">
        <v>180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25" t="s">
        <v>84</v>
      </c>
      <c r="BK189" s="213">
        <f>ROUND(I189*H189,2)</f>
        <v>0</v>
      </c>
      <c r="BL189" s="25" t="s">
        <v>187</v>
      </c>
      <c r="BM189" s="25" t="s">
        <v>831</v>
      </c>
    </row>
    <row r="190" spans="2:51" s="13" customFormat="1" ht="12">
      <c r="B190" s="225"/>
      <c r="C190" s="226"/>
      <c r="D190" s="216" t="s">
        <v>189</v>
      </c>
      <c r="E190" s="227" t="s">
        <v>21</v>
      </c>
      <c r="F190" s="228" t="s">
        <v>832</v>
      </c>
      <c r="G190" s="226"/>
      <c r="H190" s="229">
        <v>6.16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189</v>
      </c>
      <c r="AU190" s="235" t="s">
        <v>86</v>
      </c>
      <c r="AV190" s="13" t="s">
        <v>86</v>
      </c>
      <c r="AW190" s="13" t="s">
        <v>39</v>
      </c>
      <c r="AX190" s="13" t="s">
        <v>76</v>
      </c>
      <c r="AY190" s="235" t="s">
        <v>180</v>
      </c>
    </row>
    <row r="191" spans="2:51" s="14" customFormat="1" ht="12">
      <c r="B191" s="236"/>
      <c r="C191" s="237"/>
      <c r="D191" s="216" t="s">
        <v>189</v>
      </c>
      <c r="E191" s="238" t="s">
        <v>21</v>
      </c>
      <c r="F191" s="239" t="s">
        <v>192</v>
      </c>
      <c r="G191" s="237"/>
      <c r="H191" s="240">
        <v>6.16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189</v>
      </c>
      <c r="AU191" s="246" t="s">
        <v>86</v>
      </c>
      <c r="AV191" s="14" t="s">
        <v>187</v>
      </c>
      <c r="AW191" s="14" t="s">
        <v>39</v>
      </c>
      <c r="AX191" s="14" t="s">
        <v>84</v>
      </c>
      <c r="AY191" s="246" t="s">
        <v>180</v>
      </c>
    </row>
    <row r="192" spans="2:65" s="1" customFormat="1" ht="25.5" customHeight="1">
      <c r="B192" s="42"/>
      <c r="C192" s="202" t="s">
        <v>300</v>
      </c>
      <c r="D192" s="202" t="s">
        <v>182</v>
      </c>
      <c r="E192" s="203" t="s">
        <v>833</v>
      </c>
      <c r="F192" s="204" t="s">
        <v>834</v>
      </c>
      <c r="G192" s="205" t="s">
        <v>319</v>
      </c>
      <c r="H192" s="206">
        <v>5.558</v>
      </c>
      <c r="I192" s="207"/>
      <c r="J192" s="208">
        <f>ROUND(I192*H192,2)</f>
        <v>0</v>
      </c>
      <c r="K192" s="204" t="s">
        <v>186</v>
      </c>
      <c r="L192" s="62"/>
      <c r="M192" s="209" t="s">
        <v>21</v>
      </c>
      <c r="N192" s="210" t="s">
        <v>47</v>
      </c>
      <c r="O192" s="43"/>
      <c r="P192" s="211">
        <f>O192*H192</f>
        <v>0</v>
      </c>
      <c r="Q192" s="211">
        <v>2.45329</v>
      </c>
      <c r="R192" s="211">
        <f>Q192*H192</f>
        <v>13.63538582</v>
      </c>
      <c r="S192" s="211">
        <v>0</v>
      </c>
      <c r="T192" s="212">
        <f>S192*H192</f>
        <v>0</v>
      </c>
      <c r="AR192" s="25" t="s">
        <v>187</v>
      </c>
      <c r="AT192" s="25" t="s">
        <v>182</v>
      </c>
      <c r="AU192" s="25" t="s">
        <v>86</v>
      </c>
      <c r="AY192" s="25" t="s">
        <v>180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5" t="s">
        <v>84</v>
      </c>
      <c r="BK192" s="213">
        <f>ROUND(I192*H192,2)</f>
        <v>0</v>
      </c>
      <c r="BL192" s="25" t="s">
        <v>187</v>
      </c>
      <c r="BM192" s="25" t="s">
        <v>835</v>
      </c>
    </row>
    <row r="193" spans="2:51" s="12" customFormat="1" ht="12">
      <c r="B193" s="214"/>
      <c r="C193" s="215"/>
      <c r="D193" s="216" t="s">
        <v>189</v>
      </c>
      <c r="E193" s="217" t="s">
        <v>21</v>
      </c>
      <c r="F193" s="218" t="s">
        <v>836</v>
      </c>
      <c r="G193" s="215"/>
      <c r="H193" s="217" t="s">
        <v>21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189</v>
      </c>
      <c r="AU193" s="224" t="s">
        <v>86</v>
      </c>
      <c r="AV193" s="12" t="s">
        <v>84</v>
      </c>
      <c r="AW193" s="12" t="s">
        <v>39</v>
      </c>
      <c r="AX193" s="12" t="s">
        <v>76</v>
      </c>
      <c r="AY193" s="224" t="s">
        <v>180</v>
      </c>
    </row>
    <row r="194" spans="2:51" s="12" customFormat="1" ht="12">
      <c r="B194" s="214"/>
      <c r="C194" s="215"/>
      <c r="D194" s="216" t="s">
        <v>189</v>
      </c>
      <c r="E194" s="217" t="s">
        <v>21</v>
      </c>
      <c r="F194" s="218" t="s">
        <v>814</v>
      </c>
      <c r="G194" s="215"/>
      <c r="H194" s="217" t="s">
        <v>21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189</v>
      </c>
      <c r="AU194" s="224" t="s">
        <v>86</v>
      </c>
      <c r="AV194" s="12" t="s">
        <v>84</v>
      </c>
      <c r="AW194" s="12" t="s">
        <v>39</v>
      </c>
      <c r="AX194" s="12" t="s">
        <v>76</v>
      </c>
      <c r="AY194" s="224" t="s">
        <v>180</v>
      </c>
    </row>
    <row r="195" spans="2:51" s="13" customFormat="1" ht="12">
      <c r="B195" s="225"/>
      <c r="C195" s="226"/>
      <c r="D195" s="216" t="s">
        <v>189</v>
      </c>
      <c r="E195" s="227" t="s">
        <v>21</v>
      </c>
      <c r="F195" s="228" t="s">
        <v>837</v>
      </c>
      <c r="G195" s="226"/>
      <c r="H195" s="229">
        <v>2.167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189</v>
      </c>
      <c r="AU195" s="235" t="s">
        <v>86</v>
      </c>
      <c r="AV195" s="13" t="s">
        <v>86</v>
      </c>
      <c r="AW195" s="13" t="s">
        <v>39</v>
      </c>
      <c r="AX195" s="13" t="s">
        <v>76</v>
      </c>
      <c r="AY195" s="235" t="s">
        <v>180</v>
      </c>
    </row>
    <row r="196" spans="2:51" s="12" customFormat="1" ht="12">
      <c r="B196" s="214"/>
      <c r="C196" s="215"/>
      <c r="D196" s="216" t="s">
        <v>189</v>
      </c>
      <c r="E196" s="217" t="s">
        <v>21</v>
      </c>
      <c r="F196" s="218" t="s">
        <v>816</v>
      </c>
      <c r="G196" s="215"/>
      <c r="H196" s="217" t="s">
        <v>21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189</v>
      </c>
      <c r="AU196" s="224" t="s">
        <v>86</v>
      </c>
      <c r="AV196" s="12" t="s">
        <v>84</v>
      </c>
      <c r="AW196" s="12" t="s">
        <v>39</v>
      </c>
      <c r="AX196" s="12" t="s">
        <v>76</v>
      </c>
      <c r="AY196" s="224" t="s">
        <v>180</v>
      </c>
    </row>
    <row r="197" spans="2:51" s="13" customFormat="1" ht="12">
      <c r="B197" s="225"/>
      <c r="C197" s="226"/>
      <c r="D197" s="216" t="s">
        <v>189</v>
      </c>
      <c r="E197" s="227" t="s">
        <v>21</v>
      </c>
      <c r="F197" s="228" t="s">
        <v>838</v>
      </c>
      <c r="G197" s="226"/>
      <c r="H197" s="229">
        <v>3.391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189</v>
      </c>
      <c r="AU197" s="235" t="s">
        <v>86</v>
      </c>
      <c r="AV197" s="13" t="s">
        <v>86</v>
      </c>
      <c r="AW197" s="13" t="s">
        <v>39</v>
      </c>
      <c r="AX197" s="13" t="s">
        <v>76</v>
      </c>
      <c r="AY197" s="235" t="s">
        <v>180</v>
      </c>
    </row>
    <row r="198" spans="2:51" s="14" customFormat="1" ht="12">
      <c r="B198" s="236"/>
      <c r="C198" s="237"/>
      <c r="D198" s="216" t="s">
        <v>189</v>
      </c>
      <c r="E198" s="238" t="s">
        <v>21</v>
      </c>
      <c r="F198" s="239" t="s">
        <v>192</v>
      </c>
      <c r="G198" s="237"/>
      <c r="H198" s="240">
        <v>5.558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189</v>
      </c>
      <c r="AU198" s="246" t="s">
        <v>86</v>
      </c>
      <c r="AV198" s="14" t="s">
        <v>187</v>
      </c>
      <c r="AW198" s="14" t="s">
        <v>39</v>
      </c>
      <c r="AX198" s="14" t="s">
        <v>84</v>
      </c>
      <c r="AY198" s="246" t="s">
        <v>180</v>
      </c>
    </row>
    <row r="199" spans="2:65" s="1" customFormat="1" ht="16.5" customHeight="1">
      <c r="B199" s="42"/>
      <c r="C199" s="202" t="s">
        <v>308</v>
      </c>
      <c r="D199" s="202" t="s">
        <v>182</v>
      </c>
      <c r="E199" s="203" t="s">
        <v>839</v>
      </c>
      <c r="F199" s="204" t="s">
        <v>840</v>
      </c>
      <c r="G199" s="205" t="s">
        <v>185</v>
      </c>
      <c r="H199" s="206">
        <v>22.231</v>
      </c>
      <c r="I199" s="207"/>
      <c r="J199" s="208">
        <f>ROUND(I199*H199,2)</f>
        <v>0</v>
      </c>
      <c r="K199" s="204" t="s">
        <v>186</v>
      </c>
      <c r="L199" s="62"/>
      <c r="M199" s="209" t="s">
        <v>21</v>
      </c>
      <c r="N199" s="210" t="s">
        <v>47</v>
      </c>
      <c r="O199" s="43"/>
      <c r="P199" s="211">
        <f>O199*H199</f>
        <v>0</v>
      </c>
      <c r="Q199" s="211">
        <v>0.00346</v>
      </c>
      <c r="R199" s="211">
        <f>Q199*H199</f>
        <v>0.07691926</v>
      </c>
      <c r="S199" s="211">
        <v>0</v>
      </c>
      <c r="T199" s="212">
        <f>S199*H199</f>
        <v>0</v>
      </c>
      <c r="AR199" s="25" t="s">
        <v>187</v>
      </c>
      <c r="AT199" s="25" t="s">
        <v>182</v>
      </c>
      <c r="AU199" s="25" t="s">
        <v>86</v>
      </c>
      <c r="AY199" s="25" t="s">
        <v>180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5" t="s">
        <v>84</v>
      </c>
      <c r="BK199" s="213">
        <f>ROUND(I199*H199,2)</f>
        <v>0</v>
      </c>
      <c r="BL199" s="25" t="s">
        <v>187</v>
      </c>
      <c r="BM199" s="25" t="s">
        <v>841</v>
      </c>
    </row>
    <row r="200" spans="2:51" s="12" customFormat="1" ht="12">
      <c r="B200" s="214"/>
      <c r="C200" s="215"/>
      <c r="D200" s="216" t="s">
        <v>189</v>
      </c>
      <c r="E200" s="217" t="s">
        <v>21</v>
      </c>
      <c r="F200" s="218" t="s">
        <v>836</v>
      </c>
      <c r="G200" s="215"/>
      <c r="H200" s="217" t="s">
        <v>21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189</v>
      </c>
      <c r="AU200" s="224" t="s">
        <v>86</v>
      </c>
      <c r="AV200" s="12" t="s">
        <v>84</v>
      </c>
      <c r="AW200" s="12" t="s">
        <v>39</v>
      </c>
      <c r="AX200" s="12" t="s">
        <v>76</v>
      </c>
      <c r="AY200" s="224" t="s">
        <v>180</v>
      </c>
    </row>
    <row r="201" spans="2:51" s="12" customFormat="1" ht="12">
      <c r="B201" s="214"/>
      <c r="C201" s="215"/>
      <c r="D201" s="216" t="s">
        <v>189</v>
      </c>
      <c r="E201" s="217" t="s">
        <v>21</v>
      </c>
      <c r="F201" s="218" t="s">
        <v>814</v>
      </c>
      <c r="G201" s="215"/>
      <c r="H201" s="217" t="s">
        <v>21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189</v>
      </c>
      <c r="AU201" s="224" t="s">
        <v>86</v>
      </c>
      <c r="AV201" s="12" t="s">
        <v>84</v>
      </c>
      <c r="AW201" s="12" t="s">
        <v>39</v>
      </c>
      <c r="AX201" s="12" t="s">
        <v>76</v>
      </c>
      <c r="AY201" s="224" t="s">
        <v>180</v>
      </c>
    </row>
    <row r="202" spans="2:51" s="13" customFormat="1" ht="12">
      <c r="B202" s="225"/>
      <c r="C202" s="226"/>
      <c r="D202" s="216" t="s">
        <v>189</v>
      </c>
      <c r="E202" s="227" t="s">
        <v>21</v>
      </c>
      <c r="F202" s="228" t="s">
        <v>842</v>
      </c>
      <c r="G202" s="226"/>
      <c r="H202" s="229">
        <v>8.666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189</v>
      </c>
      <c r="AU202" s="235" t="s">
        <v>86</v>
      </c>
      <c r="AV202" s="13" t="s">
        <v>86</v>
      </c>
      <c r="AW202" s="13" t="s">
        <v>39</v>
      </c>
      <c r="AX202" s="13" t="s">
        <v>76</v>
      </c>
      <c r="AY202" s="235" t="s">
        <v>180</v>
      </c>
    </row>
    <row r="203" spans="2:51" s="12" customFormat="1" ht="12">
      <c r="B203" s="214"/>
      <c r="C203" s="215"/>
      <c r="D203" s="216" t="s">
        <v>189</v>
      </c>
      <c r="E203" s="217" t="s">
        <v>21</v>
      </c>
      <c r="F203" s="218" t="s">
        <v>816</v>
      </c>
      <c r="G203" s="215"/>
      <c r="H203" s="217" t="s">
        <v>21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189</v>
      </c>
      <c r="AU203" s="224" t="s">
        <v>86</v>
      </c>
      <c r="AV203" s="12" t="s">
        <v>84</v>
      </c>
      <c r="AW203" s="12" t="s">
        <v>39</v>
      </c>
      <c r="AX203" s="12" t="s">
        <v>76</v>
      </c>
      <c r="AY203" s="224" t="s">
        <v>180</v>
      </c>
    </row>
    <row r="204" spans="2:51" s="13" customFormat="1" ht="12">
      <c r="B204" s="225"/>
      <c r="C204" s="226"/>
      <c r="D204" s="216" t="s">
        <v>189</v>
      </c>
      <c r="E204" s="227" t="s">
        <v>21</v>
      </c>
      <c r="F204" s="228" t="s">
        <v>843</v>
      </c>
      <c r="G204" s="226"/>
      <c r="H204" s="229">
        <v>13.565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189</v>
      </c>
      <c r="AU204" s="235" t="s">
        <v>86</v>
      </c>
      <c r="AV204" s="13" t="s">
        <v>86</v>
      </c>
      <c r="AW204" s="13" t="s">
        <v>39</v>
      </c>
      <c r="AX204" s="13" t="s">
        <v>76</v>
      </c>
      <c r="AY204" s="235" t="s">
        <v>180</v>
      </c>
    </row>
    <row r="205" spans="2:51" s="14" customFormat="1" ht="12">
      <c r="B205" s="236"/>
      <c r="C205" s="237"/>
      <c r="D205" s="216" t="s">
        <v>189</v>
      </c>
      <c r="E205" s="238" t="s">
        <v>21</v>
      </c>
      <c r="F205" s="239" t="s">
        <v>192</v>
      </c>
      <c r="G205" s="237"/>
      <c r="H205" s="240">
        <v>22.231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189</v>
      </c>
      <c r="AU205" s="246" t="s">
        <v>86</v>
      </c>
      <c r="AV205" s="14" t="s">
        <v>187</v>
      </c>
      <c r="AW205" s="14" t="s">
        <v>39</v>
      </c>
      <c r="AX205" s="14" t="s">
        <v>84</v>
      </c>
      <c r="AY205" s="246" t="s">
        <v>180</v>
      </c>
    </row>
    <row r="206" spans="2:63" s="11" customFormat="1" ht="29.85" customHeight="1">
      <c r="B206" s="186"/>
      <c r="C206" s="187"/>
      <c r="D206" s="188" t="s">
        <v>75</v>
      </c>
      <c r="E206" s="200" t="s">
        <v>211</v>
      </c>
      <c r="F206" s="200" t="s">
        <v>385</v>
      </c>
      <c r="G206" s="187"/>
      <c r="H206" s="187"/>
      <c r="I206" s="190"/>
      <c r="J206" s="201">
        <f>BK206</f>
        <v>0</v>
      </c>
      <c r="K206" s="187"/>
      <c r="L206" s="192"/>
      <c r="M206" s="193"/>
      <c r="N206" s="194"/>
      <c r="O206" s="194"/>
      <c r="P206" s="195">
        <f>SUM(P207:P218)</f>
        <v>0</v>
      </c>
      <c r="Q206" s="194"/>
      <c r="R206" s="195">
        <f>SUM(R207:R218)</f>
        <v>3.45031</v>
      </c>
      <c r="S206" s="194"/>
      <c r="T206" s="196">
        <f>SUM(T207:T218)</f>
        <v>0</v>
      </c>
      <c r="AR206" s="197" t="s">
        <v>84</v>
      </c>
      <c r="AT206" s="198" t="s">
        <v>75</v>
      </c>
      <c r="AU206" s="198" t="s">
        <v>84</v>
      </c>
      <c r="AY206" s="197" t="s">
        <v>180</v>
      </c>
      <c r="BK206" s="199">
        <f>SUM(BK207:BK218)</f>
        <v>0</v>
      </c>
    </row>
    <row r="207" spans="2:65" s="1" customFormat="1" ht="25.5" customHeight="1">
      <c r="B207" s="42"/>
      <c r="C207" s="202" t="s">
        <v>9</v>
      </c>
      <c r="D207" s="202" t="s">
        <v>182</v>
      </c>
      <c r="E207" s="203" t="s">
        <v>538</v>
      </c>
      <c r="F207" s="204" t="s">
        <v>539</v>
      </c>
      <c r="G207" s="205" t="s">
        <v>185</v>
      </c>
      <c r="H207" s="206">
        <v>16.6</v>
      </c>
      <c r="I207" s="207"/>
      <c r="J207" s="208">
        <f>ROUND(I207*H207,2)</f>
        <v>0</v>
      </c>
      <c r="K207" s="204" t="s">
        <v>186</v>
      </c>
      <c r="L207" s="62"/>
      <c r="M207" s="209" t="s">
        <v>21</v>
      </c>
      <c r="N207" s="210" t="s">
        <v>47</v>
      </c>
      <c r="O207" s="43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AR207" s="25" t="s">
        <v>187</v>
      </c>
      <c r="AT207" s="25" t="s">
        <v>182</v>
      </c>
      <c r="AU207" s="25" t="s">
        <v>86</v>
      </c>
      <c r="AY207" s="25" t="s">
        <v>180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25" t="s">
        <v>84</v>
      </c>
      <c r="BK207" s="213">
        <f>ROUND(I207*H207,2)</f>
        <v>0</v>
      </c>
      <c r="BL207" s="25" t="s">
        <v>187</v>
      </c>
      <c r="BM207" s="25" t="s">
        <v>844</v>
      </c>
    </row>
    <row r="208" spans="2:51" s="12" customFormat="1" ht="12">
      <c r="B208" s="214"/>
      <c r="C208" s="215"/>
      <c r="D208" s="216" t="s">
        <v>189</v>
      </c>
      <c r="E208" s="217" t="s">
        <v>21</v>
      </c>
      <c r="F208" s="218" t="s">
        <v>845</v>
      </c>
      <c r="G208" s="215"/>
      <c r="H208" s="217" t="s">
        <v>21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189</v>
      </c>
      <c r="AU208" s="224" t="s">
        <v>86</v>
      </c>
      <c r="AV208" s="12" t="s">
        <v>84</v>
      </c>
      <c r="AW208" s="12" t="s">
        <v>39</v>
      </c>
      <c r="AX208" s="12" t="s">
        <v>76</v>
      </c>
      <c r="AY208" s="224" t="s">
        <v>180</v>
      </c>
    </row>
    <row r="209" spans="2:51" s="13" customFormat="1" ht="12">
      <c r="B209" s="225"/>
      <c r="C209" s="226"/>
      <c r="D209" s="216" t="s">
        <v>189</v>
      </c>
      <c r="E209" s="227" t="s">
        <v>21</v>
      </c>
      <c r="F209" s="228" t="s">
        <v>808</v>
      </c>
      <c r="G209" s="226"/>
      <c r="H209" s="229">
        <v>16.6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189</v>
      </c>
      <c r="AU209" s="235" t="s">
        <v>86</v>
      </c>
      <c r="AV209" s="13" t="s">
        <v>86</v>
      </c>
      <c r="AW209" s="13" t="s">
        <v>39</v>
      </c>
      <c r="AX209" s="13" t="s">
        <v>76</v>
      </c>
      <c r="AY209" s="235" t="s">
        <v>180</v>
      </c>
    </row>
    <row r="210" spans="2:51" s="14" customFormat="1" ht="12">
      <c r="B210" s="236"/>
      <c r="C210" s="237"/>
      <c r="D210" s="216" t="s">
        <v>189</v>
      </c>
      <c r="E210" s="238" t="s">
        <v>21</v>
      </c>
      <c r="F210" s="239" t="s">
        <v>192</v>
      </c>
      <c r="G210" s="237"/>
      <c r="H210" s="240">
        <v>16.6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AT210" s="246" t="s">
        <v>189</v>
      </c>
      <c r="AU210" s="246" t="s">
        <v>86</v>
      </c>
      <c r="AV210" s="14" t="s">
        <v>187</v>
      </c>
      <c r="AW210" s="14" t="s">
        <v>39</v>
      </c>
      <c r="AX210" s="14" t="s">
        <v>84</v>
      </c>
      <c r="AY210" s="246" t="s">
        <v>180</v>
      </c>
    </row>
    <row r="211" spans="2:65" s="1" customFormat="1" ht="51" customHeight="1">
      <c r="B211" s="42"/>
      <c r="C211" s="202" t="s">
        <v>456</v>
      </c>
      <c r="D211" s="202" t="s">
        <v>182</v>
      </c>
      <c r="E211" s="203" t="s">
        <v>846</v>
      </c>
      <c r="F211" s="204" t="s">
        <v>847</v>
      </c>
      <c r="G211" s="205" t="s">
        <v>185</v>
      </c>
      <c r="H211" s="206">
        <v>16.6</v>
      </c>
      <c r="I211" s="207"/>
      <c r="J211" s="208">
        <f>ROUND(I211*H211,2)</f>
        <v>0</v>
      </c>
      <c r="K211" s="204" t="s">
        <v>186</v>
      </c>
      <c r="L211" s="62"/>
      <c r="M211" s="209" t="s">
        <v>21</v>
      </c>
      <c r="N211" s="210" t="s">
        <v>47</v>
      </c>
      <c r="O211" s="43"/>
      <c r="P211" s="211">
        <f>O211*H211</f>
        <v>0</v>
      </c>
      <c r="Q211" s="211">
        <v>0.08425</v>
      </c>
      <c r="R211" s="211">
        <f>Q211*H211</f>
        <v>1.3985500000000002</v>
      </c>
      <c r="S211" s="211">
        <v>0</v>
      </c>
      <c r="T211" s="212">
        <f>S211*H211</f>
        <v>0</v>
      </c>
      <c r="AR211" s="25" t="s">
        <v>187</v>
      </c>
      <c r="AT211" s="25" t="s">
        <v>182</v>
      </c>
      <c r="AU211" s="25" t="s">
        <v>86</v>
      </c>
      <c r="AY211" s="25" t="s">
        <v>180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25" t="s">
        <v>84</v>
      </c>
      <c r="BK211" s="213">
        <f>ROUND(I211*H211,2)</f>
        <v>0</v>
      </c>
      <c r="BL211" s="25" t="s">
        <v>187</v>
      </c>
      <c r="BM211" s="25" t="s">
        <v>848</v>
      </c>
    </row>
    <row r="212" spans="2:51" s="12" customFormat="1" ht="12">
      <c r="B212" s="214"/>
      <c r="C212" s="215"/>
      <c r="D212" s="216" t="s">
        <v>189</v>
      </c>
      <c r="E212" s="217" t="s">
        <v>21</v>
      </c>
      <c r="F212" s="218" t="s">
        <v>849</v>
      </c>
      <c r="G212" s="215"/>
      <c r="H212" s="217" t="s">
        <v>21</v>
      </c>
      <c r="I212" s="219"/>
      <c r="J212" s="215"/>
      <c r="K212" s="215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189</v>
      </c>
      <c r="AU212" s="224" t="s">
        <v>86</v>
      </c>
      <c r="AV212" s="12" t="s">
        <v>84</v>
      </c>
      <c r="AW212" s="12" t="s">
        <v>39</v>
      </c>
      <c r="AX212" s="12" t="s">
        <v>76</v>
      </c>
      <c r="AY212" s="224" t="s">
        <v>180</v>
      </c>
    </row>
    <row r="213" spans="2:51" s="13" customFormat="1" ht="12">
      <c r="B213" s="225"/>
      <c r="C213" s="226"/>
      <c r="D213" s="216" t="s">
        <v>189</v>
      </c>
      <c r="E213" s="227" t="s">
        <v>21</v>
      </c>
      <c r="F213" s="228" t="s">
        <v>808</v>
      </c>
      <c r="G213" s="226"/>
      <c r="H213" s="229">
        <v>16.6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189</v>
      </c>
      <c r="AU213" s="235" t="s">
        <v>86</v>
      </c>
      <c r="AV213" s="13" t="s">
        <v>86</v>
      </c>
      <c r="AW213" s="13" t="s">
        <v>39</v>
      </c>
      <c r="AX213" s="13" t="s">
        <v>76</v>
      </c>
      <c r="AY213" s="235" t="s">
        <v>180</v>
      </c>
    </row>
    <row r="214" spans="2:51" s="14" customFormat="1" ht="12">
      <c r="B214" s="236"/>
      <c r="C214" s="237"/>
      <c r="D214" s="216" t="s">
        <v>189</v>
      </c>
      <c r="E214" s="238" t="s">
        <v>21</v>
      </c>
      <c r="F214" s="239" t="s">
        <v>192</v>
      </c>
      <c r="G214" s="237"/>
      <c r="H214" s="240">
        <v>16.6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AT214" s="246" t="s">
        <v>189</v>
      </c>
      <c r="AU214" s="246" t="s">
        <v>86</v>
      </c>
      <c r="AV214" s="14" t="s">
        <v>187</v>
      </c>
      <c r="AW214" s="14" t="s">
        <v>39</v>
      </c>
      <c r="AX214" s="14" t="s">
        <v>84</v>
      </c>
      <c r="AY214" s="246" t="s">
        <v>180</v>
      </c>
    </row>
    <row r="215" spans="2:65" s="1" customFormat="1" ht="16.5" customHeight="1">
      <c r="B215" s="42"/>
      <c r="C215" s="264" t="s">
        <v>462</v>
      </c>
      <c r="D215" s="264" t="s">
        <v>360</v>
      </c>
      <c r="E215" s="265" t="s">
        <v>850</v>
      </c>
      <c r="F215" s="266" t="s">
        <v>851</v>
      </c>
      <c r="G215" s="267" t="s">
        <v>185</v>
      </c>
      <c r="H215" s="268">
        <v>17.098</v>
      </c>
      <c r="I215" s="269"/>
      <c r="J215" s="270">
        <f>ROUND(I215*H215,2)</f>
        <v>0</v>
      </c>
      <c r="K215" s="266" t="s">
        <v>186</v>
      </c>
      <c r="L215" s="271"/>
      <c r="M215" s="272" t="s">
        <v>21</v>
      </c>
      <c r="N215" s="273" t="s">
        <v>47</v>
      </c>
      <c r="O215" s="43"/>
      <c r="P215" s="211">
        <f>O215*H215</f>
        <v>0</v>
      </c>
      <c r="Q215" s="211">
        <v>0.12</v>
      </c>
      <c r="R215" s="211">
        <f>Q215*H215</f>
        <v>2.05176</v>
      </c>
      <c r="S215" s="211">
        <v>0</v>
      </c>
      <c r="T215" s="212">
        <f>S215*H215</f>
        <v>0</v>
      </c>
      <c r="AR215" s="25" t="s">
        <v>223</v>
      </c>
      <c r="AT215" s="25" t="s">
        <v>360</v>
      </c>
      <c r="AU215" s="25" t="s">
        <v>86</v>
      </c>
      <c r="AY215" s="25" t="s">
        <v>180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25" t="s">
        <v>84</v>
      </c>
      <c r="BK215" s="213">
        <f>ROUND(I215*H215,2)</f>
        <v>0</v>
      </c>
      <c r="BL215" s="25" t="s">
        <v>187</v>
      </c>
      <c r="BM215" s="25" t="s">
        <v>852</v>
      </c>
    </row>
    <row r="216" spans="2:51" s="12" customFormat="1" ht="12">
      <c r="B216" s="214"/>
      <c r="C216" s="215"/>
      <c r="D216" s="216" t="s">
        <v>189</v>
      </c>
      <c r="E216" s="217" t="s">
        <v>21</v>
      </c>
      <c r="F216" s="218" t="s">
        <v>853</v>
      </c>
      <c r="G216" s="215"/>
      <c r="H216" s="217" t="s">
        <v>21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189</v>
      </c>
      <c r="AU216" s="224" t="s">
        <v>86</v>
      </c>
      <c r="AV216" s="12" t="s">
        <v>84</v>
      </c>
      <c r="AW216" s="12" t="s">
        <v>39</v>
      </c>
      <c r="AX216" s="12" t="s">
        <v>76</v>
      </c>
      <c r="AY216" s="224" t="s">
        <v>180</v>
      </c>
    </row>
    <row r="217" spans="2:51" s="13" customFormat="1" ht="12">
      <c r="B217" s="225"/>
      <c r="C217" s="226"/>
      <c r="D217" s="216" t="s">
        <v>189</v>
      </c>
      <c r="E217" s="227" t="s">
        <v>21</v>
      </c>
      <c r="F217" s="228" t="s">
        <v>854</v>
      </c>
      <c r="G217" s="226"/>
      <c r="H217" s="229">
        <v>17.098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189</v>
      </c>
      <c r="AU217" s="235" t="s">
        <v>86</v>
      </c>
      <c r="AV217" s="13" t="s">
        <v>86</v>
      </c>
      <c r="AW217" s="13" t="s">
        <v>39</v>
      </c>
      <c r="AX217" s="13" t="s">
        <v>76</v>
      </c>
      <c r="AY217" s="235" t="s">
        <v>180</v>
      </c>
    </row>
    <row r="218" spans="2:51" s="14" customFormat="1" ht="12">
      <c r="B218" s="236"/>
      <c r="C218" s="237"/>
      <c r="D218" s="216" t="s">
        <v>189</v>
      </c>
      <c r="E218" s="238" t="s">
        <v>21</v>
      </c>
      <c r="F218" s="239" t="s">
        <v>192</v>
      </c>
      <c r="G218" s="237"/>
      <c r="H218" s="240">
        <v>17.098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189</v>
      </c>
      <c r="AU218" s="246" t="s">
        <v>86</v>
      </c>
      <c r="AV218" s="14" t="s">
        <v>187</v>
      </c>
      <c r="AW218" s="14" t="s">
        <v>39</v>
      </c>
      <c r="AX218" s="14" t="s">
        <v>84</v>
      </c>
      <c r="AY218" s="246" t="s">
        <v>180</v>
      </c>
    </row>
    <row r="219" spans="2:63" s="11" customFormat="1" ht="29.85" customHeight="1">
      <c r="B219" s="186"/>
      <c r="C219" s="187"/>
      <c r="D219" s="188" t="s">
        <v>75</v>
      </c>
      <c r="E219" s="200" t="s">
        <v>235</v>
      </c>
      <c r="F219" s="200" t="s">
        <v>433</v>
      </c>
      <c r="G219" s="187"/>
      <c r="H219" s="187"/>
      <c r="I219" s="190"/>
      <c r="J219" s="201">
        <f>BK219</f>
        <v>0</v>
      </c>
      <c r="K219" s="187"/>
      <c r="L219" s="192"/>
      <c r="M219" s="193"/>
      <c r="N219" s="194"/>
      <c r="O219" s="194"/>
      <c r="P219" s="195">
        <f>SUM(P220:P243)</f>
        <v>0</v>
      </c>
      <c r="Q219" s="194"/>
      <c r="R219" s="195">
        <f>SUM(R220:R243)</f>
        <v>3.3930149999999997</v>
      </c>
      <c r="S219" s="194"/>
      <c r="T219" s="196">
        <f>SUM(T220:T243)</f>
        <v>0</v>
      </c>
      <c r="AR219" s="197" t="s">
        <v>84</v>
      </c>
      <c r="AT219" s="198" t="s">
        <v>75</v>
      </c>
      <c r="AU219" s="198" t="s">
        <v>84</v>
      </c>
      <c r="AY219" s="197" t="s">
        <v>180</v>
      </c>
      <c r="BK219" s="199">
        <f>SUM(BK220:BK243)</f>
        <v>0</v>
      </c>
    </row>
    <row r="220" spans="2:65" s="1" customFormat="1" ht="38.25" customHeight="1">
      <c r="B220" s="42"/>
      <c r="C220" s="202" t="s">
        <v>468</v>
      </c>
      <c r="D220" s="202" t="s">
        <v>182</v>
      </c>
      <c r="E220" s="203" t="s">
        <v>444</v>
      </c>
      <c r="F220" s="204" t="s">
        <v>445</v>
      </c>
      <c r="G220" s="205" t="s">
        <v>220</v>
      </c>
      <c r="H220" s="206">
        <v>15</v>
      </c>
      <c r="I220" s="207"/>
      <c r="J220" s="208">
        <f>ROUND(I220*H220,2)</f>
        <v>0</v>
      </c>
      <c r="K220" s="204" t="s">
        <v>186</v>
      </c>
      <c r="L220" s="62"/>
      <c r="M220" s="209" t="s">
        <v>21</v>
      </c>
      <c r="N220" s="210" t="s">
        <v>47</v>
      </c>
      <c r="O220" s="43"/>
      <c r="P220" s="211">
        <f>O220*H220</f>
        <v>0</v>
      </c>
      <c r="Q220" s="211">
        <v>0.1554</v>
      </c>
      <c r="R220" s="211">
        <f>Q220*H220</f>
        <v>2.331</v>
      </c>
      <c r="S220" s="211">
        <v>0</v>
      </c>
      <c r="T220" s="212">
        <f>S220*H220</f>
        <v>0</v>
      </c>
      <c r="AR220" s="25" t="s">
        <v>187</v>
      </c>
      <c r="AT220" s="25" t="s">
        <v>182</v>
      </c>
      <c r="AU220" s="25" t="s">
        <v>86</v>
      </c>
      <c r="AY220" s="25" t="s">
        <v>180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84</v>
      </c>
      <c r="BK220" s="213">
        <f>ROUND(I220*H220,2)</f>
        <v>0</v>
      </c>
      <c r="BL220" s="25" t="s">
        <v>187</v>
      </c>
      <c r="BM220" s="25" t="s">
        <v>855</v>
      </c>
    </row>
    <row r="221" spans="2:51" s="12" customFormat="1" ht="12">
      <c r="B221" s="214"/>
      <c r="C221" s="215"/>
      <c r="D221" s="216" t="s">
        <v>189</v>
      </c>
      <c r="E221" s="217" t="s">
        <v>21</v>
      </c>
      <c r="F221" s="218" t="s">
        <v>856</v>
      </c>
      <c r="G221" s="215"/>
      <c r="H221" s="217" t="s">
        <v>21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189</v>
      </c>
      <c r="AU221" s="224" t="s">
        <v>86</v>
      </c>
      <c r="AV221" s="12" t="s">
        <v>84</v>
      </c>
      <c r="AW221" s="12" t="s">
        <v>39</v>
      </c>
      <c r="AX221" s="12" t="s">
        <v>76</v>
      </c>
      <c r="AY221" s="224" t="s">
        <v>180</v>
      </c>
    </row>
    <row r="222" spans="2:51" s="13" customFormat="1" ht="12">
      <c r="B222" s="225"/>
      <c r="C222" s="226"/>
      <c r="D222" s="216" t="s">
        <v>189</v>
      </c>
      <c r="E222" s="227" t="s">
        <v>21</v>
      </c>
      <c r="F222" s="228" t="s">
        <v>857</v>
      </c>
      <c r="G222" s="226"/>
      <c r="H222" s="229">
        <v>15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189</v>
      </c>
      <c r="AU222" s="235" t="s">
        <v>86</v>
      </c>
      <c r="AV222" s="13" t="s">
        <v>86</v>
      </c>
      <c r="AW222" s="13" t="s">
        <v>39</v>
      </c>
      <c r="AX222" s="13" t="s">
        <v>76</v>
      </c>
      <c r="AY222" s="235" t="s">
        <v>180</v>
      </c>
    </row>
    <row r="223" spans="2:51" s="14" customFormat="1" ht="12">
      <c r="B223" s="236"/>
      <c r="C223" s="237"/>
      <c r="D223" s="216" t="s">
        <v>189</v>
      </c>
      <c r="E223" s="238" t="s">
        <v>21</v>
      </c>
      <c r="F223" s="239" t="s">
        <v>192</v>
      </c>
      <c r="G223" s="237"/>
      <c r="H223" s="240">
        <v>15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AT223" s="246" t="s">
        <v>189</v>
      </c>
      <c r="AU223" s="246" t="s">
        <v>86</v>
      </c>
      <c r="AV223" s="14" t="s">
        <v>187</v>
      </c>
      <c r="AW223" s="14" t="s">
        <v>39</v>
      </c>
      <c r="AX223" s="14" t="s">
        <v>84</v>
      </c>
      <c r="AY223" s="246" t="s">
        <v>180</v>
      </c>
    </row>
    <row r="224" spans="2:65" s="1" customFormat="1" ht="16.5" customHeight="1">
      <c r="B224" s="42"/>
      <c r="C224" s="264" t="s">
        <v>474</v>
      </c>
      <c r="D224" s="264" t="s">
        <v>360</v>
      </c>
      <c r="E224" s="265" t="s">
        <v>449</v>
      </c>
      <c r="F224" s="266" t="s">
        <v>450</v>
      </c>
      <c r="G224" s="267" t="s">
        <v>220</v>
      </c>
      <c r="H224" s="268">
        <v>10.1</v>
      </c>
      <c r="I224" s="269"/>
      <c r="J224" s="270">
        <f>ROUND(I224*H224,2)</f>
        <v>0</v>
      </c>
      <c r="K224" s="266" t="s">
        <v>186</v>
      </c>
      <c r="L224" s="271"/>
      <c r="M224" s="272" t="s">
        <v>21</v>
      </c>
      <c r="N224" s="273" t="s">
        <v>47</v>
      </c>
      <c r="O224" s="43"/>
      <c r="P224" s="211">
        <f>O224*H224</f>
        <v>0</v>
      </c>
      <c r="Q224" s="211">
        <v>0.081</v>
      </c>
      <c r="R224" s="211">
        <f>Q224*H224</f>
        <v>0.8181</v>
      </c>
      <c r="S224" s="211">
        <v>0</v>
      </c>
      <c r="T224" s="212">
        <f>S224*H224</f>
        <v>0</v>
      </c>
      <c r="AR224" s="25" t="s">
        <v>223</v>
      </c>
      <c r="AT224" s="25" t="s">
        <v>360</v>
      </c>
      <c r="AU224" s="25" t="s">
        <v>86</v>
      </c>
      <c r="AY224" s="25" t="s">
        <v>180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25" t="s">
        <v>84</v>
      </c>
      <c r="BK224" s="213">
        <f>ROUND(I224*H224,2)</f>
        <v>0</v>
      </c>
      <c r="BL224" s="25" t="s">
        <v>187</v>
      </c>
      <c r="BM224" s="25" t="s">
        <v>858</v>
      </c>
    </row>
    <row r="225" spans="2:51" s="12" customFormat="1" ht="12">
      <c r="B225" s="214"/>
      <c r="C225" s="215"/>
      <c r="D225" s="216" t="s">
        <v>189</v>
      </c>
      <c r="E225" s="217" t="s">
        <v>21</v>
      </c>
      <c r="F225" s="218" t="s">
        <v>452</v>
      </c>
      <c r="G225" s="215"/>
      <c r="H225" s="217" t="s">
        <v>21</v>
      </c>
      <c r="I225" s="219"/>
      <c r="J225" s="215"/>
      <c r="K225" s="215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189</v>
      </c>
      <c r="AU225" s="224" t="s">
        <v>86</v>
      </c>
      <c r="AV225" s="12" t="s">
        <v>84</v>
      </c>
      <c r="AW225" s="12" t="s">
        <v>39</v>
      </c>
      <c r="AX225" s="12" t="s">
        <v>76</v>
      </c>
      <c r="AY225" s="224" t="s">
        <v>180</v>
      </c>
    </row>
    <row r="226" spans="2:51" s="13" customFormat="1" ht="12">
      <c r="B226" s="225"/>
      <c r="C226" s="226"/>
      <c r="D226" s="216" t="s">
        <v>189</v>
      </c>
      <c r="E226" s="227" t="s">
        <v>21</v>
      </c>
      <c r="F226" s="228" t="s">
        <v>859</v>
      </c>
      <c r="G226" s="226"/>
      <c r="H226" s="229">
        <v>15.15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AT226" s="235" t="s">
        <v>189</v>
      </c>
      <c r="AU226" s="235" t="s">
        <v>86</v>
      </c>
      <c r="AV226" s="13" t="s">
        <v>86</v>
      </c>
      <c r="AW226" s="13" t="s">
        <v>39</v>
      </c>
      <c r="AX226" s="13" t="s">
        <v>76</v>
      </c>
      <c r="AY226" s="235" t="s">
        <v>180</v>
      </c>
    </row>
    <row r="227" spans="2:51" s="15" customFormat="1" ht="12">
      <c r="B227" s="253"/>
      <c r="C227" s="254"/>
      <c r="D227" s="216" t="s">
        <v>189</v>
      </c>
      <c r="E227" s="255" t="s">
        <v>21</v>
      </c>
      <c r="F227" s="256" t="s">
        <v>331</v>
      </c>
      <c r="G227" s="254"/>
      <c r="H227" s="257">
        <v>15.15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AT227" s="263" t="s">
        <v>189</v>
      </c>
      <c r="AU227" s="263" t="s">
        <v>86</v>
      </c>
      <c r="AV227" s="15" t="s">
        <v>200</v>
      </c>
      <c r="AW227" s="15" t="s">
        <v>39</v>
      </c>
      <c r="AX227" s="15" t="s">
        <v>76</v>
      </c>
      <c r="AY227" s="263" t="s">
        <v>180</v>
      </c>
    </row>
    <row r="228" spans="2:51" s="12" customFormat="1" ht="12">
      <c r="B228" s="214"/>
      <c r="C228" s="215"/>
      <c r="D228" s="216" t="s">
        <v>189</v>
      </c>
      <c r="E228" s="217" t="s">
        <v>21</v>
      </c>
      <c r="F228" s="218" t="s">
        <v>860</v>
      </c>
      <c r="G228" s="215"/>
      <c r="H228" s="217" t="s">
        <v>21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189</v>
      </c>
      <c r="AU228" s="224" t="s">
        <v>86</v>
      </c>
      <c r="AV228" s="12" t="s">
        <v>84</v>
      </c>
      <c r="AW228" s="12" t="s">
        <v>39</v>
      </c>
      <c r="AX228" s="12" t="s">
        <v>76</v>
      </c>
      <c r="AY228" s="224" t="s">
        <v>180</v>
      </c>
    </row>
    <row r="229" spans="2:51" s="13" customFormat="1" ht="12">
      <c r="B229" s="225"/>
      <c r="C229" s="226"/>
      <c r="D229" s="216" t="s">
        <v>189</v>
      </c>
      <c r="E229" s="227" t="s">
        <v>21</v>
      </c>
      <c r="F229" s="228" t="s">
        <v>861</v>
      </c>
      <c r="G229" s="226"/>
      <c r="H229" s="229">
        <v>-5.05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189</v>
      </c>
      <c r="AU229" s="235" t="s">
        <v>86</v>
      </c>
      <c r="AV229" s="13" t="s">
        <v>86</v>
      </c>
      <c r="AW229" s="13" t="s">
        <v>39</v>
      </c>
      <c r="AX229" s="13" t="s">
        <v>76</v>
      </c>
      <c r="AY229" s="235" t="s">
        <v>180</v>
      </c>
    </row>
    <row r="230" spans="2:51" s="15" customFormat="1" ht="12">
      <c r="B230" s="253"/>
      <c r="C230" s="254"/>
      <c r="D230" s="216" t="s">
        <v>189</v>
      </c>
      <c r="E230" s="255" t="s">
        <v>21</v>
      </c>
      <c r="F230" s="256" t="s">
        <v>331</v>
      </c>
      <c r="G230" s="254"/>
      <c r="H230" s="257">
        <v>-5.05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AT230" s="263" t="s">
        <v>189</v>
      </c>
      <c r="AU230" s="263" t="s">
        <v>86</v>
      </c>
      <c r="AV230" s="15" t="s">
        <v>200</v>
      </c>
      <c r="AW230" s="15" t="s">
        <v>39</v>
      </c>
      <c r="AX230" s="15" t="s">
        <v>76</v>
      </c>
      <c r="AY230" s="263" t="s">
        <v>180</v>
      </c>
    </row>
    <row r="231" spans="2:51" s="14" customFormat="1" ht="12">
      <c r="B231" s="236"/>
      <c r="C231" s="237"/>
      <c r="D231" s="216" t="s">
        <v>189</v>
      </c>
      <c r="E231" s="238" t="s">
        <v>21</v>
      </c>
      <c r="F231" s="239" t="s">
        <v>192</v>
      </c>
      <c r="G231" s="237"/>
      <c r="H231" s="240">
        <v>10.1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AT231" s="246" t="s">
        <v>189</v>
      </c>
      <c r="AU231" s="246" t="s">
        <v>86</v>
      </c>
      <c r="AV231" s="14" t="s">
        <v>187</v>
      </c>
      <c r="AW231" s="14" t="s">
        <v>39</v>
      </c>
      <c r="AX231" s="14" t="s">
        <v>84</v>
      </c>
      <c r="AY231" s="246" t="s">
        <v>180</v>
      </c>
    </row>
    <row r="232" spans="2:65" s="1" customFormat="1" ht="16.5" customHeight="1">
      <c r="B232" s="42"/>
      <c r="C232" s="264" t="s">
        <v>480</v>
      </c>
      <c r="D232" s="264" t="s">
        <v>360</v>
      </c>
      <c r="E232" s="265" t="s">
        <v>463</v>
      </c>
      <c r="F232" s="266" t="s">
        <v>464</v>
      </c>
      <c r="G232" s="267" t="s">
        <v>220</v>
      </c>
      <c r="H232" s="268">
        <v>5.05</v>
      </c>
      <c r="I232" s="269"/>
      <c r="J232" s="270">
        <f>ROUND(I232*H232,2)</f>
        <v>0</v>
      </c>
      <c r="K232" s="266" t="s">
        <v>186</v>
      </c>
      <c r="L232" s="271"/>
      <c r="M232" s="272" t="s">
        <v>21</v>
      </c>
      <c r="N232" s="273" t="s">
        <v>47</v>
      </c>
      <c r="O232" s="43"/>
      <c r="P232" s="211">
        <f>O232*H232</f>
        <v>0</v>
      </c>
      <c r="Q232" s="211">
        <v>0.0483</v>
      </c>
      <c r="R232" s="211">
        <f>Q232*H232</f>
        <v>0.243915</v>
      </c>
      <c r="S232" s="211">
        <v>0</v>
      </c>
      <c r="T232" s="212">
        <f>S232*H232</f>
        <v>0</v>
      </c>
      <c r="AR232" s="25" t="s">
        <v>223</v>
      </c>
      <c r="AT232" s="25" t="s">
        <v>360</v>
      </c>
      <c r="AU232" s="25" t="s">
        <v>86</v>
      </c>
      <c r="AY232" s="25" t="s">
        <v>180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25" t="s">
        <v>84</v>
      </c>
      <c r="BK232" s="213">
        <f>ROUND(I232*H232,2)</f>
        <v>0</v>
      </c>
      <c r="BL232" s="25" t="s">
        <v>187</v>
      </c>
      <c r="BM232" s="25" t="s">
        <v>862</v>
      </c>
    </row>
    <row r="233" spans="2:51" s="12" customFormat="1" ht="12">
      <c r="B233" s="214"/>
      <c r="C233" s="215"/>
      <c r="D233" s="216" t="s">
        <v>189</v>
      </c>
      <c r="E233" s="217" t="s">
        <v>21</v>
      </c>
      <c r="F233" s="218" t="s">
        <v>466</v>
      </c>
      <c r="G233" s="215"/>
      <c r="H233" s="217" t="s">
        <v>21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189</v>
      </c>
      <c r="AU233" s="224" t="s">
        <v>86</v>
      </c>
      <c r="AV233" s="12" t="s">
        <v>84</v>
      </c>
      <c r="AW233" s="12" t="s">
        <v>39</v>
      </c>
      <c r="AX233" s="12" t="s">
        <v>76</v>
      </c>
      <c r="AY233" s="224" t="s">
        <v>180</v>
      </c>
    </row>
    <row r="234" spans="2:51" s="13" customFormat="1" ht="12">
      <c r="B234" s="225"/>
      <c r="C234" s="226"/>
      <c r="D234" s="216" t="s">
        <v>189</v>
      </c>
      <c r="E234" s="227" t="s">
        <v>21</v>
      </c>
      <c r="F234" s="228" t="s">
        <v>479</v>
      </c>
      <c r="G234" s="226"/>
      <c r="H234" s="229">
        <v>5.05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AT234" s="235" t="s">
        <v>189</v>
      </c>
      <c r="AU234" s="235" t="s">
        <v>86</v>
      </c>
      <c r="AV234" s="13" t="s">
        <v>86</v>
      </c>
      <c r="AW234" s="13" t="s">
        <v>39</v>
      </c>
      <c r="AX234" s="13" t="s">
        <v>76</v>
      </c>
      <c r="AY234" s="235" t="s">
        <v>180</v>
      </c>
    </row>
    <row r="235" spans="2:51" s="14" customFormat="1" ht="12">
      <c r="B235" s="236"/>
      <c r="C235" s="237"/>
      <c r="D235" s="216" t="s">
        <v>189</v>
      </c>
      <c r="E235" s="238" t="s">
        <v>21</v>
      </c>
      <c r="F235" s="239" t="s">
        <v>192</v>
      </c>
      <c r="G235" s="237"/>
      <c r="H235" s="240">
        <v>5.05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AT235" s="246" t="s">
        <v>189</v>
      </c>
      <c r="AU235" s="246" t="s">
        <v>86</v>
      </c>
      <c r="AV235" s="14" t="s">
        <v>187</v>
      </c>
      <c r="AW235" s="14" t="s">
        <v>39</v>
      </c>
      <c r="AX235" s="14" t="s">
        <v>84</v>
      </c>
      <c r="AY235" s="246" t="s">
        <v>180</v>
      </c>
    </row>
    <row r="236" spans="2:65" s="1" customFormat="1" ht="16.5" customHeight="1">
      <c r="B236" s="42"/>
      <c r="C236" s="202" t="s">
        <v>489</v>
      </c>
      <c r="D236" s="202" t="s">
        <v>182</v>
      </c>
      <c r="E236" s="203" t="s">
        <v>863</v>
      </c>
      <c r="F236" s="204" t="s">
        <v>864</v>
      </c>
      <c r="G236" s="205" t="s">
        <v>865</v>
      </c>
      <c r="H236" s="206">
        <v>3</v>
      </c>
      <c r="I236" s="207"/>
      <c r="J236" s="208">
        <f>ROUND(I236*H236,2)</f>
        <v>0</v>
      </c>
      <c r="K236" s="204" t="s">
        <v>422</v>
      </c>
      <c r="L236" s="62"/>
      <c r="M236" s="209" t="s">
        <v>21</v>
      </c>
      <c r="N236" s="210" t="s">
        <v>47</v>
      </c>
      <c r="O236" s="43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AR236" s="25" t="s">
        <v>187</v>
      </c>
      <c r="AT236" s="25" t="s">
        <v>182</v>
      </c>
      <c r="AU236" s="25" t="s">
        <v>86</v>
      </c>
      <c r="AY236" s="25" t="s">
        <v>180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25" t="s">
        <v>84</v>
      </c>
      <c r="BK236" s="213">
        <f>ROUND(I236*H236,2)</f>
        <v>0</v>
      </c>
      <c r="BL236" s="25" t="s">
        <v>187</v>
      </c>
      <c r="BM236" s="25" t="s">
        <v>866</v>
      </c>
    </row>
    <row r="237" spans="2:47" s="1" customFormat="1" ht="24">
      <c r="B237" s="42"/>
      <c r="C237" s="64"/>
      <c r="D237" s="216" t="s">
        <v>424</v>
      </c>
      <c r="E237" s="64"/>
      <c r="F237" s="274" t="s">
        <v>425</v>
      </c>
      <c r="G237" s="64"/>
      <c r="H237" s="64"/>
      <c r="I237" s="173"/>
      <c r="J237" s="64"/>
      <c r="K237" s="64"/>
      <c r="L237" s="62"/>
      <c r="M237" s="275"/>
      <c r="N237" s="43"/>
      <c r="O237" s="43"/>
      <c r="P237" s="43"/>
      <c r="Q237" s="43"/>
      <c r="R237" s="43"/>
      <c r="S237" s="43"/>
      <c r="T237" s="79"/>
      <c r="AT237" s="25" t="s">
        <v>424</v>
      </c>
      <c r="AU237" s="25" t="s">
        <v>86</v>
      </c>
    </row>
    <row r="238" spans="2:65" s="1" customFormat="1" ht="16.5" customHeight="1">
      <c r="B238" s="42"/>
      <c r="C238" s="202" t="s">
        <v>650</v>
      </c>
      <c r="D238" s="202" t="s">
        <v>182</v>
      </c>
      <c r="E238" s="203" t="s">
        <v>867</v>
      </c>
      <c r="F238" s="204" t="s">
        <v>868</v>
      </c>
      <c r="G238" s="205" t="s">
        <v>865</v>
      </c>
      <c r="H238" s="206">
        <v>1</v>
      </c>
      <c r="I238" s="207"/>
      <c r="J238" s="208">
        <f>ROUND(I238*H238,2)</f>
        <v>0</v>
      </c>
      <c r="K238" s="204" t="s">
        <v>422</v>
      </c>
      <c r="L238" s="62"/>
      <c r="M238" s="209" t="s">
        <v>21</v>
      </c>
      <c r="N238" s="210" t="s">
        <v>47</v>
      </c>
      <c r="O238" s="43"/>
      <c r="P238" s="211">
        <f>O238*H238</f>
        <v>0</v>
      </c>
      <c r="Q238" s="211">
        <v>0</v>
      </c>
      <c r="R238" s="211">
        <f>Q238*H238</f>
        <v>0</v>
      </c>
      <c r="S238" s="211">
        <v>0</v>
      </c>
      <c r="T238" s="212">
        <f>S238*H238</f>
        <v>0</v>
      </c>
      <c r="AR238" s="25" t="s">
        <v>187</v>
      </c>
      <c r="AT238" s="25" t="s">
        <v>182</v>
      </c>
      <c r="AU238" s="25" t="s">
        <v>86</v>
      </c>
      <c r="AY238" s="25" t="s">
        <v>180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25" t="s">
        <v>84</v>
      </c>
      <c r="BK238" s="213">
        <f>ROUND(I238*H238,2)</f>
        <v>0</v>
      </c>
      <c r="BL238" s="25" t="s">
        <v>187</v>
      </c>
      <c r="BM238" s="25" t="s">
        <v>869</v>
      </c>
    </row>
    <row r="239" spans="2:47" s="1" customFormat="1" ht="24">
      <c r="B239" s="42"/>
      <c r="C239" s="64"/>
      <c r="D239" s="216" t="s">
        <v>424</v>
      </c>
      <c r="E239" s="64"/>
      <c r="F239" s="274" t="s">
        <v>425</v>
      </c>
      <c r="G239" s="64"/>
      <c r="H239" s="64"/>
      <c r="I239" s="173"/>
      <c r="J239" s="64"/>
      <c r="K239" s="64"/>
      <c r="L239" s="62"/>
      <c r="M239" s="275"/>
      <c r="N239" s="43"/>
      <c r="O239" s="43"/>
      <c r="P239" s="43"/>
      <c r="Q239" s="43"/>
      <c r="R239" s="43"/>
      <c r="S239" s="43"/>
      <c r="T239" s="79"/>
      <c r="AT239" s="25" t="s">
        <v>424</v>
      </c>
      <c r="AU239" s="25" t="s">
        <v>86</v>
      </c>
    </row>
    <row r="240" spans="2:65" s="1" customFormat="1" ht="16.5" customHeight="1">
      <c r="B240" s="42"/>
      <c r="C240" s="264" t="s">
        <v>656</v>
      </c>
      <c r="D240" s="264" t="s">
        <v>360</v>
      </c>
      <c r="E240" s="265" t="s">
        <v>870</v>
      </c>
      <c r="F240" s="266" t="s">
        <v>871</v>
      </c>
      <c r="G240" s="267" t="s">
        <v>872</v>
      </c>
      <c r="H240" s="268">
        <v>3</v>
      </c>
      <c r="I240" s="269"/>
      <c r="J240" s="270">
        <f>ROUND(I240*H240,2)</f>
        <v>0</v>
      </c>
      <c r="K240" s="266" t="s">
        <v>422</v>
      </c>
      <c r="L240" s="271"/>
      <c r="M240" s="272" t="s">
        <v>21</v>
      </c>
      <c r="N240" s="273" t="s">
        <v>47</v>
      </c>
      <c r="O240" s="43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AR240" s="25" t="s">
        <v>223</v>
      </c>
      <c r="AT240" s="25" t="s">
        <v>360</v>
      </c>
      <c r="AU240" s="25" t="s">
        <v>86</v>
      </c>
      <c r="AY240" s="25" t="s">
        <v>180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25" t="s">
        <v>84</v>
      </c>
      <c r="BK240" s="213">
        <f>ROUND(I240*H240,2)</f>
        <v>0</v>
      </c>
      <c r="BL240" s="25" t="s">
        <v>187</v>
      </c>
      <c r="BM240" s="25" t="s">
        <v>873</v>
      </c>
    </row>
    <row r="241" spans="2:47" s="1" customFormat="1" ht="24">
      <c r="B241" s="42"/>
      <c r="C241" s="64"/>
      <c r="D241" s="216" t="s">
        <v>424</v>
      </c>
      <c r="E241" s="64"/>
      <c r="F241" s="274" t="s">
        <v>425</v>
      </c>
      <c r="G241" s="64"/>
      <c r="H241" s="64"/>
      <c r="I241" s="173"/>
      <c r="J241" s="64"/>
      <c r="K241" s="64"/>
      <c r="L241" s="62"/>
      <c r="M241" s="275"/>
      <c r="N241" s="43"/>
      <c r="O241" s="43"/>
      <c r="P241" s="43"/>
      <c r="Q241" s="43"/>
      <c r="R241" s="43"/>
      <c r="S241" s="43"/>
      <c r="T241" s="79"/>
      <c r="AT241" s="25" t="s">
        <v>424</v>
      </c>
      <c r="AU241" s="25" t="s">
        <v>86</v>
      </c>
    </row>
    <row r="242" spans="2:65" s="1" customFormat="1" ht="16.5" customHeight="1">
      <c r="B242" s="42"/>
      <c r="C242" s="264" t="s">
        <v>662</v>
      </c>
      <c r="D242" s="264" t="s">
        <v>360</v>
      </c>
      <c r="E242" s="265" t="s">
        <v>874</v>
      </c>
      <c r="F242" s="266" t="s">
        <v>875</v>
      </c>
      <c r="G242" s="267" t="s">
        <v>872</v>
      </c>
      <c r="H242" s="268">
        <v>1</v>
      </c>
      <c r="I242" s="269"/>
      <c r="J242" s="270">
        <f>ROUND(I242*H242,2)</f>
        <v>0</v>
      </c>
      <c r="K242" s="266" t="s">
        <v>422</v>
      </c>
      <c r="L242" s="271"/>
      <c r="M242" s="272" t="s">
        <v>21</v>
      </c>
      <c r="N242" s="273" t="s">
        <v>47</v>
      </c>
      <c r="O242" s="43"/>
      <c r="P242" s="211">
        <f>O242*H242</f>
        <v>0</v>
      </c>
      <c r="Q242" s="211">
        <v>0</v>
      </c>
      <c r="R242" s="211">
        <f>Q242*H242</f>
        <v>0</v>
      </c>
      <c r="S242" s="211">
        <v>0</v>
      </c>
      <c r="T242" s="212">
        <f>S242*H242</f>
        <v>0</v>
      </c>
      <c r="AR242" s="25" t="s">
        <v>223</v>
      </c>
      <c r="AT242" s="25" t="s">
        <v>360</v>
      </c>
      <c r="AU242" s="25" t="s">
        <v>86</v>
      </c>
      <c r="AY242" s="25" t="s">
        <v>180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25" t="s">
        <v>84</v>
      </c>
      <c r="BK242" s="213">
        <f>ROUND(I242*H242,2)</f>
        <v>0</v>
      </c>
      <c r="BL242" s="25" t="s">
        <v>187</v>
      </c>
      <c r="BM242" s="25" t="s">
        <v>876</v>
      </c>
    </row>
    <row r="243" spans="2:47" s="1" customFormat="1" ht="24">
      <c r="B243" s="42"/>
      <c r="C243" s="64"/>
      <c r="D243" s="216" t="s">
        <v>424</v>
      </c>
      <c r="E243" s="64"/>
      <c r="F243" s="274" t="s">
        <v>425</v>
      </c>
      <c r="G243" s="64"/>
      <c r="H243" s="64"/>
      <c r="I243" s="173"/>
      <c r="J243" s="64"/>
      <c r="K243" s="64"/>
      <c r="L243" s="62"/>
      <c r="M243" s="275"/>
      <c r="N243" s="43"/>
      <c r="O243" s="43"/>
      <c r="P243" s="43"/>
      <c r="Q243" s="43"/>
      <c r="R243" s="43"/>
      <c r="S243" s="43"/>
      <c r="T243" s="79"/>
      <c r="AT243" s="25" t="s">
        <v>424</v>
      </c>
      <c r="AU243" s="25" t="s">
        <v>86</v>
      </c>
    </row>
    <row r="244" spans="2:63" s="11" customFormat="1" ht="29.85" customHeight="1">
      <c r="B244" s="186"/>
      <c r="C244" s="187"/>
      <c r="D244" s="188" t="s">
        <v>75</v>
      </c>
      <c r="E244" s="200" t="s">
        <v>306</v>
      </c>
      <c r="F244" s="200" t="s">
        <v>307</v>
      </c>
      <c r="G244" s="187"/>
      <c r="H244" s="187"/>
      <c r="I244" s="190"/>
      <c r="J244" s="201">
        <f>BK244</f>
        <v>0</v>
      </c>
      <c r="K244" s="187"/>
      <c r="L244" s="192"/>
      <c r="M244" s="193"/>
      <c r="N244" s="194"/>
      <c r="O244" s="194"/>
      <c r="P244" s="195">
        <f>P245</f>
        <v>0</v>
      </c>
      <c r="Q244" s="194"/>
      <c r="R244" s="195">
        <f>R245</f>
        <v>0</v>
      </c>
      <c r="S244" s="194"/>
      <c r="T244" s="196">
        <f>T245</f>
        <v>0</v>
      </c>
      <c r="AR244" s="197" t="s">
        <v>84</v>
      </c>
      <c r="AT244" s="198" t="s">
        <v>75</v>
      </c>
      <c r="AU244" s="198" t="s">
        <v>84</v>
      </c>
      <c r="AY244" s="197" t="s">
        <v>180</v>
      </c>
      <c r="BK244" s="199">
        <f>BK245</f>
        <v>0</v>
      </c>
    </row>
    <row r="245" spans="2:65" s="1" customFormat="1" ht="25.5" customHeight="1">
      <c r="B245" s="42"/>
      <c r="C245" s="202" t="s">
        <v>666</v>
      </c>
      <c r="D245" s="202" t="s">
        <v>182</v>
      </c>
      <c r="E245" s="203" t="s">
        <v>309</v>
      </c>
      <c r="F245" s="204" t="s">
        <v>310</v>
      </c>
      <c r="G245" s="205" t="s">
        <v>257</v>
      </c>
      <c r="H245" s="206">
        <v>30.331</v>
      </c>
      <c r="I245" s="207"/>
      <c r="J245" s="208">
        <f>ROUND(I245*H245,2)</f>
        <v>0</v>
      </c>
      <c r="K245" s="204" t="s">
        <v>186</v>
      </c>
      <c r="L245" s="62"/>
      <c r="M245" s="209" t="s">
        <v>21</v>
      </c>
      <c r="N245" s="247" t="s">
        <v>47</v>
      </c>
      <c r="O245" s="24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AR245" s="25" t="s">
        <v>187</v>
      </c>
      <c r="AT245" s="25" t="s">
        <v>182</v>
      </c>
      <c r="AU245" s="25" t="s">
        <v>86</v>
      </c>
      <c r="AY245" s="25" t="s">
        <v>180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25" t="s">
        <v>84</v>
      </c>
      <c r="BK245" s="213">
        <f>ROUND(I245*H245,2)</f>
        <v>0</v>
      </c>
      <c r="BL245" s="25" t="s">
        <v>187</v>
      </c>
      <c r="BM245" s="25" t="s">
        <v>877</v>
      </c>
    </row>
    <row r="246" spans="2:12" s="1" customFormat="1" ht="6.9" customHeight="1">
      <c r="B246" s="57"/>
      <c r="C246" s="58"/>
      <c r="D246" s="58"/>
      <c r="E246" s="58"/>
      <c r="F246" s="58"/>
      <c r="G246" s="58"/>
      <c r="H246" s="58"/>
      <c r="I246" s="149"/>
      <c r="J246" s="58"/>
      <c r="K246" s="58"/>
      <c r="L246" s="62"/>
    </row>
  </sheetData>
  <sheetProtection algorithmName="SHA-512" hashValue="gfDwBkja0qS+jVV/HVlpd77RaDl+jl8NU1SmWKa9YESKtNG6lPRwh0WLEgOpiCSxCgwitirNC46D5+kEU5G+Mw==" saltValue="KO2LvibjhCmxw6E32OpYRsvuGpsu+60VKZfYnvKWPd20QAsNAhT7puhU0b42/vuB99eNWTR+ct3eyXxtJNIynQ==" spinCount="100000" sheet="1" objects="1" scenarios="1" formatColumns="0" formatRows="0" autoFilter="0"/>
  <autoFilter ref="C87:K245"/>
  <mergeCells count="13">
    <mergeCell ref="E80:H80"/>
    <mergeCell ref="G1:H1"/>
    <mergeCell ref="L2:V2"/>
    <mergeCell ref="E49:H49"/>
    <mergeCell ref="E51:H51"/>
    <mergeCell ref="J55:J56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108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312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878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ROUND(J92,2)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ROUND(SUM(BE92:BE552),2)</f>
        <v>0</v>
      </c>
      <c r="G32" s="43"/>
      <c r="H32" s="43"/>
      <c r="I32" s="141">
        <v>0.21</v>
      </c>
      <c r="J32" s="140">
        <f>ROUND(ROUND((SUM(BE92:BE552)),2)*I32,2)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ROUND(SUM(BF92:BF552),2)</f>
        <v>0</v>
      </c>
      <c r="G33" s="43"/>
      <c r="H33" s="43"/>
      <c r="I33" s="141">
        <v>0.15</v>
      </c>
      <c r="J33" s="140">
        <f>ROUND(ROUND((SUM(BF92:BF552)),2)*I33,2)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ROUND(SUM(BG92:BG552),2)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ROUND(SUM(BH92:BH552),2)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ROUND(SUM(BI92:BI552),2)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312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301.1 - Rekonstrukce dešťové kanalizace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J92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J93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J94</f>
        <v>0</v>
      </c>
      <c r="K62" s="172"/>
    </row>
    <row r="63" spans="2:11" s="9" customFormat="1" ht="19.95" customHeight="1">
      <c r="B63" s="166"/>
      <c r="C63" s="167"/>
      <c r="D63" s="168" t="s">
        <v>747</v>
      </c>
      <c r="E63" s="169"/>
      <c r="F63" s="169"/>
      <c r="G63" s="169"/>
      <c r="H63" s="169"/>
      <c r="I63" s="170"/>
      <c r="J63" s="171">
        <f>J252</f>
        <v>0</v>
      </c>
      <c r="K63" s="172"/>
    </row>
    <row r="64" spans="2:11" s="9" customFormat="1" ht="19.95" customHeight="1">
      <c r="B64" s="166"/>
      <c r="C64" s="167"/>
      <c r="D64" s="168" t="s">
        <v>879</v>
      </c>
      <c r="E64" s="169"/>
      <c r="F64" s="169"/>
      <c r="G64" s="169"/>
      <c r="H64" s="169"/>
      <c r="I64" s="170"/>
      <c r="J64" s="171">
        <f>J277</f>
        <v>0</v>
      </c>
      <c r="K64" s="172"/>
    </row>
    <row r="65" spans="2:11" s="9" customFormat="1" ht="19.95" customHeight="1">
      <c r="B65" s="166"/>
      <c r="C65" s="167"/>
      <c r="D65" s="168" t="s">
        <v>880</v>
      </c>
      <c r="E65" s="169"/>
      <c r="F65" s="169"/>
      <c r="G65" s="169"/>
      <c r="H65" s="169"/>
      <c r="I65" s="170"/>
      <c r="J65" s="171">
        <f>J299</f>
        <v>0</v>
      </c>
      <c r="K65" s="172"/>
    </row>
    <row r="66" spans="2:11" s="9" customFormat="1" ht="19.95" customHeight="1">
      <c r="B66" s="166"/>
      <c r="C66" s="167"/>
      <c r="D66" s="168" t="s">
        <v>315</v>
      </c>
      <c r="E66" s="169"/>
      <c r="F66" s="169"/>
      <c r="G66" s="169"/>
      <c r="H66" s="169"/>
      <c r="I66" s="170"/>
      <c r="J66" s="171">
        <f>J342</f>
        <v>0</v>
      </c>
      <c r="K66" s="172"/>
    </row>
    <row r="67" spans="2:11" s="9" customFormat="1" ht="19.95" customHeight="1">
      <c r="B67" s="166"/>
      <c r="C67" s="167"/>
      <c r="D67" s="168" t="s">
        <v>881</v>
      </c>
      <c r="E67" s="169"/>
      <c r="F67" s="169"/>
      <c r="G67" s="169"/>
      <c r="H67" s="169"/>
      <c r="I67" s="170"/>
      <c r="J67" s="171">
        <f>J359</f>
        <v>0</v>
      </c>
      <c r="K67" s="172"/>
    </row>
    <row r="68" spans="2:11" s="9" customFormat="1" ht="19.95" customHeight="1">
      <c r="B68" s="166"/>
      <c r="C68" s="167"/>
      <c r="D68" s="168" t="s">
        <v>316</v>
      </c>
      <c r="E68" s="169"/>
      <c r="F68" s="169"/>
      <c r="G68" s="169"/>
      <c r="H68" s="169"/>
      <c r="I68" s="170"/>
      <c r="J68" s="171">
        <f>J520</f>
        <v>0</v>
      </c>
      <c r="K68" s="172"/>
    </row>
    <row r="69" spans="2:11" s="9" customFormat="1" ht="19.95" customHeight="1">
      <c r="B69" s="166"/>
      <c r="C69" s="167"/>
      <c r="D69" s="168" t="s">
        <v>162</v>
      </c>
      <c r="E69" s="169"/>
      <c r="F69" s="169"/>
      <c r="G69" s="169"/>
      <c r="H69" s="169"/>
      <c r="I69" s="170"/>
      <c r="J69" s="171">
        <f>J533</f>
        <v>0</v>
      </c>
      <c r="K69" s="172"/>
    </row>
    <row r="70" spans="2:11" s="9" customFormat="1" ht="19.95" customHeight="1">
      <c r="B70" s="166"/>
      <c r="C70" s="167"/>
      <c r="D70" s="168" t="s">
        <v>163</v>
      </c>
      <c r="E70" s="169"/>
      <c r="F70" s="169"/>
      <c r="G70" s="169"/>
      <c r="H70" s="169"/>
      <c r="I70" s="170"/>
      <c r="J70" s="171">
        <f>J551</f>
        <v>0</v>
      </c>
      <c r="K70" s="172"/>
    </row>
    <row r="71" spans="2:11" s="1" customFormat="1" ht="21.75" customHeight="1">
      <c r="B71" s="42"/>
      <c r="C71" s="43"/>
      <c r="D71" s="43"/>
      <c r="E71" s="43"/>
      <c r="F71" s="43"/>
      <c r="G71" s="43"/>
      <c r="H71" s="43"/>
      <c r="I71" s="128"/>
      <c r="J71" s="43"/>
      <c r="K71" s="46"/>
    </row>
    <row r="72" spans="2:11" s="1" customFormat="1" ht="6.9" customHeight="1">
      <c r="B72" s="57"/>
      <c r="C72" s="58"/>
      <c r="D72" s="58"/>
      <c r="E72" s="58"/>
      <c r="F72" s="58"/>
      <c r="G72" s="58"/>
      <c r="H72" s="58"/>
      <c r="I72" s="149"/>
      <c r="J72" s="58"/>
      <c r="K72" s="59"/>
    </row>
    <row r="76" spans="2:12" s="1" customFormat="1" ht="6.9" customHeight="1">
      <c r="B76" s="60"/>
      <c r="C76" s="61"/>
      <c r="D76" s="61"/>
      <c r="E76" s="61"/>
      <c r="F76" s="61"/>
      <c r="G76" s="61"/>
      <c r="H76" s="61"/>
      <c r="I76" s="152"/>
      <c r="J76" s="61"/>
      <c r="K76" s="61"/>
      <c r="L76" s="62"/>
    </row>
    <row r="77" spans="2:12" s="1" customFormat="1" ht="36.9" customHeight="1">
      <c r="B77" s="42"/>
      <c r="C77" s="63" t="s">
        <v>164</v>
      </c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6.9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4.4" customHeight="1">
      <c r="B79" s="42"/>
      <c r="C79" s="66" t="s">
        <v>18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6.5" customHeight="1">
      <c r="B80" s="42"/>
      <c r="C80" s="64"/>
      <c r="D80" s="64"/>
      <c r="E80" s="407" t="str">
        <f>E7</f>
        <v>Revitalizace dvorního traktu Jesenická - Palackého</v>
      </c>
      <c r="F80" s="408"/>
      <c r="G80" s="408"/>
      <c r="H80" s="408"/>
      <c r="I80" s="173"/>
      <c r="J80" s="64"/>
      <c r="K80" s="64"/>
      <c r="L80" s="62"/>
    </row>
    <row r="81" spans="2:12" ht="13.2">
      <c r="B81" s="29"/>
      <c r="C81" s="66" t="s">
        <v>153</v>
      </c>
      <c r="D81" s="251"/>
      <c r="E81" s="251"/>
      <c r="F81" s="251"/>
      <c r="G81" s="251"/>
      <c r="H81" s="251"/>
      <c r="J81" s="251"/>
      <c r="K81" s="251"/>
      <c r="L81" s="252"/>
    </row>
    <row r="82" spans="2:12" s="1" customFormat="1" ht="16.5" customHeight="1">
      <c r="B82" s="42"/>
      <c r="C82" s="64"/>
      <c r="D82" s="64"/>
      <c r="E82" s="407" t="s">
        <v>312</v>
      </c>
      <c r="F82" s="409"/>
      <c r="G82" s="409"/>
      <c r="H82" s="409"/>
      <c r="I82" s="173"/>
      <c r="J82" s="64"/>
      <c r="K82" s="64"/>
      <c r="L82" s="62"/>
    </row>
    <row r="83" spans="2:12" s="1" customFormat="1" ht="14.4" customHeight="1">
      <c r="B83" s="42"/>
      <c r="C83" s="66" t="s">
        <v>313</v>
      </c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7.25" customHeight="1">
      <c r="B84" s="42"/>
      <c r="C84" s="64"/>
      <c r="D84" s="64"/>
      <c r="E84" s="395" t="str">
        <f>E11</f>
        <v>SO 301.1 - Rekonstrukce dešťové kanalizace</v>
      </c>
      <c r="F84" s="409"/>
      <c r="G84" s="409"/>
      <c r="H84" s="409"/>
      <c r="I84" s="173"/>
      <c r="J84" s="64"/>
      <c r="K84" s="64"/>
      <c r="L84" s="62"/>
    </row>
    <row r="85" spans="2:12" s="1" customFormat="1" ht="6.9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12" s="1" customFormat="1" ht="18" customHeight="1">
      <c r="B86" s="42"/>
      <c r="C86" s="66" t="s">
        <v>23</v>
      </c>
      <c r="D86" s="64"/>
      <c r="E86" s="64"/>
      <c r="F86" s="174" t="str">
        <f>F14</f>
        <v>Šumperk</v>
      </c>
      <c r="G86" s="64"/>
      <c r="H86" s="64"/>
      <c r="I86" s="175" t="s">
        <v>25</v>
      </c>
      <c r="J86" s="74" t="str">
        <f>IF(J14="","",J14)</f>
        <v>19. 6. 2018</v>
      </c>
      <c r="K86" s="64"/>
      <c r="L86" s="62"/>
    </row>
    <row r="87" spans="2:12" s="1" customFormat="1" ht="6.9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12" s="1" customFormat="1" ht="13.2">
      <c r="B88" s="42"/>
      <c r="C88" s="66" t="s">
        <v>27</v>
      </c>
      <c r="D88" s="64"/>
      <c r="E88" s="64"/>
      <c r="F88" s="174" t="str">
        <f>E17</f>
        <v>Město Šumperk</v>
      </c>
      <c r="G88" s="64"/>
      <c r="H88" s="64"/>
      <c r="I88" s="175" t="s">
        <v>35</v>
      </c>
      <c r="J88" s="174" t="str">
        <f>E23</f>
        <v>Cekr CZ s.r.o.</v>
      </c>
      <c r="K88" s="64"/>
      <c r="L88" s="62"/>
    </row>
    <row r="89" spans="2:12" s="1" customFormat="1" ht="14.4" customHeight="1">
      <c r="B89" s="42"/>
      <c r="C89" s="66" t="s">
        <v>33</v>
      </c>
      <c r="D89" s="64"/>
      <c r="E89" s="64"/>
      <c r="F89" s="174" t="str">
        <f>IF(E20="","",E20)</f>
        <v/>
      </c>
      <c r="G89" s="64"/>
      <c r="H89" s="64"/>
      <c r="I89" s="173"/>
      <c r="J89" s="64"/>
      <c r="K89" s="64"/>
      <c r="L89" s="62"/>
    </row>
    <row r="90" spans="2:12" s="1" customFormat="1" ht="10.35" customHeight="1">
      <c r="B90" s="42"/>
      <c r="C90" s="64"/>
      <c r="D90" s="64"/>
      <c r="E90" s="64"/>
      <c r="F90" s="64"/>
      <c r="G90" s="64"/>
      <c r="H90" s="64"/>
      <c r="I90" s="173"/>
      <c r="J90" s="64"/>
      <c r="K90" s="64"/>
      <c r="L90" s="62"/>
    </row>
    <row r="91" spans="2:20" s="10" customFormat="1" ht="29.25" customHeight="1">
      <c r="B91" s="176"/>
      <c r="C91" s="177" t="s">
        <v>165</v>
      </c>
      <c r="D91" s="178" t="s">
        <v>61</v>
      </c>
      <c r="E91" s="178" t="s">
        <v>57</v>
      </c>
      <c r="F91" s="178" t="s">
        <v>166</v>
      </c>
      <c r="G91" s="178" t="s">
        <v>167</v>
      </c>
      <c r="H91" s="178" t="s">
        <v>168</v>
      </c>
      <c r="I91" s="179" t="s">
        <v>169</v>
      </c>
      <c r="J91" s="178" t="s">
        <v>157</v>
      </c>
      <c r="K91" s="180" t="s">
        <v>170</v>
      </c>
      <c r="L91" s="181"/>
      <c r="M91" s="82" t="s">
        <v>171</v>
      </c>
      <c r="N91" s="83" t="s">
        <v>46</v>
      </c>
      <c r="O91" s="83" t="s">
        <v>172</v>
      </c>
      <c r="P91" s="83" t="s">
        <v>173</v>
      </c>
      <c r="Q91" s="83" t="s">
        <v>174</v>
      </c>
      <c r="R91" s="83" t="s">
        <v>175</v>
      </c>
      <c r="S91" s="83" t="s">
        <v>176</v>
      </c>
      <c r="T91" s="84" t="s">
        <v>177</v>
      </c>
    </row>
    <row r="92" spans="2:63" s="1" customFormat="1" ht="29.25" customHeight="1">
      <c r="B92" s="42"/>
      <c r="C92" s="88" t="s">
        <v>158</v>
      </c>
      <c r="D92" s="64"/>
      <c r="E92" s="64"/>
      <c r="F92" s="64"/>
      <c r="G92" s="64"/>
      <c r="H92" s="64"/>
      <c r="I92" s="173"/>
      <c r="J92" s="182">
        <f>BK92</f>
        <v>0</v>
      </c>
      <c r="K92" s="64"/>
      <c r="L92" s="62"/>
      <c r="M92" s="85"/>
      <c r="N92" s="86"/>
      <c r="O92" s="86"/>
      <c r="P92" s="183">
        <f>P93</f>
        <v>0</v>
      </c>
      <c r="Q92" s="86"/>
      <c r="R92" s="183">
        <f>R93</f>
        <v>47.96163901999999</v>
      </c>
      <c r="S92" s="86"/>
      <c r="T92" s="184">
        <f>T93</f>
        <v>18.8136</v>
      </c>
      <c r="AT92" s="25" t="s">
        <v>75</v>
      </c>
      <c r="AU92" s="25" t="s">
        <v>159</v>
      </c>
      <c r="BK92" s="185">
        <f>BK93</f>
        <v>0</v>
      </c>
    </row>
    <row r="93" spans="2:63" s="11" customFormat="1" ht="37.35" customHeight="1">
      <c r="B93" s="186"/>
      <c r="C93" s="187"/>
      <c r="D93" s="188" t="s">
        <v>75</v>
      </c>
      <c r="E93" s="189" t="s">
        <v>178</v>
      </c>
      <c r="F93" s="189" t="s">
        <v>179</v>
      </c>
      <c r="G93" s="187"/>
      <c r="H93" s="187"/>
      <c r="I93" s="190"/>
      <c r="J93" s="191">
        <f>BK93</f>
        <v>0</v>
      </c>
      <c r="K93" s="187"/>
      <c r="L93" s="192"/>
      <c r="M93" s="193"/>
      <c r="N93" s="194"/>
      <c r="O93" s="194"/>
      <c r="P93" s="195">
        <f>P94+P252+P277+P299+P342+P359+P520+P533+P551</f>
        <v>0</v>
      </c>
      <c r="Q93" s="194"/>
      <c r="R93" s="195">
        <f>R94+R252+R277+R299+R342+R359+R520+R533+R551</f>
        <v>47.96163901999999</v>
      </c>
      <c r="S93" s="194"/>
      <c r="T93" s="196">
        <f>T94+T252+T277+T299+T342+T359+T520+T533+T551</f>
        <v>18.8136</v>
      </c>
      <c r="AR93" s="197" t="s">
        <v>84</v>
      </c>
      <c r="AT93" s="198" t="s">
        <v>75</v>
      </c>
      <c r="AU93" s="198" t="s">
        <v>76</v>
      </c>
      <c r="AY93" s="197" t="s">
        <v>180</v>
      </c>
      <c r="BK93" s="199">
        <f>BK94+BK252+BK277+BK299+BK342+BK359+BK520+BK533+BK551</f>
        <v>0</v>
      </c>
    </row>
    <row r="94" spans="2:63" s="11" customFormat="1" ht="19.95" customHeight="1">
      <c r="B94" s="186"/>
      <c r="C94" s="187"/>
      <c r="D94" s="188" t="s">
        <v>75</v>
      </c>
      <c r="E94" s="200" t="s">
        <v>84</v>
      </c>
      <c r="F94" s="200" t="s">
        <v>181</v>
      </c>
      <c r="G94" s="187"/>
      <c r="H94" s="187"/>
      <c r="I94" s="190"/>
      <c r="J94" s="201">
        <f>BK94</f>
        <v>0</v>
      </c>
      <c r="K94" s="187"/>
      <c r="L94" s="192"/>
      <c r="M94" s="193"/>
      <c r="N94" s="194"/>
      <c r="O94" s="194"/>
      <c r="P94" s="195">
        <f>SUM(P95:P251)</f>
        <v>0</v>
      </c>
      <c r="Q94" s="194"/>
      <c r="R94" s="195">
        <f>SUM(R95:R251)</f>
        <v>0.21966000000000002</v>
      </c>
      <c r="S94" s="194"/>
      <c r="T94" s="196">
        <f>SUM(T95:T251)</f>
        <v>0</v>
      </c>
      <c r="AR94" s="197" t="s">
        <v>84</v>
      </c>
      <c r="AT94" s="198" t="s">
        <v>75</v>
      </c>
      <c r="AU94" s="198" t="s">
        <v>84</v>
      </c>
      <c r="AY94" s="197" t="s">
        <v>180</v>
      </c>
      <c r="BK94" s="199">
        <f>SUM(BK95:BK251)</f>
        <v>0</v>
      </c>
    </row>
    <row r="95" spans="2:65" s="1" customFormat="1" ht="25.5" customHeight="1">
      <c r="B95" s="42"/>
      <c r="C95" s="202" t="s">
        <v>84</v>
      </c>
      <c r="D95" s="202" t="s">
        <v>182</v>
      </c>
      <c r="E95" s="203" t="s">
        <v>882</v>
      </c>
      <c r="F95" s="204" t="s">
        <v>883</v>
      </c>
      <c r="G95" s="205" t="s">
        <v>884</v>
      </c>
      <c r="H95" s="206">
        <v>80</v>
      </c>
      <c r="I95" s="207"/>
      <c r="J95" s="208">
        <f>ROUND(I95*H95,2)</f>
        <v>0</v>
      </c>
      <c r="K95" s="204" t="s">
        <v>186</v>
      </c>
      <c r="L95" s="62"/>
      <c r="M95" s="209" t="s">
        <v>21</v>
      </c>
      <c r="N95" s="210" t="s">
        <v>47</v>
      </c>
      <c r="O95" s="43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187</v>
      </c>
      <c r="AT95" s="25" t="s">
        <v>182</v>
      </c>
      <c r="AU95" s="25" t="s">
        <v>86</v>
      </c>
      <c r="AY95" s="25" t="s">
        <v>180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84</v>
      </c>
      <c r="BK95" s="213">
        <f>ROUND(I95*H95,2)</f>
        <v>0</v>
      </c>
      <c r="BL95" s="25" t="s">
        <v>187</v>
      </c>
      <c r="BM95" s="25" t="s">
        <v>885</v>
      </c>
    </row>
    <row r="96" spans="2:51" s="12" customFormat="1" ht="12">
      <c r="B96" s="214"/>
      <c r="C96" s="215"/>
      <c r="D96" s="216" t="s">
        <v>189</v>
      </c>
      <c r="E96" s="217" t="s">
        <v>21</v>
      </c>
      <c r="F96" s="218" t="s">
        <v>886</v>
      </c>
      <c r="G96" s="215"/>
      <c r="H96" s="217" t="s">
        <v>21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189</v>
      </c>
      <c r="AU96" s="224" t="s">
        <v>86</v>
      </c>
      <c r="AV96" s="12" t="s">
        <v>84</v>
      </c>
      <c r="AW96" s="12" t="s">
        <v>39</v>
      </c>
      <c r="AX96" s="12" t="s">
        <v>76</v>
      </c>
      <c r="AY96" s="224" t="s">
        <v>180</v>
      </c>
    </row>
    <row r="97" spans="2:51" s="13" customFormat="1" ht="12">
      <c r="B97" s="225"/>
      <c r="C97" s="226"/>
      <c r="D97" s="216" t="s">
        <v>189</v>
      </c>
      <c r="E97" s="227" t="s">
        <v>21</v>
      </c>
      <c r="F97" s="228" t="s">
        <v>887</v>
      </c>
      <c r="G97" s="226"/>
      <c r="H97" s="229">
        <v>80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AT97" s="235" t="s">
        <v>189</v>
      </c>
      <c r="AU97" s="235" t="s">
        <v>86</v>
      </c>
      <c r="AV97" s="13" t="s">
        <v>86</v>
      </c>
      <c r="AW97" s="13" t="s">
        <v>39</v>
      </c>
      <c r="AX97" s="13" t="s">
        <v>76</v>
      </c>
      <c r="AY97" s="235" t="s">
        <v>180</v>
      </c>
    </row>
    <row r="98" spans="2:51" s="14" customFormat="1" ht="12">
      <c r="B98" s="236"/>
      <c r="C98" s="237"/>
      <c r="D98" s="216" t="s">
        <v>189</v>
      </c>
      <c r="E98" s="238" t="s">
        <v>21</v>
      </c>
      <c r="F98" s="239" t="s">
        <v>192</v>
      </c>
      <c r="G98" s="237"/>
      <c r="H98" s="240">
        <v>80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189</v>
      </c>
      <c r="AU98" s="246" t="s">
        <v>86</v>
      </c>
      <c r="AV98" s="14" t="s">
        <v>187</v>
      </c>
      <c r="AW98" s="14" t="s">
        <v>39</v>
      </c>
      <c r="AX98" s="14" t="s">
        <v>84</v>
      </c>
      <c r="AY98" s="246" t="s">
        <v>180</v>
      </c>
    </row>
    <row r="99" spans="2:65" s="1" customFormat="1" ht="25.5" customHeight="1">
      <c r="B99" s="42"/>
      <c r="C99" s="202" t="s">
        <v>86</v>
      </c>
      <c r="D99" s="202" t="s">
        <v>182</v>
      </c>
      <c r="E99" s="203" t="s">
        <v>888</v>
      </c>
      <c r="F99" s="204" t="s">
        <v>889</v>
      </c>
      <c r="G99" s="205" t="s">
        <v>890</v>
      </c>
      <c r="H99" s="206">
        <v>10</v>
      </c>
      <c r="I99" s="207"/>
      <c r="J99" s="208">
        <f>ROUND(I99*H99,2)</f>
        <v>0</v>
      </c>
      <c r="K99" s="204" t="s">
        <v>186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187</v>
      </c>
      <c r="AT99" s="25" t="s">
        <v>182</v>
      </c>
      <c r="AU99" s="25" t="s">
        <v>86</v>
      </c>
      <c r="AY99" s="25" t="s">
        <v>180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187</v>
      </c>
      <c r="BM99" s="25" t="s">
        <v>891</v>
      </c>
    </row>
    <row r="100" spans="2:51" s="12" customFormat="1" ht="12">
      <c r="B100" s="214"/>
      <c r="C100" s="215"/>
      <c r="D100" s="216" t="s">
        <v>189</v>
      </c>
      <c r="E100" s="217" t="s">
        <v>21</v>
      </c>
      <c r="F100" s="218" t="s">
        <v>892</v>
      </c>
      <c r="G100" s="215"/>
      <c r="H100" s="217" t="s">
        <v>21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189</v>
      </c>
      <c r="AU100" s="224" t="s">
        <v>86</v>
      </c>
      <c r="AV100" s="12" t="s">
        <v>84</v>
      </c>
      <c r="AW100" s="12" t="s">
        <v>39</v>
      </c>
      <c r="AX100" s="12" t="s">
        <v>76</v>
      </c>
      <c r="AY100" s="224" t="s">
        <v>180</v>
      </c>
    </row>
    <row r="101" spans="2:51" s="13" customFormat="1" ht="12">
      <c r="B101" s="225"/>
      <c r="C101" s="226"/>
      <c r="D101" s="216" t="s">
        <v>189</v>
      </c>
      <c r="E101" s="227" t="s">
        <v>21</v>
      </c>
      <c r="F101" s="228" t="s">
        <v>241</v>
      </c>
      <c r="G101" s="226"/>
      <c r="H101" s="229">
        <v>10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AT101" s="235" t="s">
        <v>189</v>
      </c>
      <c r="AU101" s="235" t="s">
        <v>86</v>
      </c>
      <c r="AV101" s="13" t="s">
        <v>86</v>
      </c>
      <c r="AW101" s="13" t="s">
        <v>39</v>
      </c>
      <c r="AX101" s="13" t="s">
        <v>76</v>
      </c>
      <c r="AY101" s="235" t="s">
        <v>180</v>
      </c>
    </row>
    <row r="102" spans="2:51" s="14" customFormat="1" ht="12">
      <c r="B102" s="236"/>
      <c r="C102" s="237"/>
      <c r="D102" s="216" t="s">
        <v>189</v>
      </c>
      <c r="E102" s="238" t="s">
        <v>21</v>
      </c>
      <c r="F102" s="239" t="s">
        <v>192</v>
      </c>
      <c r="G102" s="237"/>
      <c r="H102" s="240">
        <v>10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189</v>
      </c>
      <c r="AU102" s="246" t="s">
        <v>86</v>
      </c>
      <c r="AV102" s="14" t="s">
        <v>187</v>
      </c>
      <c r="AW102" s="14" t="s">
        <v>39</v>
      </c>
      <c r="AX102" s="14" t="s">
        <v>84</v>
      </c>
      <c r="AY102" s="246" t="s">
        <v>180</v>
      </c>
    </row>
    <row r="103" spans="2:65" s="1" customFormat="1" ht="16.5" customHeight="1">
      <c r="B103" s="42"/>
      <c r="C103" s="202" t="s">
        <v>200</v>
      </c>
      <c r="D103" s="202" t="s">
        <v>182</v>
      </c>
      <c r="E103" s="203" t="s">
        <v>893</v>
      </c>
      <c r="F103" s="204" t="s">
        <v>894</v>
      </c>
      <c r="G103" s="205" t="s">
        <v>865</v>
      </c>
      <c r="H103" s="206">
        <v>1</v>
      </c>
      <c r="I103" s="207"/>
      <c r="J103" s="208">
        <f>ROUND(I103*H103,2)</f>
        <v>0</v>
      </c>
      <c r="K103" s="204" t="s">
        <v>422</v>
      </c>
      <c r="L103" s="62"/>
      <c r="M103" s="209" t="s">
        <v>21</v>
      </c>
      <c r="N103" s="210" t="s">
        <v>47</v>
      </c>
      <c r="O103" s="43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187</v>
      </c>
      <c r="AT103" s="25" t="s">
        <v>182</v>
      </c>
      <c r="AU103" s="25" t="s">
        <v>86</v>
      </c>
      <c r="AY103" s="25" t="s">
        <v>180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84</v>
      </c>
      <c r="BK103" s="213">
        <f>ROUND(I103*H103,2)</f>
        <v>0</v>
      </c>
      <c r="BL103" s="25" t="s">
        <v>187</v>
      </c>
      <c r="BM103" s="25" t="s">
        <v>895</v>
      </c>
    </row>
    <row r="104" spans="2:47" s="1" customFormat="1" ht="60">
      <c r="B104" s="42"/>
      <c r="C104" s="64"/>
      <c r="D104" s="216" t="s">
        <v>424</v>
      </c>
      <c r="E104" s="64"/>
      <c r="F104" s="274" t="s">
        <v>896</v>
      </c>
      <c r="G104" s="64"/>
      <c r="H104" s="64"/>
      <c r="I104" s="173"/>
      <c r="J104" s="64"/>
      <c r="K104" s="64"/>
      <c r="L104" s="62"/>
      <c r="M104" s="275"/>
      <c r="N104" s="43"/>
      <c r="O104" s="43"/>
      <c r="P104" s="43"/>
      <c r="Q104" s="43"/>
      <c r="R104" s="43"/>
      <c r="S104" s="43"/>
      <c r="T104" s="79"/>
      <c r="AT104" s="25" t="s">
        <v>424</v>
      </c>
      <c r="AU104" s="25" t="s">
        <v>86</v>
      </c>
    </row>
    <row r="105" spans="2:51" s="12" customFormat="1" ht="24">
      <c r="B105" s="214"/>
      <c r="C105" s="215"/>
      <c r="D105" s="216" t="s">
        <v>189</v>
      </c>
      <c r="E105" s="217" t="s">
        <v>21</v>
      </c>
      <c r="F105" s="218" t="s">
        <v>897</v>
      </c>
      <c r="G105" s="215"/>
      <c r="H105" s="217" t="s">
        <v>21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189</v>
      </c>
      <c r="AU105" s="224" t="s">
        <v>86</v>
      </c>
      <c r="AV105" s="12" t="s">
        <v>84</v>
      </c>
      <c r="AW105" s="12" t="s">
        <v>39</v>
      </c>
      <c r="AX105" s="12" t="s">
        <v>76</v>
      </c>
      <c r="AY105" s="224" t="s">
        <v>180</v>
      </c>
    </row>
    <row r="106" spans="2:51" s="13" customFormat="1" ht="12">
      <c r="B106" s="225"/>
      <c r="C106" s="226"/>
      <c r="D106" s="216" t="s">
        <v>189</v>
      </c>
      <c r="E106" s="227" t="s">
        <v>21</v>
      </c>
      <c r="F106" s="228" t="s">
        <v>84</v>
      </c>
      <c r="G106" s="226"/>
      <c r="H106" s="229">
        <v>1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AT106" s="235" t="s">
        <v>189</v>
      </c>
      <c r="AU106" s="235" t="s">
        <v>86</v>
      </c>
      <c r="AV106" s="13" t="s">
        <v>86</v>
      </c>
      <c r="AW106" s="13" t="s">
        <v>39</v>
      </c>
      <c r="AX106" s="13" t="s">
        <v>76</v>
      </c>
      <c r="AY106" s="235" t="s">
        <v>180</v>
      </c>
    </row>
    <row r="107" spans="2:51" s="14" customFormat="1" ht="12">
      <c r="B107" s="236"/>
      <c r="C107" s="237"/>
      <c r="D107" s="216" t="s">
        <v>189</v>
      </c>
      <c r="E107" s="238" t="s">
        <v>21</v>
      </c>
      <c r="F107" s="239" t="s">
        <v>192</v>
      </c>
      <c r="G107" s="237"/>
      <c r="H107" s="240">
        <v>1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AT107" s="246" t="s">
        <v>189</v>
      </c>
      <c r="AU107" s="246" t="s">
        <v>86</v>
      </c>
      <c r="AV107" s="14" t="s">
        <v>187</v>
      </c>
      <c r="AW107" s="14" t="s">
        <v>39</v>
      </c>
      <c r="AX107" s="14" t="s">
        <v>84</v>
      </c>
      <c r="AY107" s="246" t="s">
        <v>180</v>
      </c>
    </row>
    <row r="108" spans="2:65" s="1" customFormat="1" ht="25.5" customHeight="1">
      <c r="B108" s="42"/>
      <c r="C108" s="202" t="s">
        <v>187</v>
      </c>
      <c r="D108" s="202" t="s">
        <v>182</v>
      </c>
      <c r="E108" s="203" t="s">
        <v>898</v>
      </c>
      <c r="F108" s="204" t="s">
        <v>899</v>
      </c>
      <c r="G108" s="205" t="s">
        <v>319</v>
      </c>
      <c r="H108" s="206">
        <v>20.044</v>
      </c>
      <c r="I108" s="207"/>
      <c r="J108" s="208">
        <f>ROUND(I108*H108,2)</f>
        <v>0</v>
      </c>
      <c r="K108" s="204" t="s">
        <v>186</v>
      </c>
      <c r="L108" s="62"/>
      <c r="M108" s="209" t="s">
        <v>21</v>
      </c>
      <c r="N108" s="210" t="s">
        <v>47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187</v>
      </c>
      <c r="AT108" s="25" t="s">
        <v>182</v>
      </c>
      <c r="AU108" s="25" t="s">
        <v>86</v>
      </c>
      <c r="AY108" s="25" t="s">
        <v>180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84</v>
      </c>
      <c r="BK108" s="213">
        <f>ROUND(I108*H108,2)</f>
        <v>0</v>
      </c>
      <c r="BL108" s="25" t="s">
        <v>187</v>
      </c>
      <c r="BM108" s="25" t="s">
        <v>900</v>
      </c>
    </row>
    <row r="109" spans="2:51" s="12" customFormat="1" ht="12">
      <c r="B109" s="214"/>
      <c r="C109" s="215"/>
      <c r="D109" s="216" t="s">
        <v>189</v>
      </c>
      <c r="E109" s="217" t="s">
        <v>21</v>
      </c>
      <c r="F109" s="218" t="s">
        <v>901</v>
      </c>
      <c r="G109" s="215"/>
      <c r="H109" s="217" t="s">
        <v>21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189</v>
      </c>
      <c r="AU109" s="224" t="s">
        <v>86</v>
      </c>
      <c r="AV109" s="12" t="s">
        <v>84</v>
      </c>
      <c r="AW109" s="12" t="s">
        <v>39</v>
      </c>
      <c r="AX109" s="12" t="s">
        <v>76</v>
      </c>
      <c r="AY109" s="224" t="s">
        <v>180</v>
      </c>
    </row>
    <row r="110" spans="2:51" s="12" customFormat="1" ht="12">
      <c r="B110" s="214"/>
      <c r="C110" s="215"/>
      <c r="D110" s="216" t="s">
        <v>189</v>
      </c>
      <c r="E110" s="217" t="s">
        <v>21</v>
      </c>
      <c r="F110" s="218" t="s">
        <v>902</v>
      </c>
      <c r="G110" s="215"/>
      <c r="H110" s="217" t="s">
        <v>21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189</v>
      </c>
      <c r="AU110" s="224" t="s">
        <v>86</v>
      </c>
      <c r="AV110" s="12" t="s">
        <v>84</v>
      </c>
      <c r="AW110" s="12" t="s">
        <v>39</v>
      </c>
      <c r="AX110" s="12" t="s">
        <v>76</v>
      </c>
      <c r="AY110" s="224" t="s">
        <v>180</v>
      </c>
    </row>
    <row r="111" spans="2:51" s="13" customFormat="1" ht="12">
      <c r="B111" s="225"/>
      <c r="C111" s="226"/>
      <c r="D111" s="216" t="s">
        <v>189</v>
      </c>
      <c r="E111" s="227" t="s">
        <v>21</v>
      </c>
      <c r="F111" s="228" t="s">
        <v>903</v>
      </c>
      <c r="G111" s="226"/>
      <c r="H111" s="229">
        <v>20.044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189</v>
      </c>
      <c r="AU111" s="235" t="s">
        <v>86</v>
      </c>
      <c r="AV111" s="13" t="s">
        <v>86</v>
      </c>
      <c r="AW111" s="13" t="s">
        <v>39</v>
      </c>
      <c r="AX111" s="13" t="s">
        <v>76</v>
      </c>
      <c r="AY111" s="235" t="s">
        <v>180</v>
      </c>
    </row>
    <row r="112" spans="2:51" s="14" customFormat="1" ht="12">
      <c r="B112" s="236"/>
      <c r="C112" s="237"/>
      <c r="D112" s="216" t="s">
        <v>189</v>
      </c>
      <c r="E112" s="238" t="s">
        <v>21</v>
      </c>
      <c r="F112" s="239" t="s">
        <v>192</v>
      </c>
      <c r="G112" s="237"/>
      <c r="H112" s="240">
        <v>20.044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189</v>
      </c>
      <c r="AU112" s="246" t="s">
        <v>86</v>
      </c>
      <c r="AV112" s="14" t="s">
        <v>187</v>
      </c>
      <c r="AW112" s="14" t="s">
        <v>39</v>
      </c>
      <c r="AX112" s="14" t="s">
        <v>84</v>
      </c>
      <c r="AY112" s="246" t="s">
        <v>180</v>
      </c>
    </row>
    <row r="113" spans="2:65" s="1" customFormat="1" ht="25.5" customHeight="1">
      <c r="B113" s="42"/>
      <c r="C113" s="202" t="s">
        <v>211</v>
      </c>
      <c r="D113" s="202" t="s">
        <v>182</v>
      </c>
      <c r="E113" s="203" t="s">
        <v>748</v>
      </c>
      <c r="F113" s="204" t="s">
        <v>749</v>
      </c>
      <c r="G113" s="205" t="s">
        <v>319</v>
      </c>
      <c r="H113" s="206">
        <v>38.384</v>
      </c>
      <c r="I113" s="207"/>
      <c r="J113" s="208">
        <f>ROUND(I113*H113,2)</f>
        <v>0</v>
      </c>
      <c r="K113" s="204" t="s">
        <v>186</v>
      </c>
      <c r="L113" s="62"/>
      <c r="M113" s="209" t="s">
        <v>21</v>
      </c>
      <c r="N113" s="210" t="s">
        <v>47</v>
      </c>
      <c r="O113" s="43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25" t="s">
        <v>187</v>
      </c>
      <c r="AT113" s="25" t="s">
        <v>182</v>
      </c>
      <c r="AU113" s="25" t="s">
        <v>86</v>
      </c>
      <c r="AY113" s="25" t="s">
        <v>180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187</v>
      </c>
      <c r="BM113" s="25" t="s">
        <v>904</v>
      </c>
    </row>
    <row r="114" spans="2:51" s="12" customFormat="1" ht="12">
      <c r="B114" s="214"/>
      <c r="C114" s="215"/>
      <c r="D114" s="216" t="s">
        <v>189</v>
      </c>
      <c r="E114" s="217" t="s">
        <v>21</v>
      </c>
      <c r="F114" s="218" t="s">
        <v>905</v>
      </c>
      <c r="G114" s="215"/>
      <c r="H114" s="217" t="s">
        <v>21</v>
      </c>
      <c r="I114" s="219"/>
      <c r="J114" s="215"/>
      <c r="K114" s="215"/>
      <c r="L114" s="220"/>
      <c r="M114" s="221"/>
      <c r="N114" s="222"/>
      <c r="O114" s="222"/>
      <c r="P114" s="222"/>
      <c r="Q114" s="222"/>
      <c r="R114" s="222"/>
      <c r="S114" s="222"/>
      <c r="T114" s="223"/>
      <c r="AT114" s="224" t="s">
        <v>189</v>
      </c>
      <c r="AU114" s="224" t="s">
        <v>86</v>
      </c>
      <c r="AV114" s="12" t="s">
        <v>84</v>
      </c>
      <c r="AW114" s="12" t="s">
        <v>39</v>
      </c>
      <c r="AX114" s="12" t="s">
        <v>76</v>
      </c>
      <c r="AY114" s="224" t="s">
        <v>180</v>
      </c>
    </row>
    <row r="115" spans="2:51" s="13" customFormat="1" ht="12">
      <c r="B115" s="225"/>
      <c r="C115" s="226"/>
      <c r="D115" s="216" t="s">
        <v>189</v>
      </c>
      <c r="E115" s="227" t="s">
        <v>21</v>
      </c>
      <c r="F115" s="228" t="s">
        <v>906</v>
      </c>
      <c r="G115" s="226"/>
      <c r="H115" s="229">
        <v>12.15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AT115" s="235" t="s">
        <v>189</v>
      </c>
      <c r="AU115" s="235" t="s">
        <v>86</v>
      </c>
      <c r="AV115" s="13" t="s">
        <v>86</v>
      </c>
      <c r="AW115" s="13" t="s">
        <v>39</v>
      </c>
      <c r="AX115" s="13" t="s">
        <v>76</v>
      </c>
      <c r="AY115" s="235" t="s">
        <v>180</v>
      </c>
    </row>
    <row r="116" spans="2:51" s="15" customFormat="1" ht="12">
      <c r="B116" s="253"/>
      <c r="C116" s="254"/>
      <c r="D116" s="216" t="s">
        <v>189</v>
      </c>
      <c r="E116" s="255" t="s">
        <v>21</v>
      </c>
      <c r="F116" s="256" t="s">
        <v>331</v>
      </c>
      <c r="G116" s="254"/>
      <c r="H116" s="257">
        <v>12.15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189</v>
      </c>
      <c r="AU116" s="263" t="s">
        <v>86</v>
      </c>
      <c r="AV116" s="15" t="s">
        <v>200</v>
      </c>
      <c r="AW116" s="15" t="s">
        <v>39</v>
      </c>
      <c r="AX116" s="15" t="s">
        <v>76</v>
      </c>
      <c r="AY116" s="263" t="s">
        <v>180</v>
      </c>
    </row>
    <row r="117" spans="2:51" s="12" customFormat="1" ht="12">
      <c r="B117" s="214"/>
      <c r="C117" s="215"/>
      <c r="D117" s="216" t="s">
        <v>189</v>
      </c>
      <c r="E117" s="217" t="s">
        <v>21</v>
      </c>
      <c r="F117" s="218" t="s">
        <v>907</v>
      </c>
      <c r="G117" s="215"/>
      <c r="H117" s="217" t="s">
        <v>21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189</v>
      </c>
      <c r="AU117" s="224" t="s">
        <v>86</v>
      </c>
      <c r="AV117" s="12" t="s">
        <v>84</v>
      </c>
      <c r="AW117" s="12" t="s">
        <v>39</v>
      </c>
      <c r="AX117" s="12" t="s">
        <v>76</v>
      </c>
      <c r="AY117" s="224" t="s">
        <v>180</v>
      </c>
    </row>
    <row r="118" spans="2:51" s="13" customFormat="1" ht="12">
      <c r="B118" s="225"/>
      <c r="C118" s="226"/>
      <c r="D118" s="216" t="s">
        <v>189</v>
      </c>
      <c r="E118" s="227" t="s">
        <v>21</v>
      </c>
      <c r="F118" s="228" t="s">
        <v>908</v>
      </c>
      <c r="G118" s="226"/>
      <c r="H118" s="229">
        <v>15.125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189</v>
      </c>
      <c r="AU118" s="235" t="s">
        <v>86</v>
      </c>
      <c r="AV118" s="13" t="s">
        <v>86</v>
      </c>
      <c r="AW118" s="13" t="s">
        <v>39</v>
      </c>
      <c r="AX118" s="13" t="s">
        <v>76</v>
      </c>
      <c r="AY118" s="235" t="s">
        <v>180</v>
      </c>
    </row>
    <row r="119" spans="2:51" s="13" customFormat="1" ht="12">
      <c r="B119" s="225"/>
      <c r="C119" s="226"/>
      <c r="D119" s="216" t="s">
        <v>189</v>
      </c>
      <c r="E119" s="227" t="s">
        <v>21</v>
      </c>
      <c r="F119" s="228" t="s">
        <v>909</v>
      </c>
      <c r="G119" s="226"/>
      <c r="H119" s="229">
        <v>16.625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AT119" s="235" t="s">
        <v>189</v>
      </c>
      <c r="AU119" s="235" t="s">
        <v>86</v>
      </c>
      <c r="AV119" s="13" t="s">
        <v>86</v>
      </c>
      <c r="AW119" s="13" t="s">
        <v>39</v>
      </c>
      <c r="AX119" s="13" t="s">
        <v>76</v>
      </c>
      <c r="AY119" s="235" t="s">
        <v>180</v>
      </c>
    </row>
    <row r="120" spans="2:51" s="13" customFormat="1" ht="12">
      <c r="B120" s="225"/>
      <c r="C120" s="226"/>
      <c r="D120" s="216" t="s">
        <v>189</v>
      </c>
      <c r="E120" s="227" t="s">
        <v>21</v>
      </c>
      <c r="F120" s="228" t="s">
        <v>910</v>
      </c>
      <c r="G120" s="226"/>
      <c r="H120" s="229">
        <v>-5.516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AT120" s="235" t="s">
        <v>189</v>
      </c>
      <c r="AU120" s="235" t="s">
        <v>86</v>
      </c>
      <c r="AV120" s="13" t="s">
        <v>86</v>
      </c>
      <c r="AW120" s="13" t="s">
        <v>39</v>
      </c>
      <c r="AX120" s="13" t="s">
        <v>76</v>
      </c>
      <c r="AY120" s="235" t="s">
        <v>180</v>
      </c>
    </row>
    <row r="121" spans="2:51" s="15" customFormat="1" ht="12">
      <c r="B121" s="253"/>
      <c r="C121" s="254"/>
      <c r="D121" s="216" t="s">
        <v>189</v>
      </c>
      <c r="E121" s="255" t="s">
        <v>21</v>
      </c>
      <c r="F121" s="256" t="s">
        <v>331</v>
      </c>
      <c r="G121" s="254"/>
      <c r="H121" s="257">
        <v>26.234</v>
      </c>
      <c r="I121" s="258"/>
      <c r="J121" s="254"/>
      <c r="K121" s="254"/>
      <c r="L121" s="259"/>
      <c r="M121" s="260"/>
      <c r="N121" s="261"/>
      <c r="O121" s="261"/>
      <c r="P121" s="261"/>
      <c r="Q121" s="261"/>
      <c r="R121" s="261"/>
      <c r="S121" s="261"/>
      <c r="T121" s="262"/>
      <c r="AT121" s="263" t="s">
        <v>189</v>
      </c>
      <c r="AU121" s="263" t="s">
        <v>86</v>
      </c>
      <c r="AV121" s="15" t="s">
        <v>200</v>
      </c>
      <c r="AW121" s="15" t="s">
        <v>39</v>
      </c>
      <c r="AX121" s="15" t="s">
        <v>76</v>
      </c>
      <c r="AY121" s="263" t="s">
        <v>180</v>
      </c>
    </row>
    <row r="122" spans="2:51" s="14" customFormat="1" ht="12">
      <c r="B122" s="236"/>
      <c r="C122" s="237"/>
      <c r="D122" s="216" t="s">
        <v>189</v>
      </c>
      <c r="E122" s="238" t="s">
        <v>21</v>
      </c>
      <c r="F122" s="239" t="s">
        <v>192</v>
      </c>
      <c r="G122" s="237"/>
      <c r="H122" s="240">
        <v>38.384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189</v>
      </c>
      <c r="AU122" s="246" t="s">
        <v>86</v>
      </c>
      <c r="AV122" s="14" t="s">
        <v>187</v>
      </c>
      <c r="AW122" s="14" t="s">
        <v>39</v>
      </c>
      <c r="AX122" s="14" t="s">
        <v>84</v>
      </c>
      <c r="AY122" s="246" t="s">
        <v>180</v>
      </c>
    </row>
    <row r="123" spans="2:65" s="1" customFormat="1" ht="25.5" customHeight="1">
      <c r="B123" s="42"/>
      <c r="C123" s="202" t="s">
        <v>217</v>
      </c>
      <c r="D123" s="202" t="s">
        <v>182</v>
      </c>
      <c r="E123" s="203" t="s">
        <v>753</v>
      </c>
      <c r="F123" s="204" t="s">
        <v>754</v>
      </c>
      <c r="G123" s="205" t="s">
        <v>319</v>
      </c>
      <c r="H123" s="206">
        <v>19.192</v>
      </c>
      <c r="I123" s="207"/>
      <c r="J123" s="208">
        <f>ROUND(I123*H123,2)</f>
        <v>0</v>
      </c>
      <c r="K123" s="204" t="s">
        <v>186</v>
      </c>
      <c r="L123" s="62"/>
      <c r="M123" s="209" t="s">
        <v>21</v>
      </c>
      <c r="N123" s="210" t="s">
        <v>47</v>
      </c>
      <c r="O123" s="43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AR123" s="25" t="s">
        <v>187</v>
      </c>
      <c r="AT123" s="25" t="s">
        <v>182</v>
      </c>
      <c r="AU123" s="25" t="s">
        <v>86</v>
      </c>
      <c r="AY123" s="25" t="s">
        <v>180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84</v>
      </c>
      <c r="BK123" s="213">
        <f>ROUND(I123*H123,2)</f>
        <v>0</v>
      </c>
      <c r="BL123" s="25" t="s">
        <v>187</v>
      </c>
      <c r="BM123" s="25" t="s">
        <v>911</v>
      </c>
    </row>
    <row r="124" spans="2:51" s="12" customFormat="1" ht="12">
      <c r="B124" s="214"/>
      <c r="C124" s="215"/>
      <c r="D124" s="216" t="s">
        <v>189</v>
      </c>
      <c r="E124" s="217" t="s">
        <v>21</v>
      </c>
      <c r="F124" s="218" t="s">
        <v>912</v>
      </c>
      <c r="G124" s="215"/>
      <c r="H124" s="217" t="s">
        <v>21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189</v>
      </c>
      <c r="AU124" s="224" t="s">
        <v>86</v>
      </c>
      <c r="AV124" s="12" t="s">
        <v>84</v>
      </c>
      <c r="AW124" s="12" t="s">
        <v>39</v>
      </c>
      <c r="AX124" s="12" t="s">
        <v>76</v>
      </c>
      <c r="AY124" s="224" t="s">
        <v>180</v>
      </c>
    </row>
    <row r="125" spans="2:51" s="13" customFormat="1" ht="12">
      <c r="B125" s="225"/>
      <c r="C125" s="226"/>
      <c r="D125" s="216" t="s">
        <v>189</v>
      </c>
      <c r="E125" s="227" t="s">
        <v>21</v>
      </c>
      <c r="F125" s="228" t="s">
        <v>913</v>
      </c>
      <c r="G125" s="226"/>
      <c r="H125" s="229">
        <v>19.192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AT125" s="235" t="s">
        <v>189</v>
      </c>
      <c r="AU125" s="235" t="s">
        <v>86</v>
      </c>
      <c r="AV125" s="13" t="s">
        <v>86</v>
      </c>
      <c r="AW125" s="13" t="s">
        <v>39</v>
      </c>
      <c r="AX125" s="13" t="s">
        <v>76</v>
      </c>
      <c r="AY125" s="235" t="s">
        <v>180</v>
      </c>
    </row>
    <row r="126" spans="2:51" s="14" customFormat="1" ht="12">
      <c r="B126" s="236"/>
      <c r="C126" s="237"/>
      <c r="D126" s="216" t="s">
        <v>189</v>
      </c>
      <c r="E126" s="238" t="s">
        <v>21</v>
      </c>
      <c r="F126" s="239" t="s">
        <v>192</v>
      </c>
      <c r="G126" s="237"/>
      <c r="H126" s="240">
        <v>19.192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189</v>
      </c>
      <c r="AU126" s="246" t="s">
        <v>86</v>
      </c>
      <c r="AV126" s="14" t="s">
        <v>187</v>
      </c>
      <c r="AW126" s="14" t="s">
        <v>39</v>
      </c>
      <c r="AX126" s="14" t="s">
        <v>84</v>
      </c>
      <c r="AY126" s="246" t="s">
        <v>180</v>
      </c>
    </row>
    <row r="127" spans="2:65" s="1" customFormat="1" ht="25.5" customHeight="1">
      <c r="B127" s="42"/>
      <c r="C127" s="202" t="s">
        <v>224</v>
      </c>
      <c r="D127" s="202" t="s">
        <v>182</v>
      </c>
      <c r="E127" s="203" t="s">
        <v>914</v>
      </c>
      <c r="F127" s="204" t="s">
        <v>915</v>
      </c>
      <c r="G127" s="205" t="s">
        <v>319</v>
      </c>
      <c r="H127" s="206">
        <v>2.322</v>
      </c>
      <c r="I127" s="207"/>
      <c r="J127" s="208">
        <f>ROUND(I127*H127,2)</f>
        <v>0</v>
      </c>
      <c r="K127" s="204" t="s">
        <v>186</v>
      </c>
      <c r="L127" s="62"/>
      <c r="M127" s="209" t="s">
        <v>21</v>
      </c>
      <c r="N127" s="210" t="s">
        <v>47</v>
      </c>
      <c r="O127" s="43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5" t="s">
        <v>187</v>
      </c>
      <c r="AT127" s="25" t="s">
        <v>182</v>
      </c>
      <c r="AU127" s="25" t="s">
        <v>86</v>
      </c>
      <c r="AY127" s="25" t="s">
        <v>180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84</v>
      </c>
      <c r="BK127" s="213">
        <f>ROUND(I127*H127,2)</f>
        <v>0</v>
      </c>
      <c r="BL127" s="25" t="s">
        <v>187</v>
      </c>
      <c r="BM127" s="25" t="s">
        <v>916</v>
      </c>
    </row>
    <row r="128" spans="2:51" s="12" customFormat="1" ht="12">
      <c r="B128" s="214"/>
      <c r="C128" s="215"/>
      <c r="D128" s="216" t="s">
        <v>189</v>
      </c>
      <c r="E128" s="217" t="s">
        <v>21</v>
      </c>
      <c r="F128" s="218" t="s">
        <v>917</v>
      </c>
      <c r="G128" s="215"/>
      <c r="H128" s="217" t="s">
        <v>21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189</v>
      </c>
      <c r="AU128" s="224" t="s">
        <v>86</v>
      </c>
      <c r="AV128" s="12" t="s">
        <v>84</v>
      </c>
      <c r="AW128" s="12" t="s">
        <v>39</v>
      </c>
      <c r="AX128" s="12" t="s">
        <v>76</v>
      </c>
      <c r="AY128" s="224" t="s">
        <v>180</v>
      </c>
    </row>
    <row r="129" spans="2:51" s="13" customFormat="1" ht="12">
      <c r="B129" s="225"/>
      <c r="C129" s="226"/>
      <c r="D129" s="216" t="s">
        <v>189</v>
      </c>
      <c r="E129" s="227" t="s">
        <v>21</v>
      </c>
      <c r="F129" s="228" t="s">
        <v>918</v>
      </c>
      <c r="G129" s="226"/>
      <c r="H129" s="229">
        <v>2.322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189</v>
      </c>
      <c r="AU129" s="235" t="s">
        <v>86</v>
      </c>
      <c r="AV129" s="13" t="s">
        <v>86</v>
      </c>
      <c r="AW129" s="13" t="s">
        <v>39</v>
      </c>
      <c r="AX129" s="13" t="s">
        <v>76</v>
      </c>
      <c r="AY129" s="235" t="s">
        <v>180</v>
      </c>
    </row>
    <row r="130" spans="2:51" s="14" customFormat="1" ht="12">
      <c r="B130" s="236"/>
      <c r="C130" s="237"/>
      <c r="D130" s="216" t="s">
        <v>189</v>
      </c>
      <c r="E130" s="238" t="s">
        <v>21</v>
      </c>
      <c r="F130" s="239" t="s">
        <v>192</v>
      </c>
      <c r="G130" s="237"/>
      <c r="H130" s="240">
        <v>2.322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189</v>
      </c>
      <c r="AU130" s="246" t="s">
        <v>86</v>
      </c>
      <c r="AV130" s="14" t="s">
        <v>187</v>
      </c>
      <c r="AW130" s="14" t="s">
        <v>39</v>
      </c>
      <c r="AX130" s="14" t="s">
        <v>84</v>
      </c>
      <c r="AY130" s="246" t="s">
        <v>180</v>
      </c>
    </row>
    <row r="131" spans="2:65" s="1" customFormat="1" ht="38.25" customHeight="1">
      <c r="B131" s="42"/>
      <c r="C131" s="202" t="s">
        <v>223</v>
      </c>
      <c r="D131" s="202" t="s">
        <v>182</v>
      </c>
      <c r="E131" s="203" t="s">
        <v>919</v>
      </c>
      <c r="F131" s="204" t="s">
        <v>920</v>
      </c>
      <c r="G131" s="205" t="s">
        <v>319</v>
      </c>
      <c r="H131" s="206">
        <v>1.161</v>
      </c>
      <c r="I131" s="207"/>
      <c r="J131" s="208">
        <f>ROUND(I131*H131,2)</f>
        <v>0</v>
      </c>
      <c r="K131" s="204" t="s">
        <v>186</v>
      </c>
      <c r="L131" s="62"/>
      <c r="M131" s="209" t="s">
        <v>21</v>
      </c>
      <c r="N131" s="210" t="s">
        <v>47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187</v>
      </c>
      <c r="AT131" s="25" t="s">
        <v>182</v>
      </c>
      <c r="AU131" s="25" t="s">
        <v>86</v>
      </c>
      <c r="AY131" s="25" t="s">
        <v>180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84</v>
      </c>
      <c r="BK131" s="213">
        <f>ROUND(I131*H131,2)</f>
        <v>0</v>
      </c>
      <c r="BL131" s="25" t="s">
        <v>187</v>
      </c>
      <c r="BM131" s="25" t="s">
        <v>921</v>
      </c>
    </row>
    <row r="132" spans="2:51" s="12" customFormat="1" ht="12">
      <c r="B132" s="214"/>
      <c r="C132" s="215"/>
      <c r="D132" s="216" t="s">
        <v>189</v>
      </c>
      <c r="E132" s="217" t="s">
        <v>21</v>
      </c>
      <c r="F132" s="218" t="s">
        <v>922</v>
      </c>
      <c r="G132" s="215"/>
      <c r="H132" s="217" t="s">
        <v>21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189</v>
      </c>
      <c r="AU132" s="224" t="s">
        <v>86</v>
      </c>
      <c r="AV132" s="12" t="s">
        <v>84</v>
      </c>
      <c r="AW132" s="12" t="s">
        <v>39</v>
      </c>
      <c r="AX132" s="12" t="s">
        <v>76</v>
      </c>
      <c r="AY132" s="224" t="s">
        <v>180</v>
      </c>
    </row>
    <row r="133" spans="2:51" s="13" customFormat="1" ht="12">
      <c r="B133" s="225"/>
      <c r="C133" s="226"/>
      <c r="D133" s="216" t="s">
        <v>189</v>
      </c>
      <c r="E133" s="227" t="s">
        <v>21</v>
      </c>
      <c r="F133" s="228" t="s">
        <v>923</v>
      </c>
      <c r="G133" s="226"/>
      <c r="H133" s="229">
        <v>1.161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189</v>
      </c>
      <c r="AU133" s="235" t="s">
        <v>86</v>
      </c>
      <c r="AV133" s="13" t="s">
        <v>86</v>
      </c>
      <c r="AW133" s="13" t="s">
        <v>39</v>
      </c>
      <c r="AX133" s="13" t="s">
        <v>76</v>
      </c>
      <c r="AY133" s="235" t="s">
        <v>180</v>
      </c>
    </row>
    <row r="134" spans="2:51" s="14" customFormat="1" ht="12">
      <c r="B134" s="236"/>
      <c r="C134" s="237"/>
      <c r="D134" s="216" t="s">
        <v>189</v>
      </c>
      <c r="E134" s="238" t="s">
        <v>21</v>
      </c>
      <c r="F134" s="239" t="s">
        <v>192</v>
      </c>
      <c r="G134" s="237"/>
      <c r="H134" s="240">
        <v>1.161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189</v>
      </c>
      <c r="AU134" s="246" t="s">
        <v>86</v>
      </c>
      <c r="AV134" s="14" t="s">
        <v>187</v>
      </c>
      <c r="AW134" s="14" t="s">
        <v>39</v>
      </c>
      <c r="AX134" s="14" t="s">
        <v>84</v>
      </c>
      <c r="AY134" s="246" t="s">
        <v>180</v>
      </c>
    </row>
    <row r="135" spans="2:65" s="1" customFormat="1" ht="38.25" customHeight="1">
      <c r="B135" s="42"/>
      <c r="C135" s="202" t="s">
        <v>235</v>
      </c>
      <c r="D135" s="202" t="s">
        <v>182</v>
      </c>
      <c r="E135" s="203" t="s">
        <v>924</v>
      </c>
      <c r="F135" s="204" t="s">
        <v>925</v>
      </c>
      <c r="G135" s="205" t="s">
        <v>319</v>
      </c>
      <c r="H135" s="206">
        <v>131.304</v>
      </c>
      <c r="I135" s="207"/>
      <c r="J135" s="208">
        <f>ROUND(I135*H135,2)</f>
        <v>0</v>
      </c>
      <c r="K135" s="204" t="s">
        <v>186</v>
      </c>
      <c r="L135" s="62"/>
      <c r="M135" s="209" t="s">
        <v>21</v>
      </c>
      <c r="N135" s="210" t="s">
        <v>47</v>
      </c>
      <c r="O135" s="43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5" t="s">
        <v>187</v>
      </c>
      <c r="AT135" s="25" t="s">
        <v>182</v>
      </c>
      <c r="AU135" s="25" t="s">
        <v>86</v>
      </c>
      <c r="AY135" s="25" t="s">
        <v>180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84</v>
      </c>
      <c r="BK135" s="213">
        <f>ROUND(I135*H135,2)</f>
        <v>0</v>
      </c>
      <c r="BL135" s="25" t="s">
        <v>187</v>
      </c>
      <c r="BM135" s="25" t="s">
        <v>926</v>
      </c>
    </row>
    <row r="136" spans="2:51" s="12" customFormat="1" ht="12">
      <c r="B136" s="214"/>
      <c r="C136" s="215"/>
      <c r="D136" s="216" t="s">
        <v>189</v>
      </c>
      <c r="E136" s="217" t="s">
        <v>21</v>
      </c>
      <c r="F136" s="218" t="s">
        <v>927</v>
      </c>
      <c r="G136" s="215"/>
      <c r="H136" s="217" t="s">
        <v>21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189</v>
      </c>
      <c r="AU136" s="224" t="s">
        <v>86</v>
      </c>
      <c r="AV136" s="12" t="s">
        <v>84</v>
      </c>
      <c r="AW136" s="12" t="s">
        <v>39</v>
      </c>
      <c r="AX136" s="12" t="s">
        <v>76</v>
      </c>
      <c r="AY136" s="224" t="s">
        <v>180</v>
      </c>
    </row>
    <row r="137" spans="2:51" s="12" customFormat="1" ht="12">
      <c r="B137" s="214"/>
      <c r="C137" s="215"/>
      <c r="D137" s="216" t="s">
        <v>189</v>
      </c>
      <c r="E137" s="217" t="s">
        <v>21</v>
      </c>
      <c r="F137" s="218" t="s">
        <v>928</v>
      </c>
      <c r="G137" s="215"/>
      <c r="H137" s="217" t="s">
        <v>21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189</v>
      </c>
      <c r="AU137" s="224" t="s">
        <v>86</v>
      </c>
      <c r="AV137" s="12" t="s">
        <v>84</v>
      </c>
      <c r="AW137" s="12" t="s">
        <v>39</v>
      </c>
      <c r="AX137" s="12" t="s">
        <v>76</v>
      </c>
      <c r="AY137" s="224" t="s">
        <v>180</v>
      </c>
    </row>
    <row r="138" spans="2:51" s="13" customFormat="1" ht="12">
      <c r="B138" s="225"/>
      <c r="C138" s="226"/>
      <c r="D138" s="216" t="s">
        <v>189</v>
      </c>
      <c r="E138" s="227" t="s">
        <v>21</v>
      </c>
      <c r="F138" s="228" t="s">
        <v>929</v>
      </c>
      <c r="G138" s="226"/>
      <c r="H138" s="229">
        <v>85.327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189</v>
      </c>
      <c r="AU138" s="235" t="s">
        <v>86</v>
      </c>
      <c r="AV138" s="13" t="s">
        <v>86</v>
      </c>
      <c r="AW138" s="13" t="s">
        <v>39</v>
      </c>
      <c r="AX138" s="13" t="s">
        <v>76</v>
      </c>
      <c r="AY138" s="235" t="s">
        <v>180</v>
      </c>
    </row>
    <row r="139" spans="2:51" s="13" customFormat="1" ht="12">
      <c r="B139" s="225"/>
      <c r="C139" s="226"/>
      <c r="D139" s="216" t="s">
        <v>189</v>
      </c>
      <c r="E139" s="227" t="s">
        <v>21</v>
      </c>
      <c r="F139" s="228" t="s">
        <v>930</v>
      </c>
      <c r="G139" s="226"/>
      <c r="H139" s="229">
        <v>31.577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189</v>
      </c>
      <c r="AU139" s="235" t="s">
        <v>86</v>
      </c>
      <c r="AV139" s="13" t="s">
        <v>86</v>
      </c>
      <c r="AW139" s="13" t="s">
        <v>39</v>
      </c>
      <c r="AX139" s="13" t="s">
        <v>76</v>
      </c>
      <c r="AY139" s="235" t="s">
        <v>180</v>
      </c>
    </row>
    <row r="140" spans="2:51" s="15" customFormat="1" ht="12">
      <c r="B140" s="253"/>
      <c r="C140" s="254"/>
      <c r="D140" s="216" t="s">
        <v>189</v>
      </c>
      <c r="E140" s="255" t="s">
        <v>21</v>
      </c>
      <c r="F140" s="256" t="s">
        <v>331</v>
      </c>
      <c r="G140" s="254"/>
      <c r="H140" s="257">
        <v>116.904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AT140" s="263" t="s">
        <v>189</v>
      </c>
      <c r="AU140" s="263" t="s">
        <v>86</v>
      </c>
      <c r="AV140" s="15" t="s">
        <v>200</v>
      </c>
      <c r="AW140" s="15" t="s">
        <v>39</v>
      </c>
      <c r="AX140" s="15" t="s">
        <v>76</v>
      </c>
      <c r="AY140" s="263" t="s">
        <v>180</v>
      </c>
    </row>
    <row r="141" spans="2:51" s="12" customFormat="1" ht="12">
      <c r="B141" s="214"/>
      <c r="C141" s="215"/>
      <c r="D141" s="216" t="s">
        <v>189</v>
      </c>
      <c r="E141" s="217" t="s">
        <v>21</v>
      </c>
      <c r="F141" s="218" t="s">
        <v>931</v>
      </c>
      <c r="G141" s="215"/>
      <c r="H141" s="217" t="s">
        <v>21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189</v>
      </c>
      <c r="AU141" s="224" t="s">
        <v>86</v>
      </c>
      <c r="AV141" s="12" t="s">
        <v>84</v>
      </c>
      <c r="AW141" s="12" t="s">
        <v>39</v>
      </c>
      <c r="AX141" s="12" t="s">
        <v>76</v>
      </c>
      <c r="AY141" s="224" t="s">
        <v>180</v>
      </c>
    </row>
    <row r="142" spans="2:51" s="13" customFormat="1" ht="12">
      <c r="B142" s="225"/>
      <c r="C142" s="226"/>
      <c r="D142" s="216" t="s">
        <v>189</v>
      </c>
      <c r="E142" s="227" t="s">
        <v>21</v>
      </c>
      <c r="F142" s="228" t="s">
        <v>932</v>
      </c>
      <c r="G142" s="226"/>
      <c r="H142" s="229">
        <v>14.4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189</v>
      </c>
      <c r="AU142" s="235" t="s">
        <v>86</v>
      </c>
      <c r="AV142" s="13" t="s">
        <v>86</v>
      </c>
      <c r="AW142" s="13" t="s">
        <v>39</v>
      </c>
      <c r="AX142" s="13" t="s">
        <v>76</v>
      </c>
      <c r="AY142" s="235" t="s">
        <v>180</v>
      </c>
    </row>
    <row r="143" spans="2:51" s="15" customFormat="1" ht="12">
      <c r="B143" s="253"/>
      <c r="C143" s="254"/>
      <c r="D143" s="216" t="s">
        <v>189</v>
      </c>
      <c r="E143" s="255" t="s">
        <v>21</v>
      </c>
      <c r="F143" s="256" t="s">
        <v>331</v>
      </c>
      <c r="G143" s="254"/>
      <c r="H143" s="257">
        <v>14.4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AT143" s="263" t="s">
        <v>189</v>
      </c>
      <c r="AU143" s="263" t="s">
        <v>86</v>
      </c>
      <c r="AV143" s="15" t="s">
        <v>200</v>
      </c>
      <c r="AW143" s="15" t="s">
        <v>39</v>
      </c>
      <c r="AX143" s="15" t="s">
        <v>76</v>
      </c>
      <c r="AY143" s="263" t="s">
        <v>180</v>
      </c>
    </row>
    <row r="144" spans="2:51" s="14" customFormat="1" ht="12">
      <c r="B144" s="236"/>
      <c r="C144" s="237"/>
      <c r="D144" s="216" t="s">
        <v>189</v>
      </c>
      <c r="E144" s="238" t="s">
        <v>21</v>
      </c>
      <c r="F144" s="239" t="s">
        <v>192</v>
      </c>
      <c r="G144" s="237"/>
      <c r="H144" s="240">
        <v>131.304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189</v>
      </c>
      <c r="AU144" s="246" t="s">
        <v>86</v>
      </c>
      <c r="AV144" s="14" t="s">
        <v>187</v>
      </c>
      <c r="AW144" s="14" t="s">
        <v>39</v>
      </c>
      <c r="AX144" s="14" t="s">
        <v>84</v>
      </c>
      <c r="AY144" s="246" t="s">
        <v>180</v>
      </c>
    </row>
    <row r="145" spans="2:65" s="1" customFormat="1" ht="38.25" customHeight="1">
      <c r="B145" s="42"/>
      <c r="C145" s="202" t="s">
        <v>241</v>
      </c>
      <c r="D145" s="202" t="s">
        <v>182</v>
      </c>
      <c r="E145" s="203" t="s">
        <v>933</v>
      </c>
      <c r="F145" s="204" t="s">
        <v>934</v>
      </c>
      <c r="G145" s="205" t="s">
        <v>319</v>
      </c>
      <c r="H145" s="206">
        <v>65.652</v>
      </c>
      <c r="I145" s="207"/>
      <c r="J145" s="208">
        <f>ROUND(I145*H145,2)</f>
        <v>0</v>
      </c>
      <c r="K145" s="204" t="s">
        <v>186</v>
      </c>
      <c r="L145" s="62"/>
      <c r="M145" s="209" t="s">
        <v>21</v>
      </c>
      <c r="N145" s="210" t="s">
        <v>47</v>
      </c>
      <c r="O145" s="43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187</v>
      </c>
      <c r="AT145" s="25" t="s">
        <v>182</v>
      </c>
      <c r="AU145" s="25" t="s">
        <v>86</v>
      </c>
      <c r="AY145" s="25" t="s">
        <v>180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187</v>
      </c>
      <c r="BM145" s="25" t="s">
        <v>935</v>
      </c>
    </row>
    <row r="146" spans="2:51" s="12" customFormat="1" ht="12">
      <c r="B146" s="214"/>
      <c r="C146" s="215"/>
      <c r="D146" s="216" t="s">
        <v>189</v>
      </c>
      <c r="E146" s="217" t="s">
        <v>21</v>
      </c>
      <c r="F146" s="218" t="s">
        <v>936</v>
      </c>
      <c r="G146" s="215"/>
      <c r="H146" s="217" t="s">
        <v>21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189</v>
      </c>
      <c r="AU146" s="224" t="s">
        <v>86</v>
      </c>
      <c r="AV146" s="12" t="s">
        <v>84</v>
      </c>
      <c r="AW146" s="12" t="s">
        <v>39</v>
      </c>
      <c r="AX146" s="12" t="s">
        <v>76</v>
      </c>
      <c r="AY146" s="224" t="s">
        <v>180</v>
      </c>
    </row>
    <row r="147" spans="2:51" s="12" customFormat="1" ht="12">
      <c r="B147" s="214"/>
      <c r="C147" s="215"/>
      <c r="D147" s="216" t="s">
        <v>189</v>
      </c>
      <c r="E147" s="217" t="s">
        <v>21</v>
      </c>
      <c r="F147" s="218" t="s">
        <v>928</v>
      </c>
      <c r="G147" s="215"/>
      <c r="H147" s="217" t="s">
        <v>21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189</v>
      </c>
      <c r="AU147" s="224" t="s">
        <v>86</v>
      </c>
      <c r="AV147" s="12" t="s">
        <v>84</v>
      </c>
      <c r="AW147" s="12" t="s">
        <v>39</v>
      </c>
      <c r="AX147" s="12" t="s">
        <v>76</v>
      </c>
      <c r="AY147" s="224" t="s">
        <v>180</v>
      </c>
    </row>
    <row r="148" spans="2:51" s="13" customFormat="1" ht="12">
      <c r="B148" s="225"/>
      <c r="C148" s="226"/>
      <c r="D148" s="216" t="s">
        <v>189</v>
      </c>
      <c r="E148" s="227" t="s">
        <v>21</v>
      </c>
      <c r="F148" s="228" t="s">
        <v>937</v>
      </c>
      <c r="G148" s="226"/>
      <c r="H148" s="229">
        <v>58.452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189</v>
      </c>
      <c r="AU148" s="235" t="s">
        <v>86</v>
      </c>
      <c r="AV148" s="13" t="s">
        <v>86</v>
      </c>
      <c r="AW148" s="13" t="s">
        <v>39</v>
      </c>
      <c r="AX148" s="13" t="s">
        <v>76</v>
      </c>
      <c r="AY148" s="235" t="s">
        <v>180</v>
      </c>
    </row>
    <row r="149" spans="2:51" s="15" customFormat="1" ht="12">
      <c r="B149" s="253"/>
      <c r="C149" s="254"/>
      <c r="D149" s="216" t="s">
        <v>189</v>
      </c>
      <c r="E149" s="255" t="s">
        <v>21</v>
      </c>
      <c r="F149" s="256" t="s">
        <v>331</v>
      </c>
      <c r="G149" s="254"/>
      <c r="H149" s="257">
        <v>58.452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AT149" s="263" t="s">
        <v>189</v>
      </c>
      <c r="AU149" s="263" t="s">
        <v>86</v>
      </c>
      <c r="AV149" s="15" t="s">
        <v>200</v>
      </c>
      <c r="AW149" s="15" t="s">
        <v>39</v>
      </c>
      <c r="AX149" s="15" t="s">
        <v>76</v>
      </c>
      <c r="AY149" s="263" t="s">
        <v>180</v>
      </c>
    </row>
    <row r="150" spans="2:51" s="12" customFormat="1" ht="12">
      <c r="B150" s="214"/>
      <c r="C150" s="215"/>
      <c r="D150" s="216" t="s">
        <v>189</v>
      </c>
      <c r="E150" s="217" t="s">
        <v>21</v>
      </c>
      <c r="F150" s="218" t="s">
        <v>938</v>
      </c>
      <c r="G150" s="215"/>
      <c r="H150" s="217" t="s">
        <v>21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189</v>
      </c>
      <c r="AU150" s="224" t="s">
        <v>86</v>
      </c>
      <c r="AV150" s="12" t="s">
        <v>84</v>
      </c>
      <c r="AW150" s="12" t="s">
        <v>39</v>
      </c>
      <c r="AX150" s="12" t="s">
        <v>76</v>
      </c>
      <c r="AY150" s="224" t="s">
        <v>180</v>
      </c>
    </row>
    <row r="151" spans="2:51" s="13" customFormat="1" ht="12">
      <c r="B151" s="225"/>
      <c r="C151" s="226"/>
      <c r="D151" s="216" t="s">
        <v>189</v>
      </c>
      <c r="E151" s="227" t="s">
        <v>21</v>
      </c>
      <c r="F151" s="228" t="s">
        <v>939</v>
      </c>
      <c r="G151" s="226"/>
      <c r="H151" s="229">
        <v>7.2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189</v>
      </c>
      <c r="AU151" s="235" t="s">
        <v>86</v>
      </c>
      <c r="AV151" s="13" t="s">
        <v>86</v>
      </c>
      <c r="AW151" s="13" t="s">
        <v>39</v>
      </c>
      <c r="AX151" s="13" t="s">
        <v>76</v>
      </c>
      <c r="AY151" s="235" t="s">
        <v>180</v>
      </c>
    </row>
    <row r="152" spans="2:51" s="15" customFormat="1" ht="12">
      <c r="B152" s="253"/>
      <c r="C152" s="254"/>
      <c r="D152" s="216" t="s">
        <v>189</v>
      </c>
      <c r="E152" s="255" t="s">
        <v>21</v>
      </c>
      <c r="F152" s="256" t="s">
        <v>331</v>
      </c>
      <c r="G152" s="254"/>
      <c r="H152" s="257">
        <v>7.2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AT152" s="263" t="s">
        <v>189</v>
      </c>
      <c r="AU152" s="263" t="s">
        <v>86</v>
      </c>
      <c r="AV152" s="15" t="s">
        <v>200</v>
      </c>
      <c r="AW152" s="15" t="s">
        <v>39</v>
      </c>
      <c r="AX152" s="15" t="s">
        <v>76</v>
      </c>
      <c r="AY152" s="263" t="s">
        <v>180</v>
      </c>
    </row>
    <row r="153" spans="2:51" s="14" customFormat="1" ht="12">
      <c r="B153" s="236"/>
      <c r="C153" s="237"/>
      <c r="D153" s="216" t="s">
        <v>189</v>
      </c>
      <c r="E153" s="238" t="s">
        <v>21</v>
      </c>
      <c r="F153" s="239" t="s">
        <v>192</v>
      </c>
      <c r="G153" s="237"/>
      <c r="H153" s="240">
        <v>65.652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AT153" s="246" t="s">
        <v>189</v>
      </c>
      <c r="AU153" s="246" t="s">
        <v>86</v>
      </c>
      <c r="AV153" s="14" t="s">
        <v>187</v>
      </c>
      <c r="AW153" s="14" t="s">
        <v>39</v>
      </c>
      <c r="AX153" s="14" t="s">
        <v>84</v>
      </c>
      <c r="AY153" s="246" t="s">
        <v>180</v>
      </c>
    </row>
    <row r="154" spans="2:65" s="1" customFormat="1" ht="25.5" customHeight="1">
      <c r="B154" s="42"/>
      <c r="C154" s="202" t="s">
        <v>246</v>
      </c>
      <c r="D154" s="202" t="s">
        <v>182</v>
      </c>
      <c r="E154" s="203" t="s">
        <v>940</v>
      </c>
      <c r="F154" s="204" t="s">
        <v>941</v>
      </c>
      <c r="G154" s="205" t="s">
        <v>185</v>
      </c>
      <c r="H154" s="206">
        <v>261.5</v>
      </c>
      <c r="I154" s="207"/>
      <c r="J154" s="208">
        <f>ROUND(I154*H154,2)</f>
        <v>0</v>
      </c>
      <c r="K154" s="204" t="s">
        <v>186</v>
      </c>
      <c r="L154" s="62"/>
      <c r="M154" s="209" t="s">
        <v>21</v>
      </c>
      <c r="N154" s="210" t="s">
        <v>47</v>
      </c>
      <c r="O154" s="43"/>
      <c r="P154" s="211">
        <f>O154*H154</f>
        <v>0</v>
      </c>
      <c r="Q154" s="211">
        <v>0.00084</v>
      </c>
      <c r="R154" s="211">
        <f>Q154*H154</f>
        <v>0.21966000000000002</v>
      </c>
      <c r="S154" s="211">
        <v>0</v>
      </c>
      <c r="T154" s="212">
        <f>S154*H154</f>
        <v>0</v>
      </c>
      <c r="AR154" s="25" t="s">
        <v>187</v>
      </c>
      <c r="AT154" s="25" t="s">
        <v>182</v>
      </c>
      <c r="AU154" s="25" t="s">
        <v>86</v>
      </c>
      <c r="AY154" s="25" t="s">
        <v>180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84</v>
      </c>
      <c r="BK154" s="213">
        <f>ROUND(I154*H154,2)</f>
        <v>0</v>
      </c>
      <c r="BL154" s="25" t="s">
        <v>187</v>
      </c>
      <c r="BM154" s="25" t="s">
        <v>942</v>
      </c>
    </row>
    <row r="155" spans="2:51" s="12" customFormat="1" ht="12">
      <c r="B155" s="214"/>
      <c r="C155" s="215"/>
      <c r="D155" s="216" t="s">
        <v>189</v>
      </c>
      <c r="E155" s="217" t="s">
        <v>21</v>
      </c>
      <c r="F155" s="218" t="s">
        <v>927</v>
      </c>
      <c r="G155" s="215"/>
      <c r="H155" s="217" t="s">
        <v>21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189</v>
      </c>
      <c r="AU155" s="224" t="s">
        <v>86</v>
      </c>
      <c r="AV155" s="12" t="s">
        <v>84</v>
      </c>
      <c r="AW155" s="12" t="s">
        <v>39</v>
      </c>
      <c r="AX155" s="12" t="s">
        <v>76</v>
      </c>
      <c r="AY155" s="224" t="s">
        <v>180</v>
      </c>
    </row>
    <row r="156" spans="2:51" s="12" customFormat="1" ht="12">
      <c r="B156" s="214"/>
      <c r="C156" s="215"/>
      <c r="D156" s="216" t="s">
        <v>189</v>
      </c>
      <c r="E156" s="217" t="s">
        <v>21</v>
      </c>
      <c r="F156" s="218" t="s">
        <v>928</v>
      </c>
      <c r="G156" s="215"/>
      <c r="H156" s="217" t="s">
        <v>21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189</v>
      </c>
      <c r="AU156" s="224" t="s">
        <v>86</v>
      </c>
      <c r="AV156" s="12" t="s">
        <v>84</v>
      </c>
      <c r="AW156" s="12" t="s">
        <v>39</v>
      </c>
      <c r="AX156" s="12" t="s">
        <v>76</v>
      </c>
      <c r="AY156" s="224" t="s">
        <v>180</v>
      </c>
    </row>
    <row r="157" spans="2:51" s="13" customFormat="1" ht="12">
      <c r="B157" s="225"/>
      <c r="C157" s="226"/>
      <c r="D157" s="216" t="s">
        <v>189</v>
      </c>
      <c r="E157" s="227" t="s">
        <v>21</v>
      </c>
      <c r="F157" s="228" t="s">
        <v>943</v>
      </c>
      <c r="G157" s="226"/>
      <c r="H157" s="229">
        <v>131.272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189</v>
      </c>
      <c r="AU157" s="235" t="s">
        <v>86</v>
      </c>
      <c r="AV157" s="13" t="s">
        <v>86</v>
      </c>
      <c r="AW157" s="13" t="s">
        <v>39</v>
      </c>
      <c r="AX157" s="13" t="s">
        <v>76</v>
      </c>
      <c r="AY157" s="235" t="s">
        <v>180</v>
      </c>
    </row>
    <row r="158" spans="2:51" s="13" customFormat="1" ht="12">
      <c r="B158" s="225"/>
      <c r="C158" s="226"/>
      <c r="D158" s="216" t="s">
        <v>189</v>
      </c>
      <c r="E158" s="227" t="s">
        <v>21</v>
      </c>
      <c r="F158" s="228" t="s">
        <v>944</v>
      </c>
      <c r="G158" s="226"/>
      <c r="H158" s="229">
        <v>52.628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189</v>
      </c>
      <c r="AU158" s="235" t="s">
        <v>86</v>
      </c>
      <c r="AV158" s="13" t="s">
        <v>86</v>
      </c>
      <c r="AW158" s="13" t="s">
        <v>39</v>
      </c>
      <c r="AX158" s="13" t="s">
        <v>76</v>
      </c>
      <c r="AY158" s="235" t="s">
        <v>180</v>
      </c>
    </row>
    <row r="159" spans="2:51" s="15" customFormat="1" ht="12">
      <c r="B159" s="253"/>
      <c r="C159" s="254"/>
      <c r="D159" s="216" t="s">
        <v>189</v>
      </c>
      <c r="E159" s="255" t="s">
        <v>21</v>
      </c>
      <c r="F159" s="256" t="s">
        <v>331</v>
      </c>
      <c r="G159" s="254"/>
      <c r="H159" s="257">
        <v>183.9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AT159" s="263" t="s">
        <v>189</v>
      </c>
      <c r="AU159" s="263" t="s">
        <v>86</v>
      </c>
      <c r="AV159" s="15" t="s">
        <v>200</v>
      </c>
      <c r="AW159" s="15" t="s">
        <v>39</v>
      </c>
      <c r="AX159" s="15" t="s">
        <v>76</v>
      </c>
      <c r="AY159" s="263" t="s">
        <v>180</v>
      </c>
    </row>
    <row r="160" spans="2:51" s="12" customFormat="1" ht="12">
      <c r="B160" s="214"/>
      <c r="C160" s="215"/>
      <c r="D160" s="216" t="s">
        <v>189</v>
      </c>
      <c r="E160" s="217" t="s">
        <v>21</v>
      </c>
      <c r="F160" s="218" t="s">
        <v>938</v>
      </c>
      <c r="G160" s="215"/>
      <c r="H160" s="217" t="s">
        <v>21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189</v>
      </c>
      <c r="AU160" s="224" t="s">
        <v>86</v>
      </c>
      <c r="AV160" s="12" t="s">
        <v>84</v>
      </c>
      <c r="AW160" s="12" t="s">
        <v>39</v>
      </c>
      <c r="AX160" s="12" t="s">
        <v>76</v>
      </c>
      <c r="AY160" s="224" t="s">
        <v>180</v>
      </c>
    </row>
    <row r="161" spans="2:51" s="13" customFormat="1" ht="12">
      <c r="B161" s="225"/>
      <c r="C161" s="226"/>
      <c r="D161" s="216" t="s">
        <v>189</v>
      </c>
      <c r="E161" s="227" t="s">
        <v>21</v>
      </c>
      <c r="F161" s="228" t="s">
        <v>945</v>
      </c>
      <c r="G161" s="226"/>
      <c r="H161" s="229">
        <v>36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189</v>
      </c>
      <c r="AU161" s="235" t="s">
        <v>86</v>
      </c>
      <c r="AV161" s="13" t="s">
        <v>86</v>
      </c>
      <c r="AW161" s="13" t="s">
        <v>39</v>
      </c>
      <c r="AX161" s="13" t="s">
        <v>76</v>
      </c>
      <c r="AY161" s="235" t="s">
        <v>180</v>
      </c>
    </row>
    <row r="162" spans="2:51" s="15" customFormat="1" ht="12">
      <c r="B162" s="253"/>
      <c r="C162" s="254"/>
      <c r="D162" s="216" t="s">
        <v>189</v>
      </c>
      <c r="E162" s="255" t="s">
        <v>21</v>
      </c>
      <c r="F162" s="256" t="s">
        <v>331</v>
      </c>
      <c r="G162" s="254"/>
      <c r="H162" s="257">
        <v>36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AT162" s="263" t="s">
        <v>189</v>
      </c>
      <c r="AU162" s="263" t="s">
        <v>86</v>
      </c>
      <c r="AV162" s="15" t="s">
        <v>200</v>
      </c>
      <c r="AW162" s="15" t="s">
        <v>39</v>
      </c>
      <c r="AX162" s="15" t="s">
        <v>76</v>
      </c>
      <c r="AY162" s="263" t="s">
        <v>180</v>
      </c>
    </row>
    <row r="163" spans="2:51" s="12" customFormat="1" ht="12">
      <c r="B163" s="214"/>
      <c r="C163" s="215"/>
      <c r="D163" s="216" t="s">
        <v>189</v>
      </c>
      <c r="E163" s="217" t="s">
        <v>21</v>
      </c>
      <c r="F163" s="218" t="s">
        <v>946</v>
      </c>
      <c r="G163" s="215"/>
      <c r="H163" s="217" t="s">
        <v>21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189</v>
      </c>
      <c r="AU163" s="224" t="s">
        <v>86</v>
      </c>
      <c r="AV163" s="12" t="s">
        <v>84</v>
      </c>
      <c r="AW163" s="12" t="s">
        <v>39</v>
      </c>
      <c r="AX163" s="12" t="s">
        <v>76</v>
      </c>
      <c r="AY163" s="224" t="s">
        <v>180</v>
      </c>
    </row>
    <row r="164" spans="2:51" s="13" customFormat="1" ht="12">
      <c r="B164" s="225"/>
      <c r="C164" s="226"/>
      <c r="D164" s="216" t="s">
        <v>189</v>
      </c>
      <c r="E164" s="227" t="s">
        <v>21</v>
      </c>
      <c r="F164" s="228" t="s">
        <v>947</v>
      </c>
      <c r="G164" s="226"/>
      <c r="H164" s="229">
        <v>16.2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189</v>
      </c>
      <c r="AU164" s="235" t="s">
        <v>86</v>
      </c>
      <c r="AV164" s="13" t="s">
        <v>86</v>
      </c>
      <c r="AW164" s="13" t="s">
        <v>39</v>
      </c>
      <c r="AX164" s="13" t="s">
        <v>76</v>
      </c>
      <c r="AY164" s="235" t="s">
        <v>180</v>
      </c>
    </row>
    <row r="165" spans="2:51" s="15" customFormat="1" ht="12">
      <c r="B165" s="253"/>
      <c r="C165" s="254"/>
      <c r="D165" s="216" t="s">
        <v>189</v>
      </c>
      <c r="E165" s="255" t="s">
        <v>21</v>
      </c>
      <c r="F165" s="256" t="s">
        <v>331</v>
      </c>
      <c r="G165" s="254"/>
      <c r="H165" s="257">
        <v>16.2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AT165" s="263" t="s">
        <v>189</v>
      </c>
      <c r="AU165" s="263" t="s">
        <v>86</v>
      </c>
      <c r="AV165" s="15" t="s">
        <v>200</v>
      </c>
      <c r="AW165" s="15" t="s">
        <v>39</v>
      </c>
      <c r="AX165" s="15" t="s">
        <v>76</v>
      </c>
      <c r="AY165" s="263" t="s">
        <v>180</v>
      </c>
    </row>
    <row r="166" spans="2:51" s="12" customFormat="1" ht="12">
      <c r="B166" s="214"/>
      <c r="C166" s="215"/>
      <c r="D166" s="216" t="s">
        <v>189</v>
      </c>
      <c r="E166" s="217" t="s">
        <v>21</v>
      </c>
      <c r="F166" s="218" t="s">
        <v>907</v>
      </c>
      <c r="G166" s="215"/>
      <c r="H166" s="217" t="s">
        <v>21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189</v>
      </c>
      <c r="AU166" s="224" t="s">
        <v>86</v>
      </c>
      <c r="AV166" s="12" t="s">
        <v>84</v>
      </c>
      <c r="AW166" s="12" t="s">
        <v>39</v>
      </c>
      <c r="AX166" s="12" t="s">
        <v>76</v>
      </c>
      <c r="AY166" s="224" t="s">
        <v>180</v>
      </c>
    </row>
    <row r="167" spans="2:51" s="13" customFormat="1" ht="12">
      <c r="B167" s="225"/>
      <c r="C167" s="226"/>
      <c r="D167" s="216" t="s">
        <v>189</v>
      </c>
      <c r="E167" s="227" t="s">
        <v>21</v>
      </c>
      <c r="F167" s="228" t="s">
        <v>948</v>
      </c>
      <c r="G167" s="226"/>
      <c r="H167" s="229">
        <v>12.1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189</v>
      </c>
      <c r="AU167" s="235" t="s">
        <v>86</v>
      </c>
      <c r="AV167" s="13" t="s">
        <v>86</v>
      </c>
      <c r="AW167" s="13" t="s">
        <v>39</v>
      </c>
      <c r="AX167" s="13" t="s">
        <v>76</v>
      </c>
      <c r="AY167" s="235" t="s">
        <v>180</v>
      </c>
    </row>
    <row r="168" spans="2:51" s="13" customFormat="1" ht="12">
      <c r="B168" s="225"/>
      <c r="C168" s="226"/>
      <c r="D168" s="216" t="s">
        <v>189</v>
      </c>
      <c r="E168" s="227" t="s">
        <v>21</v>
      </c>
      <c r="F168" s="228" t="s">
        <v>949</v>
      </c>
      <c r="G168" s="226"/>
      <c r="H168" s="229">
        <v>13.3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189</v>
      </c>
      <c r="AU168" s="235" t="s">
        <v>86</v>
      </c>
      <c r="AV168" s="13" t="s">
        <v>86</v>
      </c>
      <c r="AW168" s="13" t="s">
        <v>39</v>
      </c>
      <c r="AX168" s="13" t="s">
        <v>76</v>
      </c>
      <c r="AY168" s="235" t="s">
        <v>180</v>
      </c>
    </row>
    <row r="169" spans="2:51" s="15" customFormat="1" ht="12">
      <c r="B169" s="253"/>
      <c r="C169" s="254"/>
      <c r="D169" s="216" t="s">
        <v>189</v>
      </c>
      <c r="E169" s="255" t="s">
        <v>21</v>
      </c>
      <c r="F169" s="256" t="s">
        <v>331</v>
      </c>
      <c r="G169" s="254"/>
      <c r="H169" s="257">
        <v>25.4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AT169" s="263" t="s">
        <v>189</v>
      </c>
      <c r="AU169" s="263" t="s">
        <v>86</v>
      </c>
      <c r="AV169" s="15" t="s">
        <v>200</v>
      </c>
      <c r="AW169" s="15" t="s">
        <v>39</v>
      </c>
      <c r="AX169" s="15" t="s">
        <v>76</v>
      </c>
      <c r="AY169" s="263" t="s">
        <v>180</v>
      </c>
    </row>
    <row r="170" spans="2:51" s="14" customFormat="1" ht="12">
      <c r="B170" s="236"/>
      <c r="C170" s="237"/>
      <c r="D170" s="216" t="s">
        <v>189</v>
      </c>
      <c r="E170" s="238" t="s">
        <v>21</v>
      </c>
      <c r="F170" s="239" t="s">
        <v>192</v>
      </c>
      <c r="G170" s="237"/>
      <c r="H170" s="240">
        <v>261.5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189</v>
      </c>
      <c r="AU170" s="246" t="s">
        <v>86</v>
      </c>
      <c r="AV170" s="14" t="s">
        <v>187</v>
      </c>
      <c r="AW170" s="14" t="s">
        <v>39</v>
      </c>
      <c r="AX170" s="14" t="s">
        <v>84</v>
      </c>
      <c r="AY170" s="246" t="s">
        <v>180</v>
      </c>
    </row>
    <row r="171" spans="2:65" s="1" customFormat="1" ht="25.5" customHeight="1">
      <c r="B171" s="42"/>
      <c r="C171" s="202" t="s">
        <v>254</v>
      </c>
      <c r="D171" s="202" t="s">
        <v>182</v>
      </c>
      <c r="E171" s="203" t="s">
        <v>950</v>
      </c>
      <c r="F171" s="204" t="s">
        <v>951</v>
      </c>
      <c r="G171" s="205" t="s">
        <v>185</v>
      </c>
      <c r="H171" s="206">
        <v>261.5</v>
      </c>
      <c r="I171" s="207"/>
      <c r="J171" s="208">
        <f>ROUND(I171*H171,2)</f>
        <v>0</v>
      </c>
      <c r="K171" s="204" t="s">
        <v>186</v>
      </c>
      <c r="L171" s="62"/>
      <c r="M171" s="209" t="s">
        <v>21</v>
      </c>
      <c r="N171" s="210" t="s">
        <v>47</v>
      </c>
      <c r="O171" s="43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5" t="s">
        <v>187</v>
      </c>
      <c r="AT171" s="25" t="s">
        <v>182</v>
      </c>
      <c r="AU171" s="25" t="s">
        <v>86</v>
      </c>
      <c r="AY171" s="25" t="s">
        <v>180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84</v>
      </c>
      <c r="BK171" s="213">
        <f>ROUND(I171*H171,2)</f>
        <v>0</v>
      </c>
      <c r="BL171" s="25" t="s">
        <v>187</v>
      </c>
      <c r="BM171" s="25" t="s">
        <v>952</v>
      </c>
    </row>
    <row r="172" spans="2:51" s="12" customFormat="1" ht="12">
      <c r="B172" s="214"/>
      <c r="C172" s="215"/>
      <c r="D172" s="216" t="s">
        <v>189</v>
      </c>
      <c r="E172" s="217" t="s">
        <v>21</v>
      </c>
      <c r="F172" s="218" t="s">
        <v>927</v>
      </c>
      <c r="G172" s="215"/>
      <c r="H172" s="217" t="s">
        <v>21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189</v>
      </c>
      <c r="AU172" s="224" t="s">
        <v>86</v>
      </c>
      <c r="AV172" s="12" t="s">
        <v>84</v>
      </c>
      <c r="AW172" s="12" t="s">
        <v>39</v>
      </c>
      <c r="AX172" s="12" t="s">
        <v>76</v>
      </c>
      <c r="AY172" s="224" t="s">
        <v>180</v>
      </c>
    </row>
    <row r="173" spans="2:51" s="13" customFormat="1" ht="12">
      <c r="B173" s="225"/>
      <c r="C173" s="226"/>
      <c r="D173" s="216" t="s">
        <v>189</v>
      </c>
      <c r="E173" s="227" t="s">
        <v>21</v>
      </c>
      <c r="F173" s="228" t="s">
        <v>953</v>
      </c>
      <c r="G173" s="226"/>
      <c r="H173" s="229">
        <v>261.5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189</v>
      </c>
      <c r="AU173" s="235" t="s">
        <v>86</v>
      </c>
      <c r="AV173" s="13" t="s">
        <v>86</v>
      </c>
      <c r="AW173" s="13" t="s">
        <v>39</v>
      </c>
      <c r="AX173" s="13" t="s">
        <v>76</v>
      </c>
      <c r="AY173" s="235" t="s">
        <v>180</v>
      </c>
    </row>
    <row r="174" spans="2:51" s="14" customFormat="1" ht="12">
      <c r="B174" s="236"/>
      <c r="C174" s="237"/>
      <c r="D174" s="216" t="s">
        <v>189</v>
      </c>
      <c r="E174" s="238" t="s">
        <v>21</v>
      </c>
      <c r="F174" s="239" t="s">
        <v>192</v>
      </c>
      <c r="G174" s="237"/>
      <c r="H174" s="240">
        <v>261.5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189</v>
      </c>
      <c r="AU174" s="246" t="s">
        <v>86</v>
      </c>
      <c r="AV174" s="14" t="s">
        <v>187</v>
      </c>
      <c r="AW174" s="14" t="s">
        <v>39</v>
      </c>
      <c r="AX174" s="14" t="s">
        <v>84</v>
      </c>
      <c r="AY174" s="246" t="s">
        <v>180</v>
      </c>
    </row>
    <row r="175" spans="2:65" s="1" customFormat="1" ht="38.25" customHeight="1">
      <c r="B175" s="42"/>
      <c r="C175" s="202" t="s">
        <v>266</v>
      </c>
      <c r="D175" s="202" t="s">
        <v>182</v>
      </c>
      <c r="E175" s="203" t="s">
        <v>954</v>
      </c>
      <c r="F175" s="204" t="s">
        <v>955</v>
      </c>
      <c r="G175" s="205" t="s">
        <v>319</v>
      </c>
      <c r="H175" s="206">
        <v>104.036</v>
      </c>
      <c r="I175" s="207"/>
      <c r="J175" s="208">
        <f>ROUND(I175*H175,2)</f>
        <v>0</v>
      </c>
      <c r="K175" s="204" t="s">
        <v>186</v>
      </c>
      <c r="L175" s="62"/>
      <c r="M175" s="209" t="s">
        <v>21</v>
      </c>
      <c r="N175" s="210" t="s">
        <v>47</v>
      </c>
      <c r="O175" s="43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5" t="s">
        <v>187</v>
      </c>
      <c r="AT175" s="25" t="s">
        <v>182</v>
      </c>
      <c r="AU175" s="25" t="s">
        <v>86</v>
      </c>
      <c r="AY175" s="25" t="s">
        <v>180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84</v>
      </c>
      <c r="BK175" s="213">
        <f>ROUND(I175*H175,2)</f>
        <v>0</v>
      </c>
      <c r="BL175" s="25" t="s">
        <v>187</v>
      </c>
      <c r="BM175" s="25" t="s">
        <v>956</v>
      </c>
    </row>
    <row r="176" spans="2:51" s="12" customFormat="1" ht="12">
      <c r="B176" s="214"/>
      <c r="C176" s="215"/>
      <c r="D176" s="216" t="s">
        <v>189</v>
      </c>
      <c r="E176" s="217" t="s">
        <v>21</v>
      </c>
      <c r="F176" s="218" t="s">
        <v>957</v>
      </c>
      <c r="G176" s="215"/>
      <c r="H176" s="217" t="s">
        <v>21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189</v>
      </c>
      <c r="AU176" s="224" t="s">
        <v>86</v>
      </c>
      <c r="AV176" s="12" t="s">
        <v>84</v>
      </c>
      <c r="AW176" s="12" t="s">
        <v>39</v>
      </c>
      <c r="AX176" s="12" t="s">
        <v>76</v>
      </c>
      <c r="AY176" s="224" t="s">
        <v>180</v>
      </c>
    </row>
    <row r="177" spans="2:51" s="13" customFormat="1" ht="12">
      <c r="B177" s="225"/>
      <c r="C177" s="226"/>
      <c r="D177" s="216" t="s">
        <v>189</v>
      </c>
      <c r="E177" s="227" t="s">
        <v>21</v>
      </c>
      <c r="F177" s="228" t="s">
        <v>937</v>
      </c>
      <c r="G177" s="226"/>
      <c r="H177" s="229">
        <v>58.452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189</v>
      </c>
      <c r="AU177" s="235" t="s">
        <v>86</v>
      </c>
      <c r="AV177" s="13" t="s">
        <v>86</v>
      </c>
      <c r="AW177" s="13" t="s">
        <v>39</v>
      </c>
      <c r="AX177" s="13" t="s">
        <v>76</v>
      </c>
      <c r="AY177" s="235" t="s">
        <v>180</v>
      </c>
    </row>
    <row r="178" spans="2:51" s="12" customFormat="1" ht="12">
      <c r="B178" s="214"/>
      <c r="C178" s="215"/>
      <c r="D178" s="216" t="s">
        <v>189</v>
      </c>
      <c r="E178" s="217" t="s">
        <v>21</v>
      </c>
      <c r="F178" s="218" t="s">
        <v>958</v>
      </c>
      <c r="G178" s="215"/>
      <c r="H178" s="217" t="s">
        <v>21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189</v>
      </c>
      <c r="AU178" s="224" t="s">
        <v>86</v>
      </c>
      <c r="AV178" s="12" t="s">
        <v>84</v>
      </c>
      <c r="AW178" s="12" t="s">
        <v>39</v>
      </c>
      <c r="AX178" s="12" t="s">
        <v>76</v>
      </c>
      <c r="AY178" s="224" t="s">
        <v>180</v>
      </c>
    </row>
    <row r="179" spans="2:51" s="13" customFormat="1" ht="12">
      <c r="B179" s="225"/>
      <c r="C179" s="226"/>
      <c r="D179" s="216" t="s">
        <v>189</v>
      </c>
      <c r="E179" s="227" t="s">
        <v>21</v>
      </c>
      <c r="F179" s="228" t="s">
        <v>939</v>
      </c>
      <c r="G179" s="226"/>
      <c r="H179" s="229">
        <v>7.2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189</v>
      </c>
      <c r="AU179" s="235" t="s">
        <v>86</v>
      </c>
      <c r="AV179" s="13" t="s">
        <v>86</v>
      </c>
      <c r="AW179" s="13" t="s">
        <v>39</v>
      </c>
      <c r="AX179" s="13" t="s">
        <v>76</v>
      </c>
      <c r="AY179" s="235" t="s">
        <v>180</v>
      </c>
    </row>
    <row r="180" spans="2:51" s="12" customFormat="1" ht="12">
      <c r="B180" s="214"/>
      <c r="C180" s="215"/>
      <c r="D180" s="216" t="s">
        <v>189</v>
      </c>
      <c r="E180" s="217" t="s">
        <v>21</v>
      </c>
      <c r="F180" s="218" t="s">
        <v>959</v>
      </c>
      <c r="G180" s="215"/>
      <c r="H180" s="217" t="s">
        <v>21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189</v>
      </c>
      <c r="AU180" s="224" t="s">
        <v>86</v>
      </c>
      <c r="AV180" s="12" t="s">
        <v>84</v>
      </c>
      <c r="AW180" s="12" t="s">
        <v>39</v>
      </c>
      <c r="AX180" s="12" t="s">
        <v>76</v>
      </c>
      <c r="AY180" s="224" t="s">
        <v>180</v>
      </c>
    </row>
    <row r="181" spans="2:51" s="13" customFormat="1" ht="12">
      <c r="B181" s="225"/>
      <c r="C181" s="226"/>
      <c r="D181" s="216" t="s">
        <v>189</v>
      </c>
      <c r="E181" s="227" t="s">
        <v>21</v>
      </c>
      <c r="F181" s="228" t="s">
        <v>960</v>
      </c>
      <c r="G181" s="226"/>
      <c r="H181" s="229">
        <v>26.234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189</v>
      </c>
      <c r="AU181" s="235" t="s">
        <v>86</v>
      </c>
      <c r="AV181" s="13" t="s">
        <v>86</v>
      </c>
      <c r="AW181" s="13" t="s">
        <v>39</v>
      </c>
      <c r="AX181" s="13" t="s">
        <v>76</v>
      </c>
      <c r="AY181" s="235" t="s">
        <v>180</v>
      </c>
    </row>
    <row r="182" spans="2:51" s="12" customFormat="1" ht="12">
      <c r="B182" s="214"/>
      <c r="C182" s="215"/>
      <c r="D182" s="216" t="s">
        <v>189</v>
      </c>
      <c r="E182" s="217" t="s">
        <v>21</v>
      </c>
      <c r="F182" s="218" t="s">
        <v>961</v>
      </c>
      <c r="G182" s="215"/>
      <c r="H182" s="217" t="s">
        <v>21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189</v>
      </c>
      <c r="AU182" s="224" t="s">
        <v>86</v>
      </c>
      <c r="AV182" s="12" t="s">
        <v>84</v>
      </c>
      <c r="AW182" s="12" t="s">
        <v>39</v>
      </c>
      <c r="AX182" s="12" t="s">
        <v>76</v>
      </c>
      <c r="AY182" s="224" t="s">
        <v>180</v>
      </c>
    </row>
    <row r="183" spans="2:51" s="13" customFormat="1" ht="12">
      <c r="B183" s="225"/>
      <c r="C183" s="226"/>
      <c r="D183" s="216" t="s">
        <v>189</v>
      </c>
      <c r="E183" s="227" t="s">
        <v>21</v>
      </c>
      <c r="F183" s="228" t="s">
        <v>962</v>
      </c>
      <c r="G183" s="226"/>
      <c r="H183" s="229">
        <v>12.15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189</v>
      </c>
      <c r="AU183" s="235" t="s">
        <v>86</v>
      </c>
      <c r="AV183" s="13" t="s">
        <v>86</v>
      </c>
      <c r="AW183" s="13" t="s">
        <v>39</v>
      </c>
      <c r="AX183" s="13" t="s">
        <v>76</v>
      </c>
      <c r="AY183" s="235" t="s">
        <v>180</v>
      </c>
    </row>
    <row r="184" spans="2:51" s="14" customFormat="1" ht="12">
      <c r="B184" s="236"/>
      <c r="C184" s="237"/>
      <c r="D184" s="216" t="s">
        <v>189</v>
      </c>
      <c r="E184" s="238" t="s">
        <v>21</v>
      </c>
      <c r="F184" s="239" t="s">
        <v>192</v>
      </c>
      <c r="G184" s="237"/>
      <c r="H184" s="240">
        <v>104.036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AT184" s="246" t="s">
        <v>189</v>
      </c>
      <c r="AU184" s="246" t="s">
        <v>86</v>
      </c>
      <c r="AV184" s="14" t="s">
        <v>187</v>
      </c>
      <c r="AW184" s="14" t="s">
        <v>39</v>
      </c>
      <c r="AX184" s="14" t="s">
        <v>84</v>
      </c>
      <c r="AY184" s="246" t="s">
        <v>180</v>
      </c>
    </row>
    <row r="185" spans="2:65" s="1" customFormat="1" ht="38.25" customHeight="1">
      <c r="B185" s="42"/>
      <c r="C185" s="202" t="s">
        <v>272</v>
      </c>
      <c r="D185" s="202" t="s">
        <v>182</v>
      </c>
      <c r="E185" s="203" t="s">
        <v>347</v>
      </c>
      <c r="F185" s="204" t="s">
        <v>348</v>
      </c>
      <c r="G185" s="205" t="s">
        <v>319</v>
      </c>
      <c r="H185" s="206">
        <v>172.01</v>
      </c>
      <c r="I185" s="207"/>
      <c r="J185" s="208">
        <f>ROUND(I185*H185,2)</f>
        <v>0</v>
      </c>
      <c r="K185" s="204" t="s">
        <v>186</v>
      </c>
      <c r="L185" s="62"/>
      <c r="M185" s="209" t="s">
        <v>21</v>
      </c>
      <c r="N185" s="210" t="s">
        <v>47</v>
      </c>
      <c r="O185" s="43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AR185" s="25" t="s">
        <v>187</v>
      </c>
      <c r="AT185" s="25" t="s">
        <v>182</v>
      </c>
      <c r="AU185" s="25" t="s">
        <v>86</v>
      </c>
      <c r="AY185" s="25" t="s">
        <v>180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5" t="s">
        <v>84</v>
      </c>
      <c r="BK185" s="213">
        <f>ROUND(I185*H185,2)</f>
        <v>0</v>
      </c>
      <c r="BL185" s="25" t="s">
        <v>187</v>
      </c>
      <c r="BM185" s="25" t="s">
        <v>963</v>
      </c>
    </row>
    <row r="186" spans="2:51" s="12" customFormat="1" ht="12">
      <c r="B186" s="214"/>
      <c r="C186" s="215"/>
      <c r="D186" s="216" t="s">
        <v>189</v>
      </c>
      <c r="E186" s="217" t="s">
        <v>21</v>
      </c>
      <c r="F186" s="218" t="s">
        <v>964</v>
      </c>
      <c r="G186" s="215"/>
      <c r="H186" s="217" t="s">
        <v>21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189</v>
      </c>
      <c r="AU186" s="224" t="s">
        <v>86</v>
      </c>
      <c r="AV186" s="12" t="s">
        <v>84</v>
      </c>
      <c r="AW186" s="12" t="s">
        <v>39</v>
      </c>
      <c r="AX186" s="12" t="s">
        <v>76</v>
      </c>
      <c r="AY186" s="224" t="s">
        <v>180</v>
      </c>
    </row>
    <row r="187" spans="2:51" s="12" customFormat="1" ht="12">
      <c r="B187" s="214"/>
      <c r="C187" s="215"/>
      <c r="D187" s="216" t="s">
        <v>189</v>
      </c>
      <c r="E187" s="217" t="s">
        <v>21</v>
      </c>
      <c r="F187" s="218" t="s">
        <v>928</v>
      </c>
      <c r="G187" s="215"/>
      <c r="H187" s="217" t="s">
        <v>21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189</v>
      </c>
      <c r="AU187" s="224" t="s">
        <v>86</v>
      </c>
      <c r="AV187" s="12" t="s">
        <v>84</v>
      </c>
      <c r="AW187" s="12" t="s">
        <v>39</v>
      </c>
      <c r="AX187" s="12" t="s">
        <v>76</v>
      </c>
      <c r="AY187" s="224" t="s">
        <v>180</v>
      </c>
    </row>
    <row r="188" spans="2:51" s="13" customFormat="1" ht="12">
      <c r="B188" s="225"/>
      <c r="C188" s="226"/>
      <c r="D188" s="216" t="s">
        <v>189</v>
      </c>
      <c r="E188" s="227" t="s">
        <v>21</v>
      </c>
      <c r="F188" s="228" t="s">
        <v>965</v>
      </c>
      <c r="G188" s="226"/>
      <c r="H188" s="229">
        <v>116.904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189</v>
      </c>
      <c r="AU188" s="235" t="s">
        <v>86</v>
      </c>
      <c r="AV188" s="13" t="s">
        <v>86</v>
      </c>
      <c r="AW188" s="13" t="s">
        <v>39</v>
      </c>
      <c r="AX188" s="13" t="s">
        <v>76</v>
      </c>
      <c r="AY188" s="235" t="s">
        <v>180</v>
      </c>
    </row>
    <row r="189" spans="2:51" s="12" customFormat="1" ht="12">
      <c r="B189" s="214"/>
      <c r="C189" s="215"/>
      <c r="D189" s="216" t="s">
        <v>189</v>
      </c>
      <c r="E189" s="217" t="s">
        <v>21</v>
      </c>
      <c r="F189" s="218" t="s">
        <v>938</v>
      </c>
      <c r="G189" s="215"/>
      <c r="H189" s="217" t="s">
        <v>21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189</v>
      </c>
      <c r="AU189" s="224" t="s">
        <v>86</v>
      </c>
      <c r="AV189" s="12" t="s">
        <v>84</v>
      </c>
      <c r="AW189" s="12" t="s">
        <v>39</v>
      </c>
      <c r="AX189" s="12" t="s">
        <v>76</v>
      </c>
      <c r="AY189" s="224" t="s">
        <v>180</v>
      </c>
    </row>
    <row r="190" spans="2:51" s="13" customFormat="1" ht="12">
      <c r="B190" s="225"/>
      <c r="C190" s="226"/>
      <c r="D190" s="216" t="s">
        <v>189</v>
      </c>
      <c r="E190" s="227" t="s">
        <v>21</v>
      </c>
      <c r="F190" s="228" t="s">
        <v>966</v>
      </c>
      <c r="G190" s="226"/>
      <c r="H190" s="229">
        <v>14.4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189</v>
      </c>
      <c r="AU190" s="235" t="s">
        <v>86</v>
      </c>
      <c r="AV190" s="13" t="s">
        <v>86</v>
      </c>
      <c r="AW190" s="13" t="s">
        <v>39</v>
      </c>
      <c r="AX190" s="13" t="s">
        <v>76</v>
      </c>
      <c r="AY190" s="235" t="s">
        <v>180</v>
      </c>
    </row>
    <row r="191" spans="2:51" s="12" customFormat="1" ht="12">
      <c r="B191" s="214"/>
      <c r="C191" s="215"/>
      <c r="D191" s="216" t="s">
        <v>189</v>
      </c>
      <c r="E191" s="217" t="s">
        <v>21</v>
      </c>
      <c r="F191" s="218" t="s">
        <v>967</v>
      </c>
      <c r="G191" s="215"/>
      <c r="H191" s="217" t="s">
        <v>21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189</v>
      </c>
      <c r="AU191" s="224" t="s">
        <v>86</v>
      </c>
      <c r="AV191" s="12" t="s">
        <v>84</v>
      </c>
      <c r="AW191" s="12" t="s">
        <v>39</v>
      </c>
      <c r="AX191" s="12" t="s">
        <v>76</v>
      </c>
      <c r="AY191" s="224" t="s">
        <v>180</v>
      </c>
    </row>
    <row r="192" spans="2:51" s="13" customFormat="1" ht="12">
      <c r="B192" s="225"/>
      <c r="C192" s="226"/>
      <c r="D192" s="216" t="s">
        <v>189</v>
      </c>
      <c r="E192" s="227" t="s">
        <v>21</v>
      </c>
      <c r="F192" s="228" t="s">
        <v>960</v>
      </c>
      <c r="G192" s="226"/>
      <c r="H192" s="229">
        <v>26.234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AT192" s="235" t="s">
        <v>189</v>
      </c>
      <c r="AU192" s="235" t="s">
        <v>86</v>
      </c>
      <c r="AV192" s="13" t="s">
        <v>86</v>
      </c>
      <c r="AW192" s="13" t="s">
        <v>39</v>
      </c>
      <c r="AX192" s="13" t="s">
        <v>76</v>
      </c>
      <c r="AY192" s="235" t="s">
        <v>180</v>
      </c>
    </row>
    <row r="193" spans="2:51" s="12" customFormat="1" ht="12">
      <c r="B193" s="214"/>
      <c r="C193" s="215"/>
      <c r="D193" s="216" t="s">
        <v>189</v>
      </c>
      <c r="E193" s="217" t="s">
        <v>21</v>
      </c>
      <c r="F193" s="218" t="s">
        <v>968</v>
      </c>
      <c r="G193" s="215"/>
      <c r="H193" s="217" t="s">
        <v>21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189</v>
      </c>
      <c r="AU193" s="224" t="s">
        <v>86</v>
      </c>
      <c r="AV193" s="12" t="s">
        <v>84</v>
      </c>
      <c r="AW193" s="12" t="s">
        <v>39</v>
      </c>
      <c r="AX193" s="12" t="s">
        <v>76</v>
      </c>
      <c r="AY193" s="224" t="s">
        <v>180</v>
      </c>
    </row>
    <row r="194" spans="2:51" s="13" customFormat="1" ht="12">
      <c r="B194" s="225"/>
      <c r="C194" s="226"/>
      <c r="D194" s="216" t="s">
        <v>189</v>
      </c>
      <c r="E194" s="227" t="s">
        <v>21</v>
      </c>
      <c r="F194" s="228" t="s">
        <v>962</v>
      </c>
      <c r="G194" s="226"/>
      <c r="H194" s="229">
        <v>12.15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189</v>
      </c>
      <c r="AU194" s="235" t="s">
        <v>86</v>
      </c>
      <c r="AV194" s="13" t="s">
        <v>86</v>
      </c>
      <c r="AW194" s="13" t="s">
        <v>39</v>
      </c>
      <c r="AX194" s="13" t="s">
        <v>76</v>
      </c>
      <c r="AY194" s="235" t="s">
        <v>180</v>
      </c>
    </row>
    <row r="195" spans="2:51" s="12" customFormat="1" ht="12">
      <c r="B195" s="214"/>
      <c r="C195" s="215"/>
      <c r="D195" s="216" t="s">
        <v>189</v>
      </c>
      <c r="E195" s="217" t="s">
        <v>21</v>
      </c>
      <c r="F195" s="218" t="s">
        <v>969</v>
      </c>
      <c r="G195" s="215"/>
      <c r="H195" s="217" t="s">
        <v>21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189</v>
      </c>
      <c r="AU195" s="224" t="s">
        <v>86</v>
      </c>
      <c r="AV195" s="12" t="s">
        <v>84</v>
      </c>
      <c r="AW195" s="12" t="s">
        <v>39</v>
      </c>
      <c r="AX195" s="12" t="s">
        <v>76</v>
      </c>
      <c r="AY195" s="224" t="s">
        <v>180</v>
      </c>
    </row>
    <row r="196" spans="2:51" s="13" customFormat="1" ht="12">
      <c r="B196" s="225"/>
      <c r="C196" s="226"/>
      <c r="D196" s="216" t="s">
        <v>189</v>
      </c>
      <c r="E196" s="227" t="s">
        <v>21</v>
      </c>
      <c r="F196" s="228" t="s">
        <v>970</v>
      </c>
      <c r="G196" s="226"/>
      <c r="H196" s="229">
        <v>2.322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AT196" s="235" t="s">
        <v>189</v>
      </c>
      <c r="AU196" s="235" t="s">
        <v>86</v>
      </c>
      <c r="AV196" s="13" t="s">
        <v>86</v>
      </c>
      <c r="AW196" s="13" t="s">
        <v>39</v>
      </c>
      <c r="AX196" s="13" t="s">
        <v>76</v>
      </c>
      <c r="AY196" s="235" t="s">
        <v>180</v>
      </c>
    </row>
    <row r="197" spans="2:51" s="14" customFormat="1" ht="12">
      <c r="B197" s="236"/>
      <c r="C197" s="237"/>
      <c r="D197" s="216" t="s">
        <v>189</v>
      </c>
      <c r="E197" s="238" t="s">
        <v>21</v>
      </c>
      <c r="F197" s="239" t="s">
        <v>192</v>
      </c>
      <c r="G197" s="237"/>
      <c r="H197" s="240">
        <v>172.01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189</v>
      </c>
      <c r="AU197" s="246" t="s">
        <v>86</v>
      </c>
      <c r="AV197" s="14" t="s">
        <v>187</v>
      </c>
      <c r="AW197" s="14" t="s">
        <v>39</v>
      </c>
      <c r="AX197" s="14" t="s">
        <v>84</v>
      </c>
      <c r="AY197" s="246" t="s">
        <v>180</v>
      </c>
    </row>
    <row r="198" spans="2:65" s="1" customFormat="1" ht="25.5" customHeight="1">
      <c r="B198" s="42"/>
      <c r="C198" s="202" t="s">
        <v>10</v>
      </c>
      <c r="D198" s="202" t="s">
        <v>182</v>
      </c>
      <c r="E198" s="203" t="s">
        <v>371</v>
      </c>
      <c r="F198" s="204" t="s">
        <v>372</v>
      </c>
      <c r="G198" s="205" t="s">
        <v>257</v>
      </c>
      <c r="H198" s="206">
        <v>309.618</v>
      </c>
      <c r="I198" s="207"/>
      <c r="J198" s="208">
        <f>ROUND(I198*H198,2)</f>
        <v>0</v>
      </c>
      <c r="K198" s="204" t="s">
        <v>186</v>
      </c>
      <c r="L198" s="62"/>
      <c r="M198" s="209" t="s">
        <v>21</v>
      </c>
      <c r="N198" s="210" t="s">
        <v>47</v>
      </c>
      <c r="O198" s="43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AR198" s="25" t="s">
        <v>187</v>
      </c>
      <c r="AT198" s="25" t="s">
        <v>182</v>
      </c>
      <c r="AU198" s="25" t="s">
        <v>86</v>
      </c>
      <c r="AY198" s="25" t="s">
        <v>180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5" t="s">
        <v>84</v>
      </c>
      <c r="BK198" s="213">
        <f>ROUND(I198*H198,2)</f>
        <v>0</v>
      </c>
      <c r="BL198" s="25" t="s">
        <v>187</v>
      </c>
      <c r="BM198" s="25" t="s">
        <v>971</v>
      </c>
    </row>
    <row r="199" spans="2:51" s="12" customFormat="1" ht="12">
      <c r="B199" s="214"/>
      <c r="C199" s="215"/>
      <c r="D199" s="216" t="s">
        <v>189</v>
      </c>
      <c r="E199" s="217" t="s">
        <v>21</v>
      </c>
      <c r="F199" s="218" t="s">
        <v>972</v>
      </c>
      <c r="G199" s="215"/>
      <c r="H199" s="217" t="s">
        <v>21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189</v>
      </c>
      <c r="AU199" s="224" t="s">
        <v>86</v>
      </c>
      <c r="AV199" s="12" t="s">
        <v>84</v>
      </c>
      <c r="AW199" s="12" t="s">
        <v>39</v>
      </c>
      <c r="AX199" s="12" t="s">
        <v>76</v>
      </c>
      <c r="AY199" s="224" t="s">
        <v>180</v>
      </c>
    </row>
    <row r="200" spans="2:51" s="13" customFormat="1" ht="12">
      <c r="B200" s="225"/>
      <c r="C200" s="226"/>
      <c r="D200" s="216" t="s">
        <v>189</v>
      </c>
      <c r="E200" s="227" t="s">
        <v>21</v>
      </c>
      <c r="F200" s="228" t="s">
        <v>973</v>
      </c>
      <c r="G200" s="226"/>
      <c r="H200" s="229">
        <v>309.618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AT200" s="235" t="s">
        <v>189</v>
      </c>
      <c r="AU200" s="235" t="s">
        <v>86</v>
      </c>
      <c r="AV200" s="13" t="s">
        <v>86</v>
      </c>
      <c r="AW200" s="13" t="s">
        <v>39</v>
      </c>
      <c r="AX200" s="13" t="s">
        <v>76</v>
      </c>
      <c r="AY200" s="235" t="s">
        <v>180</v>
      </c>
    </row>
    <row r="201" spans="2:51" s="14" customFormat="1" ht="12">
      <c r="B201" s="236"/>
      <c r="C201" s="237"/>
      <c r="D201" s="216" t="s">
        <v>189</v>
      </c>
      <c r="E201" s="238" t="s">
        <v>21</v>
      </c>
      <c r="F201" s="239" t="s">
        <v>192</v>
      </c>
      <c r="G201" s="237"/>
      <c r="H201" s="240">
        <v>309.618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AT201" s="246" t="s">
        <v>189</v>
      </c>
      <c r="AU201" s="246" t="s">
        <v>86</v>
      </c>
      <c r="AV201" s="14" t="s">
        <v>187</v>
      </c>
      <c r="AW201" s="14" t="s">
        <v>39</v>
      </c>
      <c r="AX201" s="14" t="s">
        <v>84</v>
      </c>
      <c r="AY201" s="246" t="s">
        <v>180</v>
      </c>
    </row>
    <row r="202" spans="2:65" s="1" customFormat="1" ht="25.5" customHeight="1">
      <c r="B202" s="42"/>
      <c r="C202" s="202" t="s">
        <v>283</v>
      </c>
      <c r="D202" s="202" t="s">
        <v>182</v>
      </c>
      <c r="E202" s="203" t="s">
        <v>784</v>
      </c>
      <c r="F202" s="204" t="s">
        <v>785</v>
      </c>
      <c r="G202" s="205" t="s">
        <v>319</v>
      </c>
      <c r="H202" s="206">
        <v>127.761</v>
      </c>
      <c r="I202" s="207"/>
      <c r="J202" s="208">
        <f>ROUND(I202*H202,2)</f>
        <v>0</v>
      </c>
      <c r="K202" s="204" t="s">
        <v>186</v>
      </c>
      <c r="L202" s="62"/>
      <c r="M202" s="209" t="s">
        <v>21</v>
      </c>
      <c r="N202" s="210" t="s">
        <v>47</v>
      </c>
      <c r="O202" s="43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AR202" s="25" t="s">
        <v>187</v>
      </c>
      <c r="AT202" s="25" t="s">
        <v>182</v>
      </c>
      <c r="AU202" s="25" t="s">
        <v>86</v>
      </c>
      <c r="AY202" s="25" t="s">
        <v>180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25" t="s">
        <v>84</v>
      </c>
      <c r="BK202" s="213">
        <f>ROUND(I202*H202,2)</f>
        <v>0</v>
      </c>
      <c r="BL202" s="25" t="s">
        <v>187</v>
      </c>
      <c r="BM202" s="25" t="s">
        <v>974</v>
      </c>
    </row>
    <row r="203" spans="2:51" s="12" customFormat="1" ht="12">
      <c r="B203" s="214"/>
      <c r="C203" s="215"/>
      <c r="D203" s="216" t="s">
        <v>189</v>
      </c>
      <c r="E203" s="217" t="s">
        <v>21</v>
      </c>
      <c r="F203" s="218" t="s">
        <v>975</v>
      </c>
      <c r="G203" s="215"/>
      <c r="H203" s="217" t="s">
        <v>21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189</v>
      </c>
      <c r="AU203" s="224" t="s">
        <v>86</v>
      </c>
      <c r="AV203" s="12" t="s">
        <v>84</v>
      </c>
      <c r="AW203" s="12" t="s">
        <v>39</v>
      </c>
      <c r="AX203" s="12" t="s">
        <v>76</v>
      </c>
      <c r="AY203" s="224" t="s">
        <v>180</v>
      </c>
    </row>
    <row r="204" spans="2:51" s="13" customFormat="1" ht="12">
      <c r="B204" s="225"/>
      <c r="C204" s="226"/>
      <c r="D204" s="216" t="s">
        <v>189</v>
      </c>
      <c r="E204" s="227" t="s">
        <v>21</v>
      </c>
      <c r="F204" s="228" t="s">
        <v>965</v>
      </c>
      <c r="G204" s="226"/>
      <c r="H204" s="229">
        <v>116.904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189</v>
      </c>
      <c r="AU204" s="235" t="s">
        <v>86</v>
      </c>
      <c r="AV204" s="13" t="s">
        <v>86</v>
      </c>
      <c r="AW204" s="13" t="s">
        <v>39</v>
      </c>
      <c r="AX204" s="13" t="s">
        <v>76</v>
      </c>
      <c r="AY204" s="235" t="s">
        <v>180</v>
      </c>
    </row>
    <row r="205" spans="2:51" s="12" customFormat="1" ht="12">
      <c r="B205" s="214"/>
      <c r="C205" s="215"/>
      <c r="D205" s="216" t="s">
        <v>189</v>
      </c>
      <c r="E205" s="217" t="s">
        <v>21</v>
      </c>
      <c r="F205" s="218" t="s">
        <v>976</v>
      </c>
      <c r="G205" s="215"/>
      <c r="H205" s="217" t="s">
        <v>21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189</v>
      </c>
      <c r="AU205" s="224" t="s">
        <v>86</v>
      </c>
      <c r="AV205" s="12" t="s">
        <v>84</v>
      </c>
      <c r="AW205" s="12" t="s">
        <v>39</v>
      </c>
      <c r="AX205" s="12" t="s">
        <v>76</v>
      </c>
      <c r="AY205" s="224" t="s">
        <v>180</v>
      </c>
    </row>
    <row r="206" spans="2:51" s="13" customFormat="1" ht="12">
      <c r="B206" s="225"/>
      <c r="C206" s="226"/>
      <c r="D206" s="216" t="s">
        <v>189</v>
      </c>
      <c r="E206" s="227" t="s">
        <v>21</v>
      </c>
      <c r="F206" s="228" t="s">
        <v>977</v>
      </c>
      <c r="G206" s="226"/>
      <c r="H206" s="229">
        <v>-24.479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189</v>
      </c>
      <c r="AU206" s="235" t="s">
        <v>86</v>
      </c>
      <c r="AV206" s="13" t="s">
        <v>86</v>
      </c>
      <c r="AW206" s="13" t="s">
        <v>39</v>
      </c>
      <c r="AX206" s="13" t="s">
        <v>76</v>
      </c>
      <c r="AY206" s="235" t="s">
        <v>180</v>
      </c>
    </row>
    <row r="207" spans="2:51" s="13" customFormat="1" ht="12">
      <c r="B207" s="225"/>
      <c r="C207" s="226"/>
      <c r="D207" s="216" t="s">
        <v>189</v>
      </c>
      <c r="E207" s="227" t="s">
        <v>21</v>
      </c>
      <c r="F207" s="228" t="s">
        <v>978</v>
      </c>
      <c r="G207" s="226"/>
      <c r="H207" s="229">
        <v>-9.912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189</v>
      </c>
      <c r="AU207" s="235" t="s">
        <v>86</v>
      </c>
      <c r="AV207" s="13" t="s">
        <v>86</v>
      </c>
      <c r="AW207" s="13" t="s">
        <v>39</v>
      </c>
      <c r="AX207" s="13" t="s">
        <v>76</v>
      </c>
      <c r="AY207" s="235" t="s">
        <v>180</v>
      </c>
    </row>
    <row r="208" spans="2:51" s="15" customFormat="1" ht="12">
      <c r="B208" s="253"/>
      <c r="C208" s="254"/>
      <c r="D208" s="216" t="s">
        <v>189</v>
      </c>
      <c r="E208" s="255" t="s">
        <v>21</v>
      </c>
      <c r="F208" s="256" t="s">
        <v>331</v>
      </c>
      <c r="G208" s="254"/>
      <c r="H208" s="257">
        <v>82.513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AT208" s="263" t="s">
        <v>189</v>
      </c>
      <c r="AU208" s="263" t="s">
        <v>86</v>
      </c>
      <c r="AV208" s="15" t="s">
        <v>200</v>
      </c>
      <c r="AW208" s="15" t="s">
        <v>39</v>
      </c>
      <c r="AX208" s="15" t="s">
        <v>76</v>
      </c>
      <c r="AY208" s="263" t="s">
        <v>180</v>
      </c>
    </row>
    <row r="209" spans="2:51" s="12" customFormat="1" ht="12">
      <c r="B209" s="214"/>
      <c r="C209" s="215"/>
      <c r="D209" s="216" t="s">
        <v>189</v>
      </c>
      <c r="E209" s="217" t="s">
        <v>21</v>
      </c>
      <c r="F209" s="218" t="s">
        <v>979</v>
      </c>
      <c r="G209" s="215"/>
      <c r="H209" s="217" t="s">
        <v>21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189</v>
      </c>
      <c r="AU209" s="224" t="s">
        <v>86</v>
      </c>
      <c r="AV209" s="12" t="s">
        <v>84</v>
      </c>
      <c r="AW209" s="12" t="s">
        <v>39</v>
      </c>
      <c r="AX209" s="12" t="s">
        <v>76</v>
      </c>
      <c r="AY209" s="224" t="s">
        <v>180</v>
      </c>
    </row>
    <row r="210" spans="2:51" s="13" customFormat="1" ht="12">
      <c r="B210" s="225"/>
      <c r="C210" s="226"/>
      <c r="D210" s="216" t="s">
        <v>189</v>
      </c>
      <c r="E210" s="227" t="s">
        <v>21</v>
      </c>
      <c r="F210" s="228" t="s">
        <v>966</v>
      </c>
      <c r="G210" s="226"/>
      <c r="H210" s="229">
        <v>14.4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189</v>
      </c>
      <c r="AU210" s="235" t="s">
        <v>86</v>
      </c>
      <c r="AV210" s="13" t="s">
        <v>86</v>
      </c>
      <c r="AW210" s="13" t="s">
        <v>39</v>
      </c>
      <c r="AX210" s="13" t="s">
        <v>76</v>
      </c>
      <c r="AY210" s="235" t="s">
        <v>180</v>
      </c>
    </row>
    <row r="211" spans="2:51" s="12" customFormat="1" ht="12">
      <c r="B211" s="214"/>
      <c r="C211" s="215"/>
      <c r="D211" s="216" t="s">
        <v>189</v>
      </c>
      <c r="E211" s="217" t="s">
        <v>21</v>
      </c>
      <c r="F211" s="218" t="s">
        <v>980</v>
      </c>
      <c r="G211" s="215"/>
      <c r="H211" s="217" t="s">
        <v>21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189</v>
      </c>
      <c r="AU211" s="224" t="s">
        <v>86</v>
      </c>
      <c r="AV211" s="12" t="s">
        <v>84</v>
      </c>
      <c r="AW211" s="12" t="s">
        <v>39</v>
      </c>
      <c r="AX211" s="12" t="s">
        <v>76</v>
      </c>
      <c r="AY211" s="224" t="s">
        <v>180</v>
      </c>
    </row>
    <row r="212" spans="2:51" s="13" customFormat="1" ht="12">
      <c r="B212" s="225"/>
      <c r="C212" s="226"/>
      <c r="D212" s="216" t="s">
        <v>189</v>
      </c>
      <c r="E212" s="227" t="s">
        <v>21</v>
      </c>
      <c r="F212" s="228" t="s">
        <v>981</v>
      </c>
      <c r="G212" s="226"/>
      <c r="H212" s="229">
        <v>-4.8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AT212" s="235" t="s">
        <v>189</v>
      </c>
      <c r="AU212" s="235" t="s">
        <v>86</v>
      </c>
      <c r="AV212" s="13" t="s">
        <v>86</v>
      </c>
      <c r="AW212" s="13" t="s">
        <v>39</v>
      </c>
      <c r="AX212" s="13" t="s">
        <v>76</v>
      </c>
      <c r="AY212" s="235" t="s">
        <v>180</v>
      </c>
    </row>
    <row r="213" spans="2:51" s="15" customFormat="1" ht="12">
      <c r="B213" s="253"/>
      <c r="C213" s="254"/>
      <c r="D213" s="216" t="s">
        <v>189</v>
      </c>
      <c r="E213" s="255" t="s">
        <v>21</v>
      </c>
      <c r="F213" s="256" t="s">
        <v>331</v>
      </c>
      <c r="G213" s="254"/>
      <c r="H213" s="257">
        <v>9.6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AT213" s="263" t="s">
        <v>189</v>
      </c>
      <c r="AU213" s="263" t="s">
        <v>86</v>
      </c>
      <c r="AV213" s="15" t="s">
        <v>200</v>
      </c>
      <c r="AW213" s="15" t="s">
        <v>39</v>
      </c>
      <c r="AX213" s="15" t="s">
        <v>76</v>
      </c>
      <c r="AY213" s="263" t="s">
        <v>180</v>
      </c>
    </row>
    <row r="214" spans="2:51" s="12" customFormat="1" ht="12">
      <c r="B214" s="214"/>
      <c r="C214" s="215"/>
      <c r="D214" s="216" t="s">
        <v>189</v>
      </c>
      <c r="E214" s="217" t="s">
        <v>21</v>
      </c>
      <c r="F214" s="218" t="s">
        <v>982</v>
      </c>
      <c r="G214" s="215"/>
      <c r="H214" s="217" t="s">
        <v>21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189</v>
      </c>
      <c r="AU214" s="224" t="s">
        <v>86</v>
      </c>
      <c r="AV214" s="12" t="s">
        <v>84</v>
      </c>
      <c r="AW214" s="12" t="s">
        <v>39</v>
      </c>
      <c r="AX214" s="12" t="s">
        <v>76</v>
      </c>
      <c r="AY214" s="224" t="s">
        <v>180</v>
      </c>
    </row>
    <row r="215" spans="2:51" s="13" customFormat="1" ht="12">
      <c r="B215" s="225"/>
      <c r="C215" s="226"/>
      <c r="D215" s="216" t="s">
        <v>189</v>
      </c>
      <c r="E215" s="227" t="s">
        <v>21</v>
      </c>
      <c r="F215" s="228" t="s">
        <v>983</v>
      </c>
      <c r="G215" s="226"/>
      <c r="H215" s="229">
        <v>31.75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AT215" s="235" t="s">
        <v>189</v>
      </c>
      <c r="AU215" s="235" t="s">
        <v>86</v>
      </c>
      <c r="AV215" s="13" t="s">
        <v>86</v>
      </c>
      <c r="AW215" s="13" t="s">
        <v>39</v>
      </c>
      <c r="AX215" s="13" t="s">
        <v>76</v>
      </c>
      <c r="AY215" s="235" t="s">
        <v>180</v>
      </c>
    </row>
    <row r="216" spans="2:51" s="12" customFormat="1" ht="12">
      <c r="B216" s="214"/>
      <c r="C216" s="215"/>
      <c r="D216" s="216" t="s">
        <v>189</v>
      </c>
      <c r="E216" s="217" t="s">
        <v>21</v>
      </c>
      <c r="F216" s="218" t="s">
        <v>984</v>
      </c>
      <c r="G216" s="215"/>
      <c r="H216" s="217" t="s">
        <v>21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189</v>
      </c>
      <c r="AU216" s="224" t="s">
        <v>86</v>
      </c>
      <c r="AV216" s="12" t="s">
        <v>84</v>
      </c>
      <c r="AW216" s="12" t="s">
        <v>39</v>
      </c>
      <c r="AX216" s="12" t="s">
        <v>76</v>
      </c>
      <c r="AY216" s="224" t="s">
        <v>180</v>
      </c>
    </row>
    <row r="217" spans="2:51" s="13" customFormat="1" ht="12">
      <c r="B217" s="225"/>
      <c r="C217" s="226"/>
      <c r="D217" s="216" t="s">
        <v>189</v>
      </c>
      <c r="E217" s="227" t="s">
        <v>21</v>
      </c>
      <c r="F217" s="228" t="s">
        <v>985</v>
      </c>
      <c r="G217" s="226"/>
      <c r="H217" s="229">
        <v>-1.25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189</v>
      </c>
      <c r="AU217" s="235" t="s">
        <v>86</v>
      </c>
      <c r="AV217" s="13" t="s">
        <v>86</v>
      </c>
      <c r="AW217" s="13" t="s">
        <v>39</v>
      </c>
      <c r="AX217" s="13" t="s">
        <v>76</v>
      </c>
      <c r="AY217" s="235" t="s">
        <v>180</v>
      </c>
    </row>
    <row r="218" spans="2:51" s="13" customFormat="1" ht="12">
      <c r="B218" s="225"/>
      <c r="C218" s="226"/>
      <c r="D218" s="216" t="s">
        <v>189</v>
      </c>
      <c r="E218" s="227" t="s">
        <v>21</v>
      </c>
      <c r="F218" s="228" t="s">
        <v>986</v>
      </c>
      <c r="G218" s="226"/>
      <c r="H218" s="229">
        <v>-5.516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AT218" s="235" t="s">
        <v>189</v>
      </c>
      <c r="AU218" s="235" t="s">
        <v>86</v>
      </c>
      <c r="AV218" s="13" t="s">
        <v>86</v>
      </c>
      <c r="AW218" s="13" t="s">
        <v>39</v>
      </c>
      <c r="AX218" s="13" t="s">
        <v>76</v>
      </c>
      <c r="AY218" s="235" t="s">
        <v>180</v>
      </c>
    </row>
    <row r="219" spans="2:51" s="15" customFormat="1" ht="12">
      <c r="B219" s="253"/>
      <c r="C219" s="254"/>
      <c r="D219" s="216" t="s">
        <v>189</v>
      </c>
      <c r="E219" s="255" t="s">
        <v>21</v>
      </c>
      <c r="F219" s="256" t="s">
        <v>331</v>
      </c>
      <c r="G219" s="254"/>
      <c r="H219" s="257">
        <v>24.984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AT219" s="263" t="s">
        <v>189</v>
      </c>
      <c r="AU219" s="263" t="s">
        <v>86</v>
      </c>
      <c r="AV219" s="15" t="s">
        <v>200</v>
      </c>
      <c r="AW219" s="15" t="s">
        <v>39</v>
      </c>
      <c r="AX219" s="15" t="s">
        <v>76</v>
      </c>
      <c r="AY219" s="263" t="s">
        <v>180</v>
      </c>
    </row>
    <row r="220" spans="2:51" s="12" customFormat="1" ht="12">
      <c r="B220" s="214"/>
      <c r="C220" s="215"/>
      <c r="D220" s="216" t="s">
        <v>189</v>
      </c>
      <c r="E220" s="217" t="s">
        <v>21</v>
      </c>
      <c r="F220" s="218" t="s">
        <v>987</v>
      </c>
      <c r="G220" s="215"/>
      <c r="H220" s="217" t="s">
        <v>21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189</v>
      </c>
      <c r="AU220" s="224" t="s">
        <v>86</v>
      </c>
      <c r="AV220" s="12" t="s">
        <v>84</v>
      </c>
      <c r="AW220" s="12" t="s">
        <v>39</v>
      </c>
      <c r="AX220" s="12" t="s">
        <v>76</v>
      </c>
      <c r="AY220" s="224" t="s">
        <v>180</v>
      </c>
    </row>
    <row r="221" spans="2:51" s="13" customFormat="1" ht="12">
      <c r="B221" s="225"/>
      <c r="C221" s="226"/>
      <c r="D221" s="216" t="s">
        <v>189</v>
      </c>
      <c r="E221" s="227" t="s">
        <v>21</v>
      </c>
      <c r="F221" s="228" t="s">
        <v>906</v>
      </c>
      <c r="G221" s="226"/>
      <c r="H221" s="229">
        <v>12.15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AT221" s="235" t="s">
        <v>189</v>
      </c>
      <c r="AU221" s="235" t="s">
        <v>86</v>
      </c>
      <c r="AV221" s="13" t="s">
        <v>86</v>
      </c>
      <c r="AW221" s="13" t="s">
        <v>39</v>
      </c>
      <c r="AX221" s="13" t="s">
        <v>76</v>
      </c>
      <c r="AY221" s="235" t="s">
        <v>180</v>
      </c>
    </row>
    <row r="222" spans="2:51" s="12" customFormat="1" ht="12">
      <c r="B222" s="214"/>
      <c r="C222" s="215"/>
      <c r="D222" s="216" t="s">
        <v>189</v>
      </c>
      <c r="E222" s="217" t="s">
        <v>21</v>
      </c>
      <c r="F222" s="218" t="s">
        <v>988</v>
      </c>
      <c r="G222" s="215"/>
      <c r="H222" s="217" t="s">
        <v>21</v>
      </c>
      <c r="I222" s="219"/>
      <c r="J222" s="215"/>
      <c r="K222" s="215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189</v>
      </c>
      <c r="AU222" s="224" t="s">
        <v>86</v>
      </c>
      <c r="AV222" s="12" t="s">
        <v>84</v>
      </c>
      <c r="AW222" s="12" t="s">
        <v>39</v>
      </c>
      <c r="AX222" s="12" t="s">
        <v>76</v>
      </c>
      <c r="AY222" s="224" t="s">
        <v>180</v>
      </c>
    </row>
    <row r="223" spans="2:51" s="13" customFormat="1" ht="12">
      <c r="B223" s="225"/>
      <c r="C223" s="226"/>
      <c r="D223" s="216" t="s">
        <v>189</v>
      </c>
      <c r="E223" s="227" t="s">
        <v>21</v>
      </c>
      <c r="F223" s="228" t="s">
        <v>989</v>
      </c>
      <c r="G223" s="226"/>
      <c r="H223" s="229">
        <v>-0.675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AT223" s="235" t="s">
        <v>189</v>
      </c>
      <c r="AU223" s="235" t="s">
        <v>86</v>
      </c>
      <c r="AV223" s="13" t="s">
        <v>86</v>
      </c>
      <c r="AW223" s="13" t="s">
        <v>39</v>
      </c>
      <c r="AX223" s="13" t="s">
        <v>76</v>
      </c>
      <c r="AY223" s="235" t="s">
        <v>180</v>
      </c>
    </row>
    <row r="224" spans="2:51" s="13" customFormat="1" ht="12">
      <c r="B224" s="225"/>
      <c r="C224" s="226"/>
      <c r="D224" s="216" t="s">
        <v>189</v>
      </c>
      <c r="E224" s="227" t="s">
        <v>21</v>
      </c>
      <c r="F224" s="228" t="s">
        <v>990</v>
      </c>
      <c r="G224" s="226"/>
      <c r="H224" s="229">
        <v>-0.811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189</v>
      </c>
      <c r="AU224" s="235" t="s">
        <v>86</v>
      </c>
      <c r="AV224" s="13" t="s">
        <v>86</v>
      </c>
      <c r="AW224" s="13" t="s">
        <v>39</v>
      </c>
      <c r="AX224" s="13" t="s">
        <v>76</v>
      </c>
      <c r="AY224" s="235" t="s">
        <v>180</v>
      </c>
    </row>
    <row r="225" spans="2:51" s="15" customFormat="1" ht="12">
      <c r="B225" s="253"/>
      <c r="C225" s="254"/>
      <c r="D225" s="216" t="s">
        <v>189</v>
      </c>
      <c r="E225" s="255" t="s">
        <v>21</v>
      </c>
      <c r="F225" s="256" t="s">
        <v>331</v>
      </c>
      <c r="G225" s="254"/>
      <c r="H225" s="257">
        <v>10.664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AT225" s="263" t="s">
        <v>189</v>
      </c>
      <c r="AU225" s="263" t="s">
        <v>86</v>
      </c>
      <c r="AV225" s="15" t="s">
        <v>200</v>
      </c>
      <c r="AW225" s="15" t="s">
        <v>39</v>
      </c>
      <c r="AX225" s="15" t="s">
        <v>76</v>
      </c>
      <c r="AY225" s="263" t="s">
        <v>180</v>
      </c>
    </row>
    <row r="226" spans="2:51" s="14" customFormat="1" ht="12">
      <c r="B226" s="236"/>
      <c r="C226" s="237"/>
      <c r="D226" s="216" t="s">
        <v>189</v>
      </c>
      <c r="E226" s="238" t="s">
        <v>21</v>
      </c>
      <c r="F226" s="239" t="s">
        <v>192</v>
      </c>
      <c r="G226" s="237"/>
      <c r="H226" s="240">
        <v>127.761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AT226" s="246" t="s">
        <v>189</v>
      </c>
      <c r="AU226" s="246" t="s">
        <v>86</v>
      </c>
      <c r="AV226" s="14" t="s">
        <v>187</v>
      </c>
      <c r="AW226" s="14" t="s">
        <v>39</v>
      </c>
      <c r="AX226" s="14" t="s">
        <v>84</v>
      </c>
      <c r="AY226" s="246" t="s">
        <v>180</v>
      </c>
    </row>
    <row r="227" spans="2:65" s="1" customFormat="1" ht="16.5" customHeight="1">
      <c r="B227" s="42"/>
      <c r="C227" s="264" t="s">
        <v>289</v>
      </c>
      <c r="D227" s="264" t="s">
        <v>360</v>
      </c>
      <c r="E227" s="265" t="s">
        <v>991</v>
      </c>
      <c r="F227" s="266" t="s">
        <v>992</v>
      </c>
      <c r="G227" s="267" t="s">
        <v>257</v>
      </c>
      <c r="H227" s="268">
        <v>255.522</v>
      </c>
      <c r="I227" s="269"/>
      <c r="J227" s="270">
        <f>ROUND(I227*H227,2)</f>
        <v>0</v>
      </c>
      <c r="K227" s="266" t="s">
        <v>186</v>
      </c>
      <c r="L227" s="271"/>
      <c r="M227" s="272" t="s">
        <v>21</v>
      </c>
      <c r="N227" s="273" t="s">
        <v>47</v>
      </c>
      <c r="O227" s="43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AR227" s="25" t="s">
        <v>484</v>
      </c>
      <c r="AT227" s="25" t="s">
        <v>360</v>
      </c>
      <c r="AU227" s="25" t="s">
        <v>86</v>
      </c>
      <c r="AY227" s="25" t="s">
        <v>180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25" t="s">
        <v>84</v>
      </c>
      <c r="BK227" s="213">
        <f>ROUND(I227*H227,2)</f>
        <v>0</v>
      </c>
      <c r="BL227" s="25" t="s">
        <v>484</v>
      </c>
      <c r="BM227" s="25" t="s">
        <v>993</v>
      </c>
    </row>
    <row r="228" spans="2:51" s="12" customFormat="1" ht="12">
      <c r="B228" s="214"/>
      <c r="C228" s="215"/>
      <c r="D228" s="216" t="s">
        <v>189</v>
      </c>
      <c r="E228" s="217" t="s">
        <v>21</v>
      </c>
      <c r="F228" s="218" t="s">
        <v>994</v>
      </c>
      <c r="G228" s="215"/>
      <c r="H228" s="217" t="s">
        <v>21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189</v>
      </c>
      <c r="AU228" s="224" t="s">
        <v>86</v>
      </c>
      <c r="AV228" s="12" t="s">
        <v>84</v>
      </c>
      <c r="AW228" s="12" t="s">
        <v>39</v>
      </c>
      <c r="AX228" s="12" t="s">
        <v>76</v>
      </c>
      <c r="AY228" s="224" t="s">
        <v>180</v>
      </c>
    </row>
    <row r="229" spans="2:51" s="13" customFormat="1" ht="12">
      <c r="B229" s="225"/>
      <c r="C229" s="226"/>
      <c r="D229" s="216" t="s">
        <v>189</v>
      </c>
      <c r="E229" s="227" t="s">
        <v>21</v>
      </c>
      <c r="F229" s="228" t="s">
        <v>995</v>
      </c>
      <c r="G229" s="226"/>
      <c r="H229" s="229">
        <v>255.522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189</v>
      </c>
      <c r="AU229" s="235" t="s">
        <v>86</v>
      </c>
      <c r="AV229" s="13" t="s">
        <v>86</v>
      </c>
      <c r="AW229" s="13" t="s">
        <v>39</v>
      </c>
      <c r="AX229" s="13" t="s">
        <v>76</v>
      </c>
      <c r="AY229" s="235" t="s">
        <v>180</v>
      </c>
    </row>
    <row r="230" spans="2:51" s="14" customFormat="1" ht="12">
      <c r="B230" s="236"/>
      <c r="C230" s="237"/>
      <c r="D230" s="216" t="s">
        <v>189</v>
      </c>
      <c r="E230" s="238" t="s">
        <v>21</v>
      </c>
      <c r="F230" s="239" t="s">
        <v>192</v>
      </c>
      <c r="G230" s="237"/>
      <c r="H230" s="240">
        <v>255.522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AT230" s="246" t="s">
        <v>189</v>
      </c>
      <c r="AU230" s="246" t="s">
        <v>86</v>
      </c>
      <c r="AV230" s="14" t="s">
        <v>187</v>
      </c>
      <c r="AW230" s="14" t="s">
        <v>39</v>
      </c>
      <c r="AX230" s="14" t="s">
        <v>84</v>
      </c>
      <c r="AY230" s="246" t="s">
        <v>180</v>
      </c>
    </row>
    <row r="231" spans="2:65" s="1" customFormat="1" ht="38.25" customHeight="1">
      <c r="B231" s="42"/>
      <c r="C231" s="202" t="s">
        <v>294</v>
      </c>
      <c r="D231" s="202" t="s">
        <v>182</v>
      </c>
      <c r="E231" s="203" t="s">
        <v>996</v>
      </c>
      <c r="F231" s="204" t="s">
        <v>997</v>
      </c>
      <c r="G231" s="205" t="s">
        <v>319</v>
      </c>
      <c r="H231" s="206">
        <v>22.304</v>
      </c>
      <c r="I231" s="207"/>
      <c r="J231" s="208">
        <f>ROUND(I231*H231,2)</f>
        <v>0</v>
      </c>
      <c r="K231" s="204" t="s">
        <v>186</v>
      </c>
      <c r="L231" s="62"/>
      <c r="M231" s="209" t="s">
        <v>21</v>
      </c>
      <c r="N231" s="210" t="s">
        <v>47</v>
      </c>
      <c r="O231" s="43"/>
      <c r="P231" s="211">
        <f>O231*H231</f>
        <v>0</v>
      </c>
      <c r="Q231" s="211">
        <v>0</v>
      </c>
      <c r="R231" s="211">
        <f>Q231*H231</f>
        <v>0</v>
      </c>
      <c r="S231" s="211">
        <v>0</v>
      </c>
      <c r="T231" s="212">
        <f>S231*H231</f>
        <v>0</v>
      </c>
      <c r="AR231" s="25" t="s">
        <v>187</v>
      </c>
      <c r="AT231" s="25" t="s">
        <v>182</v>
      </c>
      <c r="AU231" s="25" t="s">
        <v>86</v>
      </c>
      <c r="AY231" s="25" t="s">
        <v>180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25" t="s">
        <v>84</v>
      </c>
      <c r="BK231" s="213">
        <f>ROUND(I231*H231,2)</f>
        <v>0</v>
      </c>
      <c r="BL231" s="25" t="s">
        <v>187</v>
      </c>
      <c r="BM231" s="25" t="s">
        <v>998</v>
      </c>
    </row>
    <row r="232" spans="2:51" s="12" customFormat="1" ht="12">
      <c r="B232" s="214"/>
      <c r="C232" s="215"/>
      <c r="D232" s="216" t="s">
        <v>189</v>
      </c>
      <c r="E232" s="217" t="s">
        <v>21</v>
      </c>
      <c r="F232" s="218" t="s">
        <v>999</v>
      </c>
      <c r="G232" s="215"/>
      <c r="H232" s="217" t="s">
        <v>21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189</v>
      </c>
      <c r="AU232" s="224" t="s">
        <v>86</v>
      </c>
      <c r="AV232" s="12" t="s">
        <v>84</v>
      </c>
      <c r="AW232" s="12" t="s">
        <v>39</v>
      </c>
      <c r="AX232" s="12" t="s">
        <v>76</v>
      </c>
      <c r="AY232" s="224" t="s">
        <v>180</v>
      </c>
    </row>
    <row r="233" spans="2:51" s="12" customFormat="1" ht="12">
      <c r="B233" s="214"/>
      <c r="C233" s="215"/>
      <c r="D233" s="216" t="s">
        <v>189</v>
      </c>
      <c r="E233" s="217" t="s">
        <v>21</v>
      </c>
      <c r="F233" s="218" t="s">
        <v>1000</v>
      </c>
      <c r="G233" s="215"/>
      <c r="H233" s="217" t="s">
        <v>21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189</v>
      </c>
      <c r="AU233" s="224" t="s">
        <v>86</v>
      </c>
      <c r="AV233" s="12" t="s">
        <v>84</v>
      </c>
      <c r="AW233" s="12" t="s">
        <v>39</v>
      </c>
      <c r="AX233" s="12" t="s">
        <v>76</v>
      </c>
      <c r="AY233" s="224" t="s">
        <v>180</v>
      </c>
    </row>
    <row r="234" spans="2:51" s="13" customFormat="1" ht="12">
      <c r="B234" s="225"/>
      <c r="C234" s="226"/>
      <c r="D234" s="216" t="s">
        <v>189</v>
      </c>
      <c r="E234" s="227" t="s">
        <v>21</v>
      </c>
      <c r="F234" s="228" t="s">
        <v>1001</v>
      </c>
      <c r="G234" s="226"/>
      <c r="H234" s="229">
        <v>20.982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AT234" s="235" t="s">
        <v>189</v>
      </c>
      <c r="AU234" s="235" t="s">
        <v>86</v>
      </c>
      <c r="AV234" s="13" t="s">
        <v>86</v>
      </c>
      <c r="AW234" s="13" t="s">
        <v>39</v>
      </c>
      <c r="AX234" s="13" t="s">
        <v>76</v>
      </c>
      <c r="AY234" s="235" t="s">
        <v>180</v>
      </c>
    </row>
    <row r="235" spans="2:51" s="13" customFormat="1" ht="12">
      <c r="B235" s="225"/>
      <c r="C235" s="226"/>
      <c r="D235" s="216" t="s">
        <v>189</v>
      </c>
      <c r="E235" s="227" t="s">
        <v>21</v>
      </c>
      <c r="F235" s="228" t="s">
        <v>1002</v>
      </c>
      <c r="G235" s="226"/>
      <c r="H235" s="229">
        <v>8.496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AT235" s="235" t="s">
        <v>189</v>
      </c>
      <c r="AU235" s="235" t="s">
        <v>86</v>
      </c>
      <c r="AV235" s="13" t="s">
        <v>86</v>
      </c>
      <c r="AW235" s="13" t="s">
        <v>39</v>
      </c>
      <c r="AX235" s="13" t="s">
        <v>76</v>
      </c>
      <c r="AY235" s="235" t="s">
        <v>180</v>
      </c>
    </row>
    <row r="236" spans="2:51" s="15" customFormat="1" ht="12">
      <c r="B236" s="253"/>
      <c r="C236" s="254"/>
      <c r="D236" s="216" t="s">
        <v>189</v>
      </c>
      <c r="E236" s="255" t="s">
        <v>21</v>
      </c>
      <c r="F236" s="256" t="s">
        <v>331</v>
      </c>
      <c r="G236" s="254"/>
      <c r="H236" s="257">
        <v>29.478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AT236" s="263" t="s">
        <v>189</v>
      </c>
      <c r="AU236" s="263" t="s">
        <v>86</v>
      </c>
      <c r="AV236" s="15" t="s">
        <v>200</v>
      </c>
      <c r="AW236" s="15" t="s">
        <v>39</v>
      </c>
      <c r="AX236" s="15" t="s">
        <v>76</v>
      </c>
      <c r="AY236" s="263" t="s">
        <v>180</v>
      </c>
    </row>
    <row r="237" spans="2:51" s="12" customFormat="1" ht="12">
      <c r="B237" s="214"/>
      <c r="C237" s="215"/>
      <c r="D237" s="216" t="s">
        <v>189</v>
      </c>
      <c r="E237" s="217" t="s">
        <v>21</v>
      </c>
      <c r="F237" s="218" t="s">
        <v>1003</v>
      </c>
      <c r="G237" s="215"/>
      <c r="H237" s="217" t="s">
        <v>21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189</v>
      </c>
      <c r="AU237" s="224" t="s">
        <v>86</v>
      </c>
      <c r="AV237" s="12" t="s">
        <v>84</v>
      </c>
      <c r="AW237" s="12" t="s">
        <v>39</v>
      </c>
      <c r="AX237" s="12" t="s">
        <v>76</v>
      </c>
      <c r="AY237" s="224" t="s">
        <v>180</v>
      </c>
    </row>
    <row r="238" spans="2:51" s="13" customFormat="1" ht="12">
      <c r="B238" s="225"/>
      <c r="C238" s="226"/>
      <c r="D238" s="216" t="s">
        <v>189</v>
      </c>
      <c r="E238" s="227" t="s">
        <v>21</v>
      </c>
      <c r="F238" s="228" t="s">
        <v>1004</v>
      </c>
      <c r="G238" s="226"/>
      <c r="H238" s="229">
        <v>-1.775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189</v>
      </c>
      <c r="AU238" s="235" t="s">
        <v>86</v>
      </c>
      <c r="AV238" s="13" t="s">
        <v>86</v>
      </c>
      <c r="AW238" s="13" t="s">
        <v>39</v>
      </c>
      <c r="AX238" s="13" t="s">
        <v>76</v>
      </c>
      <c r="AY238" s="235" t="s">
        <v>180</v>
      </c>
    </row>
    <row r="239" spans="2:51" s="12" customFormat="1" ht="12">
      <c r="B239" s="214"/>
      <c r="C239" s="215"/>
      <c r="D239" s="216" t="s">
        <v>189</v>
      </c>
      <c r="E239" s="217" t="s">
        <v>21</v>
      </c>
      <c r="F239" s="218" t="s">
        <v>1005</v>
      </c>
      <c r="G239" s="215"/>
      <c r="H239" s="217" t="s">
        <v>21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189</v>
      </c>
      <c r="AU239" s="224" t="s">
        <v>86</v>
      </c>
      <c r="AV239" s="12" t="s">
        <v>84</v>
      </c>
      <c r="AW239" s="12" t="s">
        <v>39</v>
      </c>
      <c r="AX239" s="12" t="s">
        <v>76</v>
      </c>
      <c r="AY239" s="224" t="s">
        <v>180</v>
      </c>
    </row>
    <row r="240" spans="2:51" s="13" customFormat="1" ht="12">
      <c r="B240" s="225"/>
      <c r="C240" s="226"/>
      <c r="D240" s="216" t="s">
        <v>189</v>
      </c>
      <c r="E240" s="227" t="s">
        <v>21</v>
      </c>
      <c r="F240" s="228" t="s">
        <v>1006</v>
      </c>
      <c r="G240" s="226"/>
      <c r="H240" s="229">
        <v>-8.743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AT240" s="235" t="s">
        <v>189</v>
      </c>
      <c r="AU240" s="235" t="s">
        <v>86</v>
      </c>
      <c r="AV240" s="13" t="s">
        <v>86</v>
      </c>
      <c r="AW240" s="13" t="s">
        <v>39</v>
      </c>
      <c r="AX240" s="13" t="s">
        <v>76</v>
      </c>
      <c r="AY240" s="235" t="s">
        <v>180</v>
      </c>
    </row>
    <row r="241" spans="2:51" s="12" customFormat="1" ht="12">
      <c r="B241" s="214"/>
      <c r="C241" s="215"/>
      <c r="D241" s="216" t="s">
        <v>189</v>
      </c>
      <c r="E241" s="217" t="s">
        <v>21</v>
      </c>
      <c r="F241" s="218" t="s">
        <v>1007</v>
      </c>
      <c r="G241" s="215"/>
      <c r="H241" s="217" t="s">
        <v>21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189</v>
      </c>
      <c r="AU241" s="224" t="s">
        <v>86</v>
      </c>
      <c r="AV241" s="12" t="s">
        <v>84</v>
      </c>
      <c r="AW241" s="12" t="s">
        <v>39</v>
      </c>
      <c r="AX241" s="12" t="s">
        <v>76</v>
      </c>
      <c r="AY241" s="224" t="s">
        <v>180</v>
      </c>
    </row>
    <row r="242" spans="2:51" s="13" customFormat="1" ht="12">
      <c r="B242" s="225"/>
      <c r="C242" s="226"/>
      <c r="D242" s="216" t="s">
        <v>189</v>
      </c>
      <c r="E242" s="227" t="s">
        <v>21</v>
      </c>
      <c r="F242" s="228" t="s">
        <v>1008</v>
      </c>
      <c r="G242" s="226"/>
      <c r="H242" s="229">
        <v>-0.656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189</v>
      </c>
      <c r="AU242" s="235" t="s">
        <v>86</v>
      </c>
      <c r="AV242" s="13" t="s">
        <v>86</v>
      </c>
      <c r="AW242" s="13" t="s">
        <v>39</v>
      </c>
      <c r="AX242" s="13" t="s">
        <v>76</v>
      </c>
      <c r="AY242" s="235" t="s">
        <v>180</v>
      </c>
    </row>
    <row r="243" spans="2:51" s="15" customFormat="1" ht="12">
      <c r="B243" s="253"/>
      <c r="C243" s="254"/>
      <c r="D243" s="216" t="s">
        <v>189</v>
      </c>
      <c r="E243" s="255" t="s">
        <v>21</v>
      </c>
      <c r="F243" s="256" t="s">
        <v>331</v>
      </c>
      <c r="G243" s="254"/>
      <c r="H243" s="257">
        <v>-11.174</v>
      </c>
      <c r="I243" s="258"/>
      <c r="J243" s="254"/>
      <c r="K243" s="254"/>
      <c r="L243" s="259"/>
      <c r="M243" s="260"/>
      <c r="N243" s="261"/>
      <c r="O243" s="261"/>
      <c r="P243" s="261"/>
      <c r="Q243" s="261"/>
      <c r="R243" s="261"/>
      <c r="S243" s="261"/>
      <c r="T243" s="262"/>
      <c r="AT243" s="263" t="s">
        <v>189</v>
      </c>
      <c r="AU243" s="263" t="s">
        <v>86</v>
      </c>
      <c r="AV243" s="15" t="s">
        <v>200</v>
      </c>
      <c r="AW243" s="15" t="s">
        <v>39</v>
      </c>
      <c r="AX243" s="15" t="s">
        <v>76</v>
      </c>
      <c r="AY243" s="263" t="s">
        <v>180</v>
      </c>
    </row>
    <row r="244" spans="2:51" s="12" customFormat="1" ht="12">
      <c r="B244" s="214"/>
      <c r="C244" s="215"/>
      <c r="D244" s="216" t="s">
        <v>189</v>
      </c>
      <c r="E244" s="217" t="s">
        <v>21</v>
      </c>
      <c r="F244" s="218" t="s">
        <v>1009</v>
      </c>
      <c r="G244" s="215"/>
      <c r="H244" s="217" t="s">
        <v>21</v>
      </c>
      <c r="I244" s="219"/>
      <c r="J244" s="215"/>
      <c r="K244" s="215"/>
      <c r="L244" s="220"/>
      <c r="M244" s="221"/>
      <c r="N244" s="222"/>
      <c r="O244" s="222"/>
      <c r="P244" s="222"/>
      <c r="Q244" s="222"/>
      <c r="R244" s="222"/>
      <c r="S244" s="222"/>
      <c r="T244" s="223"/>
      <c r="AT244" s="224" t="s">
        <v>189</v>
      </c>
      <c r="AU244" s="224" t="s">
        <v>86</v>
      </c>
      <c r="AV244" s="12" t="s">
        <v>84</v>
      </c>
      <c r="AW244" s="12" t="s">
        <v>39</v>
      </c>
      <c r="AX244" s="12" t="s">
        <v>76</v>
      </c>
      <c r="AY244" s="224" t="s">
        <v>180</v>
      </c>
    </row>
    <row r="245" spans="2:51" s="13" customFormat="1" ht="12">
      <c r="B245" s="225"/>
      <c r="C245" s="226"/>
      <c r="D245" s="216" t="s">
        <v>189</v>
      </c>
      <c r="E245" s="227" t="s">
        <v>21</v>
      </c>
      <c r="F245" s="228" t="s">
        <v>1010</v>
      </c>
      <c r="G245" s="226"/>
      <c r="H245" s="229">
        <v>4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AT245" s="235" t="s">
        <v>189</v>
      </c>
      <c r="AU245" s="235" t="s">
        <v>86</v>
      </c>
      <c r="AV245" s="13" t="s">
        <v>86</v>
      </c>
      <c r="AW245" s="13" t="s">
        <v>39</v>
      </c>
      <c r="AX245" s="13" t="s">
        <v>76</v>
      </c>
      <c r="AY245" s="235" t="s">
        <v>180</v>
      </c>
    </row>
    <row r="246" spans="2:51" s="15" customFormat="1" ht="12">
      <c r="B246" s="253"/>
      <c r="C246" s="254"/>
      <c r="D246" s="216" t="s">
        <v>189</v>
      </c>
      <c r="E246" s="255" t="s">
        <v>21</v>
      </c>
      <c r="F246" s="256" t="s">
        <v>331</v>
      </c>
      <c r="G246" s="254"/>
      <c r="H246" s="257">
        <v>4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AT246" s="263" t="s">
        <v>189</v>
      </c>
      <c r="AU246" s="263" t="s">
        <v>86</v>
      </c>
      <c r="AV246" s="15" t="s">
        <v>200</v>
      </c>
      <c r="AW246" s="15" t="s">
        <v>39</v>
      </c>
      <c r="AX246" s="15" t="s">
        <v>76</v>
      </c>
      <c r="AY246" s="263" t="s">
        <v>180</v>
      </c>
    </row>
    <row r="247" spans="2:51" s="14" customFormat="1" ht="12">
      <c r="B247" s="236"/>
      <c r="C247" s="237"/>
      <c r="D247" s="216" t="s">
        <v>189</v>
      </c>
      <c r="E247" s="238" t="s">
        <v>21</v>
      </c>
      <c r="F247" s="239" t="s">
        <v>192</v>
      </c>
      <c r="G247" s="237"/>
      <c r="H247" s="240">
        <v>22.304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AT247" s="246" t="s">
        <v>189</v>
      </c>
      <c r="AU247" s="246" t="s">
        <v>86</v>
      </c>
      <c r="AV247" s="14" t="s">
        <v>187</v>
      </c>
      <c r="AW247" s="14" t="s">
        <v>39</v>
      </c>
      <c r="AX247" s="14" t="s">
        <v>84</v>
      </c>
      <c r="AY247" s="246" t="s">
        <v>180</v>
      </c>
    </row>
    <row r="248" spans="2:65" s="1" customFormat="1" ht="16.5" customHeight="1">
      <c r="B248" s="42"/>
      <c r="C248" s="264" t="s">
        <v>300</v>
      </c>
      <c r="D248" s="264" t="s">
        <v>360</v>
      </c>
      <c r="E248" s="265" t="s">
        <v>801</v>
      </c>
      <c r="F248" s="266" t="s">
        <v>802</v>
      </c>
      <c r="G248" s="267" t="s">
        <v>257</v>
      </c>
      <c r="H248" s="268">
        <v>43.493</v>
      </c>
      <c r="I248" s="269"/>
      <c r="J248" s="270">
        <f>ROUND(I248*H248,2)</f>
        <v>0</v>
      </c>
      <c r="K248" s="266" t="s">
        <v>186</v>
      </c>
      <c r="L248" s="271"/>
      <c r="M248" s="272" t="s">
        <v>21</v>
      </c>
      <c r="N248" s="273" t="s">
        <v>47</v>
      </c>
      <c r="O248" s="43"/>
      <c r="P248" s="211">
        <f>O248*H248</f>
        <v>0</v>
      </c>
      <c r="Q248" s="211">
        <v>0</v>
      </c>
      <c r="R248" s="211">
        <f>Q248*H248</f>
        <v>0</v>
      </c>
      <c r="S248" s="211">
        <v>0</v>
      </c>
      <c r="T248" s="212">
        <f>S248*H248</f>
        <v>0</v>
      </c>
      <c r="AR248" s="25" t="s">
        <v>484</v>
      </c>
      <c r="AT248" s="25" t="s">
        <v>360</v>
      </c>
      <c r="AU248" s="25" t="s">
        <v>86</v>
      </c>
      <c r="AY248" s="25" t="s">
        <v>180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25" t="s">
        <v>84</v>
      </c>
      <c r="BK248" s="213">
        <f>ROUND(I248*H248,2)</f>
        <v>0</v>
      </c>
      <c r="BL248" s="25" t="s">
        <v>484</v>
      </c>
      <c r="BM248" s="25" t="s">
        <v>1011</v>
      </c>
    </row>
    <row r="249" spans="2:51" s="12" customFormat="1" ht="12">
      <c r="B249" s="214"/>
      <c r="C249" s="215"/>
      <c r="D249" s="216" t="s">
        <v>189</v>
      </c>
      <c r="E249" s="217" t="s">
        <v>21</v>
      </c>
      <c r="F249" s="218" t="s">
        <v>1012</v>
      </c>
      <c r="G249" s="215"/>
      <c r="H249" s="217" t="s">
        <v>21</v>
      </c>
      <c r="I249" s="219"/>
      <c r="J249" s="215"/>
      <c r="K249" s="215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189</v>
      </c>
      <c r="AU249" s="224" t="s">
        <v>86</v>
      </c>
      <c r="AV249" s="12" t="s">
        <v>84</v>
      </c>
      <c r="AW249" s="12" t="s">
        <v>39</v>
      </c>
      <c r="AX249" s="12" t="s">
        <v>76</v>
      </c>
      <c r="AY249" s="224" t="s">
        <v>180</v>
      </c>
    </row>
    <row r="250" spans="2:51" s="13" customFormat="1" ht="12">
      <c r="B250" s="225"/>
      <c r="C250" s="226"/>
      <c r="D250" s="216" t="s">
        <v>189</v>
      </c>
      <c r="E250" s="227" t="s">
        <v>21</v>
      </c>
      <c r="F250" s="228" t="s">
        <v>1013</v>
      </c>
      <c r="G250" s="226"/>
      <c r="H250" s="229">
        <v>43.493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AT250" s="235" t="s">
        <v>189</v>
      </c>
      <c r="AU250" s="235" t="s">
        <v>86</v>
      </c>
      <c r="AV250" s="13" t="s">
        <v>86</v>
      </c>
      <c r="AW250" s="13" t="s">
        <v>39</v>
      </c>
      <c r="AX250" s="13" t="s">
        <v>76</v>
      </c>
      <c r="AY250" s="235" t="s">
        <v>180</v>
      </c>
    </row>
    <row r="251" spans="2:51" s="14" customFormat="1" ht="12">
      <c r="B251" s="236"/>
      <c r="C251" s="237"/>
      <c r="D251" s="216" t="s">
        <v>189</v>
      </c>
      <c r="E251" s="238" t="s">
        <v>21</v>
      </c>
      <c r="F251" s="239" t="s">
        <v>192</v>
      </c>
      <c r="G251" s="237"/>
      <c r="H251" s="240">
        <v>43.493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AT251" s="246" t="s">
        <v>189</v>
      </c>
      <c r="AU251" s="246" t="s">
        <v>86</v>
      </c>
      <c r="AV251" s="14" t="s">
        <v>187</v>
      </c>
      <c r="AW251" s="14" t="s">
        <v>39</v>
      </c>
      <c r="AX251" s="14" t="s">
        <v>84</v>
      </c>
      <c r="AY251" s="246" t="s">
        <v>180</v>
      </c>
    </row>
    <row r="252" spans="2:63" s="11" customFormat="1" ht="29.85" customHeight="1">
      <c r="B252" s="186"/>
      <c r="C252" s="187"/>
      <c r="D252" s="188" t="s">
        <v>75</v>
      </c>
      <c r="E252" s="200" t="s">
        <v>86</v>
      </c>
      <c r="F252" s="200" t="s">
        <v>809</v>
      </c>
      <c r="G252" s="187"/>
      <c r="H252" s="187"/>
      <c r="I252" s="190"/>
      <c r="J252" s="201">
        <f>BK252</f>
        <v>0</v>
      </c>
      <c r="K252" s="187"/>
      <c r="L252" s="192"/>
      <c r="M252" s="193"/>
      <c r="N252" s="194"/>
      <c r="O252" s="194"/>
      <c r="P252" s="195">
        <f>SUM(P253:P276)</f>
        <v>0</v>
      </c>
      <c r="Q252" s="194"/>
      <c r="R252" s="195">
        <f>SUM(R253:R276)</f>
        <v>0.044892</v>
      </c>
      <c r="S252" s="194"/>
      <c r="T252" s="196">
        <f>SUM(T253:T276)</f>
        <v>0</v>
      </c>
      <c r="AR252" s="197" t="s">
        <v>84</v>
      </c>
      <c r="AT252" s="198" t="s">
        <v>75</v>
      </c>
      <c r="AU252" s="198" t="s">
        <v>84</v>
      </c>
      <c r="AY252" s="197" t="s">
        <v>180</v>
      </c>
      <c r="BK252" s="199">
        <f>SUM(BK253:BK276)</f>
        <v>0</v>
      </c>
    </row>
    <row r="253" spans="2:65" s="1" customFormat="1" ht="25.5" customHeight="1">
      <c r="B253" s="42"/>
      <c r="C253" s="202" t="s">
        <v>308</v>
      </c>
      <c r="D253" s="202" t="s">
        <v>182</v>
      </c>
      <c r="E253" s="203" t="s">
        <v>1014</v>
      </c>
      <c r="F253" s="204" t="s">
        <v>1015</v>
      </c>
      <c r="G253" s="205" t="s">
        <v>319</v>
      </c>
      <c r="H253" s="206">
        <v>1.393</v>
      </c>
      <c r="I253" s="207"/>
      <c r="J253" s="208">
        <f>ROUND(I253*H253,2)</f>
        <v>0</v>
      </c>
      <c r="K253" s="204" t="s">
        <v>186</v>
      </c>
      <c r="L253" s="62"/>
      <c r="M253" s="209" t="s">
        <v>21</v>
      </c>
      <c r="N253" s="210" t="s">
        <v>47</v>
      </c>
      <c r="O253" s="43"/>
      <c r="P253" s="211">
        <f>O253*H253</f>
        <v>0</v>
      </c>
      <c r="Q253" s="211">
        <v>0</v>
      </c>
      <c r="R253" s="211">
        <f>Q253*H253</f>
        <v>0</v>
      </c>
      <c r="S253" s="211">
        <v>0</v>
      </c>
      <c r="T253" s="212">
        <f>S253*H253</f>
        <v>0</v>
      </c>
      <c r="AR253" s="25" t="s">
        <v>187</v>
      </c>
      <c r="AT253" s="25" t="s">
        <v>182</v>
      </c>
      <c r="AU253" s="25" t="s">
        <v>86</v>
      </c>
      <c r="AY253" s="25" t="s">
        <v>180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25" t="s">
        <v>84</v>
      </c>
      <c r="BK253" s="213">
        <f>ROUND(I253*H253,2)</f>
        <v>0</v>
      </c>
      <c r="BL253" s="25" t="s">
        <v>187</v>
      </c>
      <c r="BM253" s="25" t="s">
        <v>1016</v>
      </c>
    </row>
    <row r="254" spans="2:51" s="12" customFormat="1" ht="12">
      <c r="B254" s="214"/>
      <c r="C254" s="215"/>
      <c r="D254" s="216" t="s">
        <v>189</v>
      </c>
      <c r="E254" s="217" t="s">
        <v>21</v>
      </c>
      <c r="F254" s="218" t="s">
        <v>1017</v>
      </c>
      <c r="G254" s="215"/>
      <c r="H254" s="217" t="s">
        <v>21</v>
      </c>
      <c r="I254" s="219"/>
      <c r="J254" s="215"/>
      <c r="K254" s="215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189</v>
      </c>
      <c r="AU254" s="224" t="s">
        <v>86</v>
      </c>
      <c r="AV254" s="12" t="s">
        <v>84</v>
      </c>
      <c r="AW254" s="12" t="s">
        <v>39</v>
      </c>
      <c r="AX254" s="12" t="s">
        <v>76</v>
      </c>
      <c r="AY254" s="224" t="s">
        <v>180</v>
      </c>
    </row>
    <row r="255" spans="2:51" s="13" customFormat="1" ht="12">
      <c r="B255" s="225"/>
      <c r="C255" s="226"/>
      <c r="D255" s="216" t="s">
        <v>189</v>
      </c>
      <c r="E255" s="227" t="s">
        <v>21</v>
      </c>
      <c r="F255" s="228" t="s">
        <v>1018</v>
      </c>
      <c r="G255" s="226"/>
      <c r="H255" s="229">
        <v>1.393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AT255" s="235" t="s">
        <v>189</v>
      </c>
      <c r="AU255" s="235" t="s">
        <v>86</v>
      </c>
      <c r="AV255" s="13" t="s">
        <v>86</v>
      </c>
      <c r="AW255" s="13" t="s">
        <v>39</v>
      </c>
      <c r="AX255" s="13" t="s">
        <v>76</v>
      </c>
      <c r="AY255" s="235" t="s">
        <v>180</v>
      </c>
    </row>
    <row r="256" spans="2:51" s="14" customFormat="1" ht="12">
      <c r="B256" s="236"/>
      <c r="C256" s="237"/>
      <c r="D256" s="216" t="s">
        <v>189</v>
      </c>
      <c r="E256" s="238" t="s">
        <v>21</v>
      </c>
      <c r="F256" s="239" t="s">
        <v>192</v>
      </c>
      <c r="G256" s="237"/>
      <c r="H256" s="240">
        <v>1.393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AT256" s="246" t="s">
        <v>189</v>
      </c>
      <c r="AU256" s="246" t="s">
        <v>86</v>
      </c>
      <c r="AV256" s="14" t="s">
        <v>187</v>
      </c>
      <c r="AW256" s="14" t="s">
        <v>39</v>
      </c>
      <c r="AX256" s="14" t="s">
        <v>84</v>
      </c>
      <c r="AY256" s="246" t="s">
        <v>180</v>
      </c>
    </row>
    <row r="257" spans="2:65" s="1" customFormat="1" ht="16.5" customHeight="1">
      <c r="B257" s="42"/>
      <c r="C257" s="202" t="s">
        <v>9</v>
      </c>
      <c r="D257" s="202" t="s">
        <v>182</v>
      </c>
      <c r="E257" s="203" t="s">
        <v>1019</v>
      </c>
      <c r="F257" s="204" t="s">
        <v>1020</v>
      </c>
      <c r="G257" s="205" t="s">
        <v>220</v>
      </c>
      <c r="H257" s="206">
        <v>38.7</v>
      </c>
      <c r="I257" s="207"/>
      <c r="J257" s="208">
        <f>ROUND(I257*H257,2)</f>
        <v>0</v>
      </c>
      <c r="K257" s="204" t="s">
        <v>186</v>
      </c>
      <c r="L257" s="62"/>
      <c r="M257" s="209" t="s">
        <v>21</v>
      </c>
      <c r="N257" s="210" t="s">
        <v>47</v>
      </c>
      <c r="O257" s="43"/>
      <c r="P257" s="211">
        <f>O257*H257</f>
        <v>0</v>
      </c>
      <c r="Q257" s="211">
        <v>0.00116</v>
      </c>
      <c r="R257" s="211">
        <f>Q257*H257</f>
        <v>0.044892</v>
      </c>
      <c r="S257" s="211">
        <v>0</v>
      </c>
      <c r="T257" s="212">
        <f>S257*H257</f>
        <v>0</v>
      </c>
      <c r="AR257" s="25" t="s">
        <v>187</v>
      </c>
      <c r="AT257" s="25" t="s">
        <v>182</v>
      </c>
      <c r="AU257" s="25" t="s">
        <v>86</v>
      </c>
      <c r="AY257" s="25" t="s">
        <v>180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25" t="s">
        <v>84</v>
      </c>
      <c r="BK257" s="213">
        <f>ROUND(I257*H257,2)</f>
        <v>0</v>
      </c>
      <c r="BL257" s="25" t="s">
        <v>187</v>
      </c>
      <c r="BM257" s="25" t="s">
        <v>1021</v>
      </c>
    </row>
    <row r="258" spans="2:51" s="12" customFormat="1" ht="12">
      <c r="B258" s="214"/>
      <c r="C258" s="215"/>
      <c r="D258" s="216" t="s">
        <v>189</v>
      </c>
      <c r="E258" s="217" t="s">
        <v>21</v>
      </c>
      <c r="F258" s="218" t="s">
        <v>1022</v>
      </c>
      <c r="G258" s="215"/>
      <c r="H258" s="217" t="s">
        <v>21</v>
      </c>
      <c r="I258" s="219"/>
      <c r="J258" s="215"/>
      <c r="K258" s="215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189</v>
      </c>
      <c r="AU258" s="224" t="s">
        <v>86</v>
      </c>
      <c r="AV258" s="12" t="s">
        <v>84</v>
      </c>
      <c r="AW258" s="12" t="s">
        <v>39</v>
      </c>
      <c r="AX258" s="12" t="s">
        <v>76</v>
      </c>
      <c r="AY258" s="224" t="s">
        <v>180</v>
      </c>
    </row>
    <row r="259" spans="2:51" s="13" customFormat="1" ht="12">
      <c r="B259" s="225"/>
      <c r="C259" s="226"/>
      <c r="D259" s="216" t="s">
        <v>189</v>
      </c>
      <c r="E259" s="227" t="s">
        <v>21</v>
      </c>
      <c r="F259" s="228" t="s">
        <v>1023</v>
      </c>
      <c r="G259" s="226"/>
      <c r="H259" s="229">
        <v>38.7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AT259" s="235" t="s">
        <v>189</v>
      </c>
      <c r="AU259" s="235" t="s">
        <v>86</v>
      </c>
      <c r="AV259" s="13" t="s">
        <v>86</v>
      </c>
      <c r="AW259" s="13" t="s">
        <v>39</v>
      </c>
      <c r="AX259" s="13" t="s">
        <v>76</v>
      </c>
      <c r="AY259" s="235" t="s">
        <v>180</v>
      </c>
    </row>
    <row r="260" spans="2:51" s="14" customFormat="1" ht="12">
      <c r="B260" s="236"/>
      <c r="C260" s="237"/>
      <c r="D260" s="216" t="s">
        <v>189</v>
      </c>
      <c r="E260" s="238" t="s">
        <v>21</v>
      </c>
      <c r="F260" s="239" t="s">
        <v>192</v>
      </c>
      <c r="G260" s="237"/>
      <c r="H260" s="240">
        <v>38.7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AT260" s="246" t="s">
        <v>189</v>
      </c>
      <c r="AU260" s="246" t="s">
        <v>86</v>
      </c>
      <c r="AV260" s="14" t="s">
        <v>187</v>
      </c>
      <c r="AW260" s="14" t="s">
        <v>39</v>
      </c>
      <c r="AX260" s="14" t="s">
        <v>84</v>
      </c>
      <c r="AY260" s="246" t="s">
        <v>180</v>
      </c>
    </row>
    <row r="261" spans="2:65" s="1" customFormat="1" ht="38.25" customHeight="1">
      <c r="B261" s="42"/>
      <c r="C261" s="202" t="s">
        <v>456</v>
      </c>
      <c r="D261" s="202" t="s">
        <v>182</v>
      </c>
      <c r="E261" s="203" t="s">
        <v>810</v>
      </c>
      <c r="F261" s="204" t="s">
        <v>811</v>
      </c>
      <c r="G261" s="205" t="s">
        <v>185</v>
      </c>
      <c r="H261" s="206">
        <v>76.38</v>
      </c>
      <c r="I261" s="207"/>
      <c r="J261" s="208">
        <f>ROUND(I261*H261,2)</f>
        <v>0</v>
      </c>
      <c r="K261" s="204" t="s">
        <v>186</v>
      </c>
      <c r="L261" s="62"/>
      <c r="M261" s="209" t="s">
        <v>21</v>
      </c>
      <c r="N261" s="210" t="s">
        <v>47</v>
      </c>
      <c r="O261" s="43"/>
      <c r="P261" s="211">
        <f>O261*H261</f>
        <v>0</v>
      </c>
      <c r="Q261" s="211">
        <v>0</v>
      </c>
      <c r="R261" s="211">
        <f>Q261*H261</f>
        <v>0</v>
      </c>
      <c r="S261" s="211">
        <v>0</v>
      </c>
      <c r="T261" s="212">
        <f>S261*H261</f>
        <v>0</v>
      </c>
      <c r="AR261" s="25" t="s">
        <v>187</v>
      </c>
      <c r="AT261" s="25" t="s">
        <v>182</v>
      </c>
      <c r="AU261" s="25" t="s">
        <v>86</v>
      </c>
      <c r="AY261" s="25" t="s">
        <v>180</v>
      </c>
      <c r="BE261" s="213">
        <f>IF(N261="základní",J261,0)</f>
        <v>0</v>
      </c>
      <c r="BF261" s="213">
        <f>IF(N261="snížená",J261,0)</f>
        <v>0</v>
      </c>
      <c r="BG261" s="213">
        <f>IF(N261="zákl. přenesená",J261,0)</f>
        <v>0</v>
      </c>
      <c r="BH261" s="213">
        <f>IF(N261="sníž. přenesená",J261,0)</f>
        <v>0</v>
      </c>
      <c r="BI261" s="213">
        <f>IF(N261="nulová",J261,0)</f>
        <v>0</v>
      </c>
      <c r="BJ261" s="25" t="s">
        <v>84</v>
      </c>
      <c r="BK261" s="213">
        <f>ROUND(I261*H261,2)</f>
        <v>0</v>
      </c>
      <c r="BL261" s="25" t="s">
        <v>187</v>
      </c>
      <c r="BM261" s="25" t="s">
        <v>1024</v>
      </c>
    </row>
    <row r="262" spans="2:51" s="12" customFormat="1" ht="12">
      <c r="B262" s="214"/>
      <c r="C262" s="215"/>
      <c r="D262" s="216" t="s">
        <v>189</v>
      </c>
      <c r="E262" s="217" t="s">
        <v>21</v>
      </c>
      <c r="F262" s="218" t="s">
        <v>1025</v>
      </c>
      <c r="G262" s="215"/>
      <c r="H262" s="217" t="s">
        <v>21</v>
      </c>
      <c r="I262" s="219"/>
      <c r="J262" s="215"/>
      <c r="K262" s="215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189</v>
      </c>
      <c r="AU262" s="224" t="s">
        <v>86</v>
      </c>
      <c r="AV262" s="12" t="s">
        <v>84</v>
      </c>
      <c r="AW262" s="12" t="s">
        <v>39</v>
      </c>
      <c r="AX262" s="12" t="s">
        <v>76</v>
      </c>
      <c r="AY262" s="224" t="s">
        <v>180</v>
      </c>
    </row>
    <row r="263" spans="2:51" s="13" customFormat="1" ht="12">
      <c r="B263" s="225"/>
      <c r="C263" s="226"/>
      <c r="D263" s="216" t="s">
        <v>189</v>
      </c>
      <c r="E263" s="227" t="s">
        <v>21</v>
      </c>
      <c r="F263" s="228" t="s">
        <v>1026</v>
      </c>
      <c r="G263" s="226"/>
      <c r="H263" s="229">
        <v>12.5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AT263" s="235" t="s">
        <v>189</v>
      </c>
      <c r="AU263" s="235" t="s">
        <v>86</v>
      </c>
      <c r="AV263" s="13" t="s">
        <v>86</v>
      </c>
      <c r="AW263" s="13" t="s">
        <v>39</v>
      </c>
      <c r="AX263" s="13" t="s">
        <v>76</v>
      </c>
      <c r="AY263" s="235" t="s">
        <v>180</v>
      </c>
    </row>
    <row r="264" spans="2:51" s="15" customFormat="1" ht="12">
      <c r="B264" s="253"/>
      <c r="C264" s="254"/>
      <c r="D264" s="216" t="s">
        <v>189</v>
      </c>
      <c r="E264" s="255" t="s">
        <v>21</v>
      </c>
      <c r="F264" s="256" t="s">
        <v>331</v>
      </c>
      <c r="G264" s="254"/>
      <c r="H264" s="257">
        <v>12.5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AT264" s="263" t="s">
        <v>189</v>
      </c>
      <c r="AU264" s="263" t="s">
        <v>86</v>
      </c>
      <c r="AV264" s="15" t="s">
        <v>200</v>
      </c>
      <c r="AW264" s="15" t="s">
        <v>39</v>
      </c>
      <c r="AX264" s="15" t="s">
        <v>76</v>
      </c>
      <c r="AY264" s="263" t="s">
        <v>180</v>
      </c>
    </row>
    <row r="265" spans="2:51" s="12" customFormat="1" ht="12">
      <c r="B265" s="214"/>
      <c r="C265" s="215"/>
      <c r="D265" s="216" t="s">
        <v>189</v>
      </c>
      <c r="E265" s="217" t="s">
        <v>21</v>
      </c>
      <c r="F265" s="218" t="s">
        <v>927</v>
      </c>
      <c r="G265" s="215"/>
      <c r="H265" s="217" t="s">
        <v>21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189</v>
      </c>
      <c r="AU265" s="224" t="s">
        <v>86</v>
      </c>
      <c r="AV265" s="12" t="s">
        <v>84</v>
      </c>
      <c r="AW265" s="12" t="s">
        <v>39</v>
      </c>
      <c r="AX265" s="12" t="s">
        <v>76</v>
      </c>
      <c r="AY265" s="224" t="s">
        <v>180</v>
      </c>
    </row>
    <row r="266" spans="2:51" s="12" customFormat="1" ht="12">
      <c r="B266" s="214"/>
      <c r="C266" s="215"/>
      <c r="D266" s="216" t="s">
        <v>189</v>
      </c>
      <c r="E266" s="217" t="s">
        <v>21</v>
      </c>
      <c r="F266" s="218" t="s">
        <v>928</v>
      </c>
      <c r="G266" s="215"/>
      <c r="H266" s="217" t="s">
        <v>21</v>
      </c>
      <c r="I266" s="219"/>
      <c r="J266" s="215"/>
      <c r="K266" s="215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189</v>
      </c>
      <c r="AU266" s="224" t="s">
        <v>86</v>
      </c>
      <c r="AV266" s="12" t="s">
        <v>84</v>
      </c>
      <c r="AW266" s="12" t="s">
        <v>39</v>
      </c>
      <c r="AX266" s="12" t="s">
        <v>76</v>
      </c>
      <c r="AY266" s="224" t="s">
        <v>180</v>
      </c>
    </row>
    <row r="267" spans="2:51" s="13" customFormat="1" ht="12">
      <c r="B267" s="225"/>
      <c r="C267" s="226"/>
      <c r="D267" s="216" t="s">
        <v>189</v>
      </c>
      <c r="E267" s="227" t="s">
        <v>21</v>
      </c>
      <c r="F267" s="228" t="s">
        <v>1027</v>
      </c>
      <c r="G267" s="226"/>
      <c r="H267" s="229">
        <v>34.97</v>
      </c>
      <c r="I267" s="230"/>
      <c r="J267" s="226"/>
      <c r="K267" s="226"/>
      <c r="L267" s="231"/>
      <c r="M267" s="232"/>
      <c r="N267" s="233"/>
      <c r="O267" s="233"/>
      <c r="P267" s="233"/>
      <c r="Q267" s="233"/>
      <c r="R267" s="233"/>
      <c r="S267" s="233"/>
      <c r="T267" s="234"/>
      <c r="AT267" s="235" t="s">
        <v>189</v>
      </c>
      <c r="AU267" s="235" t="s">
        <v>86</v>
      </c>
      <c r="AV267" s="13" t="s">
        <v>86</v>
      </c>
      <c r="AW267" s="13" t="s">
        <v>39</v>
      </c>
      <c r="AX267" s="13" t="s">
        <v>76</v>
      </c>
      <c r="AY267" s="235" t="s">
        <v>180</v>
      </c>
    </row>
    <row r="268" spans="2:51" s="13" customFormat="1" ht="12">
      <c r="B268" s="225"/>
      <c r="C268" s="226"/>
      <c r="D268" s="216" t="s">
        <v>189</v>
      </c>
      <c r="E268" s="227" t="s">
        <v>21</v>
      </c>
      <c r="F268" s="228" t="s">
        <v>1028</v>
      </c>
      <c r="G268" s="226"/>
      <c r="H268" s="229">
        <v>14.16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189</v>
      </c>
      <c r="AU268" s="235" t="s">
        <v>86</v>
      </c>
      <c r="AV268" s="13" t="s">
        <v>86</v>
      </c>
      <c r="AW268" s="13" t="s">
        <v>39</v>
      </c>
      <c r="AX268" s="13" t="s">
        <v>76</v>
      </c>
      <c r="AY268" s="235" t="s">
        <v>180</v>
      </c>
    </row>
    <row r="269" spans="2:51" s="15" customFormat="1" ht="12">
      <c r="B269" s="253"/>
      <c r="C269" s="254"/>
      <c r="D269" s="216" t="s">
        <v>189</v>
      </c>
      <c r="E269" s="255" t="s">
        <v>21</v>
      </c>
      <c r="F269" s="256" t="s">
        <v>331</v>
      </c>
      <c r="G269" s="254"/>
      <c r="H269" s="257">
        <v>49.13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AT269" s="263" t="s">
        <v>189</v>
      </c>
      <c r="AU269" s="263" t="s">
        <v>86</v>
      </c>
      <c r="AV269" s="15" t="s">
        <v>200</v>
      </c>
      <c r="AW269" s="15" t="s">
        <v>39</v>
      </c>
      <c r="AX269" s="15" t="s">
        <v>76</v>
      </c>
      <c r="AY269" s="263" t="s">
        <v>180</v>
      </c>
    </row>
    <row r="270" spans="2:51" s="12" customFormat="1" ht="12">
      <c r="B270" s="214"/>
      <c r="C270" s="215"/>
      <c r="D270" s="216" t="s">
        <v>189</v>
      </c>
      <c r="E270" s="217" t="s">
        <v>21</v>
      </c>
      <c r="F270" s="218" t="s">
        <v>946</v>
      </c>
      <c r="G270" s="215"/>
      <c r="H270" s="217" t="s">
        <v>21</v>
      </c>
      <c r="I270" s="219"/>
      <c r="J270" s="215"/>
      <c r="K270" s="215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189</v>
      </c>
      <c r="AU270" s="224" t="s">
        <v>86</v>
      </c>
      <c r="AV270" s="12" t="s">
        <v>84</v>
      </c>
      <c r="AW270" s="12" t="s">
        <v>39</v>
      </c>
      <c r="AX270" s="12" t="s">
        <v>76</v>
      </c>
      <c r="AY270" s="224" t="s">
        <v>180</v>
      </c>
    </row>
    <row r="271" spans="2:51" s="13" customFormat="1" ht="12">
      <c r="B271" s="225"/>
      <c r="C271" s="226"/>
      <c r="D271" s="216" t="s">
        <v>189</v>
      </c>
      <c r="E271" s="227" t="s">
        <v>21</v>
      </c>
      <c r="F271" s="228" t="s">
        <v>1029</v>
      </c>
      <c r="G271" s="226"/>
      <c r="H271" s="229">
        <v>6.75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AT271" s="235" t="s">
        <v>189</v>
      </c>
      <c r="AU271" s="235" t="s">
        <v>86</v>
      </c>
      <c r="AV271" s="13" t="s">
        <v>86</v>
      </c>
      <c r="AW271" s="13" t="s">
        <v>39</v>
      </c>
      <c r="AX271" s="13" t="s">
        <v>76</v>
      </c>
      <c r="AY271" s="235" t="s">
        <v>180</v>
      </c>
    </row>
    <row r="272" spans="2:51" s="15" customFormat="1" ht="12">
      <c r="B272" s="253"/>
      <c r="C272" s="254"/>
      <c r="D272" s="216" t="s">
        <v>189</v>
      </c>
      <c r="E272" s="255" t="s">
        <v>21</v>
      </c>
      <c r="F272" s="256" t="s">
        <v>331</v>
      </c>
      <c r="G272" s="254"/>
      <c r="H272" s="257">
        <v>6.75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AT272" s="263" t="s">
        <v>189</v>
      </c>
      <c r="AU272" s="263" t="s">
        <v>86</v>
      </c>
      <c r="AV272" s="15" t="s">
        <v>200</v>
      </c>
      <c r="AW272" s="15" t="s">
        <v>39</v>
      </c>
      <c r="AX272" s="15" t="s">
        <v>76</v>
      </c>
      <c r="AY272" s="263" t="s">
        <v>180</v>
      </c>
    </row>
    <row r="273" spans="2:51" s="12" customFormat="1" ht="12">
      <c r="B273" s="214"/>
      <c r="C273" s="215"/>
      <c r="D273" s="216" t="s">
        <v>189</v>
      </c>
      <c r="E273" s="217" t="s">
        <v>21</v>
      </c>
      <c r="F273" s="218" t="s">
        <v>1030</v>
      </c>
      <c r="G273" s="215"/>
      <c r="H273" s="217" t="s">
        <v>21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189</v>
      </c>
      <c r="AU273" s="224" t="s">
        <v>86</v>
      </c>
      <c r="AV273" s="12" t="s">
        <v>84</v>
      </c>
      <c r="AW273" s="12" t="s">
        <v>39</v>
      </c>
      <c r="AX273" s="12" t="s">
        <v>76</v>
      </c>
      <c r="AY273" s="224" t="s">
        <v>180</v>
      </c>
    </row>
    <row r="274" spans="2:51" s="13" customFormat="1" ht="12">
      <c r="B274" s="225"/>
      <c r="C274" s="226"/>
      <c r="D274" s="216" t="s">
        <v>189</v>
      </c>
      <c r="E274" s="227" t="s">
        <v>21</v>
      </c>
      <c r="F274" s="228" t="s">
        <v>1031</v>
      </c>
      <c r="G274" s="226"/>
      <c r="H274" s="229">
        <v>8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AT274" s="235" t="s">
        <v>189</v>
      </c>
      <c r="AU274" s="235" t="s">
        <v>86</v>
      </c>
      <c r="AV274" s="13" t="s">
        <v>86</v>
      </c>
      <c r="AW274" s="13" t="s">
        <v>39</v>
      </c>
      <c r="AX274" s="13" t="s">
        <v>76</v>
      </c>
      <c r="AY274" s="235" t="s">
        <v>180</v>
      </c>
    </row>
    <row r="275" spans="2:51" s="15" customFormat="1" ht="12">
      <c r="B275" s="253"/>
      <c r="C275" s="254"/>
      <c r="D275" s="216" t="s">
        <v>189</v>
      </c>
      <c r="E275" s="255" t="s">
        <v>21</v>
      </c>
      <c r="F275" s="256" t="s">
        <v>331</v>
      </c>
      <c r="G275" s="254"/>
      <c r="H275" s="257">
        <v>8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AT275" s="263" t="s">
        <v>189</v>
      </c>
      <c r="AU275" s="263" t="s">
        <v>86</v>
      </c>
      <c r="AV275" s="15" t="s">
        <v>200</v>
      </c>
      <c r="AW275" s="15" t="s">
        <v>39</v>
      </c>
      <c r="AX275" s="15" t="s">
        <v>76</v>
      </c>
      <c r="AY275" s="263" t="s">
        <v>180</v>
      </c>
    </row>
    <row r="276" spans="2:51" s="14" customFormat="1" ht="12">
      <c r="B276" s="236"/>
      <c r="C276" s="237"/>
      <c r="D276" s="216" t="s">
        <v>189</v>
      </c>
      <c r="E276" s="238" t="s">
        <v>21</v>
      </c>
      <c r="F276" s="239" t="s">
        <v>192</v>
      </c>
      <c r="G276" s="237"/>
      <c r="H276" s="240">
        <v>76.38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AT276" s="246" t="s">
        <v>189</v>
      </c>
      <c r="AU276" s="246" t="s">
        <v>86</v>
      </c>
      <c r="AV276" s="14" t="s">
        <v>187</v>
      </c>
      <c r="AW276" s="14" t="s">
        <v>39</v>
      </c>
      <c r="AX276" s="14" t="s">
        <v>84</v>
      </c>
      <c r="AY276" s="246" t="s">
        <v>180</v>
      </c>
    </row>
    <row r="277" spans="2:63" s="11" customFormat="1" ht="29.85" customHeight="1">
      <c r="B277" s="186"/>
      <c r="C277" s="187"/>
      <c r="D277" s="188" t="s">
        <v>75</v>
      </c>
      <c r="E277" s="200" t="s">
        <v>200</v>
      </c>
      <c r="F277" s="200" t="s">
        <v>1032</v>
      </c>
      <c r="G277" s="187"/>
      <c r="H277" s="187"/>
      <c r="I277" s="190"/>
      <c r="J277" s="201">
        <f>BK277</f>
        <v>0</v>
      </c>
      <c r="K277" s="187"/>
      <c r="L277" s="192"/>
      <c r="M277" s="193"/>
      <c r="N277" s="194"/>
      <c r="O277" s="194"/>
      <c r="P277" s="195">
        <f>SUM(P278:P298)</f>
        <v>0</v>
      </c>
      <c r="Q277" s="194"/>
      <c r="R277" s="195">
        <f>SUM(R278:R298)</f>
        <v>0</v>
      </c>
      <c r="S277" s="194"/>
      <c r="T277" s="196">
        <f>SUM(T278:T298)</f>
        <v>18.5136</v>
      </c>
      <c r="AR277" s="197" t="s">
        <v>84</v>
      </c>
      <c r="AT277" s="198" t="s">
        <v>75</v>
      </c>
      <c r="AU277" s="198" t="s">
        <v>84</v>
      </c>
      <c r="AY277" s="197" t="s">
        <v>180</v>
      </c>
      <c r="BK277" s="199">
        <f>SUM(BK278:BK298)</f>
        <v>0</v>
      </c>
    </row>
    <row r="278" spans="2:65" s="1" customFormat="1" ht="25.5" customHeight="1">
      <c r="B278" s="42"/>
      <c r="C278" s="202" t="s">
        <v>462</v>
      </c>
      <c r="D278" s="202" t="s">
        <v>182</v>
      </c>
      <c r="E278" s="203" t="s">
        <v>1033</v>
      </c>
      <c r="F278" s="204" t="s">
        <v>1034</v>
      </c>
      <c r="G278" s="205" t="s">
        <v>319</v>
      </c>
      <c r="H278" s="206">
        <v>4.644</v>
      </c>
      <c r="I278" s="207"/>
      <c r="J278" s="208">
        <f>ROUND(I278*H278,2)</f>
        <v>0</v>
      </c>
      <c r="K278" s="204" t="s">
        <v>186</v>
      </c>
      <c r="L278" s="62"/>
      <c r="M278" s="209" t="s">
        <v>21</v>
      </c>
      <c r="N278" s="210" t="s">
        <v>47</v>
      </c>
      <c r="O278" s="43"/>
      <c r="P278" s="211">
        <f>O278*H278</f>
        <v>0</v>
      </c>
      <c r="Q278" s="211">
        <v>0</v>
      </c>
      <c r="R278" s="211">
        <f>Q278*H278</f>
        <v>0</v>
      </c>
      <c r="S278" s="211">
        <v>2.2</v>
      </c>
      <c r="T278" s="212">
        <f>S278*H278</f>
        <v>10.216800000000001</v>
      </c>
      <c r="AR278" s="25" t="s">
        <v>187</v>
      </c>
      <c r="AT278" s="25" t="s">
        <v>182</v>
      </c>
      <c r="AU278" s="25" t="s">
        <v>86</v>
      </c>
      <c r="AY278" s="25" t="s">
        <v>180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25" t="s">
        <v>84</v>
      </c>
      <c r="BK278" s="213">
        <f>ROUND(I278*H278,2)</f>
        <v>0</v>
      </c>
      <c r="BL278" s="25" t="s">
        <v>187</v>
      </c>
      <c r="BM278" s="25" t="s">
        <v>1035</v>
      </c>
    </row>
    <row r="279" spans="2:51" s="12" customFormat="1" ht="12">
      <c r="B279" s="214"/>
      <c r="C279" s="215"/>
      <c r="D279" s="216" t="s">
        <v>189</v>
      </c>
      <c r="E279" s="217" t="s">
        <v>21</v>
      </c>
      <c r="F279" s="218" t="s">
        <v>1036</v>
      </c>
      <c r="G279" s="215"/>
      <c r="H279" s="217" t="s">
        <v>21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189</v>
      </c>
      <c r="AU279" s="224" t="s">
        <v>86</v>
      </c>
      <c r="AV279" s="12" t="s">
        <v>84</v>
      </c>
      <c r="AW279" s="12" t="s">
        <v>39</v>
      </c>
      <c r="AX279" s="12" t="s">
        <v>76</v>
      </c>
      <c r="AY279" s="224" t="s">
        <v>180</v>
      </c>
    </row>
    <row r="280" spans="2:51" s="13" customFormat="1" ht="12">
      <c r="B280" s="225"/>
      <c r="C280" s="226"/>
      <c r="D280" s="216" t="s">
        <v>189</v>
      </c>
      <c r="E280" s="227" t="s">
        <v>21</v>
      </c>
      <c r="F280" s="228" t="s">
        <v>1037</v>
      </c>
      <c r="G280" s="226"/>
      <c r="H280" s="229">
        <v>4.644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AT280" s="235" t="s">
        <v>189</v>
      </c>
      <c r="AU280" s="235" t="s">
        <v>86</v>
      </c>
      <c r="AV280" s="13" t="s">
        <v>86</v>
      </c>
      <c r="AW280" s="13" t="s">
        <v>39</v>
      </c>
      <c r="AX280" s="13" t="s">
        <v>76</v>
      </c>
      <c r="AY280" s="235" t="s">
        <v>180</v>
      </c>
    </row>
    <row r="281" spans="2:51" s="14" customFormat="1" ht="12">
      <c r="B281" s="236"/>
      <c r="C281" s="237"/>
      <c r="D281" s="216" t="s">
        <v>189</v>
      </c>
      <c r="E281" s="238" t="s">
        <v>21</v>
      </c>
      <c r="F281" s="239" t="s">
        <v>192</v>
      </c>
      <c r="G281" s="237"/>
      <c r="H281" s="240">
        <v>4.644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AT281" s="246" t="s">
        <v>189</v>
      </c>
      <c r="AU281" s="246" t="s">
        <v>86</v>
      </c>
      <c r="AV281" s="14" t="s">
        <v>187</v>
      </c>
      <c r="AW281" s="14" t="s">
        <v>39</v>
      </c>
      <c r="AX281" s="14" t="s">
        <v>84</v>
      </c>
      <c r="AY281" s="246" t="s">
        <v>180</v>
      </c>
    </row>
    <row r="282" spans="2:65" s="1" customFormat="1" ht="25.5" customHeight="1">
      <c r="B282" s="42"/>
      <c r="C282" s="202" t="s">
        <v>468</v>
      </c>
      <c r="D282" s="202" t="s">
        <v>182</v>
      </c>
      <c r="E282" s="203" t="s">
        <v>1038</v>
      </c>
      <c r="F282" s="204" t="s">
        <v>1039</v>
      </c>
      <c r="G282" s="205" t="s">
        <v>319</v>
      </c>
      <c r="H282" s="206">
        <v>3.457</v>
      </c>
      <c r="I282" s="207"/>
      <c r="J282" s="208">
        <f>ROUND(I282*H282,2)</f>
        <v>0</v>
      </c>
      <c r="K282" s="204" t="s">
        <v>186</v>
      </c>
      <c r="L282" s="62"/>
      <c r="M282" s="209" t="s">
        <v>21</v>
      </c>
      <c r="N282" s="210" t="s">
        <v>47</v>
      </c>
      <c r="O282" s="43"/>
      <c r="P282" s="211">
        <f>O282*H282</f>
        <v>0</v>
      </c>
      <c r="Q282" s="211">
        <v>0</v>
      </c>
      <c r="R282" s="211">
        <f>Q282*H282</f>
        <v>0</v>
      </c>
      <c r="S282" s="211">
        <v>2.4</v>
      </c>
      <c r="T282" s="212">
        <f>S282*H282</f>
        <v>8.2968</v>
      </c>
      <c r="AR282" s="25" t="s">
        <v>187</v>
      </c>
      <c r="AT282" s="25" t="s">
        <v>182</v>
      </c>
      <c r="AU282" s="25" t="s">
        <v>86</v>
      </c>
      <c r="AY282" s="25" t="s">
        <v>180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25" t="s">
        <v>84</v>
      </c>
      <c r="BK282" s="213">
        <f>ROUND(I282*H282,2)</f>
        <v>0</v>
      </c>
      <c r="BL282" s="25" t="s">
        <v>187</v>
      </c>
      <c r="BM282" s="25" t="s">
        <v>1040</v>
      </c>
    </row>
    <row r="283" spans="2:51" s="12" customFormat="1" ht="12">
      <c r="B283" s="214"/>
      <c r="C283" s="215"/>
      <c r="D283" s="216" t="s">
        <v>189</v>
      </c>
      <c r="E283" s="217" t="s">
        <v>21</v>
      </c>
      <c r="F283" s="218" t="s">
        <v>1041</v>
      </c>
      <c r="G283" s="215"/>
      <c r="H283" s="217" t="s">
        <v>21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189</v>
      </c>
      <c r="AU283" s="224" t="s">
        <v>86</v>
      </c>
      <c r="AV283" s="12" t="s">
        <v>84</v>
      </c>
      <c r="AW283" s="12" t="s">
        <v>39</v>
      </c>
      <c r="AX283" s="12" t="s">
        <v>76</v>
      </c>
      <c r="AY283" s="224" t="s">
        <v>180</v>
      </c>
    </row>
    <row r="284" spans="2:51" s="12" customFormat="1" ht="12">
      <c r="B284" s="214"/>
      <c r="C284" s="215"/>
      <c r="D284" s="216" t="s">
        <v>189</v>
      </c>
      <c r="E284" s="217" t="s">
        <v>21</v>
      </c>
      <c r="F284" s="218" t="s">
        <v>1042</v>
      </c>
      <c r="G284" s="215"/>
      <c r="H284" s="217" t="s">
        <v>21</v>
      </c>
      <c r="I284" s="219"/>
      <c r="J284" s="215"/>
      <c r="K284" s="215"/>
      <c r="L284" s="220"/>
      <c r="M284" s="221"/>
      <c r="N284" s="222"/>
      <c r="O284" s="222"/>
      <c r="P284" s="222"/>
      <c r="Q284" s="222"/>
      <c r="R284" s="222"/>
      <c r="S284" s="222"/>
      <c r="T284" s="223"/>
      <c r="AT284" s="224" t="s">
        <v>189</v>
      </c>
      <c r="AU284" s="224" t="s">
        <v>86</v>
      </c>
      <c r="AV284" s="12" t="s">
        <v>84</v>
      </c>
      <c r="AW284" s="12" t="s">
        <v>39</v>
      </c>
      <c r="AX284" s="12" t="s">
        <v>76</v>
      </c>
      <c r="AY284" s="224" t="s">
        <v>180</v>
      </c>
    </row>
    <row r="285" spans="2:51" s="13" customFormat="1" ht="12">
      <c r="B285" s="225"/>
      <c r="C285" s="226"/>
      <c r="D285" s="216" t="s">
        <v>189</v>
      </c>
      <c r="E285" s="227" t="s">
        <v>21</v>
      </c>
      <c r="F285" s="228" t="s">
        <v>1043</v>
      </c>
      <c r="G285" s="226"/>
      <c r="H285" s="229">
        <v>6.474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AT285" s="235" t="s">
        <v>189</v>
      </c>
      <c r="AU285" s="235" t="s">
        <v>86</v>
      </c>
      <c r="AV285" s="13" t="s">
        <v>86</v>
      </c>
      <c r="AW285" s="13" t="s">
        <v>39</v>
      </c>
      <c r="AX285" s="13" t="s">
        <v>76</v>
      </c>
      <c r="AY285" s="235" t="s">
        <v>180</v>
      </c>
    </row>
    <row r="286" spans="2:51" s="12" customFormat="1" ht="12">
      <c r="B286" s="214"/>
      <c r="C286" s="215"/>
      <c r="D286" s="216" t="s">
        <v>189</v>
      </c>
      <c r="E286" s="217" t="s">
        <v>21</v>
      </c>
      <c r="F286" s="218" t="s">
        <v>1044</v>
      </c>
      <c r="G286" s="215"/>
      <c r="H286" s="217" t="s">
        <v>21</v>
      </c>
      <c r="I286" s="219"/>
      <c r="J286" s="215"/>
      <c r="K286" s="215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189</v>
      </c>
      <c r="AU286" s="224" t="s">
        <v>86</v>
      </c>
      <c r="AV286" s="12" t="s">
        <v>84</v>
      </c>
      <c r="AW286" s="12" t="s">
        <v>39</v>
      </c>
      <c r="AX286" s="12" t="s">
        <v>76</v>
      </c>
      <c r="AY286" s="224" t="s">
        <v>180</v>
      </c>
    </row>
    <row r="287" spans="2:51" s="13" customFormat="1" ht="12">
      <c r="B287" s="225"/>
      <c r="C287" s="226"/>
      <c r="D287" s="216" t="s">
        <v>189</v>
      </c>
      <c r="E287" s="227" t="s">
        <v>21</v>
      </c>
      <c r="F287" s="228" t="s">
        <v>1045</v>
      </c>
      <c r="G287" s="226"/>
      <c r="H287" s="229">
        <v>-3.517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AT287" s="235" t="s">
        <v>189</v>
      </c>
      <c r="AU287" s="235" t="s">
        <v>86</v>
      </c>
      <c r="AV287" s="13" t="s">
        <v>86</v>
      </c>
      <c r="AW287" s="13" t="s">
        <v>39</v>
      </c>
      <c r="AX287" s="13" t="s">
        <v>76</v>
      </c>
      <c r="AY287" s="235" t="s">
        <v>180</v>
      </c>
    </row>
    <row r="288" spans="2:51" s="15" customFormat="1" ht="12">
      <c r="B288" s="253"/>
      <c r="C288" s="254"/>
      <c r="D288" s="216" t="s">
        <v>189</v>
      </c>
      <c r="E288" s="255" t="s">
        <v>21</v>
      </c>
      <c r="F288" s="256" t="s">
        <v>331</v>
      </c>
      <c r="G288" s="254"/>
      <c r="H288" s="257">
        <v>2.957</v>
      </c>
      <c r="I288" s="258"/>
      <c r="J288" s="254"/>
      <c r="K288" s="254"/>
      <c r="L288" s="259"/>
      <c r="M288" s="260"/>
      <c r="N288" s="261"/>
      <c r="O288" s="261"/>
      <c r="P288" s="261"/>
      <c r="Q288" s="261"/>
      <c r="R288" s="261"/>
      <c r="S288" s="261"/>
      <c r="T288" s="262"/>
      <c r="AT288" s="263" t="s">
        <v>189</v>
      </c>
      <c r="AU288" s="263" t="s">
        <v>86</v>
      </c>
      <c r="AV288" s="15" t="s">
        <v>200</v>
      </c>
      <c r="AW288" s="15" t="s">
        <v>39</v>
      </c>
      <c r="AX288" s="15" t="s">
        <v>76</v>
      </c>
      <c r="AY288" s="263" t="s">
        <v>180</v>
      </c>
    </row>
    <row r="289" spans="2:51" s="12" customFormat="1" ht="12">
      <c r="B289" s="214"/>
      <c r="C289" s="215"/>
      <c r="D289" s="216" t="s">
        <v>189</v>
      </c>
      <c r="E289" s="217" t="s">
        <v>21</v>
      </c>
      <c r="F289" s="218" t="s">
        <v>1046</v>
      </c>
      <c r="G289" s="215"/>
      <c r="H289" s="217" t="s">
        <v>21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189</v>
      </c>
      <c r="AU289" s="224" t="s">
        <v>86</v>
      </c>
      <c r="AV289" s="12" t="s">
        <v>84</v>
      </c>
      <c r="AW289" s="12" t="s">
        <v>39</v>
      </c>
      <c r="AX289" s="12" t="s">
        <v>76</v>
      </c>
      <c r="AY289" s="224" t="s">
        <v>180</v>
      </c>
    </row>
    <row r="290" spans="2:51" s="13" customFormat="1" ht="12">
      <c r="B290" s="225"/>
      <c r="C290" s="226"/>
      <c r="D290" s="216" t="s">
        <v>189</v>
      </c>
      <c r="E290" s="227" t="s">
        <v>21</v>
      </c>
      <c r="F290" s="228" t="s">
        <v>1047</v>
      </c>
      <c r="G290" s="226"/>
      <c r="H290" s="229">
        <v>0.5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189</v>
      </c>
      <c r="AU290" s="235" t="s">
        <v>86</v>
      </c>
      <c r="AV290" s="13" t="s">
        <v>86</v>
      </c>
      <c r="AW290" s="13" t="s">
        <v>39</v>
      </c>
      <c r="AX290" s="13" t="s">
        <v>76</v>
      </c>
      <c r="AY290" s="235" t="s">
        <v>180</v>
      </c>
    </row>
    <row r="291" spans="2:51" s="15" customFormat="1" ht="12">
      <c r="B291" s="253"/>
      <c r="C291" s="254"/>
      <c r="D291" s="216" t="s">
        <v>189</v>
      </c>
      <c r="E291" s="255" t="s">
        <v>21</v>
      </c>
      <c r="F291" s="256" t="s">
        <v>331</v>
      </c>
      <c r="G291" s="254"/>
      <c r="H291" s="257">
        <v>0.5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AT291" s="263" t="s">
        <v>189</v>
      </c>
      <c r="AU291" s="263" t="s">
        <v>86</v>
      </c>
      <c r="AV291" s="15" t="s">
        <v>200</v>
      </c>
      <c r="AW291" s="15" t="s">
        <v>39</v>
      </c>
      <c r="AX291" s="15" t="s">
        <v>76</v>
      </c>
      <c r="AY291" s="263" t="s">
        <v>180</v>
      </c>
    </row>
    <row r="292" spans="2:51" s="14" customFormat="1" ht="12">
      <c r="B292" s="236"/>
      <c r="C292" s="237"/>
      <c r="D292" s="216" t="s">
        <v>189</v>
      </c>
      <c r="E292" s="238" t="s">
        <v>21</v>
      </c>
      <c r="F292" s="239" t="s">
        <v>192</v>
      </c>
      <c r="G292" s="237"/>
      <c r="H292" s="240">
        <v>3.457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AT292" s="246" t="s">
        <v>189</v>
      </c>
      <c r="AU292" s="246" t="s">
        <v>86</v>
      </c>
      <c r="AV292" s="14" t="s">
        <v>187</v>
      </c>
      <c r="AW292" s="14" t="s">
        <v>39</v>
      </c>
      <c r="AX292" s="14" t="s">
        <v>84</v>
      </c>
      <c r="AY292" s="246" t="s">
        <v>180</v>
      </c>
    </row>
    <row r="293" spans="2:65" s="1" customFormat="1" ht="16.5" customHeight="1">
      <c r="B293" s="42"/>
      <c r="C293" s="202" t="s">
        <v>474</v>
      </c>
      <c r="D293" s="202" t="s">
        <v>182</v>
      </c>
      <c r="E293" s="203" t="s">
        <v>1048</v>
      </c>
      <c r="F293" s="204" t="s">
        <v>1049</v>
      </c>
      <c r="G293" s="205" t="s">
        <v>220</v>
      </c>
      <c r="H293" s="206">
        <v>48.7</v>
      </c>
      <c r="I293" s="207"/>
      <c r="J293" s="208">
        <f>ROUND(I293*H293,2)</f>
        <v>0</v>
      </c>
      <c r="K293" s="204" t="s">
        <v>186</v>
      </c>
      <c r="L293" s="62"/>
      <c r="M293" s="209" t="s">
        <v>21</v>
      </c>
      <c r="N293" s="210" t="s">
        <v>47</v>
      </c>
      <c r="O293" s="43"/>
      <c r="P293" s="211">
        <f>O293*H293</f>
        <v>0</v>
      </c>
      <c r="Q293" s="211">
        <v>0</v>
      </c>
      <c r="R293" s="211">
        <f>Q293*H293</f>
        <v>0</v>
      </c>
      <c r="S293" s="211">
        <v>0</v>
      </c>
      <c r="T293" s="212">
        <f>S293*H293</f>
        <v>0</v>
      </c>
      <c r="AR293" s="25" t="s">
        <v>187</v>
      </c>
      <c r="AT293" s="25" t="s">
        <v>182</v>
      </c>
      <c r="AU293" s="25" t="s">
        <v>86</v>
      </c>
      <c r="AY293" s="25" t="s">
        <v>180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25" t="s">
        <v>84</v>
      </c>
      <c r="BK293" s="213">
        <f>ROUND(I293*H293,2)</f>
        <v>0</v>
      </c>
      <c r="BL293" s="25" t="s">
        <v>187</v>
      </c>
      <c r="BM293" s="25" t="s">
        <v>1050</v>
      </c>
    </row>
    <row r="294" spans="2:51" s="12" customFormat="1" ht="12">
      <c r="B294" s="214"/>
      <c r="C294" s="215"/>
      <c r="D294" s="216" t="s">
        <v>189</v>
      </c>
      <c r="E294" s="217" t="s">
        <v>21</v>
      </c>
      <c r="F294" s="218" t="s">
        <v>1051</v>
      </c>
      <c r="G294" s="215"/>
      <c r="H294" s="217" t="s">
        <v>21</v>
      </c>
      <c r="I294" s="219"/>
      <c r="J294" s="215"/>
      <c r="K294" s="215"/>
      <c r="L294" s="220"/>
      <c r="M294" s="221"/>
      <c r="N294" s="222"/>
      <c r="O294" s="222"/>
      <c r="P294" s="222"/>
      <c r="Q294" s="222"/>
      <c r="R294" s="222"/>
      <c r="S294" s="222"/>
      <c r="T294" s="223"/>
      <c r="AT294" s="224" t="s">
        <v>189</v>
      </c>
      <c r="AU294" s="224" t="s">
        <v>86</v>
      </c>
      <c r="AV294" s="12" t="s">
        <v>84</v>
      </c>
      <c r="AW294" s="12" t="s">
        <v>39</v>
      </c>
      <c r="AX294" s="12" t="s">
        <v>76</v>
      </c>
      <c r="AY294" s="224" t="s">
        <v>180</v>
      </c>
    </row>
    <row r="295" spans="2:51" s="13" customFormat="1" ht="12">
      <c r="B295" s="225"/>
      <c r="C295" s="226"/>
      <c r="D295" s="216" t="s">
        <v>189</v>
      </c>
      <c r="E295" s="227" t="s">
        <v>21</v>
      </c>
      <c r="F295" s="228" t="s">
        <v>1023</v>
      </c>
      <c r="G295" s="226"/>
      <c r="H295" s="229">
        <v>38.7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AT295" s="235" t="s">
        <v>189</v>
      </c>
      <c r="AU295" s="235" t="s">
        <v>86</v>
      </c>
      <c r="AV295" s="13" t="s">
        <v>86</v>
      </c>
      <c r="AW295" s="13" t="s">
        <v>39</v>
      </c>
      <c r="AX295" s="13" t="s">
        <v>76</v>
      </c>
      <c r="AY295" s="235" t="s">
        <v>180</v>
      </c>
    </row>
    <row r="296" spans="2:51" s="12" customFormat="1" ht="12">
      <c r="B296" s="214"/>
      <c r="C296" s="215"/>
      <c r="D296" s="216" t="s">
        <v>189</v>
      </c>
      <c r="E296" s="217" t="s">
        <v>21</v>
      </c>
      <c r="F296" s="218" t="s">
        <v>1052</v>
      </c>
      <c r="G296" s="215"/>
      <c r="H296" s="217" t="s">
        <v>21</v>
      </c>
      <c r="I296" s="219"/>
      <c r="J296" s="215"/>
      <c r="K296" s="215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189</v>
      </c>
      <c r="AU296" s="224" t="s">
        <v>86</v>
      </c>
      <c r="AV296" s="12" t="s">
        <v>84</v>
      </c>
      <c r="AW296" s="12" t="s">
        <v>39</v>
      </c>
      <c r="AX296" s="12" t="s">
        <v>76</v>
      </c>
      <c r="AY296" s="224" t="s">
        <v>180</v>
      </c>
    </row>
    <row r="297" spans="2:51" s="13" customFormat="1" ht="12">
      <c r="B297" s="225"/>
      <c r="C297" s="226"/>
      <c r="D297" s="216" t="s">
        <v>189</v>
      </c>
      <c r="E297" s="227" t="s">
        <v>21</v>
      </c>
      <c r="F297" s="228" t="s">
        <v>1053</v>
      </c>
      <c r="G297" s="226"/>
      <c r="H297" s="229">
        <v>10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AT297" s="235" t="s">
        <v>189</v>
      </c>
      <c r="AU297" s="235" t="s">
        <v>86</v>
      </c>
      <c r="AV297" s="13" t="s">
        <v>86</v>
      </c>
      <c r="AW297" s="13" t="s">
        <v>39</v>
      </c>
      <c r="AX297" s="13" t="s">
        <v>76</v>
      </c>
      <c r="AY297" s="235" t="s">
        <v>180</v>
      </c>
    </row>
    <row r="298" spans="2:51" s="14" customFormat="1" ht="12">
      <c r="B298" s="236"/>
      <c r="C298" s="237"/>
      <c r="D298" s="216" t="s">
        <v>189</v>
      </c>
      <c r="E298" s="238" t="s">
        <v>21</v>
      </c>
      <c r="F298" s="239" t="s">
        <v>192</v>
      </c>
      <c r="G298" s="237"/>
      <c r="H298" s="240">
        <v>48.7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AT298" s="246" t="s">
        <v>189</v>
      </c>
      <c r="AU298" s="246" t="s">
        <v>86</v>
      </c>
      <c r="AV298" s="14" t="s">
        <v>187</v>
      </c>
      <c r="AW298" s="14" t="s">
        <v>39</v>
      </c>
      <c r="AX298" s="14" t="s">
        <v>84</v>
      </c>
      <c r="AY298" s="246" t="s">
        <v>180</v>
      </c>
    </row>
    <row r="299" spans="2:63" s="11" customFormat="1" ht="29.85" customHeight="1">
      <c r="B299" s="186"/>
      <c r="C299" s="187"/>
      <c r="D299" s="188" t="s">
        <v>75</v>
      </c>
      <c r="E299" s="200" t="s">
        <v>187</v>
      </c>
      <c r="F299" s="200" t="s">
        <v>1054</v>
      </c>
      <c r="G299" s="187"/>
      <c r="H299" s="187"/>
      <c r="I299" s="190"/>
      <c r="J299" s="201">
        <f>BK299</f>
        <v>0</v>
      </c>
      <c r="K299" s="187"/>
      <c r="L299" s="192"/>
      <c r="M299" s="193"/>
      <c r="N299" s="194"/>
      <c r="O299" s="194"/>
      <c r="P299" s="195">
        <f>SUM(P300:P341)</f>
        <v>0</v>
      </c>
      <c r="Q299" s="194"/>
      <c r="R299" s="195">
        <f>SUM(R300:R341)</f>
        <v>37.060498259999996</v>
      </c>
      <c r="S299" s="194"/>
      <c r="T299" s="196">
        <f>SUM(T300:T341)</f>
        <v>0</v>
      </c>
      <c r="AR299" s="197" t="s">
        <v>84</v>
      </c>
      <c r="AT299" s="198" t="s">
        <v>75</v>
      </c>
      <c r="AU299" s="198" t="s">
        <v>84</v>
      </c>
      <c r="AY299" s="197" t="s">
        <v>180</v>
      </c>
      <c r="BK299" s="199">
        <f>SUM(BK300:BK341)</f>
        <v>0</v>
      </c>
    </row>
    <row r="300" spans="2:65" s="1" customFormat="1" ht="25.5" customHeight="1">
      <c r="B300" s="42"/>
      <c r="C300" s="202" t="s">
        <v>480</v>
      </c>
      <c r="D300" s="202" t="s">
        <v>182</v>
      </c>
      <c r="E300" s="203" t="s">
        <v>1055</v>
      </c>
      <c r="F300" s="204" t="s">
        <v>1056</v>
      </c>
      <c r="G300" s="205" t="s">
        <v>319</v>
      </c>
      <c r="H300" s="206">
        <v>5.713</v>
      </c>
      <c r="I300" s="207"/>
      <c r="J300" s="208">
        <f>ROUND(I300*H300,2)</f>
        <v>0</v>
      </c>
      <c r="K300" s="204" t="s">
        <v>186</v>
      </c>
      <c r="L300" s="62"/>
      <c r="M300" s="209" t="s">
        <v>21</v>
      </c>
      <c r="N300" s="210" t="s">
        <v>47</v>
      </c>
      <c r="O300" s="43"/>
      <c r="P300" s="211">
        <f>O300*H300</f>
        <v>0</v>
      </c>
      <c r="Q300" s="211">
        <v>1.89077</v>
      </c>
      <c r="R300" s="211">
        <f>Q300*H300</f>
        <v>10.80196901</v>
      </c>
      <c r="S300" s="211">
        <v>0</v>
      </c>
      <c r="T300" s="212">
        <f>S300*H300</f>
        <v>0</v>
      </c>
      <c r="AR300" s="25" t="s">
        <v>187</v>
      </c>
      <c r="AT300" s="25" t="s">
        <v>182</v>
      </c>
      <c r="AU300" s="25" t="s">
        <v>86</v>
      </c>
      <c r="AY300" s="25" t="s">
        <v>180</v>
      </c>
      <c r="BE300" s="213">
        <f>IF(N300="základní",J300,0)</f>
        <v>0</v>
      </c>
      <c r="BF300" s="213">
        <f>IF(N300="snížená",J300,0)</f>
        <v>0</v>
      </c>
      <c r="BG300" s="213">
        <f>IF(N300="zákl. přenesená",J300,0)</f>
        <v>0</v>
      </c>
      <c r="BH300" s="213">
        <f>IF(N300="sníž. přenesená",J300,0)</f>
        <v>0</v>
      </c>
      <c r="BI300" s="213">
        <f>IF(N300="nulová",J300,0)</f>
        <v>0</v>
      </c>
      <c r="BJ300" s="25" t="s">
        <v>84</v>
      </c>
      <c r="BK300" s="213">
        <f>ROUND(I300*H300,2)</f>
        <v>0</v>
      </c>
      <c r="BL300" s="25" t="s">
        <v>187</v>
      </c>
      <c r="BM300" s="25" t="s">
        <v>1057</v>
      </c>
    </row>
    <row r="301" spans="2:51" s="12" customFormat="1" ht="12">
      <c r="B301" s="214"/>
      <c r="C301" s="215"/>
      <c r="D301" s="216" t="s">
        <v>189</v>
      </c>
      <c r="E301" s="217" t="s">
        <v>21</v>
      </c>
      <c r="F301" s="218" t="s">
        <v>1058</v>
      </c>
      <c r="G301" s="215"/>
      <c r="H301" s="217" t="s">
        <v>21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189</v>
      </c>
      <c r="AU301" s="224" t="s">
        <v>86</v>
      </c>
      <c r="AV301" s="12" t="s">
        <v>84</v>
      </c>
      <c r="AW301" s="12" t="s">
        <v>39</v>
      </c>
      <c r="AX301" s="12" t="s">
        <v>76</v>
      </c>
      <c r="AY301" s="224" t="s">
        <v>180</v>
      </c>
    </row>
    <row r="302" spans="2:51" s="12" customFormat="1" ht="12">
      <c r="B302" s="214"/>
      <c r="C302" s="215"/>
      <c r="D302" s="216" t="s">
        <v>189</v>
      </c>
      <c r="E302" s="217" t="s">
        <v>21</v>
      </c>
      <c r="F302" s="218" t="s">
        <v>1059</v>
      </c>
      <c r="G302" s="215"/>
      <c r="H302" s="217" t="s">
        <v>21</v>
      </c>
      <c r="I302" s="219"/>
      <c r="J302" s="215"/>
      <c r="K302" s="215"/>
      <c r="L302" s="220"/>
      <c r="M302" s="221"/>
      <c r="N302" s="222"/>
      <c r="O302" s="222"/>
      <c r="P302" s="222"/>
      <c r="Q302" s="222"/>
      <c r="R302" s="222"/>
      <c r="S302" s="222"/>
      <c r="T302" s="223"/>
      <c r="AT302" s="224" t="s">
        <v>189</v>
      </c>
      <c r="AU302" s="224" t="s">
        <v>86</v>
      </c>
      <c r="AV302" s="12" t="s">
        <v>84</v>
      </c>
      <c r="AW302" s="12" t="s">
        <v>39</v>
      </c>
      <c r="AX302" s="12" t="s">
        <v>76</v>
      </c>
      <c r="AY302" s="224" t="s">
        <v>180</v>
      </c>
    </row>
    <row r="303" spans="2:51" s="12" customFormat="1" ht="12">
      <c r="B303" s="214"/>
      <c r="C303" s="215"/>
      <c r="D303" s="216" t="s">
        <v>189</v>
      </c>
      <c r="E303" s="217" t="s">
        <v>21</v>
      </c>
      <c r="F303" s="218" t="s">
        <v>928</v>
      </c>
      <c r="G303" s="215"/>
      <c r="H303" s="217" t="s">
        <v>21</v>
      </c>
      <c r="I303" s="219"/>
      <c r="J303" s="215"/>
      <c r="K303" s="215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189</v>
      </c>
      <c r="AU303" s="224" t="s">
        <v>86</v>
      </c>
      <c r="AV303" s="12" t="s">
        <v>84</v>
      </c>
      <c r="AW303" s="12" t="s">
        <v>39</v>
      </c>
      <c r="AX303" s="12" t="s">
        <v>76</v>
      </c>
      <c r="AY303" s="224" t="s">
        <v>180</v>
      </c>
    </row>
    <row r="304" spans="2:51" s="13" customFormat="1" ht="12">
      <c r="B304" s="225"/>
      <c r="C304" s="226"/>
      <c r="D304" s="216" t="s">
        <v>189</v>
      </c>
      <c r="E304" s="227" t="s">
        <v>21</v>
      </c>
      <c r="F304" s="228" t="s">
        <v>1060</v>
      </c>
      <c r="G304" s="226"/>
      <c r="H304" s="229">
        <v>3.497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AT304" s="235" t="s">
        <v>189</v>
      </c>
      <c r="AU304" s="235" t="s">
        <v>86</v>
      </c>
      <c r="AV304" s="13" t="s">
        <v>86</v>
      </c>
      <c r="AW304" s="13" t="s">
        <v>39</v>
      </c>
      <c r="AX304" s="13" t="s">
        <v>76</v>
      </c>
      <c r="AY304" s="235" t="s">
        <v>180</v>
      </c>
    </row>
    <row r="305" spans="2:51" s="13" customFormat="1" ht="12">
      <c r="B305" s="225"/>
      <c r="C305" s="226"/>
      <c r="D305" s="216" t="s">
        <v>189</v>
      </c>
      <c r="E305" s="227" t="s">
        <v>21</v>
      </c>
      <c r="F305" s="228" t="s">
        <v>1061</v>
      </c>
      <c r="G305" s="226"/>
      <c r="H305" s="229">
        <v>1.416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AT305" s="235" t="s">
        <v>189</v>
      </c>
      <c r="AU305" s="235" t="s">
        <v>86</v>
      </c>
      <c r="AV305" s="13" t="s">
        <v>86</v>
      </c>
      <c r="AW305" s="13" t="s">
        <v>39</v>
      </c>
      <c r="AX305" s="13" t="s">
        <v>76</v>
      </c>
      <c r="AY305" s="235" t="s">
        <v>180</v>
      </c>
    </row>
    <row r="306" spans="2:51" s="15" customFormat="1" ht="12">
      <c r="B306" s="253"/>
      <c r="C306" s="254"/>
      <c r="D306" s="216" t="s">
        <v>189</v>
      </c>
      <c r="E306" s="255" t="s">
        <v>21</v>
      </c>
      <c r="F306" s="256" t="s">
        <v>331</v>
      </c>
      <c r="G306" s="254"/>
      <c r="H306" s="257">
        <v>4.913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AT306" s="263" t="s">
        <v>189</v>
      </c>
      <c r="AU306" s="263" t="s">
        <v>86</v>
      </c>
      <c r="AV306" s="15" t="s">
        <v>200</v>
      </c>
      <c r="AW306" s="15" t="s">
        <v>39</v>
      </c>
      <c r="AX306" s="15" t="s">
        <v>76</v>
      </c>
      <c r="AY306" s="263" t="s">
        <v>180</v>
      </c>
    </row>
    <row r="307" spans="2:51" s="12" customFormat="1" ht="12">
      <c r="B307" s="214"/>
      <c r="C307" s="215"/>
      <c r="D307" s="216" t="s">
        <v>189</v>
      </c>
      <c r="E307" s="217" t="s">
        <v>21</v>
      </c>
      <c r="F307" s="218" t="s">
        <v>1062</v>
      </c>
      <c r="G307" s="215"/>
      <c r="H307" s="217" t="s">
        <v>21</v>
      </c>
      <c r="I307" s="219"/>
      <c r="J307" s="215"/>
      <c r="K307" s="215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189</v>
      </c>
      <c r="AU307" s="224" t="s">
        <v>86</v>
      </c>
      <c r="AV307" s="12" t="s">
        <v>84</v>
      </c>
      <c r="AW307" s="12" t="s">
        <v>39</v>
      </c>
      <c r="AX307" s="12" t="s">
        <v>76</v>
      </c>
      <c r="AY307" s="224" t="s">
        <v>180</v>
      </c>
    </row>
    <row r="308" spans="2:51" s="13" customFormat="1" ht="12">
      <c r="B308" s="225"/>
      <c r="C308" s="226"/>
      <c r="D308" s="216" t="s">
        <v>189</v>
      </c>
      <c r="E308" s="227" t="s">
        <v>21</v>
      </c>
      <c r="F308" s="228" t="s">
        <v>1063</v>
      </c>
      <c r="G308" s="226"/>
      <c r="H308" s="229">
        <v>0.8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AT308" s="235" t="s">
        <v>189</v>
      </c>
      <c r="AU308" s="235" t="s">
        <v>86</v>
      </c>
      <c r="AV308" s="13" t="s">
        <v>86</v>
      </c>
      <c r="AW308" s="13" t="s">
        <v>39</v>
      </c>
      <c r="AX308" s="13" t="s">
        <v>76</v>
      </c>
      <c r="AY308" s="235" t="s">
        <v>180</v>
      </c>
    </row>
    <row r="309" spans="2:51" s="15" customFormat="1" ht="12">
      <c r="B309" s="253"/>
      <c r="C309" s="254"/>
      <c r="D309" s="216" t="s">
        <v>189</v>
      </c>
      <c r="E309" s="255" t="s">
        <v>21</v>
      </c>
      <c r="F309" s="256" t="s">
        <v>331</v>
      </c>
      <c r="G309" s="254"/>
      <c r="H309" s="257">
        <v>0.8</v>
      </c>
      <c r="I309" s="258"/>
      <c r="J309" s="254"/>
      <c r="K309" s="254"/>
      <c r="L309" s="259"/>
      <c r="M309" s="260"/>
      <c r="N309" s="261"/>
      <c r="O309" s="261"/>
      <c r="P309" s="261"/>
      <c r="Q309" s="261"/>
      <c r="R309" s="261"/>
      <c r="S309" s="261"/>
      <c r="T309" s="262"/>
      <c r="AT309" s="263" t="s">
        <v>189</v>
      </c>
      <c r="AU309" s="263" t="s">
        <v>86</v>
      </c>
      <c r="AV309" s="15" t="s">
        <v>200</v>
      </c>
      <c r="AW309" s="15" t="s">
        <v>39</v>
      </c>
      <c r="AX309" s="15" t="s">
        <v>76</v>
      </c>
      <c r="AY309" s="263" t="s">
        <v>180</v>
      </c>
    </row>
    <row r="310" spans="2:51" s="14" customFormat="1" ht="12">
      <c r="B310" s="236"/>
      <c r="C310" s="237"/>
      <c r="D310" s="216" t="s">
        <v>189</v>
      </c>
      <c r="E310" s="238" t="s">
        <v>21</v>
      </c>
      <c r="F310" s="239" t="s">
        <v>192</v>
      </c>
      <c r="G310" s="237"/>
      <c r="H310" s="240">
        <v>5.713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AT310" s="246" t="s">
        <v>189</v>
      </c>
      <c r="AU310" s="246" t="s">
        <v>86</v>
      </c>
      <c r="AV310" s="14" t="s">
        <v>187</v>
      </c>
      <c r="AW310" s="14" t="s">
        <v>39</v>
      </c>
      <c r="AX310" s="14" t="s">
        <v>84</v>
      </c>
      <c r="AY310" s="246" t="s">
        <v>180</v>
      </c>
    </row>
    <row r="311" spans="2:65" s="1" customFormat="1" ht="25.5" customHeight="1">
      <c r="B311" s="42"/>
      <c r="C311" s="202" t="s">
        <v>489</v>
      </c>
      <c r="D311" s="202" t="s">
        <v>182</v>
      </c>
      <c r="E311" s="203" t="s">
        <v>1064</v>
      </c>
      <c r="F311" s="204" t="s">
        <v>1065</v>
      </c>
      <c r="G311" s="205" t="s">
        <v>319</v>
      </c>
      <c r="H311" s="206">
        <v>1.925</v>
      </c>
      <c r="I311" s="207"/>
      <c r="J311" s="208">
        <f>ROUND(I311*H311,2)</f>
        <v>0</v>
      </c>
      <c r="K311" s="204" t="s">
        <v>186</v>
      </c>
      <c r="L311" s="62"/>
      <c r="M311" s="209" t="s">
        <v>21</v>
      </c>
      <c r="N311" s="210" t="s">
        <v>47</v>
      </c>
      <c r="O311" s="43"/>
      <c r="P311" s="211">
        <f>O311*H311</f>
        <v>0</v>
      </c>
      <c r="Q311" s="211">
        <v>1.89077</v>
      </c>
      <c r="R311" s="211">
        <f>Q311*H311</f>
        <v>3.6397322500000002</v>
      </c>
      <c r="S311" s="211">
        <v>0</v>
      </c>
      <c r="T311" s="212">
        <f>S311*H311</f>
        <v>0</v>
      </c>
      <c r="AR311" s="25" t="s">
        <v>187</v>
      </c>
      <c r="AT311" s="25" t="s">
        <v>182</v>
      </c>
      <c r="AU311" s="25" t="s">
        <v>86</v>
      </c>
      <c r="AY311" s="25" t="s">
        <v>180</v>
      </c>
      <c r="BE311" s="213">
        <f>IF(N311="základní",J311,0)</f>
        <v>0</v>
      </c>
      <c r="BF311" s="213">
        <f>IF(N311="snížená",J311,0)</f>
        <v>0</v>
      </c>
      <c r="BG311" s="213">
        <f>IF(N311="zákl. přenesená",J311,0)</f>
        <v>0</v>
      </c>
      <c r="BH311" s="213">
        <f>IF(N311="sníž. přenesená",J311,0)</f>
        <v>0</v>
      </c>
      <c r="BI311" s="213">
        <f>IF(N311="nulová",J311,0)</f>
        <v>0</v>
      </c>
      <c r="BJ311" s="25" t="s">
        <v>84</v>
      </c>
      <c r="BK311" s="213">
        <f>ROUND(I311*H311,2)</f>
        <v>0</v>
      </c>
      <c r="BL311" s="25" t="s">
        <v>187</v>
      </c>
      <c r="BM311" s="25" t="s">
        <v>1066</v>
      </c>
    </row>
    <row r="312" spans="2:51" s="12" customFormat="1" ht="12">
      <c r="B312" s="214"/>
      <c r="C312" s="215"/>
      <c r="D312" s="216" t="s">
        <v>189</v>
      </c>
      <c r="E312" s="217" t="s">
        <v>21</v>
      </c>
      <c r="F312" s="218" t="s">
        <v>1067</v>
      </c>
      <c r="G312" s="215"/>
      <c r="H312" s="217" t="s">
        <v>21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189</v>
      </c>
      <c r="AU312" s="224" t="s">
        <v>86</v>
      </c>
      <c r="AV312" s="12" t="s">
        <v>84</v>
      </c>
      <c r="AW312" s="12" t="s">
        <v>39</v>
      </c>
      <c r="AX312" s="12" t="s">
        <v>76</v>
      </c>
      <c r="AY312" s="224" t="s">
        <v>180</v>
      </c>
    </row>
    <row r="313" spans="2:51" s="13" customFormat="1" ht="12">
      <c r="B313" s="225"/>
      <c r="C313" s="226"/>
      <c r="D313" s="216" t="s">
        <v>189</v>
      </c>
      <c r="E313" s="227" t="s">
        <v>21</v>
      </c>
      <c r="F313" s="228" t="s">
        <v>1068</v>
      </c>
      <c r="G313" s="226"/>
      <c r="H313" s="229">
        <v>1.25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189</v>
      </c>
      <c r="AU313" s="235" t="s">
        <v>86</v>
      </c>
      <c r="AV313" s="13" t="s">
        <v>86</v>
      </c>
      <c r="AW313" s="13" t="s">
        <v>39</v>
      </c>
      <c r="AX313" s="13" t="s">
        <v>76</v>
      </c>
      <c r="AY313" s="235" t="s">
        <v>180</v>
      </c>
    </row>
    <row r="314" spans="2:51" s="12" customFormat="1" ht="12">
      <c r="B314" s="214"/>
      <c r="C314" s="215"/>
      <c r="D314" s="216" t="s">
        <v>189</v>
      </c>
      <c r="E314" s="217" t="s">
        <v>21</v>
      </c>
      <c r="F314" s="218" t="s">
        <v>1069</v>
      </c>
      <c r="G314" s="215"/>
      <c r="H314" s="217" t="s">
        <v>21</v>
      </c>
      <c r="I314" s="219"/>
      <c r="J314" s="215"/>
      <c r="K314" s="215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189</v>
      </c>
      <c r="AU314" s="224" t="s">
        <v>86</v>
      </c>
      <c r="AV314" s="12" t="s">
        <v>84</v>
      </c>
      <c r="AW314" s="12" t="s">
        <v>39</v>
      </c>
      <c r="AX314" s="12" t="s">
        <v>76</v>
      </c>
      <c r="AY314" s="224" t="s">
        <v>180</v>
      </c>
    </row>
    <row r="315" spans="2:51" s="13" customFormat="1" ht="12">
      <c r="B315" s="225"/>
      <c r="C315" s="226"/>
      <c r="D315" s="216" t="s">
        <v>189</v>
      </c>
      <c r="E315" s="227" t="s">
        <v>21</v>
      </c>
      <c r="F315" s="228" t="s">
        <v>1070</v>
      </c>
      <c r="G315" s="226"/>
      <c r="H315" s="229">
        <v>0.675</v>
      </c>
      <c r="I315" s="230"/>
      <c r="J315" s="226"/>
      <c r="K315" s="226"/>
      <c r="L315" s="231"/>
      <c r="M315" s="232"/>
      <c r="N315" s="233"/>
      <c r="O315" s="233"/>
      <c r="P315" s="233"/>
      <c r="Q315" s="233"/>
      <c r="R315" s="233"/>
      <c r="S315" s="233"/>
      <c r="T315" s="234"/>
      <c r="AT315" s="235" t="s">
        <v>189</v>
      </c>
      <c r="AU315" s="235" t="s">
        <v>86</v>
      </c>
      <c r="AV315" s="13" t="s">
        <v>86</v>
      </c>
      <c r="AW315" s="13" t="s">
        <v>39</v>
      </c>
      <c r="AX315" s="13" t="s">
        <v>76</v>
      </c>
      <c r="AY315" s="235" t="s">
        <v>180</v>
      </c>
    </row>
    <row r="316" spans="2:51" s="14" customFormat="1" ht="12">
      <c r="B316" s="236"/>
      <c r="C316" s="237"/>
      <c r="D316" s="216" t="s">
        <v>189</v>
      </c>
      <c r="E316" s="238" t="s">
        <v>21</v>
      </c>
      <c r="F316" s="239" t="s">
        <v>192</v>
      </c>
      <c r="G316" s="237"/>
      <c r="H316" s="240">
        <v>1.925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AT316" s="246" t="s">
        <v>189</v>
      </c>
      <c r="AU316" s="246" t="s">
        <v>86</v>
      </c>
      <c r="AV316" s="14" t="s">
        <v>187</v>
      </c>
      <c r="AW316" s="14" t="s">
        <v>39</v>
      </c>
      <c r="AX316" s="14" t="s">
        <v>84</v>
      </c>
      <c r="AY316" s="246" t="s">
        <v>180</v>
      </c>
    </row>
    <row r="317" spans="2:65" s="1" customFormat="1" ht="25.5" customHeight="1">
      <c r="B317" s="42"/>
      <c r="C317" s="202" t="s">
        <v>650</v>
      </c>
      <c r="D317" s="202" t="s">
        <v>182</v>
      </c>
      <c r="E317" s="203" t="s">
        <v>1071</v>
      </c>
      <c r="F317" s="204" t="s">
        <v>1072</v>
      </c>
      <c r="G317" s="205" t="s">
        <v>872</v>
      </c>
      <c r="H317" s="206">
        <v>27</v>
      </c>
      <c r="I317" s="207"/>
      <c r="J317" s="208">
        <f>ROUND(I317*H317,2)</f>
        <v>0</v>
      </c>
      <c r="K317" s="204" t="s">
        <v>186</v>
      </c>
      <c r="L317" s="62"/>
      <c r="M317" s="209" t="s">
        <v>21</v>
      </c>
      <c r="N317" s="210" t="s">
        <v>47</v>
      </c>
      <c r="O317" s="43"/>
      <c r="P317" s="211">
        <f>O317*H317</f>
        <v>0</v>
      </c>
      <c r="Q317" s="211">
        <v>0.00165</v>
      </c>
      <c r="R317" s="211">
        <f>Q317*H317</f>
        <v>0.04455</v>
      </c>
      <c r="S317" s="211">
        <v>0</v>
      </c>
      <c r="T317" s="212">
        <f>S317*H317</f>
        <v>0</v>
      </c>
      <c r="AR317" s="25" t="s">
        <v>187</v>
      </c>
      <c r="AT317" s="25" t="s">
        <v>182</v>
      </c>
      <c r="AU317" s="25" t="s">
        <v>86</v>
      </c>
      <c r="AY317" s="25" t="s">
        <v>180</v>
      </c>
      <c r="BE317" s="213">
        <f>IF(N317="základní",J317,0)</f>
        <v>0</v>
      </c>
      <c r="BF317" s="213">
        <f>IF(N317="snížená",J317,0)</f>
        <v>0</v>
      </c>
      <c r="BG317" s="213">
        <f>IF(N317="zákl. přenesená",J317,0)</f>
        <v>0</v>
      </c>
      <c r="BH317" s="213">
        <f>IF(N317="sníž. přenesená",J317,0)</f>
        <v>0</v>
      </c>
      <c r="BI317" s="213">
        <f>IF(N317="nulová",J317,0)</f>
        <v>0</v>
      </c>
      <c r="BJ317" s="25" t="s">
        <v>84</v>
      </c>
      <c r="BK317" s="213">
        <f>ROUND(I317*H317,2)</f>
        <v>0</v>
      </c>
      <c r="BL317" s="25" t="s">
        <v>187</v>
      </c>
      <c r="BM317" s="25" t="s">
        <v>1073</v>
      </c>
    </row>
    <row r="318" spans="2:51" s="12" customFormat="1" ht="12">
      <c r="B318" s="214"/>
      <c r="C318" s="215"/>
      <c r="D318" s="216" t="s">
        <v>189</v>
      </c>
      <c r="E318" s="217" t="s">
        <v>21</v>
      </c>
      <c r="F318" s="218" t="s">
        <v>1074</v>
      </c>
      <c r="G318" s="215"/>
      <c r="H318" s="217" t="s">
        <v>21</v>
      </c>
      <c r="I318" s="219"/>
      <c r="J318" s="215"/>
      <c r="K318" s="215"/>
      <c r="L318" s="220"/>
      <c r="M318" s="221"/>
      <c r="N318" s="222"/>
      <c r="O318" s="222"/>
      <c r="P318" s="222"/>
      <c r="Q318" s="222"/>
      <c r="R318" s="222"/>
      <c r="S318" s="222"/>
      <c r="T318" s="223"/>
      <c r="AT318" s="224" t="s">
        <v>189</v>
      </c>
      <c r="AU318" s="224" t="s">
        <v>86</v>
      </c>
      <c r="AV318" s="12" t="s">
        <v>84</v>
      </c>
      <c r="AW318" s="12" t="s">
        <v>39</v>
      </c>
      <c r="AX318" s="12" t="s">
        <v>76</v>
      </c>
      <c r="AY318" s="224" t="s">
        <v>180</v>
      </c>
    </row>
    <row r="319" spans="2:51" s="13" customFormat="1" ht="12">
      <c r="B319" s="225"/>
      <c r="C319" s="226"/>
      <c r="D319" s="216" t="s">
        <v>189</v>
      </c>
      <c r="E319" s="227" t="s">
        <v>21</v>
      </c>
      <c r="F319" s="228" t="s">
        <v>489</v>
      </c>
      <c r="G319" s="226"/>
      <c r="H319" s="229">
        <v>27</v>
      </c>
      <c r="I319" s="230"/>
      <c r="J319" s="226"/>
      <c r="K319" s="226"/>
      <c r="L319" s="231"/>
      <c r="M319" s="232"/>
      <c r="N319" s="233"/>
      <c r="O319" s="233"/>
      <c r="P319" s="233"/>
      <c r="Q319" s="233"/>
      <c r="R319" s="233"/>
      <c r="S319" s="233"/>
      <c r="T319" s="234"/>
      <c r="AT319" s="235" t="s">
        <v>189</v>
      </c>
      <c r="AU319" s="235" t="s">
        <v>86</v>
      </c>
      <c r="AV319" s="13" t="s">
        <v>86</v>
      </c>
      <c r="AW319" s="13" t="s">
        <v>39</v>
      </c>
      <c r="AX319" s="13" t="s">
        <v>76</v>
      </c>
      <c r="AY319" s="235" t="s">
        <v>180</v>
      </c>
    </row>
    <row r="320" spans="2:51" s="14" customFormat="1" ht="12">
      <c r="B320" s="236"/>
      <c r="C320" s="237"/>
      <c r="D320" s="216" t="s">
        <v>189</v>
      </c>
      <c r="E320" s="238" t="s">
        <v>21</v>
      </c>
      <c r="F320" s="239" t="s">
        <v>192</v>
      </c>
      <c r="G320" s="237"/>
      <c r="H320" s="240">
        <v>27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AT320" s="246" t="s">
        <v>189</v>
      </c>
      <c r="AU320" s="246" t="s">
        <v>86</v>
      </c>
      <c r="AV320" s="14" t="s">
        <v>187</v>
      </c>
      <c r="AW320" s="14" t="s">
        <v>39</v>
      </c>
      <c r="AX320" s="14" t="s">
        <v>84</v>
      </c>
      <c r="AY320" s="246" t="s">
        <v>180</v>
      </c>
    </row>
    <row r="321" spans="2:65" s="1" customFormat="1" ht="16.5" customHeight="1">
      <c r="B321" s="42"/>
      <c r="C321" s="264" t="s">
        <v>656</v>
      </c>
      <c r="D321" s="264" t="s">
        <v>360</v>
      </c>
      <c r="E321" s="265" t="s">
        <v>1075</v>
      </c>
      <c r="F321" s="266" t="s">
        <v>1076</v>
      </c>
      <c r="G321" s="267" t="s">
        <v>872</v>
      </c>
      <c r="H321" s="268">
        <v>27.54</v>
      </c>
      <c r="I321" s="269"/>
      <c r="J321" s="270">
        <f>ROUND(I321*H321,2)</f>
        <v>0</v>
      </c>
      <c r="K321" s="266" t="s">
        <v>186</v>
      </c>
      <c r="L321" s="271"/>
      <c r="M321" s="272" t="s">
        <v>21</v>
      </c>
      <c r="N321" s="273" t="s">
        <v>47</v>
      </c>
      <c r="O321" s="43"/>
      <c r="P321" s="211">
        <f>O321*H321</f>
        <v>0</v>
      </c>
      <c r="Q321" s="211">
        <v>0.045</v>
      </c>
      <c r="R321" s="211">
        <f>Q321*H321</f>
        <v>1.2392999999999998</v>
      </c>
      <c r="S321" s="211">
        <v>0</v>
      </c>
      <c r="T321" s="212">
        <f>S321*H321</f>
        <v>0</v>
      </c>
      <c r="AR321" s="25" t="s">
        <v>223</v>
      </c>
      <c r="AT321" s="25" t="s">
        <v>360</v>
      </c>
      <c r="AU321" s="25" t="s">
        <v>86</v>
      </c>
      <c r="AY321" s="25" t="s">
        <v>180</v>
      </c>
      <c r="BE321" s="213">
        <f>IF(N321="základní",J321,0)</f>
        <v>0</v>
      </c>
      <c r="BF321" s="213">
        <f>IF(N321="snížená",J321,0)</f>
        <v>0</v>
      </c>
      <c r="BG321" s="213">
        <f>IF(N321="zákl. přenesená",J321,0)</f>
        <v>0</v>
      </c>
      <c r="BH321" s="213">
        <f>IF(N321="sníž. přenesená",J321,0)</f>
        <v>0</v>
      </c>
      <c r="BI321" s="213">
        <f>IF(N321="nulová",J321,0)</f>
        <v>0</v>
      </c>
      <c r="BJ321" s="25" t="s">
        <v>84</v>
      </c>
      <c r="BK321" s="213">
        <f>ROUND(I321*H321,2)</f>
        <v>0</v>
      </c>
      <c r="BL321" s="25" t="s">
        <v>187</v>
      </c>
      <c r="BM321" s="25" t="s">
        <v>1077</v>
      </c>
    </row>
    <row r="322" spans="2:51" s="12" customFormat="1" ht="12">
      <c r="B322" s="214"/>
      <c r="C322" s="215"/>
      <c r="D322" s="216" t="s">
        <v>189</v>
      </c>
      <c r="E322" s="217" t="s">
        <v>21</v>
      </c>
      <c r="F322" s="218" t="s">
        <v>1078</v>
      </c>
      <c r="G322" s="215"/>
      <c r="H322" s="217" t="s">
        <v>21</v>
      </c>
      <c r="I322" s="219"/>
      <c r="J322" s="215"/>
      <c r="K322" s="215"/>
      <c r="L322" s="220"/>
      <c r="M322" s="221"/>
      <c r="N322" s="222"/>
      <c r="O322" s="222"/>
      <c r="P322" s="222"/>
      <c r="Q322" s="222"/>
      <c r="R322" s="222"/>
      <c r="S322" s="222"/>
      <c r="T322" s="223"/>
      <c r="AT322" s="224" t="s">
        <v>189</v>
      </c>
      <c r="AU322" s="224" t="s">
        <v>86</v>
      </c>
      <c r="AV322" s="12" t="s">
        <v>84</v>
      </c>
      <c r="AW322" s="12" t="s">
        <v>39</v>
      </c>
      <c r="AX322" s="12" t="s">
        <v>76</v>
      </c>
      <c r="AY322" s="224" t="s">
        <v>180</v>
      </c>
    </row>
    <row r="323" spans="2:51" s="13" customFormat="1" ht="12">
      <c r="B323" s="225"/>
      <c r="C323" s="226"/>
      <c r="D323" s="216" t="s">
        <v>189</v>
      </c>
      <c r="E323" s="227" t="s">
        <v>21</v>
      </c>
      <c r="F323" s="228" t="s">
        <v>1079</v>
      </c>
      <c r="G323" s="226"/>
      <c r="H323" s="229">
        <v>27.54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AT323" s="235" t="s">
        <v>189</v>
      </c>
      <c r="AU323" s="235" t="s">
        <v>86</v>
      </c>
      <c r="AV323" s="13" t="s">
        <v>86</v>
      </c>
      <c r="AW323" s="13" t="s">
        <v>39</v>
      </c>
      <c r="AX323" s="13" t="s">
        <v>76</v>
      </c>
      <c r="AY323" s="235" t="s">
        <v>180</v>
      </c>
    </row>
    <row r="324" spans="2:51" s="14" customFormat="1" ht="12">
      <c r="B324" s="236"/>
      <c r="C324" s="237"/>
      <c r="D324" s="216" t="s">
        <v>189</v>
      </c>
      <c r="E324" s="238" t="s">
        <v>21</v>
      </c>
      <c r="F324" s="239" t="s">
        <v>192</v>
      </c>
      <c r="G324" s="237"/>
      <c r="H324" s="240">
        <v>27.54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AT324" s="246" t="s">
        <v>189</v>
      </c>
      <c r="AU324" s="246" t="s">
        <v>86</v>
      </c>
      <c r="AV324" s="14" t="s">
        <v>187</v>
      </c>
      <c r="AW324" s="14" t="s">
        <v>39</v>
      </c>
      <c r="AX324" s="14" t="s">
        <v>84</v>
      </c>
      <c r="AY324" s="246" t="s">
        <v>180</v>
      </c>
    </row>
    <row r="325" spans="2:65" s="1" customFormat="1" ht="25.5" customHeight="1">
      <c r="B325" s="42"/>
      <c r="C325" s="202" t="s">
        <v>662</v>
      </c>
      <c r="D325" s="202" t="s">
        <v>182</v>
      </c>
      <c r="E325" s="203" t="s">
        <v>1080</v>
      </c>
      <c r="F325" s="204" t="s">
        <v>1081</v>
      </c>
      <c r="G325" s="205" t="s">
        <v>872</v>
      </c>
      <c r="H325" s="206">
        <v>2</v>
      </c>
      <c r="I325" s="207"/>
      <c r="J325" s="208">
        <f>ROUND(I325*H325,2)</f>
        <v>0</v>
      </c>
      <c r="K325" s="204" t="s">
        <v>186</v>
      </c>
      <c r="L325" s="62"/>
      <c r="M325" s="209" t="s">
        <v>21</v>
      </c>
      <c r="N325" s="210" t="s">
        <v>47</v>
      </c>
      <c r="O325" s="43"/>
      <c r="P325" s="211">
        <f>O325*H325</f>
        <v>0</v>
      </c>
      <c r="Q325" s="211">
        <v>0.0066</v>
      </c>
      <c r="R325" s="211">
        <f>Q325*H325</f>
        <v>0.0132</v>
      </c>
      <c r="S325" s="211">
        <v>0</v>
      </c>
      <c r="T325" s="212">
        <f>S325*H325</f>
        <v>0</v>
      </c>
      <c r="AR325" s="25" t="s">
        <v>187</v>
      </c>
      <c r="AT325" s="25" t="s">
        <v>182</v>
      </c>
      <c r="AU325" s="25" t="s">
        <v>86</v>
      </c>
      <c r="AY325" s="25" t="s">
        <v>180</v>
      </c>
      <c r="BE325" s="213">
        <f>IF(N325="základní",J325,0)</f>
        <v>0</v>
      </c>
      <c r="BF325" s="213">
        <f>IF(N325="snížená",J325,0)</f>
        <v>0</v>
      </c>
      <c r="BG325" s="213">
        <f>IF(N325="zákl. přenesená",J325,0)</f>
        <v>0</v>
      </c>
      <c r="BH325" s="213">
        <f>IF(N325="sníž. přenesená",J325,0)</f>
        <v>0</v>
      </c>
      <c r="BI325" s="213">
        <f>IF(N325="nulová",J325,0)</f>
        <v>0</v>
      </c>
      <c r="BJ325" s="25" t="s">
        <v>84</v>
      </c>
      <c r="BK325" s="213">
        <f>ROUND(I325*H325,2)</f>
        <v>0</v>
      </c>
      <c r="BL325" s="25" t="s">
        <v>187</v>
      </c>
      <c r="BM325" s="25" t="s">
        <v>1082</v>
      </c>
    </row>
    <row r="326" spans="2:51" s="12" customFormat="1" ht="12">
      <c r="B326" s="214"/>
      <c r="C326" s="215"/>
      <c r="D326" s="216" t="s">
        <v>189</v>
      </c>
      <c r="E326" s="217" t="s">
        <v>21</v>
      </c>
      <c r="F326" s="218" t="s">
        <v>1083</v>
      </c>
      <c r="G326" s="215"/>
      <c r="H326" s="217" t="s">
        <v>21</v>
      </c>
      <c r="I326" s="219"/>
      <c r="J326" s="215"/>
      <c r="K326" s="215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189</v>
      </c>
      <c r="AU326" s="224" t="s">
        <v>86</v>
      </c>
      <c r="AV326" s="12" t="s">
        <v>84</v>
      </c>
      <c r="AW326" s="12" t="s">
        <v>39</v>
      </c>
      <c r="AX326" s="12" t="s">
        <v>76</v>
      </c>
      <c r="AY326" s="224" t="s">
        <v>180</v>
      </c>
    </row>
    <row r="327" spans="2:51" s="13" customFormat="1" ht="12">
      <c r="B327" s="225"/>
      <c r="C327" s="226"/>
      <c r="D327" s="216" t="s">
        <v>189</v>
      </c>
      <c r="E327" s="227" t="s">
        <v>21</v>
      </c>
      <c r="F327" s="228" t="s">
        <v>1084</v>
      </c>
      <c r="G327" s="226"/>
      <c r="H327" s="229">
        <v>2</v>
      </c>
      <c r="I327" s="230"/>
      <c r="J327" s="226"/>
      <c r="K327" s="226"/>
      <c r="L327" s="231"/>
      <c r="M327" s="232"/>
      <c r="N327" s="233"/>
      <c r="O327" s="233"/>
      <c r="P327" s="233"/>
      <c r="Q327" s="233"/>
      <c r="R327" s="233"/>
      <c r="S327" s="233"/>
      <c r="T327" s="234"/>
      <c r="AT327" s="235" t="s">
        <v>189</v>
      </c>
      <c r="AU327" s="235" t="s">
        <v>86</v>
      </c>
      <c r="AV327" s="13" t="s">
        <v>86</v>
      </c>
      <c r="AW327" s="13" t="s">
        <v>39</v>
      </c>
      <c r="AX327" s="13" t="s">
        <v>76</v>
      </c>
      <c r="AY327" s="235" t="s">
        <v>180</v>
      </c>
    </row>
    <row r="328" spans="2:51" s="14" customFormat="1" ht="12">
      <c r="B328" s="236"/>
      <c r="C328" s="237"/>
      <c r="D328" s="216" t="s">
        <v>189</v>
      </c>
      <c r="E328" s="238" t="s">
        <v>21</v>
      </c>
      <c r="F328" s="239" t="s">
        <v>192</v>
      </c>
      <c r="G328" s="237"/>
      <c r="H328" s="240">
        <v>2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AT328" s="246" t="s">
        <v>189</v>
      </c>
      <c r="AU328" s="246" t="s">
        <v>86</v>
      </c>
      <c r="AV328" s="14" t="s">
        <v>187</v>
      </c>
      <c r="AW328" s="14" t="s">
        <v>39</v>
      </c>
      <c r="AX328" s="14" t="s">
        <v>84</v>
      </c>
      <c r="AY328" s="246" t="s">
        <v>180</v>
      </c>
    </row>
    <row r="329" spans="2:65" s="1" customFormat="1" ht="16.5" customHeight="1">
      <c r="B329" s="42"/>
      <c r="C329" s="264" t="s">
        <v>666</v>
      </c>
      <c r="D329" s="264" t="s">
        <v>360</v>
      </c>
      <c r="E329" s="265" t="s">
        <v>1085</v>
      </c>
      <c r="F329" s="266" t="s">
        <v>1086</v>
      </c>
      <c r="G329" s="267" t="s">
        <v>872</v>
      </c>
      <c r="H329" s="268">
        <v>1</v>
      </c>
      <c r="I329" s="269"/>
      <c r="J329" s="270">
        <f>ROUND(I329*H329,2)</f>
        <v>0</v>
      </c>
      <c r="K329" s="266" t="s">
        <v>186</v>
      </c>
      <c r="L329" s="271"/>
      <c r="M329" s="272" t="s">
        <v>21</v>
      </c>
      <c r="N329" s="273" t="s">
        <v>47</v>
      </c>
      <c r="O329" s="43"/>
      <c r="P329" s="211">
        <f>O329*H329</f>
        <v>0</v>
      </c>
      <c r="Q329" s="211">
        <v>0.032</v>
      </c>
      <c r="R329" s="211">
        <f>Q329*H329</f>
        <v>0.032</v>
      </c>
      <c r="S329" s="211">
        <v>0</v>
      </c>
      <c r="T329" s="212">
        <f>S329*H329</f>
        <v>0</v>
      </c>
      <c r="AR329" s="25" t="s">
        <v>223</v>
      </c>
      <c r="AT329" s="25" t="s">
        <v>360</v>
      </c>
      <c r="AU329" s="25" t="s">
        <v>86</v>
      </c>
      <c r="AY329" s="25" t="s">
        <v>180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25" t="s">
        <v>84</v>
      </c>
      <c r="BK329" s="213">
        <f>ROUND(I329*H329,2)</f>
        <v>0</v>
      </c>
      <c r="BL329" s="25" t="s">
        <v>187</v>
      </c>
      <c r="BM329" s="25" t="s">
        <v>1087</v>
      </c>
    </row>
    <row r="330" spans="2:51" s="12" customFormat="1" ht="12">
      <c r="B330" s="214"/>
      <c r="C330" s="215"/>
      <c r="D330" s="216" t="s">
        <v>189</v>
      </c>
      <c r="E330" s="217" t="s">
        <v>21</v>
      </c>
      <c r="F330" s="218" t="s">
        <v>1088</v>
      </c>
      <c r="G330" s="215"/>
      <c r="H330" s="217" t="s">
        <v>21</v>
      </c>
      <c r="I330" s="219"/>
      <c r="J330" s="215"/>
      <c r="K330" s="215"/>
      <c r="L330" s="220"/>
      <c r="M330" s="221"/>
      <c r="N330" s="222"/>
      <c r="O330" s="222"/>
      <c r="P330" s="222"/>
      <c r="Q330" s="222"/>
      <c r="R330" s="222"/>
      <c r="S330" s="222"/>
      <c r="T330" s="223"/>
      <c r="AT330" s="224" t="s">
        <v>189</v>
      </c>
      <c r="AU330" s="224" t="s">
        <v>86</v>
      </c>
      <c r="AV330" s="12" t="s">
        <v>84</v>
      </c>
      <c r="AW330" s="12" t="s">
        <v>39</v>
      </c>
      <c r="AX330" s="12" t="s">
        <v>76</v>
      </c>
      <c r="AY330" s="224" t="s">
        <v>180</v>
      </c>
    </row>
    <row r="331" spans="2:51" s="13" customFormat="1" ht="12">
      <c r="B331" s="225"/>
      <c r="C331" s="226"/>
      <c r="D331" s="216" t="s">
        <v>189</v>
      </c>
      <c r="E331" s="227" t="s">
        <v>21</v>
      </c>
      <c r="F331" s="228" t="s">
        <v>1089</v>
      </c>
      <c r="G331" s="226"/>
      <c r="H331" s="229">
        <v>1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AT331" s="235" t="s">
        <v>189</v>
      </c>
      <c r="AU331" s="235" t="s">
        <v>86</v>
      </c>
      <c r="AV331" s="13" t="s">
        <v>86</v>
      </c>
      <c r="AW331" s="13" t="s">
        <v>39</v>
      </c>
      <c r="AX331" s="13" t="s">
        <v>76</v>
      </c>
      <c r="AY331" s="235" t="s">
        <v>180</v>
      </c>
    </row>
    <row r="332" spans="2:51" s="14" customFormat="1" ht="12">
      <c r="B332" s="236"/>
      <c r="C332" s="237"/>
      <c r="D332" s="216" t="s">
        <v>189</v>
      </c>
      <c r="E332" s="238" t="s">
        <v>21</v>
      </c>
      <c r="F332" s="239" t="s">
        <v>192</v>
      </c>
      <c r="G332" s="237"/>
      <c r="H332" s="240">
        <v>1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AT332" s="246" t="s">
        <v>189</v>
      </c>
      <c r="AU332" s="246" t="s">
        <v>86</v>
      </c>
      <c r="AV332" s="14" t="s">
        <v>187</v>
      </c>
      <c r="AW332" s="14" t="s">
        <v>39</v>
      </c>
      <c r="AX332" s="14" t="s">
        <v>84</v>
      </c>
      <c r="AY332" s="246" t="s">
        <v>180</v>
      </c>
    </row>
    <row r="333" spans="2:65" s="1" customFormat="1" ht="16.5" customHeight="1">
      <c r="B333" s="42"/>
      <c r="C333" s="264" t="s">
        <v>669</v>
      </c>
      <c r="D333" s="264" t="s">
        <v>360</v>
      </c>
      <c r="E333" s="265" t="s">
        <v>1090</v>
      </c>
      <c r="F333" s="266" t="s">
        <v>1091</v>
      </c>
      <c r="G333" s="267" t="s">
        <v>872</v>
      </c>
      <c r="H333" s="268">
        <v>1</v>
      </c>
      <c r="I333" s="269"/>
      <c r="J333" s="270">
        <f>ROUND(I333*H333,2)</f>
        <v>0</v>
      </c>
      <c r="K333" s="266" t="s">
        <v>186</v>
      </c>
      <c r="L333" s="271"/>
      <c r="M333" s="272" t="s">
        <v>21</v>
      </c>
      <c r="N333" s="273" t="s">
        <v>47</v>
      </c>
      <c r="O333" s="43"/>
      <c r="P333" s="211">
        <f>O333*H333</f>
        <v>0</v>
      </c>
      <c r="Q333" s="211">
        <v>0.053</v>
      </c>
      <c r="R333" s="211">
        <f>Q333*H333</f>
        <v>0.053</v>
      </c>
      <c r="S333" s="211">
        <v>0</v>
      </c>
      <c r="T333" s="212">
        <f>S333*H333</f>
        <v>0</v>
      </c>
      <c r="AR333" s="25" t="s">
        <v>223</v>
      </c>
      <c r="AT333" s="25" t="s">
        <v>360</v>
      </c>
      <c r="AU333" s="25" t="s">
        <v>86</v>
      </c>
      <c r="AY333" s="25" t="s">
        <v>180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25" t="s">
        <v>84</v>
      </c>
      <c r="BK333" s="213">
        <f>ROUND(I333*H333,2)</f>
        <v>0</v>
      </c>
      <c r="BL333" s="25" t="s">
        <v>187</v>
      </c>
      <c r="BM333" s="25" t="s">
        <v>1092</v>
      </c>
    </row>
    <row r="334" spans="2:51" s="12" customFormat="1" ht="12">
      <c r="B334" s="214"/>
      <c r="C334" s="215"/>
      <c r="D334" s="216" t="s">
        <v>189</v>
      </c>
      <c r="E334" s="217" t="s">
        <v>21</v>
      </c>
      <c r="F334" s="218" t="s">
        <v>1088</v>
      </c>
      <c r="G334" s="215"/>
      <c r="H334" s="217" t="s">
        <v>21</v>
      </c>
      <c r="I334" s="219"/>
      <c r="J334" s="215"/>
      <c r="K334" s="215"/>
      <c r="L334" s="220"/>
      <c r="M334" s="221"/>
      <c r="N334" s="222"/>
      <c r="O334" s="222"/>
      <c r="P334" s="222"/>
      <c r="Q334" s="222"/>
      <c r="R334" s="222"/>
      <c r="S334" s="222"/>
      <c r="T334" s="223"/>
      <c r="AT334" s="224" t="s">
        <v>189</v>
      </c>
      <c r="AU334" s="224" t="s">
        <v>86</v>
      </c>
      <c r="AV334" s="12" t="s">
        <v>84</v>
      </c>
      <c r="AW334" s="12" t="s">
        <v>39</v>
      </c>
      <c r="AX334" s="12" t="s">
        <v>76</v>
      </c>
      <c r="AY334" s="224" t="s">
        <v>180</v>
      </c>
    </row>
    <row r="335" spans="2:51" s="13" customFormat="1" ht="12">
      <c r="B335" s="225"/>
      <c r="C335" s="226"/>
      <c r="D335" s="216" t="s">
        <v>189</v>
      </c>
      <c r="E335" s="227" t="s">
        <v>21</v>
      </c>
      <c r="F335" s="228" t="s">
        <v>1089</v>
      </c>
      <c r="G335" s="226"/>
      <c r="H335" s="229">
        <v>1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AT335" s="235" t="s">
        <v>189</v>
      </c>
      <c r="AU335" s="235" t="s">
        <v>86</v>
      </c>
      <c r="AV335" s="13" t="s">
        <v>86</v>
      </c>
      <c r="AW335" s="13" t="s">
        <v>39</v>
      </c>
      <c r="AX335" s="13" t="s">
        <v>76</v>
      </c>
      <c r="AY335" s="235" t="s">
        <v>180</v>
      </c>
    </row>
    <row r="336" spans="2:51" s="14" customFormat="1" ht="12">
      <c r="B336" s="236"/>
      <c r="C336" s="237"/>
      <c r="D336" s="216" t="s">
        <v>189</v>
      </c>
      <c r="E336" s="238" t="s">
        <v>21</v>
      </c>
      <c r="F336" s="239" t="s">
        <v>192</v>
      </c>
      <c r="G336" s="237"/>
      <c r="H336" s="240">
        <v>1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AT336" s="246" t="s">
        <v>189</v>
      </c>
      <c r="AU336" s="246" t="s">
        <v>86</v>
      </c>
      <c r="AV336" s="14" t="s">
        <v>187</v>
      </c>
      <c r="AW336" s="14" t="s">
        <v>39</v>
      </c>
      <c r="AX336" s="14" t="s">
        <v>84</v>
      </c>
      <c r="AY336" s="246" t="s">
        <v>180</v>
      </c>
    </row>
    <row r="337" spans="2:65" s="1" customFormat="1" ht="25.5" customHeight="1">
      <c r="B337" s="42"/>
      <c r="C337" s="202" t="s">
        <v>675</v>
      </c>
      <c r="D337" s="202" t="s">
        <v>182</v>
      </c>
      <c r="E337" s="203" t="s">
        <v>1093</v>
      </c>
      <c r="F337" s="204" t="s">
        <v>1094</v>
      </c>
      <c r="G337" s="205" t="s">
        <v>319</v>
      </c>
      <c r="H337" s="206">
        <v>8.743</v>
      </c>
      <c r="I337" s="207"/>
      <c r="J337" s="208">
        <f>ROUND(I337*H337,2)</f>
        <v>0</v>
      </c>
      <c r="K337" s="204" t="s">
        <v>186</v>
      </c>
      <c r="L337" s="62"/>
      <c r="M337" s="209" t="s">
        <v>21</v>
      </c>
      <c r="N337" s="210" t="s">
        <v>47</v>
      </c>
      <c r="O337" s="43"/>
      <c r="P337" s="211">
        <f>O337*H337</f>
        <v>0</v>
      </c>
      <c r="Q337" s="211">
        <v>2.429</v>
      </c>
      <c r="R337" s="211">
        <f>Q337*H337</f>
        <v>21.236746999999998</v>
      </c>
      <c r="S337" s="211">
        <v>0</v>
      </c>
      <c r="T337" s="212">
        <f>S337*H337</f>
        <v>0</v>
      </c>
      <c r="AR337" s="25" t="s">
        <v>187</v>
      </c>
      <c r="AT337" s="25" t="s">
        <v>182</v>
      </c>
      <c r="AU337" s="25" t="s">
        <v>86</v>
      </c>
      <c r="AY337" s="25" t="s">
        <v>180</v>
      </c>
      <c r="BE337" s="213">
        <f>IF(N337="základní",J337,0)</f>
        <v>0</v>
      </c>
      <c r="BF337" s="213">
        <f>IF(N337="snížená",J337,0)</f>
        <v>0</v>
      </c>
      <c r="BG337" s="213">
        <f>IF(N337="zákl. přenesená",J337,0)</f>
        <v>0</v>
      </c>
      <c r="BH337" s="213">
        <f>IF(N337="sníž. přenesená",J337,0)</f>
        <v>0</v>
      </c>
      <c r="BI337" s="213">
        <f>IF(N337="nulová",J337,0)</f>
        <v>0</v>
      </c>
      <c r="BJ337" s="25" t="s">
        <v>84</v>
      </c>
      <c r="BK337" s="213">
        <f>ROUND(I337*H337,2)</f>
        <v>0</v>
      </c>
      <c r="BL337" s="25" t="s">
        <v>187</v>
      </c>
      <c r="BM337" s="25" t="s">
        <v>1095</v>
      </c>
    </row>
    <row r="338" spans="2:51" s="12" customFormat="1" ht="12">
      <c r="B338" s="214"/>
      <c r="C338" s="215"/>
      <c r="D338" s="216" t="s">
        <v>189</v>
      </c>
      <c r="E338" s="217" t="s">
        <v>21</v>
      </c>
      <c r="F338" s="218" t="s">
        <v>1096</v>
      </c>
      <c r="G338" s="215"/>
      <c r="H338" s="217" t="s">
        <v>21</v>
      </c>
      <c r="I338" s="219"/>
      <c r="J338" s="215"/>
      <c r="K338" s="215"/>
      <c r="L338" s="220"/>
      <c r="M338" s="221"/>
      <c r="N338" s="222"/>
      <c r="O338" s="222"/>
      <c r="P338" s="222"/>
      <c r="Q338" s="222"/>
      <c r="R338" s="222"/>
      <c r="S338" s="222"/>
      <c r="T338" s="223"/>
      <c r="AT338" s="224" t="s">
        <v>189</v>
      </c>
      <c r="AU338" s="224" t="s">
        <v>86</v>
      </c>
      <c r="AV338" s="12" t="s">
        <v>84</v>
      </c>
      <c r="AW338" s="12" t="s">
        <v>39</v>
      </c>
      <c r="AX338" s="12" t="s">
        <v>76</v>
      </c>
      <c r="AY338" s="224" t="s">
        <v>180</v>
      </c>
    </row>
    <row r="339" spans="2:51" s="12" customFormat="1" ht="12">
      <c r="B339" s="214"/>
      <c r="C339" s="215"/>
      <c r="D339" s="216" t="s">
        <v>189</v>
      </c>
      <c r="E339" s="217" t="s">
        <v>21</v>
      </c>
      <c r="F339" s="218" t="s">
        <v>1097</v>
      </c>
      <c r="G339" s="215"/>
      <c r="H339" s="217" t="s">
        <v>21</v>
      </c>
      <c r="I339" s="219"/>
      <c r="J339" s="215"/>
      <c r="K339" s="215"/>
      <c r="L339" s="220"/>
      <c r="M339" s="221"/>
      <c r="N339" s="222"/>
      <c r="O339" s="222"/>
      <c r="P339" s="222"/>
      <c r="Q339" s="222"/>
      <c r="R339" s="222"/>
      <c r="S339" s="222"/>
      <c r="T339" s="223"/>
      <c r="AT339" s="224" t="s">
        <v>189</v>
      </c>
      <c r="AU339" s="224" t="s">
        <v>86</v>
      </c>
      <c r="AV339" s="12" t="s">
        <v>84</v>
      </c>
      <c r="AW339" s="12" t="s">
        <v>39</v>
      </c>
      <c r="AX339" s="12" t="s">
        <v>76</v>
      </c>
      <c r="AY339" s="224" t="s">
        <v>180</v>
      </c>
    </row>
    <row r="340" spans="2:51" s="13" customFormat="1" ht="12">
      <c r="B340" s="225"/>
      <c r="C340" s="226"/>
      <c r="D340" s="216" t="s">
        <v>189</v>
      </c>
      <c r="E340" s="227" t="s">
        <v>21</v>
      </c>
      <c r="F340" s="228" t="s">
        <v>1098</v>
      </c>
      <c r="G340" s="226"/>
      <c r="H340" s="229">
        <v>8.743</v>
      </c>
      <c r="I340" s="230"/>
      <c r="J340" s="226"/>
      <c r="K340" s="226"/>
      <c r="L340" s="231"/>
      <c r="M340" s="232"/>
      <c r="N340" s="233"/>
      <c r="O340" s="233"/>
      <c r="P340" s="233"/>
      <c r="Q340" s="233"/>
      <c r="R340" s="233"/>
      <c r="S340" s="233"/>
      <c r="T340" s="234"/>
      <c r="AT340" s="235" t="s">
        <v>189</v>
      </c>
      <c r="AU340" s="235" t="s">
        <v>86</v>
      </c>
      <c r="AV340" s="13" t="s">
        <v>86</v>
      </c>
      <c r="AW340" s="13" t="s">
        <v>39</v>
      </c>
      <c r="AX340" s="13" t="s">
        <v>76</v>
      </c>
      <c r="AY340" s="235" t="s">
        <v>180</v>
      </c>
    </row>
    <row r="341" spans="2:51" s="14" customFormat="1" ht="12">
      <c r="B341" s="236"/>
      <c r="C341" s="237"/>
      <c r="D341" s="216" t="s">
        <v>189</v>
      </c>
      <c r="E341" s="238" t="s">
        <v>21</v>
      </c>
      <c r="F341" s="239" t="s">
        <v>192</v>
      </c>
      <c r="G341" s="237"/>
      <c r="H341" s="240">
        <v>8.743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AT341" s="246" t="s">
        <v>189</v>
      </c>
      <c r="AU341" s="246" t="s">
        <v>86</v>
      </c>
      <c r="AV341" s="14" t="s">
        <v>187</v>
      </c>
      <c r="AW341" s="14" t="s">
        <v>39</v>
      </c>
      <c r="AX341" s="14" t="s">
        <v>84</v>
      </c>
      <c r="AY341" s="246" t="s">
        <v>180</v>
      </c>
    </row>
    <row r="342" spans="2:63" s="11" customFormat="1" ht="29.85" customHeight="1">
      <c r="B342" s="186"/>
      <c r="C342" s="187"/>
      <c r="D342" s="188" t="s">
        <v>75</v>
      </c>
      <c r="E342" s="200" t="s">
        <v>211</v>
      </c>
      <c r="F342" s="200" t="s">
        <v>385</v>
      </c>
      <c r="G342" s="187"/>
      <c r="H342" s="187"/>
      <c r="I342" s="190"/>
      <c r="J342" s="201">
        <f>BK342</f>
        <v>0</v>
      </c>
      <c r="K342" s="187"/>
      <c r="L342" s="192"/>
      <c r="M342" s="193"/>
      <c r="N342" s="194"/>
      <c r="O342" s="194"/>
      <c r="P342" s="195">
        <f>SUM(P343:P358)</f>
        <v>0</v>
      </c>
      <c r="Q342" s="194"/>
      <c r="R342" s="195">
        <f>SUM(R343:R358)</f>
        <v>0</v>
      </c>
      <c r="S342" s="194"/>
      <c r="T342" s="196">
        <f>SUM(T343:T358)</f>
        <v>0</v>
      </c>
      <c r="AR342" s="197" t="s">
        <v>84</v>
      </c>
      <c r="AT342" s="198" t="s">
        <v>75</v>
      </c>
      <c r="AU342" s="198" t="s">
        <v>84</v>
      </c>
      <c r="AY342" s="197" t="s">
        <v>180</v>
      </c>
      <c r="BK342" s="199">
        <f>SUM(BK343:BK358)</f>
        <v>0</v>
      </c>
    </row>
    <row r="343" spans="2:65" s="1" customFormat="1" ht="25.5" customHeight="1">
      <c r="B343" s="42"/>
      <c r="C343" s="202" t="s">
        <v>678</v>
      </c>
      <c r="D343" s="202" t="s">
        <v>182</v>
      </c>
      <c r="E343" s="203" t="s">
        <v>1099</v>
      </c>
      <c r="F343" s="204" t="s">
        <v>1100</v>
      </c>
      <c r="G343" s="205" t="s">
        <v>185</v>
      </c>
      <c r="H343" s="206">
        <v>18.9</v>
      </c>
      <c r="I343" s="207"/>
      <c r="J343" s="208">
        <f>ROUND(I343*H343,2)</f>
        <v>0</v>
      </c>
      <c r="K343" s="204" t="s">
        <v>186</v>
      </c>
      <c r="L343" s="62"/>
      <c r="M343" s="209" t="s">
        <v>21</v>
      </c>
      <c r="N343" s="210" t="s">
        <v>47</v>
      </c>
      <c r="O343" s="43"/>
      <c r="P343" s="211">
        <f>O343*H343</f>
        <v>0</v>
      </c>
      <c r="Q343" s="211">
        <v>0</v>
      </c>
      <c r="R343" s="211">
        <f>Q343*H343</f>
        <v>0</v>
      </c>
      <c r="S343" s="211">
        <v>0</v>
      </c>
      <c r="T343" s="212">
        <f>S343*H343</f>
        <v>0</v>
      </c>
      <c r="AR343" s="25" t="s">
        <v>187</v>
      </c>
      <c r="AT343" s="25" t="s">
        <v>182</v>
      </c>
      <c r="AU343" s="25" t="s">
        <v>86</v>
      </c>
      <c r="AY343" s="25" t="s">
        <v>180</v>
      </c>
      <c r="BE343" s="213">
        <f>IF(N343="základní",J343,0)</f>
        <v>0</v>
      </c>
      <c r="BF343" s="213">
        <f>IF(N343="snížená",J343,0)</f>
        <v>0</v>
      </c>
      <c r="BG343" s="213">
        <f>IF(N343="zákl. přenesená",J343,0)</f>
        <v>0</v>
      </c>
      <c r="BH343" s="213">
        <f>IF(N343="sníž. přenesená",J343,0)</f>
        <v>0</v>
      </c>
      <c r="BI343" s="213">
        <f>IF(N343="nulová",J343,0)</f>
        <v>0</v>
      </c>
      <c r="BJ343" s="25" t="s">
        <v>84</v>
      </c>
      <c r="BK343" s="213">
        <f>ROUND(I343*H343,2)</f>
        <v>0</v>
      </c>
      <c r="BL343" s="25" t="s">
        <v>187</v>
      </c>
      <c r="BM343" s="25" t="s">
        <v>1101</v>
      </c>
    </row>
    <row r="344" spans="2:51" s="12" customFormat="1" ht="12">
      <c r="B344" s="214"/>
      <c r="C344" s="215"/>
      <c r="D344" s="216" t="s">
        <v>189</v>
      </c>
      <c r="E344" s="217" t="s">
        <v>21</v>
      </c>
      <c r="F344" s="218" t="s">
        <v>1102</v>
      </c>
      <c r="G344" s="215"/>
      <c r="H344" s="217" t="s">
        <v>21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189</v>
      </c>
      <c r="AU344" s="224" t="s">
        <v>86</v>
      </c>
      <c r="AV344" s="12" t="s">
        <v>84</v>
      </c>
      <c r="AW344" s="12" t="s">
        <v>39</v>
      </c>
      <c r="AX344" s="12" t="s">
        <v>76</v>
      </c>
      <c r="AY344" s="224" t="s">
        <v>180</v>
      </c>
    </row>
    <row r="345" spans="2:51" s="13" customFormat="1" ht="12">
      <c r="B345" s="225"/>
      <c r="C345" s="226"/>
      <c r="D345" s="216" t="s">
        <v>189</v>
      </c>
      <c r="E345" s="227" t="s">
        <v>21</v>
      </c>
      <c r="F345" s="228" t="s">
        <v>1103</v>
      </c>
      <c r="G345" s="226"/>
      <c r="H345" s="229">
        <v>18.9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AT345" s="235" t="s">
        <v>189</v>
      </c>
      <c r="AU345" s="235" t="s">
        <v>86</v>
      </c>
      <c r="AV345" s="13" t="s">
        <v>86</v>
      </c>
      <c r="AW345" s="13" t="s">
        <v>39</v>
      </c>
      <c r="AX345" s="13" t="s">
        <v>76</v>
      </c>
      <c r="AY345" s="235" t="s">
        <v>180</v>
      </c>
    </row>
    <row r="346" spans="2:51" s="14" customFormat="1" ht="12">
      <c r="B346" s="236"/>
      <c r="C346" s="237"/>
      <c r="D346" s="216" t="s">
        <v>189</v>
      </c>
      <c r="E346" s="238" t="s">
        <v>21</v>
      </c>
      <c r="F346" s="239" t="s">
        <v>192</v>
      </c>
      <c r="G346" s="237"/>
      <c r="H346" s="240">
        <v>18.9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AT346" s="246" t="s">
        <v>189</v>
      </c>
      <c r="AU346" s="246" t="s">
        <v>86</v>
      </c>
      <c r="AV346" s="14" t="s">
        <v>187</v>
      </c>
      <c r="AW346" s="14" t="s">
        <v>39</v>
      </c>
      <c r="AX346" s="14" t="s">
        <v>84</v>
      </c>
      <c r="AY346" s="246" t="s">
        <v>180</v>
      </c>
    </row>
    <row r="347" spans="2:65" s="1" customFormat="1" ht="25.5" customHeight="1">
      <c r="B347" s="42"/>
      <c r="C347" s="202" t="s">
        <v>681</v>
      </c>
      <c r="D347" s="202" t="s">
        <v>182</v>
      </c>
      <c r="E347" s="203" t="s">
        <v>1104</v>
      </c>
      <c r="F347" s="204" t="s">
        <v>1105</v>
      </c>
      <c r="G347" s="205" t="s">
        <v>185</v>
      </c>
      <c r="H347" s="206">
        <v>18.9</v>
      </c>
      <c r="I347" s="207"/>
      <c r="J347" s="208">
        <f>ROUND(I347*H347,2)</f>
        <v>0</v>
      </c>
      <c r="K347" s="204" t="s">
        <v>186</v>
      </c>
      <c r="L347" s="62"/>
      <c r="M347" s="209" t="s">
        <v>21</v>
      </c>
      <c r="N347" s="210" t="s">
        <v>47</v>
      </c>
      <c r="O347" s="43"/>
      <c r="P347" s="211">
        <f>O347*H347</f>
        <v>0</v>
      </c>
      <c r="Q347" s="211">
        <v>0</v>
      </c>
      <c r="R347" s="211">
        <f>Q347*H347</f>
        <v>0</v>
      </c>
      <c r="S347" s="211">
        <v>0</v>
      </c>
      <c r="T347" s="212">
        <f>S347*H347</f>
        <v>0</v>
      </c>
      <c r="AR347" s="25" t="s">
        <v>187</v>
      </c>
      <c r="AT347" s="25" t="s">
        <v>182</v>
      </c>
      <c r="AU347" s="25" t="s">
        <v>86</v>
      </c>
      <c r="AY347" s="25" t="s">
        <v>180</v>
      </c>
      <c r="BE347" s="213">
        <f>IF(N347="základní",J347,0)</f>
        <v>0</v>
      </c>
      <c r="BF347" s="213">
        <f>IF(N347="snížená",J347,0)</f>
        <v>0</v>
      </c>
      <c r="BG347" s="213">
        <f>IF(N347="zákl. přenesená",J347,0)</f>
        <v>0</v>
      </c>
      <c r="BH347" s="213">
        <f>IF(N347="sníž. přenesená",J347,0)</f>
        <v>0</v>
      </c>
      <c r="BI347" s="213">
        <f>IF(N347="nulová",J347,0)</f>
        <v>0</v>
      </c>
      <c r="BJ347" s="25" t="s">
        <v>84</v>
      </c>
      <c r="BK347" s="213">
        <f>ROUND(I347*H347,2)</f>
        <v>0</v>
      </c>
      <c r="BL347" s="25" t="s">
        <v>187</v>
      </c>
      <c r="BM347" s="25" t="s">
        <v>1106</v>
      </c>
    </row>
    <row r="348" spans="2:51" s="12" customFormat="1" ht="12">
      <c r="B348" s="214"/>
      <c r="C348" s="215"/>
      <c r="D348" s="216" t="s">
        <v>189</v>
      </c>
      <c r="E348" s="217" t="s">
        <v>21</v>
      </c>
      <c r="F348" s="218" t="s">
        <v>1102</v>
      </c>
      <c r="G348" s="215"/>
      <c r="H348" s="217" t="s">
        <v>21</v>
      </c>
      <c r="I348" s="219"/>
      <c r="J348" s="215"/>
      <c r="K348" s="215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189</v>
      </c>
      <c r="AU348" s="224" t="s">
        <v>86</v>
      </c>
      <c r="AV348" s="12" t="s">
        <v>84</v>
      </c>
      <c r="AW348" s="12" t="s">
        <v>39</v>
      </c>
      <c r="AX348" s="12" t="s">
        <v>76</v>
      </c>
      <c r="AY348" s="224" t="s">
        <v>180</v>
      </c>
    </row>
    <row r="349" spans="2:51" s="13" customFormat="1" ht="12">
      <c r="B349" s="225"/>
      <c r="C349" s="226"/>
      <c r="D349" s="216" t="s">
        <v>189</v>
      </c>
      <c r="E349" s="227" t="s">
        <v>21</v>
      </c>
      <c r="F349" s="228" t="s">
        <v>1103</v>
      </c>
      <c r="G349" s="226"/>
      <c r="H349" s="229">
        <v>18.9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AT349" s="235" t="s">
        <v>189</v>
      </c>
      <c r="AU349" s="235" t="s">
        <v>86</v>
      </c>
      <c r="AV349" s="13" t="s">
        <v>86</v>
      </c>
      <c r="AW349" s="13" t="s">
        <v>39</v>
      </c>
      <c r="AX349" s="13" t="s">
        <v>76</v>
      </c>
      <c r="AY349" s="235" t="s">
        <v>180</v>
      </c>
    </row>
    <row r="350" spans="2:51" s="14" customFormat="1" ht="12">
      <c r="B350" s="236"/>
      <c r="C350" s="237"/>
      <c r="D350" s="216" t="s">
        <v>189</v>
      </c>
      <c r="E350" s="238" t="s">
        <v>21</v>
      </c>
      <c r="F350" s="239" t="s">
        <v>192</v>
      </c>
      <c r="G350" s="237"/>
      <c r="H350" s="240">
        <v>18.9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AT350" s="246" t="s">
        <v>189</v>
      </c>
      <c r="AU350" s="246" t="s">
        <v>86</v>
      </c>
      <c r="AV350" s="14" t="s">
        <v>187</v>
      </c>
      <c r="AW350" s="14" t="s">
        <v>39</v>
      </c>
      <c r="AX350" s="14" t="s">
        <v>84</v>
      </c>
      <c r="AY350" s="246" t="s">
        <v>180</v>
      </c>
    </row>
    <row r="351" spans="2:65" s="1" customFormat="1" ht="38.25" customHeight="1">
      <c r="B351" s="42"/>
      <c r="C351" s="202" t="s">
        <v>685</v>
      </c>
      <c r="D351" s="202" t="s">
        <v>182</v>
      </c>
      <c r="E351" s="203" t="s">
        <v>1107</v>
      </c>
      <c r="F351" s="204" t="s">
        <v>1108</v>
      </c>
      <c r="G351" s="205" t="s">
        <v>185</v>
      </c>
      <c r="H351" s="206">
        <v>18.9</v>
      </c>
      <c r="I351" s="207"/>
      <c r="J351" s="208">
        <f>ROUND(I351*H351,2)</f>
        <v>0</v>
      </c>
      <c r="K351" s="204" t="s">
        <v>186</v>
      </c>
      <c r="L351" s="62"/>
      <c r="M351" s="209" t="s">
        <v>21</v>
      </c>
      <c r="N351" s="210" t="s">
        <v>47</v>
      </c>
      <c r="O351" s="43"/>
      <c r="P351" s="211">
        <f>O351*H351</f>
        <v>0</v>
      </c>
      <c r="Q351" s="211">
        <v>0</v>
      </c>
      <c r="R351" s="211">
        <f>Q351*H351</f>
        <v>0</v>
      </c>
      <c r="S351" s="211">
        <v>0</v>
      </c>
      <c r="T351" s="212">
        <f>S351*H351</f>
        <v>0</v>
      </c>
      <c r="AR351" s="25" t="s">
        <v>187</v>
      </c>
      <c r="AT351" s="25" t="s">
        <v>182</v>
      </c>
      <c r="AU351" s="25" t="s">
        <v>86</v>
      </c>
      <c r="AY351" s="25" t="s">
        <v>180</v>
      </c>
      <c r="BE351" s="213">
        <f>IF(N351="základní",J351,0)</f>
        <v>0</v>
      </c>
      <c r="BF351" s="213">
        <f>IF(N351="snížená",J351,0)</f>
        <v>0</v>
      </c>
      <c r="BG351" s="213">
        <f>IF(N351="zákl. přenesená",J351,0)</f>
        <v>0</v>
      </c>
      <c r="BH351" s="213">
        <f>IF(N351="sníž. přenesená",J351,0)</f>
        <v>0</v>
      </c>
      <c r="BI351" s="213">
        <f>IF(N351="nulová",J351,0)</f>
        <v>0</v>
      </c>
      <c r="BJ351" s="25" t="s">
        <v>84</v>
      </c>
      <c r="BK351" s="213">
        <f>ROUND(I351*H351,2)</f>
        <v>0</v>
      </c>
      <c r="BL351" s="25" t="s">
        <v>187</v>
      </c>
      <c r="BM351" s="25" t="s">
        <v>1109</v>
      </c>
    </row>
    <row r="352" spans="2:51" s="12" customFormat="1" ht="12">
      <c r="B352" s="214"/>
      <c r="C352" s="215"/>
      <c r="D352" s="216" t="s">
        <v>189</v>
      </c>
      <c r="E352" s="217" t="s">
        <v>21</v>
      </c>
      <c r="F352" s="218" t="s">
        <v>1102</v>
      </c>
      <c r="G352" s="215"/>
      <c r="H352" s="217" t="s">
        <v>21</v>
      </c>
      <c r="I352" s="219"/>
      <c r="J352" s="215"/>
      <c r="K352" s="215"/>
      <c r="L352" s="220"/>
      <c r="M352" s="221"/>
      <c r="N352" s="222"/>
      <c r="O352" s="222"/>
      <c r="P352" s="222"/>
      <c r="Q352" s="222"/>
      <c r="R352" s="222"/>
      <c r="S352" s="222"/>
      <c r="T352" s="223"/>
      <c r="AT352" s="224" t="s">
        <v>189</v>
      </c>
      <c r="AU352" s="224" t="s">
        <v>86</v>
      </c>
      <c r="AV352" s="12" t="s">
        <v>84</v>
      </c>
      <c r="AW352" s="12" t="s">
        <v>39</v>
      </c>
      <c r="AX352" s="12" t="s">
        <v>76</v>
      </c>
      <c r="AY352" s="224" t="s">
        <v>180</v>
      </c>
    </row>
    <row r="353" spans="2:51" s="13" customFormat="1" ht="12">
      <c r="B353" s="225"/>
      <c r="C353" s="226"/>
      <c r="D353" s="216" t="s">
        <v>189</v>
      </c>
      <c r="E353" s="227" t="s">
        <v>21</v>
      </c>
      <c r="F353" s="228" t="s">
        <v>1103</v>
      </c>
      <c r="G353" s="226"/>
      <c r="H353" s="229">
        <v>18.9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4"/>
      <c r="AT353" s="235" t="s">
        <v>189</v>
      </c>
      <c r="AU353" s="235" t="s">
        <v>86</v>
      </c>
      <c r="AV353" s="13" t="s">
        <v>86</v>
      </c>
      <c r="AW353" s="13" t="s">
        <v>39</v>
      </c>
      <c r="AX353" s="13" t="s">
        <v>76</v>
      </c>
      <c r="AY353" s="235" t="s">
        <v>180</v>
      </c>
    </row>
    <row r="354" spans="2:51" s="14" customFormat="1" ht="12">
      <c r="B354" s="236"/>
      <c r="C354" s="237"/>
      <c r="D354" s="216" t="s">
        <v>189</v>
      </c>
      <c r="E354" s="238" t="s">
        <v>21</v>
      </c>
      <c r="F354" s="239" t="s">
        <v>192</v>
      </c>
      <c r="G354" s="237"/>
      <c r="H354" s="240">
        <v>18.9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AT354" s="246" t="s">
        <v>189</v>
      </c>
      <c r="AU354" s="246" t="s">
        <v>86</v>
      </c>
      <c r="AV354" s="14" t="s">
        <v>187</v>
      </c>
      <c r="AW354" s="14" t="s">
        <v>39</v>
      </c>
      <c r="AX354" s="14" t="s">
        <v>84</v>
      </c>
      <c r="AY354" s="246" t="s">
        <v>180</v>
      </c>
    </row>
    <row r="355" spans="2:65" s="1" customFormat="1" ht="25.5" customHeight="1">
      <c r="B355" s="42"/>
      <c r="C355" s="202" t="s">
        <v>689</v>
      </c>
      <c r="D355" s="202" t="s">
        <v>182</v>
      </c>
      <c r="E355" s="203" t="s">
        <v>1110</v>
      </c>
      <c r="F355" s="204" t="s">
        <v>1111</v>
      </c>
      <c r="G355" s="205" t="s">
        <v>185</v>
      </c>
      <c r="H355" s="206">
        <v>18.9</v>
      </c>
      <c r="I355" s="207"/>
      <c r="J355" s="208">
        <f>ROUND(I355*H355,2)</f>
        <v>0</v>
      </c>
      <c r="K355" s="204" t="s">
        <v>186</v>
      </c>
      <c r="L355" s="62"/>
      <c r="M355" s="209" t="s">
        <v>21</v>
      </c>
      <c r="N355" s="210" t="s">
        <v>47</v>
      </c>
      <c r="O355" s="43"/>
      <c r="P355" s="211">
        <f>O355*H355</f>
        <v>0</v>
      </c>
      <c r="Q355" s="211">
        <v>0</v>
      </c>
      <c r="R355" s="211">
        <f>Q355*H355</f>
        <v>0</v>
      </c>
      <c r="S355" s="211">
        <v>0</v>
      </c>
      <c r="T355" s="212">
        <f>S355*H355</f>
        <v>0</v>
      </c>
      <c r="AR355" s="25" t="s">
        <v>187</v>
      </c>
      <c r="AT355" s="25" t="s">
        <v>182</v>
      </c>
      <c r="AU355" s="25" t="s">
        <v>86</v>
      </c>
      <c r="AY355" s="25" t="s">
        <v>180</v>
      </c>
      <c r="BE355" s="213">
        <f>IF(N355="základní",J355,0)</f>
        <v>0</v>
      </c>
      <c r="BF355" s="213">
        <f>IF(N355="snížená",J355,0)</f>
        <v>0</v>
      </c>
      <c r="BG355" s="213">
        <f>IF(N355="zákl. přenesená",J355,0)</f>
        <v>0</v>
      </c>
      <c r="BH355" s="213">
        <f>IF(N355="sníž. přenesená",J355,0)</f>
        <v>0</v>
      </c>
      <c r="BI355" s="213">
        <f>IF(N355="nulová",J355,0)</f>
        <v>0</v>
      </c>
      <c r="BJ355" s="25" t="s">
        <v>84</v>
      </c>
      <c r="BK355" s="213">
        <f>ROUND(I355*H355,2)</f>
        <v>0</v>
      </c>
      <c r="BL355" s="25" t="s">
        <v>187</v>
      </c>
      <c r="BM355" s="25" t="s">
        <v>1112</v>
      </c>
    </row>
    <row r="356" spans="2:51" s="12" customFormat="1" ht="12">
      <c r="B356" s="214"/>
      <c r="C356" s="215"/>
      <c r="D356" s="216" t="s">
        <v>189</v>
      </c>
      <c r="E356" s="217" t="s">
        <v>21</v>
      </c>
      <c r="F356" s="218" t="s">
        <v>1102</v>
      </c>
      <c r="G356" s="215"/>
      <c r="H356" s="217" t="s">
        <v>21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189</v>
      </c>
      <c r="AU356" s="224" t="s">
        <v>86</v>
      </c>
      <c r="AV356" s="12" t="s">
        <v>84</v>
      </c>
      <c r="AW356" s="12" t="s">
        <v>39</v>
      </c>
      <c r="AX356" s="12" t="s">
        <v>76</v>
      </c>
      <c r="AY356" s="224" t="s">
        <v>180</v>
      </c>
    </row>
    <row r="357" spans="2:51" s="13" customFormat="1" ht="12">
      <c r="B357" s="225"/>
      <c r="C357" s="226"/>
      <c r="D357" s="216" t="s">
        <v>189</v>
      </c>
      <c r="E357" s="227" t="s">
        <v>21</v>
      </c>
      <c r="F357" s="228" t="s">
        <v>1103</v>
      </c>
      <c r="G357" s="226"/>
      <c r="H357" s="229">
        <v>18.9</v>
      </c>
      <c r="I357" s="230"/>
      <c r="J357" s="226"/>
      <c r="K357" s="226"/>
      <c r="L357" s="231"/>
      <c r="M357" s="232"/>
      <c r="N357" s="233"/>
      <c r="O357" s="233"/>
      <c r="P357" s="233"/>
      <c r="Q357" s="233"/>
      <c r="R357" s="233"/>
      <c r="S357" s="233"/>
      <c r="T357" s="234"/>
      <c r="AT357" s="235" t="s">
        <v>189</v>
      </c>
      <c r="AU357" s="235" t="s">
        <v>86</v>
      </c>
      <c r="AV357" s="13" t="s">
        <v>86</v>
      </c>
      <c r="AW357" s="13" t="s">
        <v>39</v>
      </c>
      <c r="AX357" s="13" t="s">
        <v>76</v>
      </c>
      <c r="AY357" s="235" t="s">
        <v>180</v>
      </c>
    </row>
    <row r="358" spans="2:51" s="14" customFormat="1" ht="12">
      <c r="B358" s="236"/>
      <c r="C358" s="237"/>
      <c r="D358" s="216" t="s">
        <v>189</v>
      </c>
      <c r="E358" s="238" t="s">
        <v>21</v>
      </c>
      <c r="F358" s="239" t="s">
        <v>192</v>
      </c>
      <c r="G358" s="237"/>
      <c r="H358" s="240">
        <v>18.9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AT358" s="246" t="s">
        <v>189</v>
      </c>
      <c r="AU358" s="246" t="s">
        <v>86</v>
      </c>
      <c r="AV358" s="14" t="s">
        <v>187</v>
      </c>
      <c r="AW358" s="14" t="s">
        <v>39</v>
      </c>
      <c r="AX358" s="14" t="s">
        <v>84</v>
      </c>
      <c r="AY358" s="246" t="s">
        <v>180</v>
      </c>
    </row>
    <row r="359" spans="2:63" s="11" customFormat="1" ht="29.85" customHeight="1">
      <c r="B359" s="186"/>
      <c r="C359" s="187"/>
      <c r="D359" s="188" t="s">
        <v>75</v>
      </c>
      <c r="E359" s="200" t="s">
        <v>223</v>
      </c>
      <c r="F359" s="200" t="s">
        <v>1113</v>
      </c>
      <c r="G359" s="187"/>
      <c r="H359" s="187"/>
      <c r="I359" s="190"/>
      <c r="J359" s="201">
        <f>BK359</f>
        <v>0</v>
      </c>
      <c r="K359" s="187"/>
      <c r="L359" s="192"/>
      <c r="M359" s="193"/>
      <c r="N359" s="194"/>
      <c r="O359" s="194"/>
      <c r="P359" s="195">
        <f>SUM(P360:P519)</f>
        <v>0</v>
      </c>
      <c r="Q359" s="194"/>
      <c r="R359" s="195">
        <f>SUM(R360:R519)</f>
        <v>10.626401759999997</v>
      </c>
      <c r="S359" s="194"/>
      <c r="T359" s="196">
        <f>SUM(T360:T519)</f>
        <v>0.3</v>
      </c>
      <c r="AR359" s="197" t="s">
        <v>84</v>
      </c>
      <c r="AT359" s="198" t="s">
        <v>75</v>
      </c>
      <c r="AU359" s="198" t="s">
        <v>84</v>
      </c>
      <c r="AY359" s="197" t="s">
        <v>180</v>
      </c>
      <c r="BK359" s="199">
        <f>SUM(BK360:BK519)</f>
        <v>0</v>
      </c>
    </row>
    <row r="360" spans="2:65" s="1" customFormat="1" ht="25.5" customHeight="1">
      <c r="B360" s="42"/>
      <c r="C360" s="202" t="s">
        <v>691</v>
      </c>
      <c r="D360" s="202" t="s">
        <v>182</v>
      </c>
      <c r="E360" s="203" t="s">
        <v>1114</v>
      </c>
      <c r="F360" s="204" t="s">
        <v>1115</v>
      </c>
      <c r="G360" s="205" t="s">
        <v>220</v>
      </c>
      <c r="H360" s="206">
        <v>26.9</v>
      </c>
      <c r="I360" s="207"/>
      <c r="J360" s="208">
        <f>ROUND(I360*H360,2)</f>
        <v>0</v>
      </c>
      <c r="K360" s="204" t="s">
        <v>186</v>
      </c>
      <c r="L360" s="62"/>
      <c r="M360" s="209" t="s">
        <v>21</v>
      </c>
      <c r="N360" s="210" t="s">
        <v>47</v>
      </c>
      <c r="O360" s="43"/>
      <c r="P360" s="211">
        <f>O360*H360</f>
        <v>0</v>
      </c>
      <c r="Q360" s="211">
        <v>5E-05</v>
      </c>
      <c r="R360" s="211">
        <f>Q360*H360</f>
        <v>0.001345</v>
      </c>
      <c r="S360" s="211">
        <v>0</v>
      </c>
      <c r="T360" s="212">
        <f>S360*H360</f>
        <v>0</v>
      </c>
      <c r="AR360" s="25" t="s">
        <v>187</v>
      </c>
      <c r="AT360" s="25" t="s">
        <v>182</v>
      </c>
      <c r="AU360" s="25" t="s">
        <v>86</v>
      </c>
      <c r="AY360" s="25" t="s">
        <v>180</v>
      </c>
      <c r="BE360" s="213">
        <f>IF(N360="základní",J360,0)</f>
        <v>0</v>
      </c>
      <c r="BF360" s="213">
        <f>IF(N360="snížená",J360,0)</f>
        <v>0</v>
      </c>
      <c r="BG360" s="213">
        <f>IF(N360="zákl. přenesená",J360,0)</f>
        <v>0</v>
      </c>
      <c r="BH360" s="213">
        <f>IF(N360="sníž. přenesená",J360,0)</f>
        <v>0</v>
      </c>
      <c r="BI360" s="213">
        <f>IF(N360="nulová",J360,0)</f>
        <v>0</v>
      </c>
      <c r="BJ360" s="25" t="s">
        <v>84</v>
      </c>
      <c r="BK360" s="213">
        <f>ROUND(I360*H360,2)</f>
        <v>0</v>
      </c>
      <c r="BL360" s="25" t="s">
        <v>187</v>
      </c>
      <c r="BM360" s="25" t="s">
        <v>1116</v>
      </c>
    </row>
    <row r="361" spans="2:51" s="12" customFormat="1" ht="12">
      <c r="B361" s="214"/>
      <c r="C361" s="215"/>
      <c r="D361" s="216" t="s">
        <v>189</v>
      </c>
      <c r="E361" s="217" t="s">
        <v>21</v>
      </c>
      <c r="F361" s="218" t="s">
        <v>1117</v>
      </c>
      <c r="G361" s="215"/>
      <c r="H361" s="217" t="s">
        <v>21</v>
      </c>
      <c r="I361" s="219"/>
      <c r="J361" s="215"/>
      <c r="K361" s="215"/>
      <c r="L361" s="220"/>
      <c r="M361" s="221"/>
      <c r="N361" s="222"/>
      <c r="O361" s="222"/>
      <c r="P361" s="222"/>
      <c r="Q361" s="222"/>
      <c r="R361" s="222"/>
      <c r="S361" s="222"/>
      <c r="T361" s="223"/>
      <c r="AT361" s="224" t="s">
        <v>189</v>
      </c>
      <c r="AU361" s="224" t="s">
        <v>86</v>
      </c>
      <c r="AV361" s="12" t="s">
        <v>84</v>
      </c>
      <c r="AW361" s="12" t="s">
        <v>39</v>
      </c>
      <c r="AX361" s="12" t="s">
        <v>76</v>
      </c>
      <c r="AY361" s="224" t="s">
        <v>180</v>
      </c>
    </row>
    <row r="362" spans="2:51" s="13" customFormat="1" ht="12">
      <c r="B362" s="225"/>
      <c r="C362" s="226"/>
      <c r="D362" s="216" t="s">
        <v>189</v>
      </c>
      <c r="E362" s="227" t="s">
        <v>21</v>
      </c>
      <c r="F362" s="228" t="s">
        <v>1118</v>
      </c>
      <c r="G362" s="226"/>
      <c r="H362" s="229">
        <v>26.9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AT362" s="235" t="s">
        <v>189</v>
      </c>
      <c r="AU362" s="235" t="s">
        <v>86</v>
      </c>
      <c r="AV362" s="13" t="s">
        <v>86</v>
      </c>
      <c r="AW362" s="13" t="s">
        <v>39</v>
      </c>
      <c r="AX362" s="13" t="s">
        <v>76</v>
      </c>
      <c r="AY362" s="235" t="s">
        <v>180</v>
      </c>
    </row>
    <row r="363" spans="2:51" s="14" customFormat="1" ht="12">
      <c r="B363" s="236"/>
      <c r="C363" s="237"/>
      <c r="D363" s="216" t="s">
        <v>189</v>
      </c>
      <c r="E363" s="238" t="s">
        <v>21</v>
      </c>
      <c r="F363" s="239" t="s">
        <v>192</v>
      </c>
      <c r="G363" s="237"/>
      <c r="H363" s="240">
        <v>26.9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AT363" s="246" t="s">
        <v>189</v>
      </c>
      <c r="AU363" s="246" t="s">
        <v>86</v>
      </c>
      <c r="AV363" s="14" t="s">
        <v>187</v>
      </c>
      <c r="AW363" s="14" t="s">
        <v>39</v>
      </c>
      <c r="AX363" s="14" t="s">
        <v>84</v>
      </c>
      <c r="AY363" s="246" t="s">
        <v>180</v>
      </c>
    </row>
    <row r="364" spans="2:65" s="1" customFormat="1" ht="25.5" customHeight="1">
      <c r="B364" s="42"/>
      <c r="C364" s="264" t="s">
        <v>1119</v>
      </c>
      <c r="D364" s="264" t="s">
        <v>360</v>
      </c>
      <c r="E364" s="265" t="s">
        <v>1120</v>
      </c>
      <c r="F364" s="266" t="s">
        <v>1121</v>
      </c>
      <c r="G364" s="267" t="s">
        <v>220</v>
      </c>
      <c r="H364" s="268">
        <v>26.035</v>
      </c>
      <c r="I364" s="269"/>
      <c r="J364" s="270">
        <f>ROUND(I364*H364,2)</f>
        <v>0</v>
      </c>
      <c r="K364" s="266" t="s">
        <v>186</v>
      </c>
      <c r="L364" s="271"/>
      <c r="M364" s="272" t="s">
        <v>21</v>
      </c>
      <c r="N364" s="273" t="s">
        <v>47</v>
      </c>
      <c r="O364" s="43"/>
      <c r="P364" s="211">
        <f>O364*H364</f>
        <v>0</v>
      </c>
      <c r="Q364" s="211">
        <v>0.075</v>
      </c>
      <c r="R364" s="211">
        <f>Q364*H364</f>
        <v>1.9526249999999998</v>
      </c>
      <c r="S364" s="211">
        <v>0</v>
      </c>
      <c r="T364" s="212">
        <f>S364*H364</f>
        <v>0</v>
      </c>
      <c r="AR364" s="25" t="s">
        <v>223</v>
      </c>
      <c r="AT364" s="25" t="s">
        <v>360</v>
      </c>
      <c r="AU364" s="25" t="s">
        <v>86</v>
      </c>
      <c r="AY364" s="25" t="s">
        <v>180</v>
      </c>
      <c r="BE364" s="213">
        <f>IF(N364="základní",J364,0)</f>
        <v>0</v>
      </c>
      <c r="BF364" s="213">
        <f>IF(N364="snížená",J364,0)</f>
        <v>0</v>
      </c>
      <c r="BG364" s="213">
        <f>IF(N364="zákl. přenesená",J364,0)</f>
        <v>0</v>
      </c>
      <c r="BH364" s="213">
        <f>IF(N364="sníž. přenesená",J364,0)</f>
        <v>0</v>
      </c>
      <c r="BI364" s="213">
        <f>IF(N364="nulová",J364,0)</f>
        <v>0</v>
      </c>
      <c r="BJ364" s="25" t="s">
        <v>84</v>
      </c>
      <c r="BK364" s="213">
        <f>ROUND(I364*H364,2)</f>
        <v>0</v>
      </c>
      <c r="BL364" s="25" t="s">
        <v>187</v>
      </c>
      <c r="BM364" s="25" t="s">
        <v>1122</v>
      </c>
    </row>
    <row r="365" spans="2:51" s="12" customFormat="1" ht="12">
      <c r="B365" s="214"/>
      <c r="C365" s="215"/>
      <c r="D365" s="216" t="s">
        <v>189</v>
      </c>
      <c r="E365" s="217" t="s">
        <v>21</v>
      </c>
      <c r="F365" s="218" t="s">
        <v>1123</v>
      </c>
      <c r="G365" s="215"/>
      <c r="H365" s="217" t="s">
        <v>21</v>
      </c>
      <c r="I365" s="219"/>
      <c r="J365" s="215"/>
      <c r="K365" s="215"/>
      <c r="L365" s="220"/>
      <c r="M365" s="221"/>
      <c r="N365" s="222"/>
      <c r="O365" s="222"/>
      <c r="P365" s="222"/>
      <c r="Q365" s="222"/>
      <c r="R365" s="222"/>
      <c r="S365" s="222"/>
      <c r="T365" s="223"/>
      <c r="AT365" s="224" t="s">
        <v>189</v>
      </c>
      <c r="AU365" s="224" t="s">
        <v>86</v>
      </c>
      <c r="AV365" s="12" t="s">
        <v>84</v>
      </c>
      <c r="AW365" s="12" t="s">
        <v>39</v>
      </c>
      <c r="AX365" s="12" t="s">
        <v>76</v>
      </c>
      <c r="AY365" s="224" t="s">
        <v>180</v>
      </c>
    </row>
    <row r="366" spans="2:51" s="13" customFormat="1" ht="12">
      <c r="B366" s="225"/>
      <c r="C366" s="226"/>
      <c r="D366" s="216" t="s">
        <v>189</v>
      </c>
      <c r="E366" s="227" t="s">
        <v>21</v>
      </c>
      <c r="F366" s="228" t="s">
        <v>1124</v>
      </c>
      <c r="G366" s="226"/>
      <c r="H366" s="229">
        <v>26.035</v>
      </c>
      <c r="I366" s="230"/>
      <c r="J366" s="226"/>
      <c r="K366" s="226"/>
      <c r="L366" s="231"/>
      <c r="M366" s="232"/>
      <c r="N366" s="233"/>
      <c r="O366" s="233"/>
      <c r="P366" s="233"/>
      <c r="Q366" s="233"/>
      <c r="R366" s="233"/>
      <c r="S366" s="233"/>
      <c r="T366" s="234"/>
      <c r="AT366" s="235" t="s">
        <v>189</v>
      </c>
      <c r="AU366" s="235" t="s">
        <v>86</v>
      </c>
      <c r="AV366" s="13" t="s">
        <v>86</v>
      </c>
      <c r="AW366" s="13" t="s">
        <v>39</v>
      </c>
      <c r="AX366" s="13" t="s">
        <v>76</v>
      </c>
      <c r="AY366" s="235" t="s">
        <v>180</v>
      </c>
    </row>
    <row r="367" spans="2:51" s="14" customFormat="1" ht="12">
      <c r="B367" s="236"/>
      <c r="C367" s="237"/>
      <c r="D367" s="216" t="s">
        <v>189</v>
      </c>
      <c r="E367" s="238" t="s">
        <v>21</v>
      </c>
      <c r="F367" s="239" t="s">
        <v>192</v>
      </c>
      <c r="G367" s="237"/>
      <c r="H367" s="240">
        <v>26.035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AT367" s="246" t="s">
        <v>189</v>
      </c>
      <c r="AU367" s="246" t="s">
        <v>86</v>
      </c>
      <c r="AV367" s="14" t="s">
        <v>187</v>
      </c>
      <c r="AW367" s="14" t="s">
        <v>39</v>
      </c>
      <c r="AX367" s="14" t="s">
        <v>84</v>
      </c>
      <c r="AY367" s="246" t="s">
        <v>180</v>
      </c>
    </row>
    <row r="368" spans="2:65" s="1" customFormat="1" ht="25.5" customHeight="1">
      <c r="B368" s="42"/>
      <c r="C368" s="264" t="s">
        <v>1125</v>
      </c>
      <c r="D368" s="264" t="s">
        <v>360</v>
      </c>
      <c r="E368" s="265" t="s">
        <v>1126</v>
      </c>
      <c r="F368" s="266" t="s">
        <v>1127</v>
      </c>
      <c r="G368" s="267" t="s">
        <v>872</v>
      </c>
      <c r="H368" s="268">
        <v>1</v>
      </c>
      <c r="I368" s="269"/>
      <c r="J368" s="270">
        <f>ROUND(I368*H368,2)</f>
        <v>0</v>
      </c>
      <c r="K368" s="266" t="s">
        <v>186</v>
      </c>
      <c r="L368" s="271"/>
      <c r="M368" s="272" t="s">
        <v>21</v>
      </c>
      <c r="N368" s="273" t="s">
        <v>47</v>
      </c>
      <c r="O368" s="43"/>
      <c r="P368" s="211">
        <f>O368*H368</f>
        <v>0</v>
      </c>
      <c r="Q368" s="211">
        <v>0.034</v>
      </c>
      <c r="R368" s="211">
        <f>Q368*H368</f>
        <v>0.034</v>
      </c>
      <c r="S368" s="211">
        <v>0</v>
      </c>
      <c r="T368" s="212">
        <f>S368*H368</f>
        <v>0</v>
      </c>
      <c r="AR368" s="25" t="s">
        <v>223</v>
      </c>
      <c r="AT368" s="25" t="s">
        <v>360</v>
      </c>
      <c r="AU368" s="25" t="s">
        <v>86</v>
      </c>
      <c r="AY368" s="25" t="s">
        <v>180</v>
      </c>
      <c r="BE368" s="213">
        <f>IF(N368="základní",J368,0)</f>
        <v>0</v>
      </c>
      <c r="BF368" s="213">
        <f>IF(N368="snížená",J368,0)</f>
        <v>0</v>
      </c>
      <c r="BG368" s="213">
        <f>IF(N368="zákl. přenesená",J368,0)</f>
        <v>0</v>
      </c>
      <c r="BH368" s="213">
        <f>IF(N368="sníž. přenesená",J368,0)</f>
        <v>0</v>
      </c>
      <c r="BI368" s="213">
        <f>IF(N368="nulová",J368,0)</f>
        <v>0</v>
      </c>
      <c r="BJ368" s="25" t="s">
        <v>84</v>
      </c>
      <c r="BK368" s="213">
        <f>ROUND(I368*H368,2)</f>
        <v>0</v>
      </c>
      <c r="BL368" s="25" t="s">
        <v>187</v>
      </c>
      <c r="BM368" s="25" t="s">
        <v>1128</v>
      </c>
    </row>
    <row r="369" spans="2:51" s="12" customFormat="1" ht="12">
      <c r="B369" s="214"/>
      <c r="C369" s="215"/>
      <c r="D369" s="216" t="s">
        <v>189</v>
      </c>
      <c r="E369" s="217" t="s">
        <v>21</v>
      </c>
      <c r="F369" s="218" t="s">
        <v>1129</v>
      </c>
      <c r="G369" s="215"/>
      <c r="H369" s="217" t="s">
        <v>21</v>
      </c>
      <c r="I369" s="219"/>
      <c r="J369" s="215"/>
      <c r="K369" s="215"/>
      <c r="L369" s="220"/>
      <c r="M369" s="221"/>
      <c r="N369" s="222"/>
      <c r="O369" s="222"/>
      <c r="P369" s="222"/>
      <c r="Q369" s="222"/>
      <c r="R369" s="222"/>
      <c r="S369" s="222"/>
      <c r="T369" s="223"/>
      <c r="AT369" s="224" t="s">
        <v>189</v>
      </c>
      <c r="AU369" s="224" t="s">
        <v>86</v>
      </c>
      <c r="AV369" s="12" t="s">
        <v>84</v>
      </c>
      <c r="AW369" s="12" t="s">
        <v>39</v>
      </c>
      <c r="AX369" s="12" t="s">
        <v>76</v>
      </c>
      <c r="AY369" s="224" t="s">
        <v>180</v>
      </c>
    </row>
    <row r="370" spans="2:51" s="13" customFormat="1" ht="12">
      <c r="B370" s="225"/>
      <c r="C370" s="226"/>
      <c r="D370" s="216" t="s">
        <v>189</v>
      </c>
      <c r="E370" s="227" t="s">
        <v>21</v>
      </c>
      <c r="F370" s="228" t="s">
        <v>84</v>
      </c>
      <c r="G370" s="226"/>
      <c r="H370" s="229">
        <v>1</v>
      </c>
      <c r="I370" s="230"/>
      <c r="J370" s="226"/>
      <c r="K370" s="226"/>
      <c r="L370" s="231"/>
      <c r="M370" s="232"/>
      <c r="N370" s="233"/>
      <c r="O370" s="233"/>
      <c r="P370" s="233"/>
      <c r="Q370" s="233"/>
      <c r="R370" s="233"/>
      <c r="S370" s="233"/>
      <c r="T370" s="234"/>
      <c r="AT370" s="235" t="s">
        <v>189</v>
      </c>
      <c r="AU370" s="235" t="s">
        <v>86</v>
      </c>
      <c r="AV370" s="13" t="s">
        <v>86</v>
      </c>
      <c r="AW370" s="13" t="s">
        <v>39</v>
      </c>
      <c r="AX370" s="13" t="s">
        <v>76</v>
      </c>
      <c r="AY370" s="235" t="s">
        <v>180</v>
      </c>
    </row>
    <row r="371" spans="2:51" s="14" customFormat="1" ht="12">
      <c r="B371" s="236"/>
      <c r="C371" s="237"/>
      <c r="D371" s="216" t="s">
        <v>189</v>
      </c>
      <c r="E371" s="238" t="s">
        <v>21</v>
      </c>
      <c r="F371" s="239" t="s">
        <v>192</v>
      </c>
      <c r="G371" s="237"/>
      <c r="H371" s="240">
        <v>1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AT371" s="246" t="s">
        <v>189</v>
      </c>
      <c r="AU371" s="246" t="s">
        <v>86</v>
      </c>
      <c r="AV371" s="14" t="s">
        <v>187</v>
      </c>
      <c r="AW371" s="14" t="s">
        <v>39</v>
      </c>
      <c r="AX371" s="14" t="s">
        <v>84</v>
      </c>
      <c r="AY371" s="246" t="s">
        <v>180</v>
      </c>
    </row>
    <row r="372" spans="2:65" s="1" customFormat="1" ht="25.5" customHeight="1">
      <c r="B372" s="42"/>
      <c r="C372" s="202" t="s">
        <v>1130</v>
      </c>
      <c r="D372" s="202" t="s">
        <v>182</v>
      </c>
      <c r="E372" s="203" t="s">
        <v>1131</v>
      </c>
      <c r="F372" s="204" t="s">
        <v>1132</v>
      </c>
      <c r="G372" s="205" t="s">
        <v>872</v>
      </c>
      <c r="H372" s="206">
        <v>1</v>
      </c>
      <c r="I372" s="207"/>
      <c r="J372" s="208">
        <f>ROUND(I372*H372,2)</f>
        <v>0</v>
      </c>
      <c r="K372" s="204" t="s">
        <v>186</v>
      </c>
      <c r="L372" s="62"/>
      <c r="M372" s="209" t="s">
        <v>21</v>
      </c>
      <c r="N372" s="210" t="s">
        <v>47</v>
      </c>
      <c r="O372" s="43"/>
      <c r="P372" s="211">
        <f>O372*H372</f>
        <v>0</v>
      </c>
      <c r="Q372" s="211">
        <v>0.00015</v>
      </c>
      <c r="R372" s="211">
        <f>Q372*H372</f>
        <v>0.00015</v>
      </c>
      <c r="S372" s="211">
        <v>0</v>
      </c>
      <c r="T372" s="212">
        <f>S372*H372</f>
        <v>0</v>
      </c>
      <c r="AR372" s="25" t="s">
        <v>187</v>
      </c>
      <c r="AT372" s="25" t="s">
        <v>182</v>
      </c>
      <c r="AU372" s="25" t="s">
        <v>86</v>
      </c>
      <c r="AY372" s="25" t="s">
        <v>180</v>
      </c>
      <c r="BE372" s="213">
        <f>IF(N372="základní",J372,0)</f>
        <v>0</v>
      </c>
      <c r="BF372" s="213">
        <f>IF(N372="snížená",J372,0)</f>
        <v>0</v>
      </c>
      <c r="BG372" s="213">
        <f>IF(N372="zákl. přenesená",J372,0)</f>
        <v>0</v>
      </c>
      <c r="BH372" s="213">
        <f>IF(N372="sníž. přenesená",J372,0)</f>
        <v>0</v>
      </c>
      <c r="BI372" s="213">
        <f>IF(N372="nulová",J372,0)</f>
        <v>0</v>
      </c>
      <c r="BJ372" s="25" t="s">
        <v>84</v>
      </c>
      <c r="BK372" s="213">
        <f>ROUND(I372*H372,2)</f>
        <v>0</v>
      </c>
      <c r="BL372" s="25" t="s">
        <v>187</v>
      </c>
      <c r="BM372" s="25" t="s">
        <v>1133</v>
      </c>
    </row>
    <row r="373" spans="2:51" s="12" customFormat="1" ht="12">
      <c r="B373" s="214"/>
      <c r="C373" s="215"/>
      <c r="D373" s="216" t="s">
        <v>189</v>
      </c>
      <c r="E373" s="217" t="s">
        <v>21</v>
      </c>
      <c r="F373" s="218" t="s">
        <v>1134</v>
      </c>
      <c r="G373" s="215"/>
      <c r="H373" s="217" t="s">
        <v>21</v>
      </c>
      <c r="I373" s="219"/>
      <c r="J373" s="215"/>
      <c r="K373" s="215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189</v>
      </c>
      <c r="AU373" s="224" t="s">
        <v>86</v>
      </c>
      <c r="AV373" s="12" t="s">
        <v>84</v>
      </c>
      <c r="AW373" s="12" t="s">
        <v>39</v>
      </c>
      <c r="AX373" s="12" t="s">
        <v>76</v>
      </c>
      <c r="AY373" s="224" t="s">
        <v>180</v>
      </c>
    </row>
    <row r="374" spans="2:51" s="13" customFormat="1" ht="12">
      <c r="B374" s="225"/>
      <c r="C374" s="226"/>
      <c r="D374" s="216" t="s">
        <v>189</v>
      </c>
      <c r="E374" s="227" t="s">
        <v>21</v>
      </c>
      <c r="F374" s="228" t="s">
        <v>84</v>
      </c>
      <c r="G374" s="226"/>
      <c r="H374" s="229">
        <v>1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AT374" s="235" t="s">
        <v>189</v>
      </c>
      <c r="AU374" s="235" t="s">
        <v>86</v>
      </c>
      <c r="AV374" s="13" t="s">
        <v>86</v>
      </c>
      <c r="AW374" s="13" t="s">
        <v>39</v>
      </c>
      <c r="AX374" s="13" t="s">
        <v>76</v>
      </c>
      <c r="AY374" s="235" t="s">
        <v>180</v>
      </c>
    </row>
    <row r="375" spans="2:51" s="14" customFormat="1" ht="12">
      <c r="B375" s="236"/>
      <c r="C375" s="237"/>
      <c r="D375" s="216" t="s">
        <v>189</v>
      </c>
      <c r="E375" s="238" t="s">
        <v>21</v>
      </c>
      <c r="F375" s="239" t="s">
        <v>192</v>
      </c>
      <c r="G375" s="237"/>
      <c r="H375" s="240">
        <v>1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AT375" s="246" t="s">
        <v>189</v>
      </c>
      <c r="AU375" s="246" t="s">
        <v>86</v>
      </c>
      <c r="AV375" s="14" t="s">
        <v>187</v>
      </c>
      <c r="AW375" s="14" t="s">
        <v>39</v>
      </c>
      <c r="AX375" s="14" t="s">
        <v>84</v>
      </c>
      <c r="AY375" s="246" t="s">
        <v>180</v>
      </c>
    </row>
    <row r="376" spans="2:65" s="1" customFormat="1" ht="25.5" customHeight="1">
      <c r="B376" s="42"/>
      <c r="C376" s="264" t="s">
        <v>1135</v>
      </c>
      <c r="D376" s="264" t="s">
        <v>360</v>
      </c>
      <c r="E376" s="265" t="s">
        <v>1136</v>
      </c>
      <c r="F376" s="266" t="s">
        <v>1137</v>
      </c>
      <c r="G376" s="267" t="s">
        <v>872</v>
      </c>
      <c r="H376" s="268">
        <v>1</v>
      </c>
      <c r="I376" s="269"/>
      <c r="J376" s="270">
        <f>ROUND(I376*H376,2)</f>
        <v>0</v>
      </c>
      <c r="K376" s="266" t="s">
        <v>186</v>
      </c>
      <c r="L376" s="271"/>
      <c r="M376" s="272" t="s">
        <v>21</v>
      </c>
      <c r="N376" s="273" t="s">
        <v>47</v>
      </c>
      <c r="O376" s="43"/>
      <c r="P376" s="211">
        <f>O376*H376</f>
        <v>0</v>
      </c>
      <c r="Q376" s="211">
        <v>0.042</v>
      </c>
      <c r="R376" s="211">
        <f>Q376*H376</f>
        <v>0.042</v>
      </c>
      <c r="S376" s="211">
        <v>0</v>
      </c>
      <c r="T376" s="212">
        <f>S376*H376</f>
        <v>0</v>
      </c>
      <c r="AR376" s="25" t="s">
        <v>223</v>
      </c>
      <c r="AT376" s="25" t="s">
        <v>360</v>
      </c>
      <c r="AU376" s="25" t="s">
        <v>86</v>
      </c>
      <c r="AY376" s="25" t="s">
        <v>180</v>
      </c>
      <c r="BE376" s="213">
        <f>IF(N376="základní",J376,0)</f>
        <v>0</v>
      </c>
      <c r="BF376" s="213">
        <f>IF(N376="snížená",J376,0)</f>
        <v>0</v>
      </c>
      <c r="BG376" s="213">
        <f>IF(N376="zákl. přenesená",J376,0)</f>
        <v>0</v>
      </c>
      <c r="BH376" s="213">
        <f>IF(N376="sníž. přenesená",J376,0)</f>
        <v>0</v>
      </c>
      <c r="BI376" s="213">
        <f>IF(N376="nulová",J376,0)</f>
        <v>0</v>
      </c>
      <c r="BJ376" s="25" t="s">
        <v>84</v>
      </c>
      <c r="BK376" s="213">
        <f>ROUND(I376*H376,2)</f>
        <v>0</v>
      </c>
      <c r="BL376" s="25" t="s">
        <v>187</v>
      </c>
      <c r="BM376" s="25" t="s">
        <v>1138</v>
      </c>
    </row>
    <row r="377" spans="2:51" s="12" customFormat="1" ht="12">
      <c r="B377" s="214"/>
      <c r="C377" s="215"/>
      <c r="D377" s="216" t="s">
        <v>189</v>
      </c>
      <c r="E377" s="217" t="s">
        <v>21</v>
      </c>
      <c r="F377" s="218" t="s">
        <v>1139</v>
      </c>
      <c r="G377" s="215"/>
      <c r="H377" s="217" t="s">
        <v>21</v>
      </c>
      <c r="I377" s="219"/>
      <c r="J377" s="215"/>
      <c r="K377" s="215"/>
      <c r="L377" s="220"/>
      <c r="M377" s="221"/>
      <c r="N377" s="222"/>
      <c r="O377" s="222"/>
      <c r="P377" s="222"/>
      <c r="Q377" s="222"/>
      <c r="R377" s="222"/>
      <c r="S377" s="222"/>
      <c r="T377" s="223"/>
      <c r="AT377" s="224" t="s">
        <v>189</v>
      </c>
      <c r="AU377" s="224" t="s">
        <v>86</v>
      </c>
      <c r="AV377" s="12" t="s">
        <v>84</v>
      </c>
      <c r="AW377" s="12" t="s">
        <v>39</v>
      </c>
      <c r="AX377" s="12" t="s">
        <v>76</v>
      </c>
      <c r="AY377" s="224" t="s">
        <v>180</v>
      </c>
    </row>
    <row r="378" spans="2:51" s="13" customFormat="1" ht="12">
      <c r="B378" s="225"/>
      <c r="C378" s="226"/>
      <c r="D378" s="216" t="s">
        <v>189</v>
      </c>
      <c r="E378" s="227" t="s">
        <v>21</v>
      </c>
      <c r="F378" s="228" t="s">
        <v>84</v>
      </c>
      <c r="G378" s="226"/>
      <c r="H378" s="229">
        <v>1</v>
      </c>
      <c r="I378" s="230"/>
      <c r="J378" s="226"/>
      <c r="K378" s="226"/>
      <c r="L378" s="231"/>
      <c r="M378" s="232"/>
      <c r="N378" s="233"/>
      <c r="O378" s="233"/>
      <c r="P378" s="233"/>
      <c r="Q378" s="233"/>
      <c r="R378" s="233"/>
      <c r="S378" s="233"/>
      <c r="T378" s="234"/>
      <c r="AT378" s="235" t="s">
        <v>189</v>
      </c>
      <c r="AU378" s="235" t="s">
        <v>86</v>
      </c>
      <c r="AV378" s="13" t="s">
        <v>86</v>
      </c>
      <c r="AW378" s="13" t="s">
        <v>39</v>
      </c>
      <c r="AX378" s="13" t="s">
        <v>76</v>
      </c>
      <c r="AY378" s="235" t="s">
        <v>180</v>
      </c>
    </row>
    <row r="379" spans="2:51" s="14" customFormat="1" ht="12">
      <c r="B379" s="236"/>
      <c r="C379" s="237"/>
      <c r="D379" s="216" t="s">
        <v>189</v>
      </c>
      <c r="E379" s="238" t="s">
        <v>21</v>
      </c>
      <c r="F379" s="239" t="s">
        <v>192</v>
      </c>
      <c r="G379" s="237"/>
      <c r="H379" s="240">
        <v>1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AT379" s="246" t="s">
        <v>189</v>
      </c>
      <c r="AU379" s="246" t="s">
        <v>86</v>
      </c>
      <c r="AV379" s="14" t="s">
        <v>187</v>
      </c>
      <c r="AW379" s="14" t="s">
        <v>39</v>
      </c>
      <c r="AX379" s="14" t="s">
        <v>84</v>
      </c>
      <c r="AY379" s="246" t="s">
        <v>180</v>
      </c>
    </row>
    <row r="380" spans="2:65" s="1" customFormat="1" ht="25.5" customHeight="1">
      <c r="B380" s="42"/>
      <c r="C380" s="202" t="s">
        <v>1140</v>
      </c>
      <c r="D380" s="202" t="s">
        <v>182</v>
      </c>
      <c r="E380" s="203" t="s">
        <v>1141</v>
      </c>
      <c r="F380" s="204" t="s">
        <v>1142</v>
      </c>
      <c r="G380" s="205" t="s">
        <v>220</v>
      </c>
      <c r="H380" s="206">
        <v>10</v>
      </c>
      <c r="I380" s="207"/>
      <c r="J380" s="208">
        <f>ROUND(I380*H380,2)</f>
        <v>0</v>
      </c>
      <c r="K380" s="204" t="s">
        <v>186</v>
      </c>
      <c r="L380" s="62"/>
      <c r="M380" s="209" t="s">
        <v>21</v>
      </c>
      <c r="N380" s="210" t="s">
        <v>47</v>
      </c>
      <c r="O380" s="43"/>
      <c r="P380" s="211">
        <f>O380*H380</f>
        <v>0</v>
      </c>
      <c r="Q380" s="211">
        <v>1E-05</v>
      </c>
      <c r="R380" s="211">
        <f>Q380*H380</f>
        <v>0.0001</v>
      </c>
      <c r="S380" s="211">
        <v>0</v>
      </c>
      <c r="T380" s="212">
        <f>S380*H380</f>
        <v>0</v>
      </c>
      <c r="AR380" s="25" t="s">
        <v>187</v>
      </c>
      <c r="AT380" s="25" t="s">
        <v>182</v>
      </c>
      <c r="AU380" s="25" t="s">
        <v>86</v>
      </c>
      <c r="AY380" s="25" t="s">
        <v>180</v>
      </c>
      <c r="BE380" s="213">
        <f>IF(N380="základní",J380,0)</f>
        <v>0</v>
      </c>
      <c r="BF380" s="213">
        <f>IF(N380="snížená",J380,0)</f>
        <v>0</v>
      </c>
      <c r="BG380" s="213">
        <f>IF(N380="zákl. přenesená",J380,0)</f>
        <v>0</v>
      </c>
      <c r="BH380" s="213">
        <f>IF(N380="sníž. přenesená",J380,0)</f>
        <v>0</v>
      </c>
      <c r="BI380" s="213">
        <f>IF(N380="nulová",J380,0)</f>
        <v>0</v>
      </c>
      <c r="BJ380" s="25" t="s">
        <v>84</v>
      </c>
      <c r="BK380" s="213">
        <f>ROUND(I380*H380,2)</f>
        <v>0</v>
      </c>
      <c r="BL380" s="25" t="s">
        <v>187</v>
      </c>
      <c r="BM380" s="25" t="s">
        <v>1143</v>
      </c>
    </row>
    <row r="381" spans="2:51" s="12" customFormat="1" ht="12">
      <c r="B381" s="214"/>
      <c r="C381" s="215"/>
      <c r="D381" s="216" t="s">
        <v>189</v>
      </c>
      <c r="E381" s="217" t="s">
        <v>21</v>
      </c>
      <c r="F381" s="218" t="s">
        <v>1144</v>
      </c>
      <c r="G381" s="215"/>
      <c r="H381" s="217" t="s">
        <v>21</v>
      </c>
      <c r="I381" s="219"/>
      <c r="J381" s="215"/>
      <c r="K381" s="215"/>
      <c r="L381" s="220"/>
      <c r="M381" s="221"/>
      <c r="N381" s="222"/>
      <c r="O381" s="222"/>
      <c r="P381" s="222"/>
      <c r="Q381" s="222"/>
      <c r="R381" s="222"/>
      <c r="S381" s="222"/>
      <c r="T381" s="223"/>
      <c r="AT381" s="224" t="s">
        <v>189</v>
      </c>
      <c r="AU381" s="224" t="s">
        <v>86</v>
      </c>
      <c r="AV381" s="12" t="s">
        <v>84</v>
      </c>
      <c r="AW381" s="12" t="s">
        <v>39</v>
      </c>
      <c r="AX381" s="12" t="s">
        <v>76</v>
      </c>
      <c r="AY381" s="224" t="s">
        <v>180</v>
      </c>
    </row>
    <row r="382" spans="2:51" s="13" customFormat="1" ht="12">
      <c r="B382" s="225"/>
      <c r="C382" s="226"/>
      <c r="D382" s="216" t="s">
        <v>189</v>
      </c>
      <c r="E382" s="227" t="s">
        <v>21</v>
      </c>
      <c r="F382" s="228" t="s">
        <v>1053</v>
      </c>
      <c r="G382" s="226"/>
      <c r="H382" s="229">
        <v>10</v>
      </c>
      <c r="I382" s="230"/>
      <c r="J382" s="226"/>
      <c r="K382" s="226"/>
      <c r="L382" s="231"/>
      <c r="M382" s="232"/>
      <c r="N382" s="233"/>
      <c r="O382" s="233"/>
      <c r="P382" s="233"/>
      <c r="Q382" s="233"/>
      <c r="R382" s="233"/>
      <c r="S382" s="233"/>
      <c r="T382" s="234"/>
      <c r="AT382" s="235" t="s">
        <v>189</v>
      </c>
      <c r="AU382" s="235" t="s">
        <v>86</v>
      </c>
      <c r="AV382" s="13" t="s">
        <v>86</v>
      </c>
      <c r="AW382" s="13" t="s">
        <v>39</v>
      </c>
      <c r="AX382" s="13" t="s">
        <v>76</v>
      </c>
      <c r="AY382" s="235" t="s">
        <v>180</v>
      </c>
    </row>
    <row r="383" spans="2:51" s="14" customFormat="1" ht="12">
      <c r="B383" s="236"/>
      <c r="C383" s="237"/>
      <c r="D383" s="216" t="s">
        <v>189</v>
      </c>
      <c r="E383" s="238" t="s">
        <v>21</v>
      </c>
      <c r="F383" s="239" t="s">
        <v>192</v>
      </c>
      <c r="G383" s="237"/>
      <c r="H383" s="240">
        <v>10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AT383" s="246" t="s">
        <v>189</v>
      </c>
      <c r="AU383" s="246" t="s">
        <v>86</v>
      </c>
      <c r="AV383" s="14" t="s">
        <v>187</v>
      </c>
      <c r="AW383" s="14" t="s">
        <v>39</v>
      </c>
      <c r="AX383" s="14" t="s">
        <v>84</v>
      </c>
      <c r="AY383" s="246" t="s">
        <v>180</v>
      </c>
    </row>
    <row r="384" spans="2:65" s="1" customFormat="1" ht="16.5" customHeight="1">
      <c r="B384" s="42"/>
      <c r="C384" s="264" t="s">
        <v>1145</v>
      </c>
      <c r="D384" s="264" t="s">
        <v>360</v>
      </c>
      <c r="E384" s="265" t="s">
        <v>1146</v>
      </c>
      <c r="F384" s="266" t="s">
        <v>1147</v>
      </c>
      <c r="G384" s="267" t="s">
        <v>220</v>
      </c>
      <c r="H384" s="268">
        <v>10.3</v>
      </c>
      <c r="I384" s="269"/>
      <c r="J384" s="270">
        <f>ROUND(I384*H384,2)</f>
        <v>0</v>
      </c>
      <c r="K384" s="266" t="s">
        <v>186</v>
      </c>
      <c r="L384" s="271"/>
      <c r="M384" s="272" t="s">
        <v>21</v>
      </c>
      <c r="N384" s="273" t="s">
        <v>47</v>
      </c>
      <c r="O384" s="43"/>
      <c r="P384" s="211">
        <f>O384*H384</f>
        <v>0</v>
      </c>
      <c r="Q384" s="211">
        <v>0.00267</v>
      </c>
      <c r="R384" s="211">
        <f>Q384*H384</f>
        <v>0.027501</v>
      </c>
      <c r="S384" s="211">
        <v>0</v>
      </c>
      <c r="T384" s="212">
        <f>S384*H384</f>
        <v>0</v>
      </c>
      <c r="AR384" s="25" t="s">
        <v>484</v>
      </c>
      <c r="AT384" s="25" t="s">
        <v>360</v>
      </c>
      <c r="AU384" s="25" t="s">
        <v>86</v>
      </c>
      <c r="AY384" s="25" t="s">
        <v>180</v>
      </c>
      <c r="BE384" s="213">
        <f>IF(N384="základní",J384,0)</f>
        <v>0</v>
      </c>
      <c r="BF384" s="213">
        <f>IF(N384="snížená",J384,0)</f>
        <v>0</v>
      </c>
      <c r="BG384" s="213">
        <f>IF(N384="zákl. přenesená",J384,0)</f>
        <v>0</v>
      </c>
      <c r="BH384" s="213">
        <f>IF(N384="sníž. přenesená",J384,0)</f>
        <v>0</v>
      </c>
      <c r="BI384" s="213">
        <f>IF(N384="nulová",J384,0)</f>
        <v>0</v>
      </c>
      <c r="BJ384" s="25" t="s">
        <v>84</v>
      </c>
      <c r="BK384" s="213">
        <f>ROUND(I384*H384,2)</f>
        <v>0</v>
      </c>
      <c r="BL384" s="25" t="s">
        <v>484</v>
      </c>
      <c r="BM384" s="25" t="s">
        <v>1148</v>
      </c>
    </row>
    <row r="385" spans="2:51" s="12" customFormat="1" ht="12">
      <c r="B385" s="214"/>
      <c r="C385" s="215"/>
      <c r="D385" s="216" t="s">
        <v>189</v>
      </c>
      <c r="E385" s="217" t="s">
        <v>21</v>
      </c>
      <c r="F385" s="218" t="s">
        <v>1149</v>
      </c>
      <c r="G385" s="215"/>
      <c r="H385" s="217" t="s">
        <v>21</v>
      </c>
      <c r="I385" s="219"/>
      <c r="J385" s="215"/>
      <c r="K385" s="215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189</v>
      </c>
      <c r="AU385" s="224" t="s">
        <v>86</v>
      </c>
      <c r="AV385" s="12" t="s">
        <v>84</v>
      </c>
      <c r="AW385" s="12" t="s">
        <v>39</v>
      </c>
      <c r="AX385" s="12" t="s">
        <v>76</v>
      </c>
      <c r="AY385" s="224" t="s">
        <v>180</v>
      </c>
    </row>
    <row r="386" spans="2:51" s="13" customFormat="1" ht="12">
      <c r="B386" s="225"/>
      <c r="C386" s="226"/>
      <c r="D386" s="216" t="s">
        <v>189</v>
      </c>
      <c r="E386" s="227" t="s">
        <v>21</v>
      </c>
      <c r="F386" s="228" t="s">
        <v>1150</v>
      </c>
      <c r="G386" s="226"/>
      <c r="H386" s="229">
        <v>10.3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AT386" s="235" t="s">
        <v>189</v>
      </c>
      <c r="AU386" s="235" t="s">
        <v>86</v>
      </c>
      <c r="AV386" s="13" t="s">
        <v>86</v>
      </c>
      <c r="AW386" s="13" t="s">
        <v>39</v>
      </c>
      <c r="AX386" s="13" t="s">
        <v>76</v>
      </c>
      <c r="AY386" s="235" t="s">
        <v>180</v>
      </c>
    </row>
    <row r="387" spans="2:51" s="14" customFormat="1" ht="12">
      <c r="B387" s="236"/>
      <c r="C387" s="237"/>
      <c r="D387" s="216" t="s">
        <v>189</v>
      </c>
      <c r="E387" s="238" t="s">
        <v>21</v>
      </c>
      <c r="F387" s="239" t="s">
        <v>192</v>
      </c>
      <c r="G387" s="237"/>
      <c r="H387" s="240">
        <v>10.3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AT387" s="246" t="s">
        <v>189</v>
      </c>
      <c r="AU387" s="246" t="s">
        <v>86</v>
      </c>
      <c r="AV387" s="14" t="s">
        <v>187</v>
      </c>
      <c r="AW387" s="14" t="s">
        <v>39</v>
      </c>
      <c r="AX387" s="14" t="s">
        <v>84</v>
      </c>
      <c r="AY387" s="246" t="s">
        <v>180</v>
      </c>
    </row>
    <row r="388" spans="2:65" s="1" customFormat="1" ht="25.5" customHeight="1">
      <c r="B388" s="42"/>
      <c r="C388" s="202" t="s">
        <v>1151</v>
      </c>
      <c r="D388" s="202" t="s">
        <v>182</v>
      </c>
      <c r="E388" s="203" t="s">
        <v>1152</v>
      </c>
      <c r="F388" s="204" t="s">
        <v>1153</v>
      </c>
      <c r="G388" s="205" t="s">
        <v>220</v>
      </c>
      <c r="H388" s="206">
        <v>11.8</v>
      </c>
      <c r="I388" s="207"/>
      <c r="J388" s="208">
        <f>ROUND(I388*H388,2)</f>
        <v>0</v>
      </c>
      <c r="K388" s="204" t="s">
        <v>186</v>
      </c>
      <c r="L388" s="62"/>
      <c r="M388" s="209" t="s">
        <v>21</v>
      </c>
      <c r="N388" s="210" t="s">
        <v>47</v>
      </c>
      <c r="O388" s="43"/>
      <c r="P388" s="211">
        <f>O388*H388</f>
        <v>0</v>
      </c>
      <c r="Q388" s="211">
        <v>2E-05</v>
      </c>
      <c r="R388" s="211">
        <f>Q388*H388</f>
        <v>0.00023600000000000004</v>
      </c>
      <c r="S388" s="211">
        <v>0</v>
      </c>
      <c r="T388" s="212">
        <f>S388*H388</f>
        <v>0</v>
      </c>
      <c r="AR388" s="25" t="s">
        <v>187</v>
      </c>
      <c r="AT388" s="25" t="s">
        <v>182</v>
      </c>
      <c r="AU388" s="25" t="s">
        <v>86</v>
      </c>
      <c r="AY388" s="25" t="s">
        <v>180</v>
      </c>
      <c r="BE388" s="213">
        <f>IF(N388="základní",J388,0)</f>
        <v>0</v>
      </c>
      <c r="BF388" s="213">
        <f>IF(N388="snížená",J388,0)</f>
        <v>0</v>
      </c>
      <c r="BG388" s="213">
        <f>IF(N388="zákl. přenesená",J388,0)</f>
        <v>0</v>
      </c>
      <c r="BH388" s="213">
        <f>IF(N388="sníž. přenesená",J388,0)</f>
        <v>0</v>
      </c>
      <c r="BI388" s="213">
        <f>IF(N388="nulová",J388,0)</f>
        <v>0</v>
      </c>
      <c r="BJ388" s="25" t="s">
        <v>84</v>
      </c>
      <c r="BK388" s="213">
        <f>ROUND(I388*H388,2)</f>
        <v>0</v>
      </c>
      <c r="BL388" s="25" t="s">
        <v>187</v>
      </c>
      <c r="BM388" s="25" t="s">
        <v>1154</v>
      </c>
    </row>
    <row r="389" spans="2:51" s="12" customFormat="1" ht="12">
      <c r="B389" s="214"/>
      <c r="C389" s="215"/>
      <c r="D389" s="216" t="s">
        <v>189</v>
      </c>
      <c r="E389" s="217" t="s">
        <v>21</v>
      </c>
      <c r="F389" s="218" t="s">
        <v>1155</v>
      </c>
      <c r="G389" s="215"/>
      <c r="H389" s="217" t="s">
        <v>21</v>
      </c>
      <c r="I389" s="219"/>
      <c r="J389" s="215"/>
      <c r="K389" s="215"/>
      <c r="L389" s="220"/>
      <c r="M389" s="221"/>
      <c r="N389" s="222"/>
      <c r="O389" s="222"/>
      <c r="P389" s="222"/>
      <c r="Q389" s="222"/>
      <c r="R389" s="222"/>
      <c r="S389" s="222"/>
      <c r="T389" s="223"/>
      <c r="AT389" s="224" t="s">
        <v>189</v>
      </c>
      <c r="AU389" s="224" t="s">
        <v>86</v>
      </c>
      <c r="AV389" s="12" t="s">
        <v>84</v>
      </c>
      <c r="AW389" s="12" t="s">
        <v>39</v>
      </c>
      <c r="AX389" s="12" t="s">
        <v>76</v>
      </c>
      <c r="AY389" s="224" t="s">
        <v>180</v>
      </c>
    </row>
    <row r="390" spans="2:51" s="13" customFormat="1" ht="12">
      <c r="B390" s="225"/>
      <c r="C390" s="226"/>
      <c r="D390" s="216" t="s">
        <v>189</v>
      </c>
      <c r="E390" s="227" t="s">
        <v>21</v>
      </c>
      <c r="F390" s="228" t="s">
        <v>1156</v>
      </c>
      <c r="G390" s="226"/>
      <c r="H390" s="229">
        <v>11.8</v>
      </c>
      <c r="I390" s="230"/>
      <c r="J390" s="226"/>
      <c r="K390" s="226"/>
      <c r="L390" s="231"/>
      <c r="M390" s="232"/>
      <c r="N390" s="233"/>
      <c r="O390" s="233"/>
      <c r="P390" s="233"/>
      <c r="Q390" s="233"/>
      <c r="R390" s="233"/>
      <c r="S390" s="233"/>
      <c r="T390" s="234"/>
      <c r="AT390" s="235" t="s">
        <v>189</v>
      </c>
      <c r="AU390" s="235" t="s">
        <v>86</v>
      </c>
      <c r="AV390" s="13" t="s">
        <v>86</v>
      </c>
      <c r="AW390" s="13" t="s">
        <v>39</v>
      </c>
      <c r="AX390" s="13" t="s">
        <v>76</v>
      </c>
      <c r="AY390" s="235" t="s">
        <v>180</v>
      </c>
    </row>
    <row r="391" spans="2:51" s="14" customFormat="1" ht="12">
      <c r="B391" s="236"/>
      <c r="C391" s="237"/>
      <c r="D391" s="216" t="s">
        <v>189</v>
      </c>
      <c r="E391" s="238" t="s">
        <v>21</v>
      </c>
      <c r="F391" s="239" t="s">
        <v>192</v>
      </c>
      <c r="G391" s="237"/>
      <c r="H391" s="240">
        <v>11.8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AT391" s="246" t="s">
        <v>189</v>
      </c>
      <c r="AU391" s="246" t="s">
        <v>86</v>
      </c>
      <c r="AV391" s="14" t="s">
        <v>187</v>
      </c>
      <c r="AW391" s="14" t="s">
        <v>39</v>
      </c>
      <c r="AX391" s="14" t="s">
        <v>84</v>
      </c>
      <c r="AY391" s="246" t="s">
        <v>180</v>
      </c>
    </row>
    <row r="392" spans="2:65" s="1" customFormat="1" ht="16.5" customHeight="1">
      <c r="B392" s="42"/>
      <c r="C392" s="264" t="s">
        <v>1157</v>
      </c>
      <c r="D392" s="264" t="s">
        <v>360</v>
      </c>
      <c r="E392" s="265" t="s">
        <v>1158</v>
      </c>
      <c r="F392" s="266" t="s">
        <v>1159</v>
      </c>
      <c r="G392" s="267" t="s">
        <v>220</v>
      </c>
      <c r="H392" s="268">
        <v>12.154</v>
      </c>
      <c r="I392" s="269"/>
      <c r="J392" s="270">
        <f>ROUND(I392*H392,2)</f>
        <v>0</v>
      </c>
      <c r="K392" s="266" t="s">
        <v>186</v>
      </c>
      <c r="L392" s="271"/>
      <c r="M392" s="272" t="s">
        <v>21</v>
      </c>
      <c r="N392" s="273" t="s">
        <v>47</v>
      </c>
      <c r="O392" s="43"/>
      <c r="P392" s="211">
        <f>O392*H392</f>
        <v>0</v>
      </c>
      <c r="Q392" s="211">
        <v>0.00144</v>
      </c>
      <c r="R392" s="211">
        <f>Q392*H392</f>
        <v>0.01750176</v>
      </c>
      <c r="S392" s="211">
        <v>0</v>
      </c>
      <c r="T392" s="212">
        <f>S392*H392</f>
        <v>0</v>
      </c>
      <c r="AR392" s="25" t="s">
        <v>223</v>
      </c>
      <c r="AT392" s="25" t="s">
        <v>360</v>
      </c>
      <c r="AU392" s="25" t="s">
        <v>86</v>
      </c>
      <c r="AY392" s="25" t="s">
        <v>180</v>
      </c>
      <c r="BE392" s="213">
        <f>IF(N392="základní",J392,0)</f>
        <v>0</v>
      </c>
      <c r="BF392" s="213">
        <f>IF(N392="snížená",J392,0)</f>
        <v>0</v>
      </c>
      <c r="BG392" s="213">
        <f>IF(N392="zákl. přenesená",J392,0)</f>
        <v>0</v>
      </c>
      <c r="BH392" s="213">
        <f>IF(N392="sníž. přenesená",J392,0)</f>
        <v>0</v>
      </c>
      <c r="BI392" s="213">
        <f>IF(N392="nulová",J392,0)</f>
        <v>0</v>
      </c>
      <c r="BJ392" s="25" t="s">
        <v>84</v>
      </c>
      <c r="BK392" s="213">
        <f>ROUND(I392*H392,2)</f>
        <v>0</v>
      </c>
      <c r="BL392" s="25" t="s">
        <v>187</v>
      </c>
      <c r="BM392" s="25" t="s">
        <v>1160</v>
      </c>
    </row>
    <row r="393" spans="2:51" s="12" customFormat="1" ht="12">
      <c r="B393" s="214"/>
      <c r="C393" s="215"/>
      <c r="D393" s="216" t="s">
        <v>189</v>
      </c>
      <c r="E393" s="217" t="s">
        <v>21</v>
      </c>
      <c r="F393" s="218" t="s">
        <v>1161</v>
      </c>
      <c r="G393" s="215"/>
      <c r="H393" s="217" t="s">
        <v>21</v>
      </c>
      <c r="I393" s="219"/>
      <c r="J393" s="215"/>
      <c r="K393" s="215"/>
      <c r="L393" s="220"/>
      <c r="M393" s="221"/>
      <c r="N393" s="222"/>
      <c r="O393" s="222"/>
      <c r="P393" s="222"/>
      <c r="Q393" s="222"/>
      <c r="R393" s="222"/>
      <c r="S393" s="222"/>
      <c r="T393" s="223"/>
      <c r="AT393" s="224" t="s">
        <v>189</v>
      </c>
      <c r="AU393" s="224" t="s">
        <v>86</v>
      </c>
      <c r="AV393" s="12" t="s">
        <v>84</v>
      </c>
      <c r="AW393" s="12" t="s">
        <v>39</v>
      </c>
      <c r="AX393" s="12" t="s">
        <v>76</v>
      </c>
      <c r="AY393" s="224" t="s">
        <v>180</v>
      </c>
    </row>
    <row r="394" spans="2:51" s="12" customFormat="1" ht="12">
      <c r="B394" s="214"/>
      <c r="C394" s="215"/>
      <c r="D394" s="216" t="s">
        <v>189</v>
      </c>
      <c r="E394" s="217" t="s">
        <v>21</v>
      </c>
      <c r="F394" s="218" t="s">
        <v>1162</v>
      </c>
      <c r="G394" s="215"/>
      <c r="H394" s="217" t="s">
        <v>21</v>
      </c>
      <c r="I394" s="219"/>
      <c r="J394" s="215"/>
      <c r="K394" s="215"/>
      <c r="L394" s="220"/>
      <c r="M394" s="221"/>
      <c r="N394" s="222"/>
      <c r="O394" s="222"/>
      <c r="P394" s="222"/>
      <c r="Q394" s="222"/>
      <c r="R394" s="222"/>
      <c r="S394" s="222"/>
      <c r="T394" s="223"/>
      <c r="AT394" s="224" t="s">
        <v>189</v>
      </c>
      <c r="AU394" s="224" t="s">
        <v>86</v>
      </c>
      <c r="AV394" s="12" t="s">
        <v>84</v>
      </c>
      <c r="AW394" s="12" t="s">
        <v>39</v>
      </c>
      <c r="AX394" s="12" t="s">
        <v>76</v>
      </c>
      <c r="AY394" s="224" t="s">
        <v>180</v>
      </c>
    </row>
    <row r="395" spans="2:51" s="13" customFormat="1" ht="12">
      <c r="B395" s="225"/>
      <c r="C395" s="226"/>
      <c r="D395" s="216" t="s">
        <v>189</v>
      </c>
      <c r="E395" s="227" t="s">
        <v>21</v>
      </c>
      <c r="F395" s="228" t="s">
        <v>1163</v>
      </c>
      <c r="G395" s="226"/>
      <c r="H395" s="229">
        <v>12.154</v>
      </c>
      <c r="I395" s="230"/>
      <c r="J395" s="226"/>
      <c r="K395" s="226"/>
      <c r="L395" s="231"/>
      <c r="M395" s="232"/>
      <c r="N395" s="233"/>
      <c r="O395" s="233"/>
      <c r="P395" s="233"/>
      <c r="Q395" s="233"/>
      <c r="R395" s="233"/>
      <c r="S395" s="233"/>
      <c r="T395" s="234"/>
      <c r="AT395" s="235" t="s">
        <v>189</v>
      </c>
      <c r="AU395" s="235" t="s">
        <v>86</v>
      </c>
      <c r="AV395" s="13" t="s">
        <v>86</v>
      </c>
      <c r="AW395" s="13" t="s">
        <v>39</v>
      </c>
      <c r="AX395" s="13" t="s">
        <v>76</v>
      </c>
      <c r="AY395" s="235" t="s">
        <v>180</v>
      </c>
    </row>
    <row r="396" spans="2:51" s="14" customFormat="1" ht="12">
      <c r="B396" s="236"/>
      <c r="C396" s="237"/>
      <c r="D396" s="216" t="s">
        <v>189</v>
      </c>
      <c r="E396" s="238" t="s">
        <v>21</v>
      </c>
      <c r="F396" s="239" t="s">
        <v>192</v>
      </c>
      <c r="G396" s="237"/>
      <c r="H396" s="240">
        <v>12.154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AT396" s="246" t="s">
        <v>189</v>
      </c>
      <c r="AU396" s="246" t="s">
        <v>86</v>
      </c>
      <c r="AV396" s="14" t="s">
        <v>187</v>
      </c>
      <c r="AW396" s="14" t="s">
        <v>39</v>
      </c>
      <c r="AX396" s="14" t="s">
        <v>84</v>
      </c>
      <c r="AY396" s="246" t="s">
        <v>180</v>
      </c>
    </row>
    <row r="397" spans="2:65" s="1" customFormat="1" ht="25.5" customHeight="1">
      <c r="B397" s="42"/>
      <c r="C397" s="202" t="s">
        <v>585</v>
      </c>
      <c r="D397" s="202" t="s">
        <v>182</v>
      </c>
      <c r="E397" s="203" t="s">
        <v>1164</v>
      </c>
      <c r="F397" s="204" t="s">
        <v>1165</v>
      </c>
      <c r="G397" s="205" t="s">
        <v>872</v>
      </c>
      <c r="H397" s="206">
        <v>2</v>
      </c>
      <c r="I397" s="207"/>
      <c r="J397" s="208">
        <f>ROUND(I397*H397,2)</f>
        <v>0</v>
      </c>
      <c r="K397" s="204" t="s">
        <v>186</v>
      </c>
      <c r="L397" s="62"/>
      <c r="M397" s="209" t="s">
        <v>21</v>
      </c>
      <c r="N397" s="210" t="s">
        <v>47</v>
      </c>
      <c r="O397" s="43"/>
      <c r="P397" s="211">
        <f>O397*H397</f>
        <v>0</v>
      </c>
      <c r="Q397" s="211">
        <v>0</v>
      </c>
      <c r="R397" s="211">
        <f>Q397*H397</f>
        <v>0</v>
      </c>
      <c r="S397" s="211">
        <v>0</v>
      </c>
      <c r="T397" s="212">
        <f>S397*H397</f>
        <v>0</v>
      </c>
      <c r="AR397" s="25" t="s">
        <v>187</v>
      </c>
      <c r="AT397" s="25" t="s">
        <v>182</v>
      </c>
      <c r="AU397" s="25" t="s">
        <v>86</v>
      </c>
      <c r="AY397" s="25" t="s">
        <v>180</v>
      </c>
      <c r="BE397" s="213">
        <f>IF(N397="základní",J397,0)</f>
        <v>0</v>
      </c>
      <c r="BF397" s="213">
        <f>IF(N397="snížená",J397,0)</f>
        <v>0</v>
      </c>
      <c r="BG397" s="213">
        <f>IF(N397="zákl. přenesená",J397,0)</f>
        <v>0</v>
      </c>
      <c r="BH397" s="213">
        <f>IF(N397="sníž. přenesená",J397,0)</f>
        <v>0</v>
      </c>
      <c r="BI397" s="213">
        <f>IF(N397="nulová",J397,0)</f>
        <v>0</v>
      </c>
      <c r="BJ397" s="25" t="s">
        <v>84</v>
      </c>
      <c r="BK397" s="213">
        <f>ROUND(I397*H397,2)</f>
        <v>0</v>
      </c>
      <c r="BL397" s="25" t="s">
        <v>187</v>
      </c>
      <c r="BM397" s="25" t="s">
        <v>1166</v>
      </c>
    </row>
    <row r="398" spans="2:51" s="12" customFormat="1" ht="12">
      <c r="B398" s="214"/>
      <c r="C398" s="215"/>
      <c r="D398" s="216" t="s">
        <v>189</v>
      </c>
      <c r="E398" s="217" t="s">
        <v>21</v>
      </c>
      <c r="F398" s="218" t="s">
        <v>1167</v>
      </c>
      <c r="G398" s="215"/>
      <c r="H398" s="217" t="s">
        <v>21</v>
      </c>
      <c r="I398" s="219"/>
      <c r="J398" s="215"/>
      <c r="K398" s="215"/>
      <c r="L398" s="220"/>
      <c r="M398" s="221"/>
      <c r="N398" s="222"/>
      <c r="O398" s="222"/>
      <c r="P398" s="222"/>
      <c r="Q398" s="222"/>
      <c r="R398" s="222"/>
      <c r="S398" s="222"/>
      <c r="T398" s="223"/>
      <c r="AT398" s="224" t="s">
        <v>189</v>
      </c>
      <c r="AU398" s="224" t="s">
        <v>86</v>
      </c>
      <c r="AV398" s="12" t="s">
        <v>84</v>
      </c>
      <c r="AW398" s="12" t="s">
        <v>39</v>
      </c>
      <c r="AX398" s="12" t="s">
        <v>76</v>
      </c>
      <c r="AY398" s="224" t="s">
        <v>180</v>
      </c>
    </row>
    <row r="399" spans="2:51" s="12" customFormat="1" ht="12">
      <c r="B399" s="214"/>
      <c r="C399" s="215"/>
      <c r="D399" s="216" t="s">
        <v>189</v>
      </c>
      <c r="E399" s="217" t="s">
        <v>21</v>
      </c>
      <c r="F399" s="218" t="s">
        <v>1168</v>
      </c>
      <c r="G399" s="215"/>
      <c r="H399" s="217" t="s">
        <v>21</v>
      </c>
      <c r="I399" s="219"/>
      <c r="J399" s="215"/>
      <c r="K399" s="215"/>
      <c r="L399" s="220"/>
      <c r="M399" s="221"/>
      <c r="N399" s="222"/>
      <c r="O399" s="222"/>
      <c r="P399" s="222"/>
      <c r="Q399" s="222"/>
      <c r="R399" s="222"/>
      <c r="S399" s="222"/>
      <c r="T399" s="223"/>
      <c r="AT399" s="224" t="s">
        <v>189</v>
      </c>
      <c r="AU399" s="224" t="s">
        <v>86</v>
      </c>
      <c r="AV399" s="12" t="s">
        <v>84</v>
      </c>
      <c r="AW399" s="12" t="s">
        <v>39</v>
      </c>
      <c r="AX399" s="12" t="s">
        <v>76</v>
      </c>
      <c r="AY399" s="224" t="s">
        <v>180</v>
      </c>
    </row>
    <row r="400" spans="2:51" s="13" customFormat="1" ht="12">
      <c r="B400" s="225"/>
      <c r="C400" s="226"/>
      <c r="D400" s="216" t="s">
        <v>189</v>
      </c>
      <c r="E400" s="227" t="s">
        <v>21</v>
      </c>
      <c r="F400" s="228" t="s">
        <v>86</v>
      </c>
      <c r="G400" s="226"/>
      <c r="H400" s="229">
        <v>2</v>
      </c>
      <c r="I400" s="230"/>
      <c r="J400" s="226"/>
      <c r="K400" s="226"/>
      <c r="L400" s="231"/>
      <c r="M400" s="232"/>
      <c r="N400" s="233"/>
      <c r="O400" s="233"/>
      <c r="P400" s="233"/>
      <c r="Q400" s="233"/>
      <c r="R400" s="233"/>
      <c r="S400" s="233"/>
      <c r="T400" s="234"/>
      <c r="AT400" s="235" t="s">
        <v>189</v>
      </c>
      <c r="AU400" s="235" t="s">
        <v>86</v>
      </c>
      <c r="AV400" s="13" t="s">
        <v>86</v>
      </c>
      <c r="AW400" s="13" t="s">
        <v>39</v>
      </c>
      <c r="AX400" s="13" t="s">
        <v>76</v>
      </c>
      <c r="AY400" s="235" t="s">
        <v>180</v>
      </c>
    </row>
    <row r="401" spans="2:51" s="14" customFormat="1" ht="12">
      <c r="B401" s="236"/>
      <c r="C401" s="237"/>
      <c r="D401" s="216" t="s">
        <v>189</v>
      </c>
      <c r="E401" s="238" t="s">
        <v>21</v>
      </c>
      <c r="F401" s="239" t="s">
        <v>192</v>
      </c>
      <c r="G401" s="237"/>
      <c r="H401" s="240">
        <v>2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AT401" s="246" t="s">
        <v>189</v>
      </c>
      <c r="AU401" s="246" t="s">
        <v>86</v>
      </c>
      <c r="AV401" s="14" t="s">
        <v>187</v>
      </c>
      <c r="AW401" s="14" t="s">
        <v>39</v>
      </c>
      <c r="AX401" s="14" t="s">
        <v>84</v>
      </c>
      <c r="AY401" s="246" t="s">
        <v>180</v>
      </c>
    </row>
    <row r="402" spans="2:65" s="1" customFormat="1" ht="16.5" customHeight="1">
      <c r="B402" s="42"/>
      <c r="C402" s="264" t="s">
        <v>1169</v>
      </c>
      <c r="D402" s="264" t="s">
        <v>360</v>
      </c>
      <c r="E402" s="265" t="s">
        <v>1170</v>
      </c>
      <c r="F402" s="266" t="s">
        <v>1171</v>
      </c>
      <c r="G402" s="267" t="s">
        <v>872</v>
      </c>
      <c r="H402" s="268">
        <v>2</v>
      </c>
      <c r="I402" s="269"/>
      <c r="J402" s="270">
        <f>ROUND(I402*H402,2)</f>
        <v>0</v>
      </c>
      <c r="K402" s="266" t="s">
        <v>186</v>
      </c>
      <c r="L402" s="271"/>
      <c r="M402" s="272" t="s">
        <v>21</v>
      </c>
      <c r="N402" s="273" t="s">
        <v>47</v>
      </c>
      <c r="O402" s="43"/>
      <c r="P402" s="211">
        <f>O402*H402</f>
        <v>0</v>
      </c>
      <c r="Q402" s="211">
        <v>5E-05</v>
      </c>
      <c r="R402" s="211">
        <f>Q402*H402</f>
        <v>0.0001</v>
      </c>
      <c r="S402" s="211">
        <v>0</v>
      </c>
      <c r="T402" s="212">
        <f>S402*H402</f>
        <v>0</v>
      </c>
      <c r="AR402" s="25" t="s">
        <v>223</v>
      </c>
      <c r="AT402" s="25" t="s">
        <v>360</v>
      </c>
      <c r="AU402" s="25" t="s">
        <v>86</v>
      </c>
      <c r="AY402" s="25" t="s">
        <v>180</v>
      </c>
      <c r="BE402" s="213">
        <f>IF(N402="základní",J402,0)</f>
        <v>0</v>
      </c>
      <c r="BF402" s="213">
        <f>IF(N402="snížená",J402,0)</f>
        <v>0</v>
      </c>
      <c r="BG402" s="213">
        <f>IF(N402="zákl. přenesená",J402,0)</f>
        <v>0</v>
      </c>
      <c r="BH402" s="213">
        <f>IF(N402="sníž. přenesená",J402,0)</f>
        <v>0</v>
      </c>
      <c r="BI402" s="213">
        <f>IF(N402="nulová",J402,0)</f>
        <v>0</v>
      </c>
      <c r="BJ402" s="25" t="s">
        <v>84</v>
      </c>
      <c r="BK402" s="213">
        <f>ROUND(I402*H402,2)</f>
        <v>0</v>
      </c>
      <c r="BL402" s="25" t="s">
        <v>187</v>
      </c>
      <c r="BM402" s="25" t="s">
        <v>1172</v>
      </c>
    </row>
    <row r="403" spans="2:51" s="12" customFormat="1" ht="12">
      <c r="B403" s="214"/>
      <c r="C403" s="215"/>
      <c r="D403" s="216" t="s">
        <v>189</v>
      </c>
      <c r="E403" s="217" t="s">
        <v>21</v>
      </c>
      <c r="F403" s="218" t="s">
        <v>1173</v>
      </c>
      <c r="G403" s="215"/>
      <c r="H403" s="217" t="s">
        <v>21</v>
      </c>
      <c r="I403" s="219"/>
      <c r="J403" s="215"/>
      <c r="K403" s="215"/>
      <c r="L403" s="220"/>
      <c r="M403" s="221"/>
      <c r="N403" s="222"/>
      <c r="O403" s="222"/>
      <c r="P403" s="222"/>
      <c r="Q403" s="222"/>
      <c r="R403" s="222"/>
      <c r="S403" s="222"/>
      <c r="T403" s="223"/>
      <c r="AT403" s="224" t="s">
        <v>189</v>
      </c>
      <c r="AU403" s="224" t="s">
        <v>86</v>
      </c>
      <c r="AV403" s="12" t="s">
        <v>84</v>
      </c>
      <c r="AW403" s="12" t="s">
        <v>39</v>
      </c>
      <c r="AX403" s="12" t="s">
        <v>76</v>
      </c>
      <c r="AY403" s="224" t="s">
        <v>180</v>
      </c>
    </row>
    <row r="404" spans="2:51" s="13" customFormat="1" ht="12">
      <c r="B404" s="225"/>
      <c r="C404" s="226"/>
      <c r="D404" s="216" t="s">
        <v>189</v>
      </c>
      <c r="E404" s="227" t="s">
        <v>21</v>
      </c>
      <c r="F404" s="228" t="s">
        <v>86</v>
      </c>
      <c r="G404" s="226"/>
      <c r="H404" s="229">
        <v>2</v>
      </c>
      <c r="I404" s="230"/>
      <c r="J404" s="226"/>
      <c r="K404" s="226"/>
      <c r="L404" s="231"/>
      <c r="M404" s="232"/>
      <c r="N404" s="233"/>
      <c r="O404" s="233"/>
      <c r="P404" s="233"/>
      <c r="Q404" s="233"/>
      <c r="R404" s="233"/>
      <c r="S404" s="233"/>
      <c r="T404" s="234"/>
      <c r="AT404" s="235" t="s">
        <v>189</v>
      </c>
      <c r="AU404" s="235" t="s">
        <v>86</v>
      </c>
      <c r="AV404" s="13" t="s">
        <v>86</v>
      </c>
      <c r="AW404" s="13" t="s">
        <v>39</v>
      </c>
      <c r="AX404" s="13" t="s">
        <v>76</v>
      </c>
      <c r="AY404" s="235" t="s">
        <v>180</v>
      </c>
    </row>
    <row r="405" spans="2:51" s="14" customFormat="1" ht="12">
      <c r="B405" s="236"/>
      <c r="C405" s="237"/>
      <c r="D405" s="216" t="s">
        <v>189</v>
      </c>
      <c r="E405" s="238" t="s">
        <v>21</v>
      </c>
      <c r="F405" s="239" t="s">
        <v>192</v>
      </c>
      <c r="G405" s="237"/>
      <c r="H405" s="240">
        <v>2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AT405" s="246" t="s">
        <v>189</v>
      </c>
      <c r="AU405" s="246" t="s">
        <v>86</v>
      </c>
      <c r="AV405" s="14" t="s">
        <v>187</v>
      </c>
      <c r="AW405" s="14" t="s">
        <v>39</v>
      </c>
      <c r="AX405" s="14" t="s">
        <v>84</v>
      </c>
      <c r="AY405" s="246" t="s">
        <v>180</v>
      </c>
    </row>
    <row r="406" spans="2:65" s="1" customFormat="1" ht="25.5" customHeight="1">
      <c r="B406" s="42"/>
      <c r="C406" s="202" t="s">
        <v>1174</v>
      </c>
      <c r="D406" s="202" t="s">
        <v>182</v>
      </c>
      <c r="E406" s="203" t="s">
        <v>1175</v>
      </c>
      <c r="F406" s="204" t="s">
        <v>1176</v>
      </c>
      <c r="G406" s="205" t="s">
        <v>872</v>
      </c>
      <c r="H406" s="206">
        <v>2</v>
      </c>
      <c r="I406" s="207"/>
      <c r="J406" s="208">
        <f>ROUND(I406*H406,2)</f>
        <v>0</v>
      </c>
      <c r="K406" s="204" t="s">
        <v>186</v>
      </c>
      <c r="L406" s="62"/>
      <c r="M406" s="209" t="s">
        <v>21</v>
      </c>
      <c r="N406" s="210" t="s">
        <v>47</v>
      </c>
      <c r="O406" s="43"/>
      <c r="P406" s="211">
        <f>O406*H406</f>
        <v>0</v>
      </c>
      <c r="Q406" s="211">
        <v>0.0001</v>
      </c>
      <c r="R406" s="211">
        <f>Q406*H406</f>
        <v>0.0002</v>
      </c>
      <c r="S406" s="211">
        <v>0</v>
      </c>
      <c r="T406" s="212">
        <f>S406*H406</f>
        <v>0</v>
      </c>
      <c r="AR406" s="25" t="s">
        <v>187</v>
      </c>
      <c r="AT406" s="25" t="s">
        <v>182</v>
      </c>
      <c r="AU406" s="25" t="s">
        <v>86</v>
      </c>
      <c r="AY406" s="25" t="s">
        <v>180</v>
      </c>
      <c r="BE406" s="213">
        <f>IF(N406="základní",J406,0)</f>
        <v>0</v>
      </c>
      <c r="BF406" s="213">
        <f>IF(N406="snížená",J406,0)</f>
        <v>0</v>
      </c>
      <c r="BG406" s="213">
        <f>IF(N406="zákl. přenesená",J406,0)</f>
        <v>0</v>
      </c>
      <c r="BH406" s="213">
        <f>IF(N406="sníž. přenesená",J406,0)</f>
        <v>0</v>
      </c>
      <c r="BI406" s="213">
        <f>IF(N406="nulová",J406,0)</f>
        <v>0</v>
      </c>
      <c r="BJ406" s="25" t="s">
        <v>84</v>
      </c>
      <c r="BK406" s="213">
        <f>ROUND(I406*H406,2)</f>
        <v>0</v>
      </c>
      <c r="BL406" s="25" t="s">
        <v>187</v>
      </c>
      <c r="BM406" s="25" t="s">
        <v>1177</v>
      </c>
    </row>
    <row r="407" spans="2:51" s="12" customFormat="1" ht="12">
      <c r="B407" s="214"/>
      <c r="C407" s="215"/>
      <c r="D407" s="216" t="s">
        <v>189</v>
      </c>
      <c r="E407" s="217" t="s">
        <v>21</v>
      </c>
      <c r="F407" s="218" t="s">
        <v>1178</v>
      </c>
      <c r="G407" s="215"/>
      <c r="H407" s="217" t="s">
        <v>21</v>
      </c>
      <c r="I407" s="219"/>
      <c r="J407" s="215"/>
      <c r="K407" s="215"/>
      <c r="L407" s="220"/>
      <c r="M407" s="221"/>
      <c r="N407" s="222"/>
      <c r="O407" s="222"/>
      <c r="P407" s="222"/>
      <c r="Q407" s="222"/>
      <c r="R407" s="222"/>
      <c r="S407" s="222"/>
      <c r="T407" s="223"/>
      <c r="AT407" s="224" t="s">
        <v>189</v>
      </c>
      <c r="AU407" s="224" t="s">
        <v>86</v>
      </c>
      <c r="AV407" s="12" t="s">
        <v>84</v>
      </c>
      <c r="AW407" s="12" t="s">
        <v>39</v>
      </c>
      <c r="AX407" s="12" t="s">
        <v>76</v>
      </c>
      <c r="AY407" s="224" t="s">
        <v>180</v>
      </c>
    </row>
    <row r="408" spans="2:51" s="13" customFormat="1" ht="12">
      <c r="B408" s="225"/>
      <c r="C408" s="226"/>
      <c r="D408" s="216" t="s">
        <v>189</v>
      </c>
      <c r="E408" s="227" t="s">
        <v>21</v>
      </c>
      <c r="F408" s="228" t="s">
        <v>86</v>
      </c>
      <c r="G408" s="226"/>
      <c r="H408" s="229">
        <v>2</v>
      </c>
      <c r="I408" s="230"/>
      <c r="J408" s="226"/>
      <c r="K408" s="226"/>
      <c r="L408" s="231"/>
      <c r="M408" s="232"/>
      <c r="N408" s="233"/>
      <c r="O408" s="233"/>
      <c r="P408" s="233"/>
      <c r="Q408" s="233"/>
      <c r="R408" s="233"/>
      <c r="S408" s="233"/>
      <c r="T408" s="234"/>
      <c r="AT408" s="235" t="s">
        <v>189</v>
      </c>
      <c r="AU408" s="235" t="s">
        <v>86</v>
      </c>
      <c r="AV408" s="13" t="s">
        <v>86</v>
      </c>
      <c r="AW408" s="13" t="s">
        <v>39</v>
      </c>
      <c r="AX408" s="13" t="s">
        <v>76</v>
      </c>
      <c r="AY408" s="235" t="s">
        <v>180</v>
      </c>
    </row>
    <row r="409" spans="2:51" s="14" customFormat="1" ht="12">
      <c r="B409" s="236"/>
      <c r="C409" s="237"/>
      <c r="D409" s="216" t="s">
        <v>189</v>
      </c>
      <c r="E409" s="238" t="s">
        <v>21</v>
      </c>
      <c r="F409" s="239" t="s">
        <v>192</v>
      </c>
      <c r="G409" s="237"/>
      <c r="H409" s="240">
        <v>2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AT409" s="246" t="s">
        <v>189</v>
      </c>
      <c r="AU409" s="246" t="s">
        <v>86</v>
      </c>
      <c r="AV409" s="14" t="s">
        <v>187</v>
      </c>
      <c r="AW409" s="14" t="s">
        <v>39</v>
      </c>
      <c r="AX409" s="14" t="s">
        <v>84</v>
      </c>
      <c r="AY409" s="246" t="s">
        <v>180</v>
      </c>
    </row>
    <row r="410" spans="2:65" s="1" customFormat="1" ht="16.5" customHeight="1">
      <c r="B410" s="42"/>
      <c r="C410" s="264" t="s">
        <v>1179</v>
      </c>
      <c r="D410" s="264" t="s">
        <v>360</v>
      </c>
      <c r="E410" s="265" t="s">
        <v>1180</v>
      </c>
      <c r="F410" s="266" t="s">
        <v>1181</v>
      </c>
      <c r="G410" s="267" t="s">
        <v>872</v>
      </c>
      <c r="H410" s="268">
        <v>2</v>
      </c>
      <c r="I410" s="269"/>
      <c r="J410" s="270">
        <f>ROUND(I410*H410,2)</f>
        <v>0</v>
      </c>
      <c r="K410" s="266" t="s">
        <v>186</v>
      </c>
      <c r="L410" s="271"/>
      <c r="M410" s="272" t="s">
        <v>21</v>
      </c>
      <c r="N410" s="273" t="s">
        <v>47</v>
      </c>
      <c r="O410" s="43"/>
      <c r="P410" s="211">
        <f>O410*H410</f>
        <v>0</v>
      </c>
      <c r="Q410" s="211">
        <v>0.0039</v>
      </c>
      <c r="R410" s="211">
        <f>Q410*H410</f>
        <v>0.0078</v>
      </c>
      <c r="S410" s="211">
        <v>0</v>
      </c>
      <c r="T410" s="212">
        <f>S410*H410</f>
        <v>0</v>
      </c>
      <c r="AR410" s="25" t="s">
        <v>223</v>
      </c>
      <c r="AT410" s="25" t="s">
        <v>360</v>
      </c>
      <c r="AU410" s="25" t="s">
        <v>86</v>
      </c>
      <c r="AY410" s="25" t="s">
        <v>180</v>
      </c>
      <c r="BE410" s="213">
        <f>IF(N410="základní",J410,0)</f>
        <v>0</v>
      </c>
      <c r="BF410" s="213">
        <f>IF(N410="snížená",J410,0)</f>
        <v>0</v>
      </c>
      <c r="BG410" s="213">
        <f>IF(N410="zákl. přenesená",J410,0)</f>
        <v>0</v>
      </c>
      <c r="BH410" s="213">
        <f>IF(N410="sníž. přenesená",J410,0)</f>
        <v>0</v>
      </c>
      <c r="BI410" s="213">
        <f>IF(N410="nulová",J410,0)</f>
        <v>0</v>
      </c>
      <c r="BJ410" s="25" t="s">
        <v>84</v>
      </c>
      <c r="BK410" s="213">
        <f>ROUND(I410*H410,2)</f>
        <v>0</v>
      </c>
      <c r="BL410" s="25" t="s">
        <v>187</v>
      </c>
      <c r="BM410" s="25" t="s">
        <v>1182</v>
      </c>
    </row>
    <row r="411" spans="2:51" s="12" customFormat="1" ht="12">
      <c r="B411" s="214"/>
      <c r="C411" s="215"/>
      <c r="D411" s="216" t="s">
        <v>189</v>
      </c>
      <c r="E411" s="217" t="s">
        <v>21</v>
      </c>
      <c r="F411" s="218" t="s">
        <v>1183</v>
      </c>
      <c r="G411" s="215"/>
      <c r="H411" s="217" t="s">
        <v>21</v>
      </c>
      <c r="I411" s="219"/>
      <c r="J411" s="215"/>
      <c r="K411" s="215"/>
      <c r="L411" s="220"/>
      <c r="M411" s="221"/>
      <c r="N411" s="222"/>
      <c r="O411" s="222"/>
      <c r="P411" s="222"/>
      <c r="Q411" s="222"/>
      <c r="R411" s="222"/>
      <c r="S411" s="222"/>
      <c r="T411" s="223"/>
      <c r="AT411" s="224" t="s">
        <v>189</v>
      </c>
      <c r="AU411" s="224" t="s">
        <v>86</v>
      </c>
      <c r="AV411" s="12" t="s">
        <v>84</v>
      </c>
      <c r="AW411" s="12" t="s">
        <v>39</v>
      </c>
      <c r="AX411" s="12" t="s">
        <v>76</v>
      </c>
      <c r="AY411" s="224" t="s">
        <v>180</v>
      </c>
    </row>
    <row r="412" spans="2:51" s="13" customFormat="1" ht="12">
      <c r="B412" s="225"/>
      <c r="C412" s="226"/>
      <c r="D412" s="216" t="s">
        <v>189</v>
      </c>
      <c r="E412" s="227" t="s">
        <v>21</v>
      </c>
      <c r="F412" s="228" t="s">
        <v>86</v>
      </c>
      <c r="G412" s="226"/>
      <c r="H412" s="229">
        <v>2</v>
      </c>
      <c r="I412" s="230"/>
      <c r="J412" s="226"/>
      <c r="K412" s="226"/>
      <c r="L412" s="231"/>
      <c r="M412" s="232"/>
      <c r="N412" s="233"/>
      <c r="O412" s="233"/>
      <c r="P412" s="233"/>
      <c r="Q412" s="233"/>
      <c r="R412" s="233"/>
      <c r="S412" s="233"/>
      <c r="T412" s="234"/>
      <c r="AT412" s="235" t="s">
        <v>189</v>
      </c>
      <c r="AU412" s="235" t="s">
        <v>86</v>
      </c>
      <c r="AV412" s="13" t="s">
        <v>86</v>
      </c>
      <c r="AW412" s="13" t="s">
        <v>39</v>
      </c>
      <c r="AX412" s="13" t="s">
        <v>76</v>
      </c>
      <c r="AY412" s="235" t="s">
        <v>180</v>
      </c>
    </row>
    <row r="413" spans="2:51" s="14" customFormat="1" ht="12">
      <c r="B413" s="236"/>
      <c r="C413" s="237"/>
      <c r="D413" s="216" t="s">
        <v>189</v>
      </c>
      <c r="E413" s="238" t="s">
        <v>21</v>
      </c>
      <c r="F413" s="239" t="s">
        <v>192</v>
      </c>
      <c r="G413" s="237"/>
      <c r="H413" s="240">
        <v>2</v>
      </c>
      <c r="I413" s="241"/>
      <c r="J413" s="237"/>
      <c r="K413" s="237"/>
      <c r="L413" s="242"/>
      <c r="M413" s="243"/>
      <c r="N413" s="244"/>
      <c r="O413" s="244"/>
      <c r="P413" s="244"/>
      <c r="Q413" s="244"/>
      <c r="R413" s="244"/>
      <c r="S413" s="244"/>
      <c r="T413" s="245"/>
      <c r="AT413" s="246" t="s">
        <v>189</v>
      </c>
      <c r="AU413" s="246" t="s">
        <v>86</v>
      </c>
      <c r="AV413" s="14" t="s">
        <v>187</v>
      </c>
      <c r="AW413" s="14" t="s">
        <v>39</v>
      </c>
      <c r="AX413" s="14" t="s">
        <v>84</v>
      </c>
      <c r="AY413" s="246" t="s">
        <v>180</v>
      </c>
    </row>
    <row r="414" spans="2:65" s="1" customFormat="1" ht="16.5" customHeight="1">
      <c r="B414" s="42"/>
      <c r="C414" s="202" t="s">
        <v>1184</v>
      </c>
      <c r="D414" s="202" t="s">
        <v>182</v>
      </c>
      <c r="E414" s="203" t="s">
        <v>1185</v>
      </c>
      <c r="F414" s="204" t="s">
        <v>1186</v>
      </c>
      <c r="G414" s="205" t="s">
        <v>872</v>
      </c>
      <c r="H414" s="206">
        <v>3</v>
      </c>
      <c r="I414" s="207"/>
      <c r="J414" s="208">
        <f>ROUND(I414*H414,2)</f>
        <v>0</v>
      </c>
      <c r="K414" s="204" t="s">
        <v>186</v>
      </c>
      <c r="L414" s="62"/>
      <c r="M414" s="209" t="s">
        <v>21</v>
      </c>
      <c r="N414" s="210" t="s">
        <v>47</v>
      </c>
      <c r="O414" s="43"/>
      <c r="P414" s="211">
        <f>O414*H414</f>
        <v>0</v>
      </c>
      <c r="Q414" s="211">
        <v>0.00918</v>
      </c>
      <c r="R414" s="211">
        <f>Q414*H414</f>
        <v>0.027540000000000002</v>
      </c>
      <c r="S414" s="211">
        <v>0</v>
      </c>
      <c r="T414" s="212">
        <f>S414*H414</f>
        <v>0</v>
      </c>
      <c r="AR414" s="25" t="s">
        <v>187</v>
      </c>
      <c r="AT414" s="25" t="s">
        <v>182</v>
      </c>
      <c r="AU414" s="25" t="s">
        <v>86</v>
      </c>
      <c r="AY414" s="25" t="s">
        <v>180</v>
      </c>
      <c r="BE414" s="213">
        <f>IF(N414="základní",J414,0)</f>
        <v>0</v>
      </c>
      <c r="BF414" s="213">
        <f>IF(N414="snížená",J414,0)</f>
        <v>0</v>
      </c>
      <c r="BG414" s="213">
        <f>IF(N414="zákl. přenesená",J414,0)</f>
        <v>0</v>
      </c>
      <c r="BH414" s="213">
        <f>IF(N414="sníž. přenesená",J414,0)</f>
        <v>0</v>
      </c>
      <c r="BI414" s="213">
        <f>IF(N414="nulová",J414,0)</f>
        <v>0</v>
      </c>
      <c r="BJ414" s="25" t="s">
        <v>84</v>
      </c>
      <c r="BK414" s="213">
        <f>ROUND(I414*H414,2)</f>
        <v>0</v>
      </c>
      <c r="BL414" s="25" t="s">
        <v>187</v>
      </c>
      <c r="BM414" s="25" t="s">
        <v>1187</v>
      </c>
    </row>
    <row r="415" spans="2:51" s="12" customFormat="1" ht="12">
      <c r="B415" s="214"/>
      <c r="C415" s="215"/>
      <c r="D415" s="216" t="s">
        <v>189</v>
      </c>
      <c r="E415" s="217" t="s">
        <v>21</v>
      </c>
      <c r="F415" s="218" t="s">
        <v>1188</v>
      </c>
      <c r="G415" s="215"/>
      <c r="H415" s="217" t="s">
        <v>21</v>
      </c>
      <c r="I415" s="219"/>
      <c r="J415" s="215"/>
      <c r="K415" s="215"/>
      <c r="L415" s="220"/>
      <c r="M415" s="221"/>
      <c r="N415" s="222"/>
      <c r="O415" s="222"/>
      <c r="P415" s="222"/>
      <c r="Q415" s="222"/>
      <c r="R415" s="222"/>
      <c r="S415" s="222"/>
      <c r="T415" s="223"/>
      <c r="AT415" s="224" t="s">
        <v>189</v>
      </c>
      <c r="AU415" s="224" t="s">
        <v>86</v>
      </c>
      <c r="AV415" s="12" t="s">
        <v>84</v>
      </c>
      <c r="AW415" s="12" t="s">
        <v>39</v>
      </c>
      <c r="AX415" s="12" t="s">
        <v>76</v>
      </c>
      <c r="AY415" s="224" t="s">
        <v>180</v>
      </c>
    </row>
    <row r="416" spans="2:51" s="13" customFormat="1" ht="12">
      <c r="B416" s="225"/>
      <c r="C416" s="226"/>
      <c r="D416" s="216" t="s">
        <v>189</v>
      </c>
      <c r="E416" s="227" t="s">
        <v>21</v>
      </c>
      <c r="F416" s="228" t="s">
        <v>1189</v>
      </c>
      <c r="G416" s="226"/>
      <c r="H416" s="229">
        <v>1</v>
      </c>
      <c r="I416" s="230"/>
      <c r="J416" s="226"/>
      <c r="K416" s="226"/>
      <c r="L416" s="231"/>
      <c r="M416" s="232"/>
      <c r="N416" s="233"/>
      <c r="O416" s="233"/>
      <c r="P416" s="233"/>
      <c r="Q416" s="233"/>
      <c r="R416" s="233"/>
      <c r="S416" s="233"/>
      <c r="T416" s="234"/>
      <c r="AT416" s="235" t="s">
        <v>189</v>
      </c>
      <c r="AU416" s="235" t="s">
        <v>86</v>
      </c>
      <c r="AV416" s="13" t="s">
        <v>86</v>
      </c>
      <c r="AW416" s="13" t="s">
        <v>39</v>
      </c>
      <c r="AX416" s="13" t="s">
        <v>76</v>
      </c>
      <c r="AY416" s="235" t="s">
        <v>180</v>
      </c>
    </row>
    <row r="417" spans="2:51" s="13" customFormat="1" ht="12">
      <c r="B417" s="225"/>
      <c r="C417" s="226"/>
      <c r="D417" s="216" t="s">
        <v>189</v>
      </c>
      <c r="E417" s="227" t="s">
        <v>21</v>
      </c>
      <c r="F417" s="228" t="s">
        <v>1084</v>
      </c>
      <c r="G417" s="226"/>
      <c r="H417" s="229">
        <v>2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AT417" s="235" t="s">
        <v>189</v>
      </c>
      <c r="AU417" s="235" t="s">
        <v>86</v>
      </c>
      <c r="AV417" s="13" t="s">
        <v>86</v>
      </c>
      <c r="AW417" s="13" t="s">
        <v>39</v>
      </c>
      <c r="AX417" s="13" t="s">
        <v>76</v>
      </c>
      <c r="AY417" s="235" t="s">
        <v>180</v>
      </c>
    </row>
    <row r="418" spans="2:51" s="14" customFormat="1" ht="12">
      <c r="B418" s="236"/>
      <c r="C418" s="237"/>
      <c r="D418" s="216" t="s">
        <v>189</v>
      </c>
      <c r="E418" s="238" t="s">
        <v>21</v>
      </c>
      <c r="F418" s="239" t="s">
        <v>192</v>
      </c>
      <c r="G418" s="237"/>
      <c r="H418" s="240">
        <v>3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AT418" s="246" t="s">
        <v>189</v>
      </c>
      <c r="AU418" s="246" t="s">
        <v>86</v>
      </c>
      <c r="AV418" s="14" t="s">
        <v>187</v>
      </c>
      <c r="AW418" s="14" t="s">
        <v>39</v>
      </c>
      <c r="AX418" s="14" t="s">
        <v>84</v>
      </c>
      <c r="AY418" s="246" t="s">
        <v>180</v>
      </c>
    </row>
    <row r="419" spans="2:65" s="1" customFormat="1" ht="16.5" customHeight="1">
      <c r="B419" s="42"/>
      <c r="C419" s="264" t="s">
        <v>1190</v>
      </c>
      <c r="D419" s="264" t="s">
        <v>360</v>
      </c>
      <c r="E419" s="265" t="s">
        <v>1191</v>
      </c>
      <c r="F419" s="266" t="s">
        <v>1192</v>
      </c>
      <c r="G419" s="267" t="s">
        <v>872</v>
      </c>
      <c r="H419" s="268">
        <v>1</v>
      </c>
      <c r="I419" s="269"/>
      <c r="J419" s="270">
        <f>ROUND(I419*H419,2)</f>
        <v>0</v>
      </c>
      <c r="K419" s="266" t="s">
        <v>186</v>
      </c>
      <c r="L419" s="271"/>
      <c r="M419" s="272" t="s">
        <v>21</v>
      </c>
      <c r="N419" s="273" t="s">
        <v>47</v>
      </c>
      <c r="O419" s="43"/>
      <c r="P419" s="211">
        <f>O419*H419</f>
        <v>0</v>
      </c>
      <c r="Q419" s="211">
        <v>0.262</v>
      </c>
      <c r="R419" s="211">
        <f>Q419*H419</f>
        <v>0.262</v>
      </c>
      <c r="S419" s="211">
        <v>0</v>
      </c>
      <c r="T419" s="212">
        <f>S419*H419</f>
        <v>0</v>
      </c>
      <c r="AR419" s="25" t="s">
        <v>223</v>
      </c>
      <c r="AT419" s="25" t="s">
        <v>360</v>
      </c>
      <c r="AU419" s="25" t="s">
        <v>86</v>
      </c>
      <c r="AY419" s="25" t="s">
        <v>180</v>
      </c>
      <c r="BE419" s="213">
        <f>IF(N419="základní",J419,0)</f>
        <v>0</v>
      </c>
      <c r="BF419" s="213">
        <f>IF(N419="snížená",J419,0)</f>
        <v>0</v>
      </c>
      <c r="BG419" s="213">
        <f>IF(N419="zákl. přenesená",J419,0)</f>
        <v>0</v>
      </c>
      <c r="BH419" s="213">
        <f>IF(N419="sníž. přenesená",J419,0)</f>
        <v>0</v>
      </c>
      <c r="BI419" s="213">
        <f>IF(N419="nulová",J419,0)</f>
        <v>0</v>
      </c>
      <c r="BJ419" s="25" t="s">
        <v>84</v>
      </c>
      <c r="BK419" s="213">
        <f>ROUND(I419*H419,2)</f>
        <v>0</v>
      </c>
      <c r="BL419" s="25" t="s">
        <v>187</v>
      </c>
      <c r="BM419" s="25" t="s">
        <v>1193</v>
      </c>
    </row>
    <row r="420" spans="2:51" s="12" customFormat="1" ht="12">
      <c r="B420" s="214"/>
      <c r="C420" s="215"/>
      <c r="D420" s="216" t="s">
        <v>189</v>
      </c>
      <c r="E420" s="217" t="s">
        <v>21</v>
      </c>
      <c r="F420" s="218" t="s">
        <v>1194</v>
      </c>
      <c r="G420" s="215"/>
      <c r="H420" s="217" t="s">
        <v>21</v>
      </c>
      <c r="I420" s="219"/>
      <c r="J420" s="215"/>
      <c r="K420" s="215"/>
      <c r="L420" s="220"/>
      <c r="M420" s="221"/>
      <c r="N420" s="222"/>
      <c r="O420" s="222"/>
      <c r="P420" s="222"/>
      <c r="Q420" s="222"/>
      <c r="R420" s="222"/>
      <c r="S420" s="222"/>
      <c r="T420" s="223"/>
      <c r="AT420" s="224" t="s">
        <v>189</v>
      </c>
      <c r="AU420" s="224" t="s">
        <v>86</v>
      </c>
      <c r="AV420" s="12" t="s">
        <v>84</v>
      </c>
      <c r="AW420" s="12" t="s">
        <v>39</v>
      </c>
      <c r="AX420" s="12" t="s">
        <v>76</v>
      </c>
      <c r="AY420" s="224" t="s">
        <v>180</v>
      </c>
    </row>
    <row r="421" spans="2:51" s="13" customFormat="1" ht="12">
      <c r="B421" s="225"/>
      <c r="C421" s="226"/>
      <c r="D421" s="216" t="s">
        <v>189</v>
      </c>
      <c r="E421" s="227" t="s">
        <v>21</v>
      </c>
      <c r="F421" s="228" t="s">
        <v>1089</v>
      </c>
      <c r="G421" s="226"/>
      <c r="H421" s="229">
        <v>1</v>
      </c>
      <c r="I421" s="230"/>
      <c r="J421" s="226"/>
      <c r="K421" s="226"/>
      <c r="L421" s="231"/>
      <c r="M421" s="232"/>
      <c r="N421" s="233"/>
      <c r="O421" s="233"/>
      <c r="P421" s="233"/>
      <c r="Q421" s="233"/>
      <c r="R421" s="233"/>
      <c r="S421" s="233"/>
      <c r="T421" s="234"/>
      <c r="AT421" s="235" t="s">
        <v>189</v>
      </c>
      <c r="AU421" s="235" t="s">
        <v>86</v>
      </c>
      <c r="AV421" s="13" t="s">
        <v>86</v>
      </c>
      <c r="AW421" s="13" t="s">
        <v>39</v>
      </c>
      <c r="AX421" s="13" t="s">
        <v>76</v>
      </c>
      <c r="AY421" s="235" t="s">
        <v>180</v>
      </c>
    </row>
    <row r="422" spans="2:51" s="14" customFormat="1" ht="12">
      <c r="B422" s="236"/>
      <c r="C422" s="237"/>
      <c r="D422" s="216" t="s">
        <v>189</v>
      </c>
      <c r="E422" s="238" t="s">
        <v>21</v>
      </c>
      <c r="F422" s="239" t="s">
        <v>192</v>
      </c>
      <c r="G422" s="237"/>
      <c r="H422" s="240">
        <v>1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AT422" s="246" t="s">
        <v>189</v>
      </c>
      <c r="AU422" s="246" t="s">
        <v>86</v>
      </c>
      <c r="AV422" s="14" t="s">
        <v>187</v>
      </c>
      <c r="AW422" s="14" t="s">
        <v>39</v>
      </c>
      <c r="AX422" s="14" t="s">
        <v>84</v>
      </c>
      <c r="AY422" s="246" t="s">
        <v>180</v>
      </c>
    </row>
    <row r="423" spans="2:65" s="1" customFormat="1" ht="16.5" customHeight="1">
      <c r="B423" s="42"/>
      <c r="C423" s="264" t="s">
        <v>1195</v>
      </c>
      <c r="D423" s="264" t="s">
        <v>360</v>
      </c>
      <c r="E423" s="265" t="s">
        <v>1196</v>
      </c>
      <c r="F423" s="266" t="s">
        <v>1197</v>
      </c>
      <c r="G423" s="267" t="s">
        <v>872</v>
      </c>
      <c r="H423" s="268">
        <v>1</v>
      </c>
      <c r="I423" s="269"/>
      <c r="J423" s="270">
        <f>ROUND(I423*H423,2)</f>
        <v>0</v>
      </c>
      <c r="K423" s="266" t="s">
        <v>186</v>
      </c>
      <c r="L423" s="271"/>
      <c r="M423" s="272" t="s">
        <v>21</v>
      </c>
      <c r="N423" s="273" t="s">
        <v>47</v>
      </c>
      <c r="O423" s="43"/>
      <c r="P423" s="211">
        <f>O423*H423</f>
        <v>0</v>
      </c>
      <c r="Q423" s="211">
        <v>0.526</v>
      </c>
      <c r="R423" s="211">
        <f>Q423*H423</f>
        <v>0.526</v>
      </c>
      <c r="S423" s="211">
        <v>0</v>
      </c>
      <c r="T423" s="212">
        <f>S423*H423</f>
        <v>0</v>
      </c>
      <c r="AR423" s="25" t="s">
        <v>223</v>
      </c>
      <c r="AT423" s="25" t="s">
        <v>360</v>
      </c>
      <c r="AU423" s="25" t="s">
        <v>86</v>
      </c>
      <c r="AY423" s="25" t="s">
        <v>180</v>
      </c>
      <c r="BE423" s="213">
        <f>IF(N423="základní",J423,0)</f>
        <v>0</v>
      </c>
      <c r="BF423" s="213">
        <f>IF(N423="snížená",J423,0)</f>
        <v>0</v>
      </c>
      <c r="BG423" s="213">
        <f>IF(N423="zákl. přenesená",J423,0)</f>
        <v>0</v>
      </c>
      <c r="BH423" s="213">
        <f>IF(N423="sníž. přenesená",J423,0)</f>
        <v>0</v>
      </c>
      <c r="BI423" s="213">
        <f>IF(N423="nulová",J423,0)</f>
        <v>0</v>
      </c>
      <c r="BJ423" s="25" t="s">
        <v>84</v>
      </c>
      <c r="BK423" s="213">
        <f>ROUND(I423*H423,2)</f>
        <v>0</v>
      </c>
      <c r="BL423" s="25" t="s">
        <v>187</v>
      </c>
      <c r="BM423" s="25" t="s">
        <v>1198</v>
      </c>
    </row>
    <row r="424" spans="2:51" s="12" customFormat="1" ht="12">
      <c r="B424" s="214"/>
      <c r="C424" s="215"/>
      <c r="D424" s="216" t="s">
        <v>189</v>
      </c>
      <c r="E424" s="217" t="s">
        <v>21</v>
      </c>
      <c r="F424" s="218" t="s">
        <v>1194</v>
      </c>
      <c r="G424" s="215"/>
      <c r="H424" s="217" t="s">
        <v>21</v>
      </c>
      <c r="I424" s="219"/>
      <c r="J424" s="215"/>
      <c r="K424" s="215"/>
      <c r="L424" s="220"/>
      <c r="M424" s="221"/>
      <c r="N424" s="222"/>
      <c r="O424" s="222"/>
      <c r="P424" s="222"/>
      <c r="Q424" s="222"/>
      <c r="R424" s="222"/>
      <c r="S424" s="222"/>
      <c r="T424" s="223"/>
      <c r="AT424" s="224" t="s">
        <v>189</v>
      </c>
      <c r="AU424" s="224" t="s">
        <v>86</v>
      </c>
      <c r="AV424" s="12" t="s">
        <v>84</v>
      </c>
      <c r="AW424" s="12" t="s">
        <v>39</v>
      </c>
      <c r="AX424" s="12" t="s">
        <v>76</v>
      </c>
      <c r="AY424" s="224" t="s">
        <v>180</v>
      </c>
    </row>
    <row r="425" spans="2:51" s="13" customFormat="1" ht="12">
      <c r="B425" s="225"/>
      <c r="C425" s="226"/>
      <c r="D425" s="216" t="s">
        <v>189</v>
      </c>
      <c r="E425" s="227" t="s">
        <v>21</v>
      </c>
      <c r="F425" s="228" t="s">
        <v>1089</v>
      </c>
      <c r="G425" s="226"/>
      <c r="H425" s="229">
        <v>1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AT425" s="235" t="s">
        <v>189</v>
      </c>
      <c r="AU425" s="235" t="s">
        <v>86</v>
      </c>
      <c r="AV425" s="13" t="s">
        <v>86</v>
      </c>
      <c r="AW425" s="13" t="s">
        <v>39</v>
      </c>
      <c r="AX425" s="13" t="s">
        <v>76</v>
      </c>
      <c r="AY425" s="235" t="s">
        <v>180</v>
      </c>
    </row>
    <row r="426" spans="2:51" s="14" customFormat="1" ht="12">
      <c r="B426" s="236"/>
      <c r="C426" s="237"/>
      <c r="D426" s="216" t="s">
        <v>189</v>
      </c>
      <c r="E426" s="238" t="s">
        <v>21</v>
      </c>
      <c r="F426" s="239" t="s">
        <v>192</v>
      </c>
      <c r="G426" s="237"/>
      <c r="H426" s="240">
        <v>1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AT426" s="246" t="s">
        <v>189</v>
      </c>
      <c r="AU426" s="246" t="s">
        <v>86</v>
      </c>
      <c r="AV426" s="14" t="s">
        <v>187</v>
      </c>
      <c r="AW426" s="14" t="s">
        <v>39</v>
      </c>
      <c r="AX426" s="14" t="s">
        <v>84</v>
      </c>
      <c r="AY426" s="246" t="s">
        <v>180</v>
      </c>
    </row>
    <row r="427" spans="2:65" s="1" customFormat="1" ht="16.5" customHeight="1">
      <c r="B427" s="42"/>
      <c r="C427" s="264" t="s">
        <v>1199</v>
      </c>
      <c r="D427" s="264" t="s">
        <v>360</v>
      </c>
      <c r="E427" s="265" t="s">
        <v>1200</v>
      </c>
      <c r="F427" s="266" t="s">
        <v>1201</v>
      </c>
      <c r="G427" s="267" t="s">
        <v>872</v>
      </c>
      <c r="H427" s="268">
        <v>1</v>
      </c>
      <c r="I427" s="269"/>
      <c r="J427" s="270">
        <f>ROUND(I427*H427,2)</f>
        <v>0</v>
      </c>
      <c r="K427" s="266" t="s">
        <v>186</v>
      </c>
      <c r="L427" s="271"/>
      <c r="M427" s="272" t="s">
        <v>21</v>
      </c>
      <c r="N427" s="273" t="s">
        <v>47</v>
      </c>
      <c r="O427" s="43"/>
      <c r="P427" s="211">
        <f>O427*H427</f>
        <v>0</v>
      </c>
      <c r="Q427" s="211">
        <v>1.054</v>
      </c>
      <c r="R427" s="211">
        <f>Q427*H427</f>
        <v>1.054</v>
      </c>
      <c r="S427" s="211">
        <v>0</v>
      </c>
      <c r="T427" s="212">
        <f>S427*H427</f>
        <v>0</v>
      </c>
      <c r="AR427" s="25" t="s">
        <v>223</v>
      </c>
      <c r="AT427" s="25" t="s">
        <v>360</v>
      </c>
      <c r="AU427" s="25" t="s">
        <v>86</v>
      </c>
      <c r="AY427" s="25" t="s">
        <v>180</v>
      </c>
      <c r="BE427" s="213">
        <f>IF(N427="základní",J427,0)</f>
        <v>0</v>
      </c>
      <c r="BF427" s="213">
        <f>IF(N427="snížená",J427,0)</f>
        <v>0</v>
      </c>
      <c r="BG427" s="213">
        <f>IF(N427="zákl. přenesená",J427,0)</f>
        <v>0</v>
      </c>
      <c r="BH427" s="213">
        <f>IF(N427="sníž. přenesená",J427,0)</f>
        <v>0</v>
      </c>
      <c r="BI427" s="213">
        <f>IF(N427="nulová",J427,0)</f>
        <v>0</v>
      </c>
      <c r="BJ427" s="25" t="s">
        <v>84</v>
      </c>
      <c r="BK427" s="213">
        <f>ROUND(I427*H427,2)</f>
        <v>0</v>
      </c>
      <c r="BL427" s="25" t="s">
        <v>187</v>
      </c>
      <c r="BM427" s="25" t="s">
        <v>1202</v>
      </c>
    </row>
    <row r="428" spans="2:51" s="12" customFormat="1" ht="12">
      <c r="B428" s="214"/>
      <c r="C428" s="215"/>
      <c r="D428" s="216" t="s">
        <v>189</v>
      </c>
      <c r="E428" s="217" t="s">
        <v>21</v>
      </c>
      <c r="F428" s="218" t="s">
        <v>1194</v>
      </c>
      <c r="G428" s="215"/>
      <c r="H428" s="217" t="s">
        <v>21</v>
      </c>
      <c r="I428" s="219"/>
      <c r="J428" s="215"/>
      <c r="K428" s="215"/>
      <c r="L428" s="220"/>
      <c r="M428" s="221"/>
      <c r="N428" s="222"/>
      <c r="O428" s="222"/>
      <c r="P428" s="222"/>
      <c r="Q428" s="222"/>
      <c r="R428" s="222"/>
      <c r="S428" s="222"/>
      <c r="T428" s="223"/>
      <c r="AT428" s="224" t="s">
        <v>189</v>
      </c>
      <c r="AU428" s="224" t="s">
        <v>86</v>
      </c>
      <c r="AV428" s="12" t="s">
        <v>84</v>
      </c>
      <c r="AW428" s="12" t="s">
        <v>39</v>
      </c>
      <c r="AX428" s="12" t="s">
        <v>76</v>
      </c>
      <c r="AY428" s="224" t="s">
        <v>180</v>
      </c>
    </row>
    <row r="429" spans="2:51" s="13" customFormat="1" ht="12">
      <c r="B429" s="225"/>
      <c r="C429" s="226"/>
      <c r="D429" s="216" t="s">
        <v>189</v>
      </c>
      <c r="E429" s="227" t="s">
        <v>21</v>
      </c>
      <c r="F429" s="228" t="s">
        <v>1189</v>
      </c>
      <c r="G429" s="226"/>
      <c r="H429" s="229">
        <v>1</v>
      </c>
      <c r="I429" s="230"/>
      <c r="J429" s="226"/>
      <c r="K429" s="226"/>
      <c r="L429" s="231"/>
      <c r="M429" s="232"/>
      <c r="N429" s="233"/>
      <c r="O429" s="233"/>
      <c r="P429" s="233"/>
      <c r="Q429" s="233"/>
      <c r="R429" s="233"/>
      <c r="S429" s="233"/>
      <c r="T429" s="234"/>
      <c r="AT429" s="235" t="s">
        <v>189</v>
      </c>
      <c r="AU429" s="235" t="s">
        <v>86</v>
      </c>
      <c r="AV429" s="13" t="s">
        <v>86</v>
      </c>
      <c r="AW429" s="13" t="s">
        <v>39</v>
      </c>
      <c r="AX429" s="13" t="s">
        <v>76</v>
      </c>
      <c r="AY429" s="235" t="s">
        <v>180</v>
      </c>
    </row>
    <row r="430" spans="2:51" s="14" customFormat="1" ht="12">
      <c r="B430" s="236"/>
      <c r="C430" s="237"/>
      <c r="D430" s="216" t="s">
        <v>189</v>
      </c>
      <c r="E430" s="238" t="s">
        <v>21</v>
      </c>
      <c r="F430" s="239" t="s">
        <v>192</v>
      </c>
      <c r="G430" s="237"/>
      <c r="H430" s="240">
        <v>1</v>
      </c>
      <c r="I430" s="241"/>
      <c r="J430" s="237"/>
      <c r="K430" s="237"/>
      <c r="L430" s="242"/>
      <c r="M430" s="243"/>
      <c r="N430" s="244"/>
      <c r="O430" s="244"/>
      <c r="P430" s="244"/>
      <c r="Q430" s="244"/>
      <c r="R430" s="244"/>
      <c r="S430" s="244"/>
      <c r="T430" s="245"/>
      <c r="AT430" s="246" t="s">
        <v>189</v>
      </c>
      <c r="AU430" s="246" t="s">
        <v>86</v>
      </c>
      <c r="AV430" s="14" t="s">
        <v>187</v>
      </c>
      <c r="AW430" s="14" t="s">
        <v>39</v>
      </c>
      <c r="AX430" s="14" t="s">
        <v>84</v>
      </c>
      <c r="AY430" s="246" t="s">
        <v>180</v>
      </c>
    </row>
    <row r="431" spans="2:65" s="1" customFormat="1" ht="16.5" customHeight="1">
      <c r="B431" s="42"/>
      <c r="C431" s="202" t="s">
        <v>1203</v>
      </c>
      <c r="D431" s="202" t="s">
        <v>182</v>
      </c>
      <c r="E431" s="203" t="s">
        <v>1204</v>
      </c>
      <c r="F431" s="204" t="s">
        <v>1205</v>
      </c>
      <c r="G431" s="205" t="s">
        <v>872</v>
      </c>
      <c r="H431" s="206">
        <v>2</v>
      </c>
      <c r="I431" s="207"/>
      <c r="J431" s="208">
        <f>ROUND(I431*H431,2)</f>
        <v>0</v>
      </c>
      <c r="K431" s="204" t="s">
        <v>186</v>
      </c>
      <c r="L431" s="62"/>
      <c r="M431" s="209" t="s">
        <v>21</v>
      </c>
      <c r="N431" s="210" t="s">
        <v>47</v>
      </c>
      <c r="O431" s="43"/>
      <c r="P431" s="211">
        <f>O431*H431</f>
        <v>0</v>
      </c>
      <c r="Q431" s="211">
        <v>0.01147</v>
      </c>
      <c r="R431" s="211">
        <f>Q431*H431</f>
        <v>0.02294</v>
      </c>
      <c r="S431" s="211">
        <v>0</v>
      </c>
      <c r="T431" s="212">
        <f>S431*H431</f>
        <v>0</v>
      </c>
      <c r="AR431" s="25" t="s">
        <v>187</v>
      </c>
      <c r="AT431" s="25" t="s">
        <v>182</v>
      </c>
      <c r="AU431" s="25" t="s">
        <v>86</v>
      </c>
      <c r="AY431" s="25" t="s">
        <v>180</v>
      </c>
      <c r="BE431" s="213">
        <f>IF(N431="základní",J431,0)</f>
        <v>0</v>
      </c>
      <c r="BF431" s="213">
        <f>IF(N431="snížená",J431,0)</f>
        <v>0</v>
      </c>
      <c r="BG431" s="213">
        <f>IF(N431="zákl. přenesená",J431,0)</f>
        <v>0</v>
      </c>
      <c r="BH431" s="213">
        <f>IF(N431="sníž. přenesená",J431,0)</f>
        <v>0</v>
      </c>
      <c r="BI431" s="213">
        <f>IF(N431="nulová",J431,0)</f>
        <v>0</v>
      </c>
      <c r="BJ431" s="25" t="s">
        <v>84</v>
      </c>
      <c r="BK431" s="213">
        <f>ROUND(I431*H431,2)</f>
        <v>0</v>
      </c>
      <c r="BL431" s="25" t="s">
        <v>187</v>
      </c>
      <c r="BM431" s="25" t="s">
        <v>1206</v>
      </c>
    </row>
    <row r="432" spans="2:51" s="12" customFormat="1" ht="12">
      <c r="B432" s="214"/>
      <c r="C432" s="215"/>
      <c r="D432" s="216" t="s">
        <v>189</v>
      </c>
      <c r="E432" s="217" t="s">
        <v>21</v>
      </c>
      <c r="F432" s="218" t="s">
        <v>1207</v>
      </c>
      <c r="G432" s="215"/>
      <c r="H432" s="217" t="s">
        <v>21</v>
      </c>
      <c r="I432" s="219"/>
      <c r="J432" s="215"/>
      <c r="K432" s="215"/>
      <c r="L432" s="220"/>
      <c r="M432" s="221"/>
      <c r="N432" s="222"/>
      <c r="O432" s="222"/>
      <c r="P432" s="222"/>
      <c r="Q432" s="222"/>
      <c r="R432" s="222"/>
      <c r="S432" s="222"/>
      <c r="T432" s="223"/>
      <c r="AT432" s="224" t="s">
        <v>189</v>
      </c>
      <c r="AU432" s="224" t="s">
        <v>86</v>
      </c>
      <c r="AV432" s="12" t="s">
        <v>84</v>
      </c>
      <c r="AW432" s="12" t="s">
        <v>39</v>
      </c>
      <c r="AX432" s="12" t="s">
        <v>76</v>
      </c>
      <c r="AY432" s="224" t="s">
        <v>180</v>
      </c>
    </row>
    <row r="433" spans="2:51" s="12" customFormat="1" ht="12">
      <c r="B433" s="214"/>
      <c r="C433" s="215"/>
      <c r="D433" s="216" t="s">
        <v>189</v>
      </c>
      <c r="E433" s="217" t="s">
        <v>21</v>
      </c>
      <c r="F433" s="218" t="s">
        <v>1208</v>
      </c>
      <c r="G433" s="215"/>
      <c r="H433" s="217" t="s">
        <v>21</v>
      </c>
      <c r="I433" s="219"/>
      <c r="J433" s="215"/>
      <c r="K433" s="215"/>
      <c r="L433" s="220"/>
      <c r="M433" s="221"/>
      <c r="N433" s="222"/>
      <c r="O433" s="222"/>
      <c r="P433" s="222"/>
      <c r="Q433" s="222"/>
      <c r="R433" s="222"/>
      <c r="S433" s="222"/>
      <c r="T433" s="223"/>
      <c r="AT433" s="224" t="s">
        <v>189</v>
      </c>
      <c r="AU433" s="224" t="s">
        <v>86</v>
      </c>
      <c r="AV433" s="12" t="s">
        <v>84</v>
      </c>
      <c r="AW433" s="12" t="s">
        <v>39</v>
      </c>
      <c r="AX433" s="12" t="s">
        <v>76</v>
      </c>
      <c r="AY433" s="224" t="s">
        <v>180</v>
      </c>
    </row>
    <row r="434" spans="2:51" s="13" customFormat="1" ht="12">
      <c r="B434" s="225"/>
      <c r="C434" s="226"/>
      <c r="D434" s="216" t="s">
        <v>189</v>
      </c>
      <c r="E434" s="227" t="s">
        <v>21</v>
      </c>
      <c r="F434" s="228" t="s">
        <v>1209</v>
      </c>
      <c r="G434" s="226"/>
      <c r="H434" s="229">
        <v>2</v>
      </c>
      <c r="I434" s="230"/>
      <c r="J434" s="226"/>
      <c r="K434" s="226"/>
      <c r="L434" s="231"/>
      <c r="M434" s="232"/>
      <c r="N434" s="233"/>
      <c r="O434" s="233"/>
      <c r="P434" s="233"/>
      <c r="Q434" s="233"/>
      <c r="R434" s="233"/>
      <c r="S434" s="233"/>
      <c r="T434" s="234"/>
      <c r="AT434" s="235" t="s">
        <v>189</v>
      </c>
      <c r="AU434" s="235" t="s">
        <v>86</v>
      </c>
      <c r="AV434" s="13" t="s">
        <v>86</v>
      </c>
      <c r="AW434" s="13" t="s">
        <v>39</v>
      </c>
      <c r="AX434" s="13" t="s">
        <v>76</v>
      </c>
      <c r="AY434" s="235" t="s">
        <v>180</v>
      </c>
    </row>
    <row r="435" spans="2:51" s="14" customFormat="1" ht="12">
      <c r="B435" s="236"/>
      <c r="C435" s="237"/>
      <c r="D435" s="216" t="s">
        <v>189</v>
      </c>
      <c r="E435" s="238" t="s">
        <v>21</v>
      </c>
      <c r="F435" s="239" t="s">
        <v>192</v>
      </c>
      <c r="G435" s="237"/>
      <c r="H435" s="240">
        <v>2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AT435" s="246" t="s">
        <v>189</v>
      </c>
      <c r="AU435" s="246" t="s">
        <v>86</v>
      </c>
      <c r="AV435" s="14" t="s">
        <v>187</v>
      </c>
      <c r="AW435" s="14" t="s">
        <v>39</v>
      </c>
      <c r="AX435" s="14" t="s">
        <v>84</v>
      </c>
      <c r="AY435" s="246" t="s">
        <v>180</v>
      </c>
    </row>
    <row r="436" spans="2:65" s="1" customFormat="1" ht="16.5" customHeight="1">
      <c r="B436" s="42"/>
      <c r="C436" s="264" t="s">
        <v>1210</v>
      </c>
      <c r="D436" s="264" t="s">
        <v>360</v>
      </c>
      <c r="E436" s="265" t="s">
        <v>1211</v>
      </c>
      <c r="F436" s="266" t="s">
        <v>1212</v>
      </c>
      <c r="G436" s="267" t="s">
        <v>872</v>
      </c>
      <c r="H436" s="268">
        <v>2</v>
      </c>
      <c r="I436" s="269"/>
      <c r="J436" s="270">
        <f>ROUND(I436*H436,2)</f>
        <v>0</v>
      </c>
      <c r="K436" s="266" t="s">
        <v>186</v>
      </c>
      <c r="L436" s="271"/>
      <c r="M436" s="272" t="s">
        <v>21</v>
      </c>
      <c r="N436" s="273" t="s">
        <v>47</v>
      </c>
      <c r="O436" s="43"/>
      <c r="P436" s="211">
        <f>O436*H436</f>
        <v>0</v>
      </c>
      <c r="Q436" s="211">
        <v>0.57</v>
      </c>
      <c r="R436" s="211">
        <f>Q436*H436</f>
        <v>1.14</v>
      </c>
      <c r="S436" s="211">
        <v>0</v>
      </c>
      <c r="T436" s="212">
        <f>S436*H436</f>
        <v>0</v>
      </c>
      <c r="AR436" s="25" t="s">
        <v>223</v>
      </c>
      <c r="AT436" s="25" t="s">
        <v>360</v>
      </c>
      <c r="AU436" s="25" t="s">
        <v>86</v>
      </c>
      <c r="AY436" s="25" t="s">
        <v>180</v>
      </c>
      <c r="BE436" s="213">
        <f>IF(N436="základní",J436,0)</f>
        <v>0</v>
      </c>
      <c r="BF436" s="213">
        <f>IF(N436="snížená",J436,0)</f>
        <v>0</v>
      </c>
      <c r="BG436" s="213">
        <f>IF(N436="zákl. přenesená",J436,0)</f>
        <v>0</v>
      </c>
      <c r="BH436" s="213">
        <f>IF(N436="sníž. přenesená",J436,0)</f>
        <v>0</v>
      </c>
      <c r="BI436" s="213">
        <f>IF(N436="nulová",J436,0)</f>
        <v>0</v>
      </c>
      <c r="BJ436" s="25" t="s">
        <v>84</v>
      </c>
      <c r="BK436" s="213">
        <f>ROUND(I436*H436,2)</f>
        <v>0</v>
      </c>
      <c r="BL436" s="25" t="s">
        <v>187</v>
      </c>
      <c r="BM436" s="25" t="s">
        <v>1213</v>
      </c>
    </row>
    <row r="437" spans="2:51" s="12" customFormat="1" ht="12">
      <c r="B437" s="214"/>
      <c r="C437" s="215"/>
      <c r="D437" s="216" t="s">
        <v>189</v>
      </c>
      <c r="E437" s="217" t="s">
        <v>21</v>
      </c>
      <c r="F437" s="218" t="s">
        <v>1214</v>
      </c>
      <c r="G437" s="215"/>
      <c r="H437" s="217" t="s">
        <v>21</v>
      </c>
      <c r="I437" s="219"/>
      <c r="J437" s="215"/>
      <c r="K437" s="215"/>
      <c r="L437" s="220"/>
      <c r="M437" s="221"/>
      <c r="N437" s="222"/>
      <c r="O437" s="222"/>
      <c r="P437" s="222"/>
      <c r="Q437" s="222"/>
      <c r="R437" s="222"/>
      <c r="S437" s="222"/>
      <c r="T437" s="223"/>
      <c r="AT437" s="224" t="s">
        <v>189</v>
      </c>
      <c r="AU437" s="224" t="s">
        <v>86</v>
      </c>
      <c r="AV437" s="12" t="s">
        <v>84</v>
      </c>
      <c r="AW437" s="12" t="s">
        <v>39</v>
      </c>
      <c r="AX437" s="12" t="s">
        <v>76</v>
      </c>
      <c r="AY437" s="224" t="s">
        <v>180</v>
      </c>
    </row>
    <row r="438" spans="2:51" s="13" customFormat="1" ht="12">
      <c r="B438" s="225"/>
      <c r="C438" s="226"/>
      <c r="D438" s="216" t="s">
        <v>189</v>
      </c>
      <c r="E438" s="227" t="s">
        <v>21</v>
      </c>
      <c r="F438" s="228" t="s">
        <v>1209</v>
      </c>
      <c r="G438" s="226"/>
      <c r="H438" s="229">
        <v>2</v>
      </c>
      <c r="I438" s="230"/>
      <c r="J438" s="226"/>
      <c r="K438" s="226"/>
      <c r="L438" s="231"/>
      <c r="M438" s="232"/>
      <c r="N438" s="233"/>
      <c r="O438" s="233"/>
      <c r="P438" s="233"/>
      <c r="Q438" s="233"/>
      <c r="R438" s="233"/>
      <c r="S438" s="233"/>
      <c r="T438" s="234"/>
      <c r="AT438" s="235" t="s">
        <v>189</v>
      </c>
      <c r="AU438" s="235" t="s">
        <v>86</v>
      </c>
      <c r="AV438" s="13" t="s">
        <v>86</v>
      </c>
      <c r="AW438" s="13" t="s">
        <v>39</v>
      </c>
      <c r="AX438" s="13" t="s">
        <v>76</v>
      </c>
      <c r="AY438" s="235" t="s">
        <v>180</v>
      </c>
    </row>
    <row r="439" spans="2:51" s="14" customFormat="1" ht="12">
      <c r="B439" s="236"/>
      <c r="C439" s="237"/>
      <c r="D439" s="216" t="s">
        <v>189</v>
      </c>
      <c r="E439" s="238" t="s">
        <v>21</v>
      </c>
      <c r="F439" s="239" t="s">
        <v>192</v>
      </c>
      <c r="G439" s="237"/>
      <c r="H439" s="240">
        <v>2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AT439" s="246" t="s">
        <v>189</v>
      </c>
      <c r="AU439" s="246" t="s">
        <v>86</v>
      </c>
      <c r="AV439" s="14" t="s">
        <v>187</v>
      </c>
      <c r="AW439" s="14" t="s">
        <v>39</v>
      </c>
      <c r="AX439" s="14" t="s">
        <v>84</v>
      </c>
      <c r="AY439" s="246" t="s">
        <v>180</v>
      </c>
    </row>
    <row r="440" spans="2:65" s="1" customFormat="1" ht="16.5" customHeight="1">
      <c r="B440" s="42"/>
      <c r="C440" s="202" t="s">
        <v>1215</v>
      </c>
      <c r="D440" s="202" t="s">
        <v>182</v>
      </c>
      <c r="E440" s="203" t="s">
        <v>1216</v>
      </c>
      <c r="F440" s="204" t="s">
        <v>1217</v>
      </c>
      <c r="G440" s="205" t="s">
        <v>872</v>
      </c>
      <c r="H440" s="206">
        <v>2</v>
      </c>
      <c r="I440" s="207"/>
      <c r="J440" s="208">
        <f>ROUND(I440*H440,2)</f>
        <v>0</v>
      </c>
      <c r="K440" s="204" t="s">
        <v>186</v>
      </c>
      <c r="L440" s="62"/>
      <c r="M440" s="209" t="s">
        <v>21</v>
      </c>
      <c r="N440" s="210" t="s">
        <v>47</v>
      </c>
      <c r="O440" s="43"/>
      <c r="P440" s="211">
        <f>O440*H440</f>
        <v>0</v>
      </c>
      <c r="Q440" s="211">
        <v>0.02753</v>
      </c>
      <c r="R440" s="211">
        <f>Q440*H440</f>
        <v>0.05506</v>
      </c>
      <c r="S440" s="211">
        <v>0</v>
      </c>
      <c r="T440" s="212">
        <f>S440*H440</f>
        <v>0</v>
      </c>
      <c r="AR440" s="25" t="s">
        <v>187</v>
      </c>
      <c r="AT440" s="25" t="s">
        <v>182</v>
      </c>
      <c r="AU440" s="25" t="s">
        <v>86</v>
      </c>
      <c r="AY440" s="25" t="s">
        <v>180</v>
      </c>
      <c r="BE440" s="213">
        <f>IF(N440="základní",J440,0)</f>
        <v>0</v>
      </c>
      <c r="BF440" s="213">
        <f>IF(N440="snížená",J440,0)</f>
        <v>0</v>
      </c>
      <c r="BG440" s="213">
        <f>IF(N440="zákl. přenesená",J440,0)</f>
        <v>0</v>
      </c>
      <c r="BH440" s="213">
        <f>IF(N440="sníž. přenesená",J440,0)</f>
        <v>0</v>
      </c>
      <c r="BI440" s="213">
        <f>IF(N440="nulová",J440,0)</f>
        <v>0</v>
      </c>
      <c r="BJ440" s="25" t="s">
        <v>84</v>
      </c>
      <c r="BK440" s="213">
        <f>ROUND(I440*H440,2)</f>
        <v>0</v>
      </c>
      <c r="BL440" s="25" t="s">
        <v>187</v>
      </c>
      <c r="BM440" s="25" t="s">
        <v>1218</v>
      </c>
    </row>
    <row r="441" spans="2:51" s="12" customFormat="1" ht="12">
      <c r="B441" s="214"/>
      <c r="C441" s="215"/>
      <c r="D441" s="216" t="s">
        <v>189</v>
      </c>
      <c r="E441" s="217" t="s">
        <v>21</v>
      </c>
      <c r="F441" s="218" t="s">
        <v>1219</v>
      </c>
      <c r="G441" s="215"/>
      <c r="H441" s="217" t="s">
        <v>21</v>
      </c>
      <c r="I441" s="219"/>
      <c r="J441" s="215"/>
      <c r="K441" s="215"/>
      <c r="L441" s="220"/>
      <c r="M441" s="221"/>
      <c r="N441" s="222"/>
      <c r="O441" s="222"/>
      <c r="P441" s="222"/>
      <c r="Q441" s="222"/>
      <c r="R441" s="222"/>
      <c r="S441" s="222"/>
      <c r="T441" s="223"/>
      <c r="AT441" s="224" t="s">
        <v>189</v>
      </c>
      <c r="AU441" s="224" t="s">
        <v>86</v>
      </c>
      <c r="AV441" s="12" t="s">
        <v>84</v>
      </c>
      <c r="AW441" s="12" t="s">
        <v>39</v>
      </c>
      <c r="AX441" s="12" t="s">
        <v>76</v>
      </c>
      <c r="AY441" s="224" t="s">
        <v>180</v>
      </c>
    </row>
    <row r="442" spans="2:51" s="13" customFormat="1" ht="12">
      <c r="B442" s="225"/>
      <c r="C442" s="226"/>
      <c r="D442" s="216" t="s">
        <v>189</v>
      </c>
      <c r="E442" s="227" t="s">
        <v>21</v>
      </c>
      <c r="F442" s="228" t="s">
        <v>1220</v>
      </c>
      <c r="G442" s="226"/>
      <c r="H442" s="229">
        <v>1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AT442" s="235" t="s">
        <v>189</v>
      </c>
      <c r="AU442" s="235" t="s">
        <v>86</v>
      </c>
      <c r="AV442" s="13" t="s">
        <v>86</v>
      </c>
      <c r="AW442" s="13" t="s">
        <v>39</v>
      </c>
      <c r="AX442" s="13" t="s">
        <v>76</v>
      </c>
      <c r="AY442" s="235" t="s">
        <v>180</v>
      </c>
    </row>
    <row r="443" spans="2:51" s="13" customFormat="1" ht="12">
      <c r="B443" s="225"/>
      <c r="C443" s="226"/>
      <c r="D443" s="216" t="s">
        <v>189</v>
      </c>
      <c r="E443" s="227" t="s">
        <v>21</v>
      </c>
      <c r="F443" s="228" t="s">
        <v>1221</v>
      </c>
      <c r="G443" s="226"/>
      <c r="H443" s="229">
        <v>1</v>
      </c>
      <c r="I443" s="230"/>
      <c r="J443" s="226"/>
      <c r="K443" s="226"/>
      <c r="L443" s="231"/>
      <c r="M443" s="232"/>
      <c r="N443" s="233"/>
      <c r="O443" s="233"/>
      <c r="P443" s="233"/>
      <c r="Q443" s="233"/>
      <c r="R443" s="233"/>
      <c r="S443" s="233"/>
      <c r="T443" s="234"/>
      <c r="AT443" s="235" t="s">
        <v>189</v>
      </c>
      <c r="AU443" s="235" t="s">
        <v>86</v>
      </c>
      <c r="AV443" s="13" t="s">
        <v>86</v>
      </c>
      <c r="AW443" s="13" t="s">
        <v>39</v>
      </c>
      <c r="AX443" s="13" t="s">
        <v>76</v>
      </c>
      <c r="AY443" s="235" t="s">
        <v>180</v>
      </c>
    </row>
    <row r="444" spans="2:51" s="14" customFormat="1" ht="12">
      <c r="B444" s="236"/>
      <c r="C444" s="237"/>
      <c r="D444" s="216" t="s">
        <v>189</v>
      </c>
      <c r="E444" s="238" t="s">
        <v>21</v>
      </c>
      <c r="F444" s="239" t="s">
        <v>192</v>
      </c>
      <c r="G444" s="237"/>
      <c r="H444" s="240">
        <v>2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AT444" s="246" t="s">
        <v>189</v>
      </c>
      <c r="AU444" s="246" t="s">
        <v>86</v>
      </c>
      <c r="AV444" s="14" t="s">
        <v>187</v>
      </c>
      <c r="AW444" s="14" t="s">
        <v>39</v>
      </c>
      <c r="AX444" s="14" t="s">
        <v>84</v>
      </c>
      <c r="AY444" s="246" t="s">
        <v>180</v>
      </c>
    </row>
    <row r="445" spans="2:65" s="1" customFormat="1" ht="25.5" customHeight="1">
      <c r="B445" s="42"/>
      <c r="C445" s="264" t="s">
        <v>1222</v>
      </c>
      <c r="D445" s="264" t="s">
        <v>360</v>
      </c>
      <c r="E445" s="265" t="s">
        <v>1223</v>
      </c>
      <c r="F445" s="266" t="s">
        <v>1224</v>
      </c>
      <c r="G445" s="267" t="s">
        <v>872</v>
      </c>
      <c r="H445" s="268">
        <v>2</v>
      </c>
      <c r="I445" s="269"/>
      <c r="J445" s="270">
        <f>ROUND(I445*H445,2)</f>
        <v>0</v>
      </c>
      <c r="K445" s="266" t="s">
        <v>422</v>
      </c>
      <c r="L445" s="271"/>
      <c r="M445" s="272" t="s">
        <v>21</v>
      </c>
      <c r="N445" s="273" t="s">
        <v>47</v>
      </c>
      <c r="O445" s="43"/>
      <c r="P445" s="211">
        <f>O445*H445</f>
        <v>0</v>
      </c>
      <c r="Q445" s="211">
        <v>1.45</v>
      </c>
      <c r="R445" s="211">
        <f>Q445*H445</f>
        <v>2.9</v>
      </c>
      <c r="S445" s="211">
        <v>0</v>
      </c>
      <c r="T445" s="212">
        <f>S445*H445</f>
        <v>0</v>
      </c>
      <c r="AR445" s="25" t="s">
        <v>484</v>
      </c>
      <c r="AT445" s="25" t="s">
        <v>360</v>
      </c>
      <c r="AU445" s="25" t="s">
        <v>86</v>
      </c>
      <c r="AY445" s="25" t="s">
        <v>180</v>
      </c>
      <c r="BE445" s="213">
        <f>IF(N445="základní",J445,0)</f>
        <v>0</v>
      </c>
      <c r="BF445" s="213">
        <f>IF(N445="snížená",J445,0)</f>
        <v>0</v>
      </c>
      <c r="BG445" s="213">
        <f>IF(N445="zákl. přenesená",J445,0)</f>
        <v>0</v>
      </c>
      <c r="BH445" s="213">
        <f>IF(N445="sníž. přenesená",J445,0)</f>
        <v>0</v>
      </c>
      <c r="BI445" s="213">
        <f>IF(N445="nulová",J445,0)</f>
        <v>0</v>
      </c>
      <c r="BJ445" s="25" t="s">
        <v>84</v>
      </c>
      <c r="BK445" s="213">
        <f>ROUND(I445*H445,2)</f>
        <v>0</v>
      </c>
      <c r="BL445" s="25" t="s">
        <v>484</v>
      </c>
      <c r="BM445" s="25" t="s">
        <v>1225</v>
      </c>
    </row>
    <row r="446" spans="2:47" s="1" customFormat="1" ht="24">
      <c r="B446" s="42"/>
      <c r="C446" s="64"/>
      <c r="D446" s="216" t="s">
        <v>424</v>
      </c>
      <c r="E446" s="64"/>
      <c r="F446" s="274" t="s">
        <v>425</v>
      </c>
      <c r="G446" s="64"/>
      <c r="H446" s="64"/>
      <c r="I446" s="173"/>
      <c r="J446" s="64"/>
      <c r="K446" s="64"/>
      <c r="L446" s="62"/>
      <c r="M446" s="275"/>
      <c r="N446" s="43"/>
      <c r="O446" s="43"/>
      <c r="P446" s="43"/>
      <c r="Q446" s="43"/>
      <c r="R446" s="43"/>
      <c r="S446" s="43"/>
      <c r="T446" s="79"/>
      <c r="AT446" s="25" t="s">
        <v>424</v>
      </c>
      <c r="AU446" s="25" t="s">
        <v>86</v>
      </c>
    </row>
    <row r="447" spans="2:51" s="12" customFormat="1" ht="12">
      <c r="B447" s="214"/>
      <c r="C447" s="215"/>
      <c r="D447" s="216" t="s">
        <v>189</v>
      </c>
      <c r="E447" s="217" t="s">
        <v>21</v>
      </c>
      <c r="F447" s="218" t="s">
        <v>1226</v>
      </c>
      <c r="G447" s="215"/>
      <c r="H447" s="217" t="s">
        <v>21</v>
      </c>
      <c r="I447" s="219"/>
      <c r="J447" s="215"/>
      <c r="K447" s="215"/>
      <c r="L447" s="220"/>
      <c r="M447" s="221"/>
      <c r="N447" s="222"/>
      <c r="O447" s="222"/>
      <c r="P447" s="222"/>
      <c r="Q447" s="222"/>
      <c r="R447" s="222"/>
      <c r="S447" s="222"/>
      <c r="T447" s="223"/>
      <c r="AT447" s="224" t="s">
        <v>189</v>
      </c>
      <c r="AU447" s="224" t="s">
        <v>86</v>
      </c>
      <c r="AV447" s="12" t="s">
        <v>84</v>
      </c>
      <c r="AW447" s="12" t="s">
        <v>39</v>
      </c>
      <c r="AX447" s="12" t="s">
        <v>76</v>
      </c>
      <c r="AY447" s="224" t="s">
        <v>180</v>
      </c>
    </row>
    <row r="448" spans="2:51" s="13" customFormat="1" ht="12">
      <c r="B448" s="225"/>
      <c r="C448" s="226"/>
      <c r="D448" s="216" t="s">
        <v>189</v>
      </c>
      <c r="E448" s="227" t="s">
        <v>21</v>
      </c>
      <c r="F448" s="228" t="s">
        <v>1220</v>
      </c>
      <c r="G448" s="226"/>
      <c r="H448" s="229">
        <v>1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4"/>
      <c r="AT448" s="235" t="s">
        <v>189</v>
      </c>
      <c r="AU448" s="235" t="s">
        <v>86</v>
      </c>
      <c r="AV448" s="13" t="s">
        <v>86</v>
      </c>
      <c r="AW448" s="13" t="s">
        <v>39</v>
      </c>
      <c r="AX448" s="13" t="s">
        <v>76</v>
      </c>
      <c r="AY448" s="235" t="s">
        <v>180</v>
      </c>
    </row>
    <row r="449" spans="2:51" s="13" customFormat="1" ht="12">
      <c r="B449" s="225"/>
      <c r="C449" s="226"/>
      <c r="D449" s="216" t="s">
        <v>189</v>
      </c>
      <c r="E449" s="227" t="s">
        <v>21</v>
      </c>
      <c r="F449" s="228" t="s">
        <v>1227</v>
      </c>
      <c r="G449" s="226"/>
      <c r="H449" s="229">
        <v>1</v>
      </c>
      <c r="I449" s="230"/>
      <c r="J449" s="226"/>
      <c r="K449" s="226"/>
      <c r="L449" s="231"/>
      <c r="M449" s="232"/>
      <c r="N449" s="233"/>
      <c r="O449" s="233"/>
      <c r="P449" s="233"/>
      <c r="Q449" s="233"/>
      <c r="R449" s="233"/>
      <c r="S449" s="233"/>
      <c r="T449" s="234"/>
      <c r="AT449" s="235" t="s">
        <v>189</v>
      </c>
      <c r="AU449" s="235" t="s">
        <v>86</v>
      </c>
      <c r="AV449" s="13" t="s">
        <v>86</v>
      </c>
      <c r="AW449" s="13" t="s">
        <v>39</v>
      </c>
      <c r="AX449" s="13" t="s">
        <v>76</v>
      </c>
      <c r="AY449" s="235" t="s">
        <v>180</v>
      </c>
    </row>
    <row r="450" spans="2:51" s="14" customFormat="1" ht="12">
      <c r="B450" s="236"/>
      <c r="C450" s="237"/>
      <c r="D450" s="216" t="s">
        <v>189</v>
      </c>
      <c r="E450" s="238" t="s">
        <v>21</v>
      </c>
      <c r="F450" s="239" t="s">
        <v>192</v>
      </c>
      <c r="G450" s="237"/>
      <c r="H450" s="240">
        <v>2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AT450" s="246" t="s">
        <v>189</v>
      </c>
      <c r="AU450" s="246" t="s">
        <v>86</v>
      </c>
      <c r="AV450" s="14" t="s">
        <v>187</v>
      </c>
      <c r="AW450" s="14" t="s">
        <v>39</v>
      </c>
      <c r="AX450" s="14" t="s">
        <v>84</v>
      </c>
      <c r="AY450" s="246" t="s">
        <v>180</v>
      </c>
    </row>
    <row r="451" spans="2:65" s="1" customFormat="1" ht="16.5" customHeight="1">
      <c r="B451" s="42"/>
      <c r="C451" s="202" t="s">
        <v>1228</v>
      </c>
      <c r="D451" s="202" t="s">
        <v>182</v>
      </c>
      <c r="E451" s="203" t="s">
        <v>1229</v>
      </c>
      <c r="F451" s="204" t="s">
        <v>1230</v>
      </c>
      <c r="G451" s="205" t="s">
        <v>872</v>
      </c>
      <c r="H451" s="206">
        <v>3</v>
      </c>
      <c r="I451" s="207"/>
      <c r="J451" s="208">
        <f>ROUND(I451*H451,2)</f>
        <v>0</v>
      </c>
      <c r="K451" s="204" t="s">
        <v>186</v>
      </c>
      <c r="L451" s="62"/>
      <c r="M451" s="209" t="s">
        <v>21</v>
      </c>
      <c r="N451" s="210" t="s">
        <v>47</v>
      </c>
      <c r="O451" s="43"/>
      <c r="P451" s="211">
        <f>O451*H451</f>
        <v>0</v>
      </c>
      <c r="Q451" s="211">
        <v>0.14494</v>
      </c>
      <c r="R451" s="211">
        <f>Q451*H451</f>
        <v>0.43482000000000004</v>
      </c>
      <c r="S451" s="211">
        <v>0</v>
      </c>
      <c r="T451" s="212">
        <f>S451*H451</f>
        <v>0</v>
      </c>
      <c r="AR451" s="25" t="s">
        <v>187</v>
      </c>
      <c r="AT451" s="25" t="s">
        <v>182</v>
      </c>
      <c r="AU451" s="25" t="s">
        <v>86</v>
      </c>
      <c r="AY451" s="25" t="s">
        <v>180</v>
      </c>
      <c r="BE451" s="213">
        <f>IF(N451="základní",J451,0)</f>
        <v>0</v>
      </c>
      <c r="BF451" s="213">
        <f>IF(N451="snížená",J451,0)</f>
        <v>0</v>
      </c>
      <c r="BG451" s="213">
        <f>IF(N451="zákl. přenesená",J451,0)</f>
        <v>0</v>
      </c>
      <c r="BH451" s="213">
        <f>IF(N451="sníž. přenesená",J451,0)</f>
        <v>0</v>
      </c>
      <c r="BI451" s="213">
        <f>IF(N451="nulová",J451,0)</f>
        <v>0</v>
      </c>
      <c r="BJ451" s="25" t="s">
        <v>84</v>
      </c>
      <c r="BK451" s="213">
        <f>ROUND(I451*H451,2)</f>
        <v>0</v>
      </c>
      <c r="BL451" s="25" t="s">
        <v>187</v>
      </c>
      <c r="BM451" s="25" t="s">
        <v>1231</v>
      </c>
    </row>
    <row r="452" spans="2:51" s="12" customFormat="1" ht="12">
      <c r="B452" s="214"/>
      <c r="C452" s="215"/>
      <c r="D452" s="216" t="s">
        <v>189</v>
      </c>
      <c r="E452" s="217" t="s">
        <v>21</v>
      </c>
      <c r="F452" s="218" t="s">
        <v>1232</v>
      </c>
      <c r="G452" s="215"/>
      <c r="H452" s="217" t="s">
        <v>21</v>
      </c>
      <c r="I452" s="219"/>
      <c r="J452" s="215"/>
      <c r="K452" s="215"/>
      <c r="L452" s="220"/>
      <c r="M452" s="221"/>
      <c r="N452" s="222"/>
      <c r="O452" s="222"/>
      <c r="P452" s="222"/>
      <c r="Q452" s="222"/>
      <c r="R452" s="222"/>
      <c r="S452" s="222"/>
      <c r="T452" s="223"/>
      <c r="AT452" s="224" t="s">
        <v>189</v>
      </c>
      <c r="AU452" s="224" t="s">
        <v>86</v>
      </c>
      <c r="AV452" s="12" t="s">
        <v>84</v>
      </c>
      <c r="AW452" s="12" t="s">
        <v>39</v>
      </c>
      <c r="AX452" s="12" t="s">
        <v>76</v>
      </c>
      <c r="AY452" s="224" t="s">
        <v>180</v>
      </c>
    </row>
    <row r="453" spans="2:51" s="13" customFormat="1" ht="12">
      <c r="B453" s="225"/>
      <c r="C453" s="226"/>
      <c r="D453" s="216" t="s">
        <v>189</v>
      </c>
      <c r="E453" s="227" t="s">
        <v>21</v>
      </c>
      <c r="F453" s="228" t="s">
        <v>1233</v>
      </c>
      <c r="G453" s="226"/>
      <c r="H453" s="229">
        <v>3</v>
      </c>
      <c r="I453" s="230"/>
      <c r="J453" s="226"/>
      <c r="K453" s="226"/>
      <c r="L453" s="231"/>
      <c r="M453" s="232"/>
      <c r="N453" s="233"/>
      <c r="O453" s="233"/>
      <c r="P453" s="233"/>
      <c r="Q453" s="233"/>
      <c r="R453" s="233"/>
      <c r="S453" s="233"/>
      <c r="T453" s="234"/>
      <c r="AT453" s="235" t="s">
        <v>189</v>
      </c>
      <c r="AU453" s="235" t="s">
        <v>86</v>
      </c>
      <c r="AV453" s="13" t="s">
        <v>86</v>
      </c>
      <c r="AW453" s="13" t="s">
        <v>39</v>
      </c>
      <c r="AX453" s="13" t="s">
        <v>76</v>
      </c>
      <c r="AY453" s="235" t="s">
        <v>180</v>
      </c>
    </row>
    <row r="454" spans="2:51" s="14" customFormat="1" ht="12">
      <c r="B454" s="236"/>
      <c r="C454" s="237"/>
      <c r="D454" s="216" t="s">
        <v>189</v>
      </c>
      <c r="E454" s="238" t="s">
        <v>21</v>
      </c>
      <c r="F454" s="239" t="s">
        <v>192</v>
      </c>
      <c r="G454" s="237"/>
      <c r="H454" s="240">
        <v>3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AT454" s="246" t="s">
        <v>189</v>
      </c>
      <c r="AU454" s="246" t="s">
        <v>86</v>
      </c>
      <c r="AV454" s="14" t="s">
        <v>187</v>
      </c>
      <c r="AW454" s="14" t="s">
        <v>39</v>
      </c>
      <c r="AX454" s="14" t="s">
        <v>84</v>
      </c>
      <c r="AY454" s="246" t="s">
        <v>180</v>
      </c>
    </row>
    <row r="455" spans="2:65" s="1" customFormat="1" ht="16.5" customHeight="1">
      <c r="B455" s="42"/>
      <c r="C455" s="264" t="s">
        <v>1234</v>
      </c>
      <c r="D455" s="264" t="s">
        <v>360</v>
      </c>
      <c r="E455" s="265" t="s">
        <v>1235</v>
      </c>
      <c r="F455" s="266" t="s">
        <v>1236</v>
      </c>
      <c r="G455" s="267" t="s">
        <v>872</v>
      </c>
      <c r="H455" s="268">
        <v>3</v>
      </c>
      <c r="I455" s="269"/>
      <c r="J455" s="270">
        <f>ROUND(I455*H455,2)</f>
        <v>0</v>
      </c>
      <c r="K455" s="266" t="s">
        <v>186</v>
      </c>
      <c r="L455" s="271"/>
      <c r="M455" s="272" t="s">
        <v>21</v>
      </c>
      <c r="N455" s="273" t="s">
        <v>47</v>
      </c>
      <c r="O455" s="43"/>
      <c r="P455" s="211">
        <f>O455*H455</f>
        <v>0</v>
      </c>
      <c r="Q455" s="211">
        <v>0.232</v>
      </c>
      <c r="R455" s="211">
        <f>Q455*H455</f>
        <v>0.6960000000000001</v>
      </c>
      <c r="S455" s="211">
        <v>0</v>
      </c>
      <c r="T455" s="212">
        <f>S455*H455</f>
        <v>0</v>
      </c>
      <c r="AR455" s="25" t="s">
        <v>484</v>
      </c>
      <c r="AT455" s="25" t="s">
        <v>360</v>
      </c>
      <c r="AU455" s="25" t="s">
        <v>86</v>
      </c>
      <c r="AY455" s="25" t="s">
        <v>180</v>
      </c>
      <c r="BE455" s="213">
        <f>IF(N455="základní",J455,0)</f>
        <v>0</v>
      </c>
      <c r="BF455" s="213">
        <f>IF(N455="snížená",J455,0)</f>
        <v>0</v>
      </c>
      <c r="BG455" s="213">
        <f>IF(N455="zákl. přenesená",J455,0)</f>
        <v>0</v>
      </c>
      <c r="BH455" s="213">
        <f>IF(N455="sníž. přenesená",J455,0)</f>
        <v>0</v>
      </c>
      <c r="BI455" s="213">
        <f>IF(N455="nulová",J455,0)</f>
        <v>0</v>
      </c>
      <c r="BJ455" s="25" t="s">
        <v>84</v>
      </c>
      <c r="BK455" s="213">
        <f>ROUND(I455*H455,2)</f>
        <v>0</v>
      </c>
      <c r="BL455" s="25" t="s">
        <v>484</v>
      </c>
      <c r="BM455" s="25" t="s">
        <v>1237</v>
      </c>
    </row>
    <row r="456" spans="2:51" s="12" customFormat="1" ht="12">
      <c r="B456" s="214"/>
      <c r="C456" s="215"/>
      <c r="D456" s="216" t="s">
        <v>189</v>
      </c>
      <c r="E456" s="217" t="s">
        <v>21</v>
      </c>
      <c r="F456" s="218" t="s">
        <v>1238</v>
      </c>
      <c r="G456" s="215"/>
      <c r="H456" s="217" t="s">
        <v>21</v>
      </c>
      <c r="I456" s="219"/>
      <c r="J456" s="215"/>
      <c r="K456" s="215"/>
      <c r="L456" s="220"/>
      <c r="M456" s="221"/>
      <c r="N456" s="222"/>
      <c r="O456" s="222"/>
      <c r="P456" s="222"/>
      <c r="Q456" s="222"/>
      <c r="R456" s="222"/>
      <c r="S456" s="222"/>
      <c r="T456" s="223"/>
      <c r="AT456" s="224" t="s">
        <v>189</v>
      </c>
      <c r="AU456" s="224" t="s">
        <v>86</v>
      </c>
      <c r="AV456" s="12" t="s">
        <v>84</v>
      </c>
      <c r="AW456" s="12" t="s">
        <v>39</v>
      </c>
      <c r="AX456" s="12" t="s">
        <v>76</v>
      </c>
      <c r="AY456" s="224" t="s">
        <v>180</v>
      </c>
    </row>
    <row r="457" spans="2:51" s="13" customFormat="1" ht="12">
      <c r="B457" s="225"/>
      <c r="C457" s="226"/>
      <c r="D457" s="216" t="s">
        <v>189</v>
      </c>
      <c r="E457" s="227" t="s">
        <v>21</v>
      </c>
      <c r="F457" s="228" t="s">
        <v>200</v>
      </c>
      <c r="G457" s="226"/>
      <c r="H457" s="229">
        <v>3</v>
      </c>
      <c r="I457" s="230"/>
      <c r="J457" s="226"/>
      <c r="K457" s="226"/>
      <c r="L457" s="231"/>
      <c r="M457" s="232"/>
      <c r="N457" s="233"/>
      <c r="O457" s="233"/>
      <c r="P457" s="233"/>
      <c r="Q457" s="233"/>
      <c r="R457" s="233"/>
      <c r="S457" s="233"/>
      <c r="T457" s="234"/>
      <c r="AT457" s="235" t="s">
        <v>189</v>
      </c>
      <c r="AU457" s="235" t="s">
        <v>86</v>
      </c>
      <c r="AV457" s="13" t="s">
        <v>86</v>
      </c>
      <c r="AW457" s="13" t="s">
        <v>39</v>
      </c>
      <c r="AX457" s="13" t="s">
        <v>76</v>
      </c>
      <c r="AY457" s="235" t="s">
        <v>180</v>
      </c>
    </row>
    <row r="458" spans="2:51" s="14" customFormat="1" ht="12">
      <c r="B458" s="236"/>
      <c r="C458" s="237"/>
      <c r="D458" s="216" t="s">
        <v>189</v>
      </c>
      <c r="E458" s="238" t="s">
        <v>21</v>
      </c>
      <c r="F458" s="239" t="s">
        <v>192</v>
      </c>
      <c r="G458" s="237"/>
      <c r="H458" s="240">
        <v>3</v>
      </c>
      <c r="I458" s="241"/>
      <c r="J458" s="237"/>
      <c r="K458" s="237"/>
      <c r="L458" s="242"/>
      <c r="M458" s="243"/>
      <c r="N458" s="244"/>
      <c r="O458" s="244"/>
      <c r="P458" s="244"/>
      <c r="Q458" s="244"/>
      <c r="R458" s="244"/>
      <c r="S458" s="244"/>
      <c r="T458" s="245"/>
      <c r="AT458" s="246" t="s">
        <v>189</v>
      </c>
      <c r="AU458" s="246" t="s">
        <v>86</v>
      </c>
      <c r="AV458" s="14" t="s">
        <v>187</v>
      </c>
      <c r="AW458" s="14" t="s">
        <v>39</v>
      </c>
      <c r="AX458" s="14" t="s">
        <v>84</v>
      </c>
      <c r="AY458" s="246" t="s">
        <v>180</v>
      </c>
    </row>
    <row r="459" spans="2:65" s="1" customFormat="1" ht="16.5" customHeight="1">
      <c r="B459" s="42"/>
      <c r="C459" s="264" t="s">
        <v>1239</v>
      </c>
      <c r="D459" s="264" t="s">
        <v>360</v>
      </c>
      <c r="E459" s="265" t="s">
        <v>1240</v>
      </c>
      <c r="F459" s="266" t="s">
        <v>1241</v>
      </c>
      <c r="G459" s="267" t="s">
        <v>872</v>
      </c>
      <c r="H459" s="268">
        <v>3</v>
      </c>
      <c r="I459" s="269"/>
      <c r="J459" s="270">
        <f>ROUND(I459*H459,2)</f>
        <v>0</v>
      </c>
      <c r="K459" s="266" t="s">
        <v>186</v>
      </c>
      <c r="L459" s="271"/>
      <c r="M459" s="272" t="s">
        <v>21</v>
      </c>
      <c r="N459" s="273" t="s">
        <v>47</v>
      </c>
      <c r="O459" s="43"/>
      <c r="P459" s="211">
        <f>O459*H459</f>
        <v>0</v>
      </c>
      <c r="Q459" s="211">
        <v>0.12</v>
      </c>
      <c r="R459" s="211">
        <f>Q459*H459</f>
        <v>0.36</v>
      </c>
      <c r="S459" s="211">
        <v>0</v>
      </c>
      <c r="T459" s="212">
        <f>S459*H459</f>
        <v>0</v>
      </c>
      <c r="AR459" s="25" t="s">
        <v>484</v>
      </c>
      <c r="AT459" s="25" t="s">
        <v>360</v>
      </c>
      <c r="AU459" s="25" t="s">
        <v>86</v>
      </c>
      <c r="AY459" s="25" t="s">
        <v>180</v>
      </c>
      <c r="BE459" s="213">
        <f>IF(N459="základní",J459,0)</f>
        <v>0</v>
      </c>
      <c r="BF459" s="213">
        <f>IF(N459="snížená",J459,0)</f>
        <v>0</v>
      </c>
      <c r="BG459" s="213">
        <f>IF(N459="zákl. přenesená",J459,0)</f>
        <v>0</v>
      </c>
      <c r="BH459" s="213">
        <f>IF(N459="sníž. přenesená",J459,0)</f>
        <v>0</v>
      </c>
      <c r="BI459" s="213">
        <f>IF(N459="nulová",J459,0)</f>
        <v>0</v>
      </c>
      <c r="BJ459" s="25" t="s">
        <v>84</v>
      </c>
      <c r="BK459" s="213">
        <f>ROUND(I459*H459,2)</f>
        <v>0</v>
      </c>
      <c r="BL459" s="25" t="s">
        <v>484</v>
      </c>
      <c r="BM459" s="25" t="s">
        <v>1242</v>
      </c>
    </row>
    <row r="460" spans="2:51" s="12" customFormat="1" ht="12">
      <c r="B460" s="214"/>
      <c r="C460" s="215"/>
      <c r="D460" s="216" t="s">
        <v>189</v>
      </c>
      <c r="E460" s="217" t="s">
        <v>21</v>
      </c>
      <c r="F460" s="218" t="s">
        <v>1243</v>
      </c>
      <c r="G460" s="215"/>
      <c r="H460" s="217" t="s">
        <v>21</v>
      </c>
      <c r="I460" s="219"/>
      <c r="J460" s="215"/>
      <c r="K460" s="215"/>
      <c r="L460" s="220"/>
      <c r="M460" s="221"/>
      <c r="N460" s="222"/>
      <c r="O460" s="222"/>
      <c r="P460" s="222"/>
      <c r="Q460" s="222"/>
      <c r="R460" s="222"/>
      <c r="S460" s="222"/>
      <c r="T460" s="223"/>
      <c r="AT460" s="224" t="s">
        <v>189</v>
      </c>
      <c r="AU460" s="224" t="s">
        <v>86</v>
      </c>
      <c r="AV460" s="12" t="s">
        <v>84</v>
      </c>
      <c r="AW460" s="12" t="s">
        <v>39</v>
      </c>
      <c r="AX460" s="12" t="s">
        <v>76</v>
      </c>
      <c r="AY460" s="224" t="s">
        <v>180</v>
      </c>
    </row>
    <row r="461" spans="2:51" s="13" customFormat="1" ht="12">
      <c r="B461" s="225"/>
      <c r="C461" s="226"/>
      <c r="D461" s="216" t="s">
        <v>189</v>
      </c>
      <c r="E461" s="227" t="s">
        <v>21</v>
      </c>
      <c r="F461" s="228" t="s">
        <v>200</v>
      </c>
      <c r="G461" s="226"/>
      <c r="H461" s="229">
        <v>3</v>
      </c>
      <c r="I461" s="230"/>
      <c r="J461" s="226"/>
      <c r="K461" s="226"/>
      <c r="L461" s="231"/>
      <c r="M461" s="232"/>
      <c r="N461" s="233"/>
      <c r="O461" s="233"/>
      <c r="P461" s="233"/>
      <c r="Q461" s="233"/>
      <c r="R461" s="233"/>
      <c r="S461" s="233"/>
      <c r="T461" s="234"/>
      <c r="AT461" s="235" t="s">
        <v>189</v>
      </c>
      <c r="AU461" s="235" t="s">
        <v>86</v>
      </c>
      <c r="AV461" s="13" t="s">
        <v>86</v>
      </c>
      <c r="AW461" s="13" t="s">
        <v>39</v>
      </c>
      <c r="AX461" s="13" t="s">
        <v>76</v>
      </c>
      <c r="AY461" s="235" t="s">
        <v>180</v>
      </c>
    </row>
    <row r="462" spans="2:51" s="14" customFormat="1" ht="12">
      <c r="B462" s="236"/>
      <c r="C462" s="237"/>
      <c r="D462" s="216" t="s">
        <v>189</v>
      </c>
      <c r="E462" s="238" t="s">
        <v>21</v>
      </c>
      <c r="F462" s="239" t="s">
        <v>192</v>
      </c>
      <c r="G462" s="237"/>
      <c r="H462" s="240">
        <v>3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AT462" s="246" t="s">
        <v>189</v>
      </c>
      <c r="AU462" s="246" t="s">
        <v>86</v>
      </c>
      <c r="AV462" s="14" t="s">
        <v>187</v>
      </c>
      <c r="AW462" s="14" t="s">
        <v>39</v>
      </c>
      <c r="AX462" s="14" t="s">
        <v>84</v>
      </c>
      <c r="AY462" s="246" t="s">
        <v>180</v>
      </c>
    </row>
    <row r="463" spans="2:65" s="1" customFormat="1" ht="16.5" customHeight="1">
      <c r="B463" s="42"/>
      <c r="C463" s="264" t="s">
        <v>1244</v>
      </c>
      <c r="D463" s="264" t="s">
        <v>360</v>
      </c>
      <c r="E463" s="265" t="s">
        <v>1245</v>
      </c>
      <c r="F463" s="266" t="s">
        <v>1246</v>
      </c>
      <c r="G463" s="267" t="s">
        <v>872</v>
      </c>
      <c r="H463" s="268">
        <v>3</v>
      </c>
      <c r="I463" s="269"/>
      <c r="J463" s="270">
        <f>ROUND(I463*H463,2)</f>
        <v>0</v>
      </c>
      <c r="K463" s="266" t="s">
        <v>186</v>
      </c>
      <c r="L463" s="271"/>
      <c r="M463" s="272" t="s">
        <v>21</v>
      </c>
      <c r="N463" s="273" t="s">
        <v>47</v>
      </c>
      <c r="O463" s="43"/>
      <c r="P463" s="211">
        <f>O463*H463</f>
        <v>0</v>
      </c>
      <c r="Q463" s="211">
        <v>0.06</v>
      </c>
      <c r="R463" s="211">
        <f>Q463*H463</f>
        <v>0.18</v>
      </c>
      <c r="S463" s="211">
        <v>0</v>
      </c>
      <c r="T463" s="212">
        <f>S463*H463</f>
        <v>0</v>
      </c>
      <c r="AR463" s="25" t="s">
        <v>484</v>
      </c>
      <c r="AT463" s="25" t="s">
        <v>360</v>
      </c>
      <c r="AU463" s="25" t="s">
        <v>86</v>
      </c>
      <c r="AY463" s="25" t="s">
        <v>180</v>
      </c>
      <c r="BE463" s="213">
        <f>IF(N463="základní",J463,0)</f>
        <v>0</v>
      </c>
      <c r="BF463" s="213">
        <f>IF(N463="snížená",J463,0)</f>
        <v>0</v>
      </c>
      <c r="BG463" s="213">
        <f>IF(N463="zákl. přenesená",J463,0)</f>
        <v>0</v>
      </c>
      <c r="BH463" s="213">
        <f>IF(N463="sníž. přenesená",J463,0)</f>
        <v>0</v>
      </c>
      <c r="BI463" s="213">
        <f>IF(N463="nulová",J463,0)</f>
        <v>0</v>
      </c>
      <c r="BJ463" s="25" t="s">
        <v>84</v>
      </c>
      <c r="BK463" s="213">
        <f>ROUND(I463*H463,2)</f>
        <v>0</v>
      </c>
      <c r="BL463" s="25" t="s">
        <v>484</v>
      </c>
      <c r="BM463" s="25" t="s">
        <v>1247</v>
      </c>
    </row>
    <row r="464" spans="2:51" s="12" customFormat="1" ht="12">
      <c r="B464" s="214"/>
      <c r="C464" s="215"/>
      <c r="D464" s="216" t="s">
        <v>189</v>
      </c>
      <c r="E464" s="217" t="s">
        <v>21</v>
      </c>
      <c r="F464" s="218" t="s">
        <v>1243</v>
      </c>
      <c r="G464" s="215"/>
      <c r="H464" s="217" t="s">
        <v>21</v>
      </c>
      <c r="I464" s="219"/>
      <c r="J464" s="215"/>
      <c r="K464" s="215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189</v>
      </c>
      <c r="AU464" s="224" t="s">
        <v>86</v>
      </c>
      <c r="AV464" s="12" t="s">
        <v>84</v>
      </c>
      <c r="AW464" s="12" t="s">
        <v>39</v>
      </c>
      <c r="AX464" s="12" t="s">
        <v>76</v>
      </c>
      <c r="AY464" s="224" t="s">
        <v>180</v>
      </c>
    </row>
    <row r="465" spans="2:51" s="13" customFormat="1" ht="12">
      <c r="B465" s="225"/>
      <c r="C465" s="226"/>
      <c r="D465" s="216" t="s">
        <v>189</v>
      </c>
      <c r="E465" s="227" t="s">
        <v>21</v>
      </c>
      <c r="F465" s="228" t="s">
        <v>200</v>
      </c>
      <c r="G465" s="226"/>
      <c r="H465" s="229">
        <v>3</v>
      </c>
      <c r="I465" s="230"/>
      <c r="J465" s="226"/>
      <c r="K465" s="226"/>
      <c r="L465" s="231"/>
      <c r="M465" s="232"/>
      <c r="N465" s="233"/>
      <c r="O465" s="233"/>
      <c r="P465" s="233"/>
      <c r="Q465" s="233"/>
      <c r="R465" s="233"/>
      <c r="S465" s="233"/>
      <c r="T465" s="234"/>
      <c r="AT465" s="235" t="s">
        <v>189</v>
      </c>
      <c r="AU465" s="235" t="s">
        <v>86</v>
      </c>
      <c r="AV465" s="13" t="s">
        <v>86</v>
      </c>
      <c r="AW465" s="13" t="s">
        <v>39</v>
      </c>
      <c r="AX465" s="13" t="s">
        <v>76</v>
      </c>
      <c r="AY465" s="235" t="s">
        <v>180</v>
      </c>
    </row>
    <row r="466" spans="2:51" s="14" customFormat="1" ht="12">
      <c r="B466" s="236"/>
      <c r="C466" s="237"/>
      <c r="D466" s="216" t="s">
        <v>189</v>
      </c>
      <c r="E466" s="238" t="s">
        <v>21</v>
      </c>
      <c r="F466" s="239" t="s">
        <v>192</v>
      </c>
      <c r="G466" s="237"/>
      <c r="H466" s="240">
        <v>3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AT466" s="246" t="s">
        <v>189</v>
      </c>
      <c r="AU466" s="246" t="s">
        <v>86</v>
      </c>
      <c r="AV466" s="14" t="s">
        <v>187</v>
      </c>
      <c r="AW466" s="14" t="s">
        <v>39</v>
      </c>
      <c r="AX466" s="14" t="s">
        <v>84</v>
      </c>
      <c r="AY466" s="246" t="s">
        <v>180</v>
      </c>
    </row>
    <row r="467" spans="2:65" s="1" customFormat="1" ht="16.5" customHeight="1">
      <c r="B467" s="42"/>
      <c r="C467" s="264" t="s">
        <v>1248</v>
      </c>
      <c r="D467" s="264" t="s">
        <v>360</v>
      </c>
      <c r="E467" s="265" t="s">
        <v>1249</v>
      </c>
      <c r="F467" s="266" t="s">
        <v>1250</v>
      </c>
      <c r="G467" s="267" t="s">
        <v>872</v>
      </c>
      <c r="H467" s="268">
        <v>3</v>
      </c>
      <c r="I467" s="269"/>
      <c r="J467" s="270">
        <f>ROUND(I467*H467,2)</f>
        <v>0</v>
      </c>
      <c r="K467" s="266" t="s">
        <v>186</v>
      </c>
      <c r="L467" s="271"/>
      <c r="M467" s="272" t="s">
        <v>21</v>
      </c>
      <c r="N467" s="273" t="s">
        <v>47</v>
      </c>
      <c r="O467" s="43"/>
      <c r="P467" s="211">
        <f>O467*H467</f>
        <v>0</v>
      </c>
      <c r="Q467" s="211">
        <v>0.103</v>
      </c>
      <c r="R467" s="211">
        <f>Q467*H467</f>
        <v>0.309</v>
      </c>
      <c r="S467" s="211">
        <v>0</v>
      </c>
      <c r="T467" s="212">
        <f>S467*H467</f>
        <v>0</v>
      </c>
      <c r="AR467" s="25" t="s">
        <v>484</v>
      </c>
      <c r="AT467" s="25" t="s">
        <v>360</v>
      </c>
      <c r="AU467" s="25" t="s">
        <v>86</v>
      </c>
      <c r="AY467" s="25" t="s">
        <v>180</v>
      </c>
      <c r="BE467" s="213">
        <f>IF(N467="základní",J467,0)</f>
        <v>0</v>
      </c>
      <c r="BF467" s="213">
        <f>IF(N467="snížená",J467,0)</f>
        <v>0</v>
      </c>
      <c r="BG467" s="213">
        <f>IF(N467="zákl. přenesená",J467,0)</f>
        <v>0</v>
      </c>
      <c r="BH467" s="213">
        <f>IF(N467="sníž. přenesená",J467,0)</f>
        <v>0</v>
      </c>
      <c r="BI467" s="213">
        <f>IF(N467="nulová",J467,0)</f>
        <v>0</v>
      </c>
      <c r="BJ467" s="25" t="s">
        <v>84</v>
      </c>
      <c r="BK467" s="213">
        <f>ROUND(I467*H467,2)</f>
        <v>0</v>
      </c>
      <c r="BL467" s="25" t="s">
        <v>484</v>
      </c>
      <c r="BM467" s="25" t="s">
        <v>1251</v>
      </c>
    </row>
    <row r="468" spans="2:51" s="12" customFormat="1" ht="12">
      <c r="B468" s="214"/>
      <c r="C468" s="215"/>
      <c r="D468" s="216" t="s">
        <v>189</v>
      </c>
      <c r="E468" s="217" t="s">
        <v>21</v>
      </c>
      <c r="F468" s="218" t="s">
        <v>1252</v>
      </c>
      <c r="G468" s="215"/>
      <c r="H468" s="217" t="s">
        <v>21</v>
      </c>
      <c r="I468" s="219"/>
      <c r="J468" s="215"/>
      <c r="K468" s="215"/>
      <c r="L468" s="220"/>
      <c r="M468" s="221"/>
      <c r="N468" s="222"/>
      <c r="O468" s="222"/>
      <c r="P468" s="222"/>
      <c r="Q468" s="222"/>
      <c r="R468" s="222"/>
      <c r="S468" s="222"/>
      <c r="T468" s="223"/>
      <c r="AT468" s="224" t="s">
        <v>189</v>
      </c>
      <c r="AU468" s="224" t="s">
        <v>86</v>
      </c>
      <c r="AV468" s="12" t="s">
        <v>84</v>
      </c>
      <c r="AW468" s="12" t="s">
        <v>39</v>
      </c>
      <c r="AX468" s="12" t="s">
        <v>76</v>
      </c>
      <c r="AY468" s="224" t="s">
        <v>180</v>
      </c>
    </row>
    <row r="469" spans="2:51" s="13" customFormat="1" ht="12">
      <c r="B469" s="225"/>
      <c r="C469" s="226"/>
      <c r="D469" s="216" t="s">
        <v>189</v>
      </c>
      <c r="E469" s="227" t="s">
        <v>21</v>
      </c>
      <c r="F469" s="228" t="s">
        <v>200</v>
      </c>
      <c r="G469" s="226"/>
      <c r="H469" s="229">
        <v>3</v>
      </c>
      <c r="I469" s="230"/>
      <c r="J469" s="226"/>
      <c r="K469" s="226"/>
      <c r="L469" s="231"/>
      <c r="M469" s="232"/>
      <c r="N469" s="233"/>
      <c r="O469" s="233"/>
      <c r="P469" s="233"/>
      <c r="Q469" s="233"/>
      <c r="R469" s="233"/>
      <c r="S469" s="233"/>
      <c r="T469" s="234"/>
      <c r="AT469" s="235" t="s">
        <v>189</v>
      </c>
      <c r="AU469" s="235" t="s">
        <v>86</v>
      </c>
      <c r="AV469" s="13" t="s">
        <v>86</v>
      </c>
      <c r="AW469" s="13" t="s">
        <v>39</v>
      </c>
      <c r="AX469" s="13" t="s">
        <v>76</v>
      </c>
      <c r="AY469" s="235" t="s">
        <v>180</v>
      </c>
    </row>
    <row r="470" spans="2:51" s="14" customFormat="1" ht="12">
      <c r="B470" s="236"/>
      <c r="C470" s="237"/>
      <c r="D470" s="216" t="s">
        <v>189</v>
      </c>
      <c r="E470" s="238" t="s">
        <v>21</v>
      </c>
      <c r="F470" s="239" t="s">
        <v>192</v>
      </c>
      <c r="G470" s="237"/>
      <c r="H470" s="240">
        <v>3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AT470" s="246" t="s">
        <v>189</v>
      </c>
      <c r="AU470" s="246" t="s">
        <v>86</v>
      </c>
      <c r="AV470" s="14" t="s">
        <v>187</v>
      </c>
      <c r="AW470" s="14" t="s">
        <v>39</v>
      </c>
      <c r="AX470" s="14" t="s">
        <v>84</v>
      </c>
      <c r="AY470" s="246" t="s">
        <v>180</v>
      </c>
    </row>
    <row r="471" spans="2:65" s="1" customFormat="1" ht="16.5" customHeight="1">
      <c r="B471" s="42"/>
      <c r="C471" s="264" t="s">
        <v>1253</v>
      </c>
      <c r="D471" s="264" t="s">
        <v>360</v>
      </c>
      <c r="E471" s="265" t="s">
        <v>1254</v>
      </c>
      <c r="F471" s="266" t="s">
        <v>1255</v>
      </c>
      <c r="G471" s="267" t="s">
        <v>872</v>
      </c>
      <c r="H471" s="268">
        <v>3</v>
      </c>
      <c r="I471" s="269"/>
      <c r="J471" s="270">
        <f>ROUND(I471*H471,2)</f>
        <v>0</v>
      </c>
      <c r="K471" s="266" t="s">
        <v>186</v>
      </c>
      <c r="L471" s="271"/>
      <c r="M471" s="272" t="s">
        <v>21</v>
      </c>
      <c r="N471" s="273" t="s">
        <v>47</v>
      </c>
      <c r="O471" s="43"/>
      <c r="P471" s="211">
        <f>O471*H471</f>
        <v>0</v>
      </c>
      <c r="Q471" s="211">
        <v>0.027</v>
      </c>
      <c r="R471" s="211">
        <f>Q471*H471</f>
        <v>0.081</v>
      </c>
      <c r="S471" s="211">
        <v>0</v>
      </c>
      <c r="T471" s="212">
        <f>S471*H471</f>
        <v>0</v>
      </c>
      <c r="AR471" s="25" t="s">
        <v>484</v>
      </c>
      <c r="AT471" s="25" t="s">
        <v>360</v>
      </c>
      <c r="AU471" s="25" t="s">
        <v>86</v>
      </c>
      <c r="AY471" s="25" t="s">
        <v>180</v>
      </c>
      <c r="BE471" s="213">
        <f>IF(N471="základní",J471,0)</f>
        <v>0</v>
      </c>
      <c r="BF471" s="213">
        <f>IF(N471="snížená",J471,0)</f>
        <v>0</v>
      </c>
      <c r="BG471" s="213">
        <f>IF(N471="zákl. přenesená",J471,0)</f>
        <v>0</v>
      </c>
      <c r="BH471" s="213">
        <f>IF(N471="sníž. přenesená",J471,0)</f>
        <v>0</v>
      </c>
      <c r="BI471" s="213">
        <f>IF(N471="nulová",J471,0)</f>
        <v>0</v>
      </c>
      <c r="BJ471" s="25" t="s">
        <v>84</v>
      </c>
      <c r="BK471" s="213">
        <f>ROUND(I471*H471,2)</f>
        <v>0</v>
      </c>
      <c r="BL471" s="25" t="s">
        <v>484</v>
      </c>
      <c r="BM471" s="25" t="s">
        <v>1256</v>
      </c>
    </row>
    <row r="472" spans="2:51" s="12" customFormat="1" ht="12">
      <c r="B472" s="214"/>
      <c r="C472" s="215"/>
      <c r="D472" s="216" t="s">
        <v>189</v>
      </c>
      <c r="E472" s="217" t="s">
        <v>21</v>
      </c>
      <c r="F472" s="218" t="s">
        <v>1257</v>
      </c>
      <c r="G472" s="215"/>
      <c r="H472" s="217" t="s">
        <v>21</v>
      </c>
      <c r="I472" s="219"/>
      <c r="J472" s="215"/>
      <c r="K472" s="215"/>
      <c r="L472" s="220"/>
      <c r="M472" s="221"/>
      <c r="N472" s="222"/>
      <c r="O472" s="222"/>
      <c r="P472" s="222"/>
      <c r="Q472" s="222"/>
      <c r="R472" s="222"/>
      <c r="S472" s="222"/>
      <c r="T472" s="223"/>
      <c r="AT472" s="224" t="s">
        <v>189</v>
      </c>
      <c r="AU472" s="224" t="s">
        <v>86</v>
      </c>
      <c r="AV472" s="12" t="s">
        <v>84</v>
      </c>
      <c r="AW472" s="12" t="s">
        <v>39</v>
      </c>
      <c r="AX472" s="12" t="s">
        <v>76</v>
      </c>
      <c r="AY472" s="224" t="s">
        <v>180</v>
      </c>
    </row>
    <row r="473" spans="2:51" s="13" customFormat="1" ht="12">
      <c r="B473" s="225"/>
      <c r="C473" s="226"/>
      <c r="D473" s="216" t="s">
        <v>189</v>
      </c>
      <c r="E473" s="227" t="s">
        <v>21</v>
      </c>
      <c r="F473" s="228" t="s">
        <v>200</v>
      </c>
      <c r="G473" s="226"/>
      <c r="H473" s="229">
        <v>3</v>
      </c>
      <c r="I473" s="230"/>
      <c r="J473" s="226"/>
      <c r="K473" s="226"/>
      <c r="L473" s="231"/>
      <c r="M473" s="232"/>
      <c r="N473" s="233"/>
      <c r="O473" s="233"/>
      <c r="P473" s="233"/>
      <c r="Q473" s="233"/>
      <c r="R473" s="233"/>
      <c r="S473" s="233"/>
      <c r="T473" s="234"/>
      <c r="AT473" s="235" t="s">
        <v>189</v>
      </c>
      <c r="AU473" s="235" t="s">
        <v>86</v>
      </c>
      <c r="AV473" s="13" t="s">
        <v>86</v>
      </c>
      <c r="AW473" s="13" t="s">
        <v>39</v>
      </c>
      <c r="AX473" s="13" t="s">
        <v>76</v>
      </c>
      <c r="AY473" s="235" t="s">
        <v>180</v>
      </c>
    </row>
    <row r="474" spans="2:51" s="14" customFormat="1" ht="12">
      <c r="B474" s="236"/>
      <c r="C474" s="237"/>
      <c r="D474" s="216" t="s">
        <v>189</v>
      </c>
      <c r="E474" s="238" t="s">
        <v>21</v>
      </c>
      <c r="F474" s="239" t="s">
        <v>192</v>
      </c>
      <c r="G474" s="237"/>
      <c r="H474" s="240">
        <v>3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5"/>
      <c r="AT474" s="246" t="s">
        <v>189</v>
      </c>
      <c r="AU474" s="246" t="s">
        <v>86</v>
      </c>
      <c r="AV474" s="14" t="s">
        <v>187</v>
      </c>
      <c r="AW474" s="14" t="s">
        <v>39</v>
      </c>
      <c r="AX474" s="14" t="s">
        <v>84</v>
      </c>
      <c r="AY474" s="246" t="s">
        <v>180</v>
      </c>
    </row>
    <row r="475" spans="2:65" s="1" customFormat="1" ht="25.5" customHeight="1">
      <c r="B475" s="42"/>
      <c r="C475" s="202" t="s">
        <v>1258</v>
      </c>
      <c r="D475" s="202" t="s">
        <v>182</v>
      </c>
      <c r="E475" s="203" t="s">
        <v>1259</v>
      </c>
      <c r="F475" s="204" t="s">
        <v>1260</v>
      </c>
      <c r="G475" s="205" t="s">
        <v>872</v>
      </c>
      <c r="H475" s="206">
        <v>2</v>
      </c>
      <c r="I475" s="207"/>
      <c r="J475" s="208">
        <f>ROUND(I475*H475,2)</f>
        <v>0</v>
      </c>
      <c r="K475" s="204" t="s">
        <v>186</v>
      </c>
      <c r="L475" s="62"/>
      <c r="M475" s="209" t="s">
        <v>21</v>
      </c>
      <c r="N475" s="210" t="s">
        <v>47</v>
      </c>
      <c r="O475" s="43"/>
      <c r="P475" s="211">
        <f>O475*H475</f>
        <v>0</v>
      </c>
      <c r="Q475" s="211">
        <v>0</v>
      </c>
      <c r="R475" s="211">
        <f>Q475*H475</f>
        <v>0</v>
      </c>
      <c r="S475" s="211">
        <v>0.15</v>
      </c>
      <c r="T475" s="212">
        <f>S475*H475</f>
        <v>0.3</v>
      </c>
      <c r="AR475" s="25" t="s">
        <v>187</v>
      </c>
      <c r="AT475" s="25" t="s">
        <v>182</v>
      </c>
      <c r="AU475" s="25" t="s">
        <v>86</v>
      </c>
      <c r="AY475" s="25" t="s">
        <v>180</v>
      </c>
      <c r="BE475" s="213">
        <f>IF(N475="základní",J475,0)</f>
        <v>0</v>
      </c>
      <c r="BF475" s="213">
        <f>IF(N475="snížená",J475,0)</f>
        <v>0</v>
      </c>
      <c r="BG475" s="213">
        <f>IF(N475="zákl. přenesená",J475,0)</f>
        <v>0</v>
      </c>
      <c r="BH475" s="213">
        <f>IF(N475="sníž. přenesená",J475,0)</f>
        <v>0</v>
      </c>
      <c r="BI475" s="213">
        <f>IF(N475="nulová",J475,0)</f>
        <v>0</v>
      </c>
      <c r="BJ475" s="25" t="s">
        <v>84</v>
      </c>
      <c r="BK475" s="213">
        <f>ROUND(I475*H475,2)</f>
        <v>0</v>
      </c>
      <c r="BL475" s="25" t="s">
        <v>187</v>
      </c>
      <c r="BM475" s="25" t="s">
        <v>1261</v>
      </c>
    </row>
    <row r="476" spans="2:51" s="12" customFormat="1" ht="12">
      <c r="B476" s="214"/>
      <c r="C476" s="215"/>
      <c r="D476" s="216" t="s">
        <v>189</v>
      </c>
      <c r="E476" s="217" t="s">
        <v>21</v>
      </c>
      <c r="F476" s="218" t="s">
        <v>1262</v>
      </c>
      <c r="G476" s="215"/>
      <c r="H476" s="217" t="s">
        <v>21</v>
      </c>
      <c r="I476" s="219"/>
      <c r="J476" s="215"/>
      <c r="K476" s="215"/>
      <c r="L476" s="220"/>
      <c r="M476" s="221"/>
      <c r="N476" s="222"/>
      <c r="O476" s="222"/>
      <c r="P476" s="222"/>
      <c r="Q476" s="222"/>
      <c r="R476" s="222"/>
      <c r="S476" s="222"/>
      <c r="T476" s="223"/>
      <c r="AT476" s="224" t="s">
        <v>189</v>
      </c>
      <c r="AU476" s="224" t="s">
        <v>86</v>
      </c>
      <c r="AV476" s="12" t="s">
        <v>84</v>
      </c>
      <c r="AW476" s="12" t="s">
        <v>39</v>
      </c>
      <c r="AX476" s="12" t="s">
        <v>76</v>
      </c>
      <c r="AY476" s="224" t="s">
        <v>180</v>
      </c>
    </row>
    <row r="477" spans="2:51" s="13" customFormat="1" ht="12">
      <c r="B477" s="225"/>
      <c r="C477" s="226"/>
      <c r="D477" s="216" t="s">
        <v>189</v>
      </c>
      <c r="E477" s="227" t="s">
        <v>21</v>
      </c>
      <c r="F477" s="228" t="s">
        <v>1263</v>
      </c>
      <c r="G477" s="226"/>
      <c r="H477" s="229">
        <v>2</v>
      </c>
      <c r="I477" s="230"/>
      <c r="J477" s="226"/>
      <c r="K477" s="226"/>
      <c r="L477" s="231"/>
      <c r="M477" s="232"/>
      <c r="N477" s="233"/>
      <c r="O477" s="233"/>
      <c r="P477" s="233"/>
      <c r="Q477" s="233"/>
      <c r="R477" s="233"/>
      <c r="S477" s="233"/>
      <c r="T477" s="234"/>
      <c r="AT477" s="235" t="s">
        <v>189</v>
      </c>
      <c r="AU477" s="235" t="s">
        <v>86</v>
      </c>
      <c r="AV477" s="13" t="s">
        <v>86</v>
      </c>
      <c r="AW477" s="13" t="s">
        <v>39</v>
      </c>
      <c r="AX477" s="13" t="s">
        <v>76</v>
      </c>
      <c r="AY477" s="235" t="s">
        <v>180</v>
      </c>
    </row>
    <row r="478" spans="2:51" s="14" customFormat="1" ht="12">
      <c r="B478" s="236"/>
      <c r="C478" s="237"/>
      <c r="D478" s="216" t="s">
        <v>189</v>
      </c>
      <c r="E478" s="238" t="s">
        <v>21</v>
      </c>
      <c r="F478" s="239" t="s">
        <v>192</v>
      </c>
      <c r="G478" s="237"/>
      <c r="H478" s="240">
        <v>2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AT478" s="246" t="s">
        <v>189</v>
      </c>
      <c r="AU478" s="246" t="s">
        <v>86</v>
      </c>
      <c r="AV478" s="14" t="s">
        <v>187</v>
      </c>
      <c r="AW478" s="14" t="s">
        <v>39</v>
      </c>
      <c r="AX478" s="14" t="s">
        <v>84</v>
      </c>
      <c r="AY478" s="246" t="s">
        <v>180</v>
      </c>
    </row>
    <row r="479" spans="2:65" s="1" customFormat="1" ht="25.5" customHeight="1">
      <c r="B479" s="42"/>
      <c r="C479" s="202" t="s">
        <v>1264</v>
      </c>
      <c r="D479" s="202" t="s">
        <v>182</v>
      </c>
      <c r="E479" s="203" t="s">
        <v>1265</v>
      </c>
      <c r="F479" s="204" t="s">
        <v>1266</v>
      </c>
      <c r="G479" s="205" t="s">
        <v>872</v>
      </c>
      <c r="H479" s="206">
        <v>3</v>
      </c>
      <c r="I479" s="207"/>
      <c r="J479" s="208">
        <f>ROUND(I479*H479,2)</f>
        <v>0</v>
      </c>
      <c r="K479" s="204" t="s">
        <v>186</v>
      </c>
      <c r="L479" s="62"/>
      <c r="M479" s="209" t="s">
        <v>21</v>
      </c>
      <c r="N479" s="210" t="s">
        <v>47</v>
      </c>
      <c r="O479" s="43"/>
      <c r="P479" s="211">
        <f>O479*H479</f>
        <v>0</v>
      </c>
      <c r="Q479" s="211">
        <v>0.00702</v>
      </c>
      <c r="R479" s="211">
        <f>Q479*H479</f>
        <v>0.021060000000000002</v>
      </c>
      <c r="S479" s="211">
        <v>0</v>
      </c>
      <c r="T479" s="212">
        <f>S479*H479</f>
        <v>0</v>
      </c>
      <c r="AR479" s="25" t="s">
        <v>187</v>
      </c>
      <c r="AT479" s="25" t="s">
        <v>182</v>
      </c>
      <c r="AU479" s="25" t="s">
        <v>86</v>
      </c>
      <c r="AY479" s="25" t="s">
        <v>180</v>
      </c>
      <c r="BE479" s="213">
        <f>IF(N479="základní",J479,0)</f>
        <v>0</v>
      </c>
      <c r="BF479" s="213">
        <f>IF(N479="snížená",J479,0)</f>
        <v>0</v>
      </c>
      <c r="BG479" s="213">
        <f>IF(N479="zákl. přenesená",J479,0)</f>
        <v>0</v>
      </c>
      <c r="BH479" s="213">
        <f>IF(N479="sníž. přenesená",J479,0)</f>
        <v>0</v>
      </c>
      <c r="BI479" s="213">
        <f>IF(N479="nulová",J479,0)</f>
        <v>0</v>
      </c>
      <c r="BJ479" s="25" t="s">
        <v>84</v>
      </c>
      <c r="BK479" s="213">
        <f>ROUND(I479*H479,2)</f>
        <v>0</v>
      </c>
      <c r="BL479" s="25" t="s">
        <v>187</v>
      </c>
      <c r="BM479" s="25" t="s">
        <v>1267</v>
      </c>
    </row>
    <row r="480" spans="2:51" s="12" customFormat="1" ht="12">
      <c r="B480" s="214"/>
      <c r="C480" s="215"/>
      <c r="D480" s="216" t="s">
        <v>189</v>
      </c>
      <c r="E480" s="217" t="s">
        <v>21</v>
      </c>
      <c r="F480" s="218" t="s">
        <v>1268</v>
      </c>
      <c r="G480" s="215"/>
      <c r="H480" s="217" t="s">
        <v>21</v>
      </c>
      <c r="I480" s="219"/>
      <c r="J480" s="215"/>
      <c r="K480" s="215"/>
      <c r="L480" s="220"/>
      <c r="M480" s="221"/>
      <c r="N480" s="222"/>
      <c r="O480" s="222"/>
      <c r="P480" s="222"/>
      <c r="Q480" s="222"/>
      <c r="R480" s="222"/>
      <c r="S480" s="222"/>
      <c r="T480" s="223"/>
      <c r="AT480" s="224" t="s">
        <v>189</v>
      </c>
      <c r="AU480" s="224" t="s">
        <v>86</v>
      </c>
      <c r="AV480" s="12" t="s">
        <v>84</v>
      </c>
      <c r="AW480" s="12" t="s">
        <v>39</v>
      </c>
      <c r="AX480" s="12" t="s">
        <v>76</v>
      </c>
      <c r="AY480" s="224" t="s">
        <v>180</v>
      </c>
    </row>
    <row r="481" spans="2:51" s="13" customFormat="1" ht="12">
      <c r="B481" s="225"/>
      <c r="C481" s="226"/>
      <c r="D481" s="216" t="s">
        <v>189</v>
      </c>
      <c r="E481" s="227" t="s">
        <v>21</v>
      </c>
      <c r="F481" s="228" t="s">
        <v>200</v>
      </c>
      <c r="G481" s="226"/>
      <c r="H481" s="229">
        <v>3</v>
      </c>
      <c r="I481" s="230"/>
      <c r="J481" s="226"/>
      <c r="K481" s="226"/>
      <c r="L481" s="231"/>
      <c r="M481" s="232"/>
      <c r="N481" s="233"/>
      <c r="O481" s="233"/>
      <c r="P481" s="233"/>
      <c r="Q481" s="233"/>
      <c r="R481" s="233"/>
      <c r="S481" s="233"/>
      <c r="T481" s="234"/>
      <c r="AT481" s="235" t="s">
        <v>189</v>
      </c>
      <c r="AU481" s="235" t="s">
        <v>86</v>
      </c>
      <c r="AV481" s="13" t="s">
        <v>86</v>
      </c>
      <c r="AW481" s="13" t="s">
        <v>39</v>
      </c>
      <c r="AX481" s="13" t="s">
        <v>76</v>
      </c>
      <c r="AY481" s="235" t="s">
        <v>180</v>
      </c>
    </row>
    <row r="482" spans="2:51" s="14" customFormat="1" ht="12">
      <c r="B482" s="236"/>
      <c r="C482" s="237"/>
      <c r="D482" s="216" t="s">
        <v>189</v>
      </c>
      <c r="E482" s="238" t="s">
        <v>21</v>
      </c>
      <c r="F482" s="239" t="s">
        <v>192</v>
      </c>
      <c r="G482" s="237"/>
      <c r="H482" s="240">
        <v>3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5"/>
      <c r="AT482" s="246" t="s">
        <v>189</v>
      </c>
      <c r="AU482" s="246" t="s">
        <v>86</v>
      </c>
      <c r="AV482" s="14" t="s">
        <v>187</v>
      </c>
      <c r="AW482" s="14" t="s">
        <v>39</v>
      </c>
      <c r="AX482" s="14" t="s">
        <v>84</v>
      </c>
      <c r="AY482" s="246" t="s">
        <v>180</v>
      </c>
    </row>
    <row r="483" spans="2:65" s="1" customFormat="1" ht="16.5" customHeight="1">
      <c r="B483" s="42"/>
      <c r="C483" s="264" t="s">
        <v>1269</v>
      </c>
      <c r="D483" s="264" t="s">
        <v>360</v>
      </c>
      <c r="E483" s="265" t="s">
        <v>1270</v>
      </c>
      <c r="F483" s="266" t="s">
        <v>1271</v>
      </c>
      <c r="G483" s="267" t="s">
        <v>872</v>
      </c>
      <c r="H483" s="268">
        <v>3</v>
      </c>
      <c r="I483" s="269"/>
      <c r="J483" s="270">
        <f>ROUND(I483*H483,2)</f>
        <v>0</v>
      </c>
      <c r="K483" s="266" t="s">
        <v>422</v>
      </c>
      <c r="L483" s="271"/>
      <c r="M483" s="272" t="s">
        <v>21</v>
      </c>
      <c r="N483" s="273" t="s">
        <v>47</v>
      </c>
      <c r="O483" s="43"/>
      <c r="P483" s="211">
        <f>O483*H483</f>
        <v>0</v>
      </c>
      <c r="Q483" s="211">
        <v>0.105</v>
      </c>
      <c r="R483" s="211">
        <f>Q483*H483</f>
        <v>0.315</v>
      </c>
      <c r="S483" s="211">
        <v>0</v>
      </c>
      <c r="T483" s="212">
        <f>S483*H483</f>
        <v>0</v>
      </c>
      <c r="AR483" s="25" t="s">
        <v>484</v>
      </c>
      <c r="AT483" s="25" t="s">
        <v>360</v>
      </c>
      <c r="AU483" s="25" t="s">
        <v>86</v>
      </c>
      <c r="AY483" s="25" t="s">
        <v>180</v>
      </c>
      <c r="BE483" s="213">
        <f>IF(N483="základní",J483,0)</f>
        <v>0</v>
      </c>
      <c r="BF483" s="213">
        <f>IF(N483="snížená",J483,0)</f>
        <v>0</v>
      </c>
      <c r="BG483" s="213">
        <f>IF(N483="zákl. přenesená",J483,0)</f>
        <v>0</v>
      </c>
      <c r="BH483" s="213">
        <f>IF(N483="sníž. přenesená",J483,0)</f>
        <v>0</v>
      </c>
      <c r="BI483" s="213">
        <f>IF(N483="nulová",J483,0)</f>
        <v>0</v>
      </c>
      <c r="BJ483" s="25" t="s">
        <v>84</v>
      </c>
      <c r="BK483" s="213">
        <f>ROUND(I483*H483,2)</f>
        <v>0</v>
      </c>
      <c r="BL483" s="25" t="s">
        <v>484</v>
      </c>
      <c r="BM483" s="25" t="s">
        <v>1272</v>
      </c>
    </row>
    <row r="484" spans="2:47" s="1" customFormat="1" ht="24">
      <c r="B484" s="42"/>
      <c r="C484" s="64"/>
      <c r="D484" s="216" t="s">
        <v>424</v>
      </c>
      <c r="E484" s="64"/>
      <c r="F484" s="274" t="s">
        <v>425</v>
      </c>
      <c r="G484" s="64"/>
      <c r="H484" s="64"/>
      <c r="I484" s="173"/>
      <c r="J484" s="64"/>
      <c r="K484" s="64"/>
      <c r="L484" s="62"/>
      <c r="M484" s="275"/>
      <c r="N484" s="43"/>
      <c r="O484" s="43"/>
      <c r="P484" s="43"/>
      <c r="Q484" s="43"/>
      <c r="R484" s="43"/>
      <c r="S484" s="43"/>
      <c r="T484" s="79"/>
      <c r="AT484" s="25" t="s">
        <v>424</v>
      </c>
      <c r="AU484" s="25" t="s">
        <v>86</v>
      </c>
    </row>
    <row r="485" spans="2:51" s="12" customFormat="1" ht="12">
      <c r="B485" s="214"/>
      <c r="C485" s="215"/>
      <c r="D485" s="216" t="s">
        <v>189</v>
      </c>
      <c r="E485" s="217" t="s">
        <v>21</v>
      </c>
      <c r="F485" s="218" t="s">
        <v>1273</v>
      </c>
      <c r="G485" s="215"/>
      <c r="H485" s="217" t="s">
        <v>21</v>
      </c>
      <c r="I485" s="219"/>
      <c r="J485" s="215"/>
      <c r="K485" s="215"/>
      <c r="L485" s="220"/>
      <c r="M485" s="221"/>
      <c r="N485" s="222"/>
      <c r="O485" s="222"/>
      <c r="P485" s="222"/>
      <c r="Q485" s="222"/>
      <c r="R485" s="222"/>
      <c r="S485" s="222"/>
      <c r="T485" s="223"/>
      <c r="AT485" s="224" t="s">
        <v>189</v>
      </c>
      <c r="AU485" s="224" t="s">
        <v>86</v>
      </c>
      <c r="AV485" s="12" t="s">
        <v>84</v>
      </c>
      <c r="AW485" s="12" t="s">
        <v>39</v>
      </c>
      <c r="AX485" s="12" t="s">
        <v>76</v>
      </c>
      <c r="AY485" s="224" t="s">
        <v>180</v>
      </c>
    </row>
    <row r="486" spans="2:51" s="13" customFormat="1" ht="12">
      <c r="B486" s="225"/>
      <c r="C486" s="226"/>
      <c r="D486" s="216" t="s">
        <v>189</v>
      </c>
      <c r="E486" s="227" t="s">
        <v>21</v>
      </c>
      <c r="F486" s="228" t="s">
        <v>200</v>
      </c>
      <c r="G486" s="226"/>
      <c r="H486" s="229">
        <v>3</v>
      </c>
      <c r="I486" s="230"/>
      <c r="J486" s="226"/>
      <c r="K486" s="226"/>
      <c r="L486" s="231"/>
      <c r="M486" s="232"/>
      <c r="N486" s="233"/>
      <c r="O486" s="233"/>
      <c r="P486" s="233"/>
      <c r="Q486" s="233"/>
      <c r="R486" s="233"/>
      <c r="S486" s="233"/>
      <c r="T486" s="234"/>
      <c r="AT486" s="235" t="s">
        <v>189</v>
      </c>
      <c r="AU486" s="235" t="s">
        <v>86</v>
      </c>
      <c r="AV486" s="13" t="s">
        <v>86</v>
      </c>
      <c r="AW486" s="13" t="s">
        <v>39</v>
      </c>
      <c r="AX486" s="13" t="s">
        <v>76</v>
      </c>
      <c r="AY486" s="235" t="s">
        <v>180</v>
      </c>
    </row>
    <row r="487" spans="2:51" s="14" customFormat="1" ht="12">
      <c r="B487" s="236"/>
      <c r="C487" s="237"/>
      <c r="D487" s="216" t="s">
        <v>189</v>
      </c>
      <c r="E487" s="238" t="s">
        <v>21</v>
      </c>
      <c r="F487" s="239" t="s">
        <v>192</v>
      </c>
      <c r="G487" s="237"/>
      <c r="H487" s="240">
        <v>3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AT487" s="246" t="s">
        <v>189</v>
      </c>
      <c r="AU487" s="246" t="s">
        <v>86</v>
      </c>
      <c r="AV487" s="14" t="s">
        <v>187</v>
      </c>
      <c r="AW487" s="14" t="s">
        <v>39</v>
      </c>
      <c r="AX487" s="14" t="s">
        <v>84</v>
      </c>
      <c r="AY487" s="246" t="s">
        <v>180</v>
      </c>
    </row>
    <row r="488" spans="2:65" s="1" customFormat="1" ht="16.5" customHeight="1">
      <c r="B488" s="42"/>
      <c r="C488" s="264" t="s">
        <v>1274</v>
      </c>
      <c r="D488" s="264" t="s">
        <v>360</v>
      </c>
      <c r="E488" s="265" t="s">
        <v>1275</v>
      </c>
      <c r="F488" s="266" t="s">
        <v>1276</v>
      </c>
      <c r="G488" s="267" t="s">
        <v>872</v>
      </c>
      <c r="H488" s="268">
        <v>3</v>
      </c>
      <c r="I488" s="269"/>
      <c r="J488" s="270">
        <f>ROUND(I488*H488,2)</f>
        <v>0</v>
      </c>
      <c r="K488" s="266" t="s">
        <v>422</v>
      </c>
      <c r="L488" s="271"/>
      <c r="M488" s="272" t="s">
        <v>21</v>
      </c>
      <c r="N488" s="273" t="s">
        <v>47</v>
      </c>
      <c r="O488" s="43"/>
      <c r="P488" s="211">
        <f>O488*H488</f>
        <v>0</v>
      </c>
      <c r="Q488" s="211">
        <v>0.01</v>
      </c>
      <c r="R488" s="211">
        <f>Q488*H488</f>
        <v>0.03</v>
      </c>
      <c r="S488" s="211">
        <v>0</v>
      </c>
      <c r="T488" s="212">
        <f>S488*H488</f>
        <v>0</v>
      </c>
      <c r="AR488" s="25" t="s">
        <v>484</v>
      </c>
      <c r="AT488" s="25" t="s">
        <v>360</v>
      </c>
      <c r="AU488" s="25" t="s">
        <v>86</v>
      </c>
      <c r="AY488" s="25" t="s">
        <v>180</v>
      </c>
      <c r="BE488" s="213">
        <f>IF(N488="základní",J488,0)</f>
        <v>0</v>
      </c>
      <c r="BF488" s="213">
        <f>IF(N488="snížená",J488,0)</f>
        <v>0</v>
      </c>
      <c r="BG488" s="213">
        <f>IF(N488="zákl. přenesená",J488,0)</f>
        <v>0</v>
      </c>
      <c r="BH488" s="213">
        <f>IF(N488="sníž. přenesená",J488,0)</f>
        <v>0</v>
      </c>
      <c r="BI488" s="213">
        <f>IF(N488="nulová",J488,0)</f>
        <v>0</v>
      </c>
      <c r="BJ488" s="25" t="s">
        <v>84</v>
      </c>
      <c r="BK488" s="213">
        <f>ROUND(I488*H488,2)</f>
        <v>0</v>
      </c>
      <c r="BL488" s="25" t="s">
        <v>484</v>
      </c>
      <c r="BM488" s="25" t="s">
        <v>1277</v>
      </c>
    </row>
    <row r="489" spans="2:47" s="1" customFormat="1" ht="24">
      <c r="B489" s="42"/>
      <c r="C489" s="64"/>
      <c r="D489" s="216" t="s">
        <v>424</v>
      </c>
      <c r="E489" s="64"/>
      <c r="F489" s="274" t="s">
        <v>425</v>
      </c>
      <c r="G489" s="64"/>
      <c r="H489" s="64"/>
      <c r="I489" s="173"/>
      <c r="J489" s="64"/>
      <c r="K489" s="64"/>
      <c r="L489" s="62"/>
      <c r="M489" s="275"/>
      <c r="N489" s="43"/>
      <c r="O489" s="43"/>
      <c r="P489" s="43"/>
      <c r="Q489" s="43"/>
      <c r="R489" s="43"/>
      <c r="S489" s="43"/>
      <c r="T489" s="79"/>
      <c r="AT489" s="25" t="s">
        <v>424</v>
      </c>
      <c r="AU489" s="25" t="s">
        <v>86</v>
      </c>
    </row>
    <row r="490" spans="2:51" s="12" customFormat="1" ht="12">
      <c r="B490" s="214"/>
      <c r="C490" s="215"/>
      <c r="D490" s="216" t="s">
        <v>189</v>
      </c>
      <c r="E490" s="217" t="s">
        <v>21</v>
      </c>
      <c r="F490" s="218" t="s">
        <v>1278</v>
      </c>
      <c r="G490" s="215"/>
      <c r="H490" s="217" t="s">
        <v>21</v>
      </c>
      <c r="I490" s="219"/>
      <c r="J490" s="215"/>
      <c r="K490" s="215"/>
      <c r="L490" s="220"/>
      <c r="M490" s="221"/>
      <c r="N490" s="222"/>
      <c r="O490" s="222"/>
      <c r="P490" s="222"/>
      <c r="Q490" s="222"/>
      <c r="R490" s="222"/>
      <c r="S490" s="222"/>
      <c r="T490" s="223"/>
      <c r="AT490" s="224" t="s">
        <v>189</v>
      </c>
      <c r="AU490" s="224" t="s">
        <v>86</v>
      </c>
      <c r="AV490" s="12" t="s">
        <v>84</v>
      </c>
      <c r="AW490" s="12" t="s">
        <v>39</v>
      </c>
      <c r="AX490" s="12" t="s">
        <v>76</v>
      </c>
      <c r="AY490" s="224" t="s">
        <v>180</v>
      </c>
    </row>
    <row r="491" spans="2:51" s="13" customFormat="1" ht="12">
      <c r="B491" s="225"/>
      <c r="C491" s="226"/>
      <c r="D491" s="216" t="s">
        <v>189</v>
      </c>
      <c r="E491" s="227" t="s">
        <v>21</v>
      </c>
      <c r="F491" s="228" t="s">
        <v>200</v>
      </c>
      <c r="G491" s="226"/>
      <c r="H491" s="229">
        <v>3</v>
      </c>
      <c r="I491" s="230"/>
      <c r="J491" s="226"/>
      <c r="K491" s="226"/>
      <c r="L491" s="231"/>
      <c r="M491" s="232"/>
      <c r="N491" s="233"/>
      <c r="O491" s="233"/>
      <c r="P491" s="233"/>
      <c r="Q491" s="233"/>
      <c r="R491" s="233"/>
      <c r="S491" s="233"/>
      <c r="T491" s="234"/>
      <c r="AT491" s="235" t="s">
        <v>189</v>
      </c>
      <c r="AU491" s="235" t="s">
        <v>86</v>
      </c>
      <c r="AV491" s="13" t="s">
        <v>86</v>
      </c>
      <c r="AW491" s="13" t="s">
        <v>39</v>
      </c>
      <c r="AX491" s="13" t="s">
        <v>76</v>
      </c>
      <c r="AY491" s="235" t="s">
        <v>180</v>
      </c>
    </row>
    <row r="492" spans="2:51" s="14" customFormat="1" ht="12">
      <c r="B492" s="236"/>
      <c r="C492" s="237"/>
      <c r="D492" s="216" t="s">
        <v>189</v>
      </c>
      <c r="E492" s="238" t="s">
        <v>21</v>
      </c>
      <c r="F492" s="239" t="s">
        <v>192</v>
      </c>
      <c r="G492" s="237"/>
      <c r="H492" s="240">
        <v>3</v>
      </c>
      <c r="I492" s="241"/>
      <c r="J492" s="237"/>
      <c r="K492" s="237"/>
      <c r="L492" s="242"/>
      <c r="M492" s="243"/>
      <c r="N492" s="244"/>
      <c r="O492" s="244"/>
      <c r="P492" s="244"/>
      <c r="Q492" s="244"/>
      <c r="R492" s="244"/>
      <c r="S492" s="244"/>
      <c r="T492" s="245"/>
      <c r="AT492" s="246" t="s">
        <v>189</v>
      </c>
      <c r="AU492" s="246" t="s">
        <v>86</v>
      </c>
      <c r="AV492" s="14" t="s">
        <v>187</v>
      </c>
      <c r="AW492" s="14" t="s">
        <v>39</v>
      </c>
      <c r="AX492" s="14" t="s">
        <v>84</v>
      </c>
      <c r="AY492" s="246" t="s">
        <v>180</v>
      </c>
    </row>
    <row r="493" spans="2:65" s="1" customFormat="1" ht="25.5" customHeight="1">
      <c r="B493" s="42"/>
      <c r="C493" s="202" t="s">
        <v>1279</v>
      </c>
      <c r="D493" s="202" t="s">
        <v>182</v>
      </c>
      <c r="E493" s="203" t="s">
        <v>1280</v>
      </c>
      <c r="F493" s="204" t="s">
        <v>1281</v>
      </c>
      <c r="G493" s="205" t="s">
        <v>872</v>
      </c>
      <c r="H493" s="206">
        <v>2</v>
      </c>
      <c r="I493" s="207"/>
      <c r="J493" s="208">
        <f>ROUND(I493*H493,2)</f>
        <v>0</v>
      </c>
      <c r="K493" s="204" t="s">
        <v>186</v>
      </c>
      <c r="L493" s="62"/>
      <c r="M493" s="209" t="s">
        <v>21</v>
      </c>
      <c r="N493" s="210" t="s">
        <v>47</v>
      </c>
      <c r="O493" s="43"/>
      <c r="P493" s="211">
        <f>O493*H493</f>
        <v>0</v>
      </c>
      <c r="Q493" s="211">
        <v>0.00702</v>
      </c>
      <c r="R493" s="211">
        <f>Q493*H493</f>
        <v>0.01404</v>
      </c>
      <c r="S493" s="211">
        <v>0</v>
      </c>
      <c r="T493" s="212">
        <f>S493*H493</f>
        <v>0</v>
      </c>
      <c r="AR493" s="25" t="s">
        <v>187</v>
      </c>
      <c r="AT493" s="25" t="s">
        <v>182</v>
      </c>
      <c r="AU493" s="25" t="s">
        <v>86</v>
      </c>
      <c r="AY493" s="25" t="s">
        <v>180</v>
      </c>
      <c r="BE493" s="213">
        <f>IF(N493="základní",J493,0)</f>
        <v>0</v>
      </c>
      <c r="BF493" s="213">
        <f>IF(N493="snížená",J493,0)</f>
        <v>0</v>
      </c>
      <c r="BG493" s="213">
        <f>IF(N493="zákl. přenesená",J493,0)</f>
        <v>0</v>
      </c>
      <c r="BH493" s="213">
        <f>IF(N493="sníž. přenesená",J493,0)</f>
        <v>0</v>
      </c>
      <c r="BI493" s="213">
        <f>IF(N493="nulová",J493,0)</f>
        <v>0</v>
      </c>
      <c r="BJ493" s="25" t="s">
        <v>84</v>
      </c>
      <c r="BK493" s="213">
        <f>ROUND(I493*H493,2)</f>
        <v>0</v>
      </c>
      <c r="BL493" s="25" t="s">
        <v>187</v>
      </c>
      <c r="BM493" s="25" t="s">
        <v>1282</v>
      </c>
    </row>
    <row r="494" spans="2:51" s="12" customFormat="1" ht="12">
      <c r="B494" s="214"/>
      <c r="C494" s="215"/>
      <c r="D494" s="216" t="s">
        <v>189</v>
      </c>
      <c r="E494" s="217" t="s">
        <v>21</v>
      </c>
      <c r="F494" s="218" t="s">
        <v>1283</v>
      </c>
      <c r="G494" s="215"/>
      <c r="H494" s="217" t="s">
        <v>21</v>
      </c>
      <c r="I494" s="219"/>
      <c r="J494" s="215"/>
      <c r="K494" s="215"/>
      <c r="L494" s="220"/>
      <c r="M494" s="221"/>
      <c r="N494" s="222"/>
      <c r="O494" s="222"/>
      <c r="P494" s="222"/>
      <c r="Q494" s="222"/>
      <c r="R494" s="222"/>
      <c r="S494" s="222"/>
      <c r="T494" s="223"/>
      <c r="AT494" s="224" t="s">
        <v>189</v>
      </c>
      <c r="AU494" s="224" t="s">
        <v>86</v>
      </c>
      <c r="AV494" s="12" t="s">
        <v>84</v>
      </c>
      <c r="AW494" s="12" t="s">
        <v>39</v>
      </c>
      <c r="AX494" s="12" t="s">
        <v>76</v>
      </c>
      <c r="AY494" s="224" t="s">
        <v>180</v>
      </c>
    </row>
    <row r="495" spans="2:51" s="13" customFormat="1" ht="12">
      <c r="B495" s="225"/>
      <c r="C495" s="226"/>
      <c r="D495" s="216" t="s">
        <v>189</v>
      </c>
      <c r="E495" s="227" t="s">
        <v>21</v>
      </c>
      <c r="F495" s="228" t="s">
        <v>86</v>
      </c>
      <c r="G495" s="226"/>
      <c r="H495" s="229">
        <v>2</v>
      </c>
      <c r="I495" s="230"/>
      <c r="J495" s="226"/>
      <c r="K495" s="226"/>
      <c r="L495" s="231"/>
      <c r="M495" s="232"/>
      <c r="N495" s="233"/>
      <c r="O495" s="233"/>
      <c r="P495" s="233"/>
      <c r="Q495" s="233"/>
      <c r="R495" s="233"/>
      <c r="S495" s="233"/>
      <c r="T495" s="234"/>
      <c r="AT495" s="235" t="s">
        <v>189</v>
      </c>
      <c r="AU495" s="235" t="s">
        <v>86</v>
      </c>
      <c r="AV495" s="13" t="s">
        <v>86</v>
      </c>
      <c r="AW495" s="13" t="s">
        <v>39</v>
      </c>
      <c r="AX495" s="13" t="s">
        <v>76</v>
      </c>
      <c r="AY495" s="235" t="s">
        <v>180</v>
      </c>
    </row>
    <row r="496" spans="2:51" s="14" customFormat="1" ht="12">
      <c r="B496" s="236"/>
      <c r="C496" s="237"/>
      <c r="D496" s="216" t="s">
        <v>189</v>
      </c>
      <c r="E496" s="238" t="s">
        <v>21</v>
      </c>
      <c r="F496" s="239" t="s">
        <v>192</v>
      </c>
      <c r="G496" s="237"/>
      <c r="H496" s="240">
        <v>2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AT496" s="246" t="s">
        <v>189</v>
      </c>
      <c r="AU496" s="246" t="s">
        <v>86</v>
      </c>
      <c r="AV496" s="14" t="s">
        <v>187</v>
      </c>
      <c r="AW496" s="14" t="s">
        <v>39</v>
      </c>
      <c r="AX496" s="14" t="s">
        <v>84</v>
      </c>
      <c r="AY496" s="246" t="s">
        <v>180</v>
      </c>
    </row>
    <row r="497" spans="2:65" s="1" customFormat="1" ht="25.5" customHeight="1">
      <c r="B497" s="42"/>
      <c r="C497" s="264" t="s">
        <v>1284</v>
      </c>
      <c r="D497" s="264" t="s">
        <v>360</v>
      </c>
      <c r="E497" s="265" t="s">
        <v>1285</v>
      </c>
      <c r="F497" s="266" t="s">
        <v>1286</v>
      </c>
      <c r="G497" s="267" t="s">
        <v>872</v>
      </c>
      <c r="H497" s="268">
        <v>2</v>
      </c>
      <c r="I497" s="269"/>
      <c r="J497" s="270">
        <f>ROUND(I497*H497,2)</f>
        <v>0</v>
      </c>
      <c r="K497" s="266" t="s">
        <v>422</v>
      </c>
      <c r="L497" s="271"/>
      <c r="M497" s="272" t="s">
        <v>21</v>
      </c>
      <c r="N497" s="273" t="s">
        <v>47</v>
      </c>
      <c r="O497" s="43"/>
      <c r="P497" s="211">
        <f>O497*H497</f>
        <v>0</v>
      </c>
      <c r="Q497" s="211">
        <v>0.055</v>
      </c>
      <c r="R497" s="211">
        <f>Q497*H497</f>
        <v>0.11</v>
      </c>
      <c r="S497" s="211">
        <v>0</v>
      </c>
      <c r="T497" s="212">
        <f>S497*H497</f>
        <v>0</v>
      </c>
      <c r="AR497" s="25" t="s">
        <v>223</v>
      </c>
      <c r="AT497" s="25" t="s">
        <v>360</v>
      </c>
      <c r="AU497" s="25" t="s">
        <v>86</v>
      </c>
      <c r="AY497" s="25" t="s">
        <v>180</v>
      </c>
      <c r="BE497" s="213">
        <f>IF(N497="základní",J497,0)</f>
        <v>0</v>
      </c>
      <c r="BF497" s="213">
        <f>IF(N497="snížená",J497,0)</f>
        <v>0</v>
      </c>
      <c r="BG497" s="213">
        <f>IF(N497="zákl. přenesená",J497,0)</f>
        <v>0</v>
      </c>
      <c r="BH497" s="213">
        <f>IF(N497="sníž. přenesená",J497,0)</f>
        <v>0</v>
      </c>
      <c r="BI497" s="213">
        <f>IF(N497="nulová",J497,0)</f>
        <v>0</v>
      </c>
      <c r="BJ497" s="25" t="s">
        <v>84</v>
      </c>
      <c r="BK497" s="213">
        <f>ROUND(I497*H497,2)</f>
        <v>0</v>
      </c>
      <c r="BL497" s="25" t="s">
        <v>187</v>
      </c>
      <c r="BM497" s="25" t="s">
        <v>1287</v>
      </c>
    </row>
    <row r="498" spans="2:47" s="1" customFormat="1" ht="24">
      <c r="B498" s="42"/>
      <c r="C498" s="64"/>
      <c r="D498" s="216" t="s">
        <v>424</v>
      </c>
      <c r="E498" s="64"/>
      <c r="F498" s="274" t="s">
        <v>425</v>
      </c>
      <c r="G498" s="64"/>
      <c r="H498" s="64"/>
      <c r="I498" s="173"/>
      <c r="J498" s="64"/>
      <c r="K498" s="64"/>
      <c r="L498" s="62"/>
      <c r="M498" s="275"/>
      <c r="N498" s="43"/>
      <c r="O498" s="43"/>
      <c r="P498" s="43"/>
      <c r="Q498" s="43"/>
      <c r="R498" s="43"/>
      <c r="S498" s="43"/>
      <c r="T498" s="79"/>
      <c r="AT498" s="25" t="s">
        <v>424</v>
      </c>
      <c r="AU498" s="25" t="s">
        <v>86</v>
      </c>
    </row>
    <row r="499" spans="2:51" s="12" customFormat="1" ht="12">
      <c r="B499" s="214"/>
      <c r="C499" s="215"/>
      <c r="D499" s="216" t="s">
        <v>189</v>
      </c>
      <c r="E499" s="217" t="s">
        <v>21</v>
      </c>
      <c r="F499" s="218" t="s">
        <v>1288</v>
      </c>
      <c r="G499" s="215"/>
      <c r="H499" s="217" t="s">
        <v>21</v>
      </c>
      <c r="I499" s="219"/>
      <c r="J499" s="215"/>
      <c r="K499" s="215"/>
      <c r="L499" s="220"/>
      <c r="M499" s="221"/>
      <c r="N499" s="222"/>
      <c r="O499" s="222"/>
      <c r="P499" s="222"/>
      <c r="Q499" s="222"/>
      <c r="R499" s="222"/>
      <c r="S499" s="222"/>
      <c r="T499" s="223"/>
      <c r="AT499" s="224" t="s">
        <v>189</v>
      </c>
      <c r="AU499" s="224" t="s">
        <v>86</v>
      </c>
      <c r="AV499" s="12" t="s">
        <v>84</v>
      </c>
      <c r="AW499" s="12" t="s">
        <v>39</v>
      </c>
      <c r="AX499" s="12" t="s">
        <v>76</v>
      </c>
      <c r="AY499" s="224" t="s">
        <v>180</v>
      </c>
    </row>
    <row r="500" spans="2:51" s="13" customFormat="1" ht="12">
      <c r="B500" s="225"/>
      <c r="C500" s="226"/>
      <c r="D500" s="216" t="s">
        <v>189</v>
      </c>
      <c r="E500" s="227" t="s">
        <v>21</v>
      </c>
      <c r="F500" s="228" t="s">
        <v>86</v>
      </c>
      <c r="G500" s="226"/>
      <c r="H500" s="229">
        <v>2</v>
      </c>
      <c r="I500" s="230"/>
      <c r="J500" s="226"/>
      <c r="K500" s="226"/>
      <c r="L500" s="231"/>
      <c r="M500" s="232"/>
      <c r="N500" s="233"/>
      <c r="O500" s="233"/>
      <c r="P500" s="233"/>
      <c r="Q500" s="233"/>
      <c r="R500" s="233"/>
      <c r="S500" s="233"/>
      <c r="T500" s="234"/>
      <c r="AT500" s="235" t="s">
        <v>189</v>
      </c>
      <c r="AU500" s="235" t="s">
        <v>86</v>
      </c>
      <c r="AV500" s="13" t="s">
        <v>86</v>
      </c>
      <c r="AW500" s="13" t="s">
        <v>39</v>
      </c>
      <c r="AX500" s="13" t="s">
        <v>76</v>
      </c>
      <c r="AY500" s="235" t="s">
        <v>180</v>
      </c>
    </row>
    <row r="501" spans="2:51" s="14" customFormat="1" ht="12">
      <c r="B501" s="236"/>
      <c r="C501" s="237"/>
      <c r="D501" s="216" t="s">
        <v>189</v>
      </c>
      <c r="E501" s="238" t="s">
        <v>21</v>
      </c>
      <c r="F501" s="239" t="s">
        <v>192</v>
      </c>
      <c r="G501" s="237"/>
      <c r="H501" s="240">
        <v>2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AT501" s="246" t="s">
        <v>189</v>
      </c>
      <c r="AU501" s="246" t="s">
        <v>86</v>
      </c>
      <c r="AV501" s="14" t="s">
        <v>187</v>
      </c>
      <c r="AW501" s="14" t="s">
        <v>39</v>
      </c>
      <c r="AX501" s="14" t="s">
        <v>84</v>
      </c>
      <c r="AY501" s="246" t="s">
        <v>180</v>
      </c>
    </row>
    <row r="502" spans="2:65" s="1" customFormat="1" ht="16.5" customHeight="1">
      <c r="B502" s="42"/>
      <c r="C502" s="202" t="s">
        <v>1289</v>
      </c>
      <c r="D502" s="202" t="s">
        <v>182</v>
      </c>
      <c r="E502" s="203" t="s">
        <v>1290</v>
      </c>
      <c r="F502" s="204" t="s">
        <v>1291</v>
      </c>
      <c r="G502" s="205" t="s">
        <v>220</v>
      </c>
      <c r="H502" s="206">
        <v>48.7</v>
      </c>
      <c r="I502" s="207"/>
      <c r="J502" s="208">
        <f>ROUND(I502*H502,2)</f>
        <v>0</v>
      </c>
      <c r="K502" s="204" t="s">
        <v>186</v>
      </c>
      <c r="L502" s="62"/>
      <c r="M502" s="209" t="s">
        <v>21</v>
      </c>
      <c r="N502" s="210" t="s">
        <v>47</v>
      </c>
      <c r="O502" s="43"/>
      <c r="P502" s="211">
        <f>O502*H502</f>
        <v>0</v>
      </c>
      <c r="Q502" s="211">
        <v>9E-05</v>
      </c>
      <c r="R502" s="211">
        <f>Q502*H502</f>
        <v>0.004383000000000001</v>
      </c>
      <c r="S502" s="211">
        <v>0</v>
      </c>
      <c r="T502" s="212">
        <f>S502*H502</f>
        <v>0</v>
      </c>
      <c r="AR502" s="25" t="s">
        <v>187</v>
      </c>
      <c r="AT502" s="25" t="s">
        <v>182</v>
      </c>
      <c r="AU502" s="25" t="s">
        <v>86</v>
      </c>
      <c r="AY502" s="25" t="s">
        <v>180</v>
      </c>
      <c r="BE502" s="213">
        <f>IF(N502="základní",J502,0)</f>
        <v>0</v>
      </c>
      <c r="BF502" s="213">
        <f>IF(N502="snížená",J502,0)</f>
        <v>0</v>
      </c>
      <c r="BG502" s="213">
        <f>IF(N502="zákl. přenesená",J502,0)</f>
        <v>0</v>
      </c>
      <c r="BH502" s="213">
        <f>IF(N502="sníž. přenesená",J502,0)</f>
        <v>0</v>
      </c>
      <c r="BI502" s="213">
        <f>IF(N502="nulová",J502,0)</f>
        <v>0</v>
      </c>
      <c r="BJ502" s="25" t="s">
        <v>84</v>
      </c>
      <c r="BK502" s="213">
        <f>ROUND(I502*H502,2)</f>
        <v>0</v>
      </c>
      <c r="BL502" s="25" t="s">
        <v>187</v>
      </c>
      <c r="BM502" s="25" t="s">
        <v>1292</v>
      </c>
    </row>
    <row r="503" spans="2:51" s="12" customFormat="1" ht="12">
      <c r="B503" s="214"/>
      <c r="C503" s="215"/>
      <c r="D503" s="216" t="s">
        <v>189</v>
      </c>
      <c r="E503" s="217" t="s">
        <v>21</v>
      </c>
      <c r="F503" s="218" t="s">
        <v>1293</v>
      </c>
      <c r="G503" s="215"/>
      <c r="H503" s="217" t="s">
        <v>21</v>
      </c>
      <c r="I503" s="219"/>
      <c r="J503" s="215"/>
      <c r="K503" s="215"/>
      <c r="L503" s="220"/>
      <c r="M503" s="221"/>
      <c r="N503" s="222"/>
      <c r="O503" s="222"/>
      <c r="P503" s="222"/>
      <c r="Q503" s="222"/>
      <c r="R503" s="222"/>
      <c r="S503" s="222"/>
      <c r="T503" s="223"/>
      <c r="AT503" s="224" t="s">
        <v>189</v>
      </c>
      <c r="AU503" s="224" t="s">
        <v>86</v>
      </c>
      <c r="AV503" s="12" t="s">
        <v>84</v>
      </c>
      <c r="AW503" s="12" t="s">
        <v>39</v>
      </c>
      <c r="AX503" s="12" t="s">
        <v>76</v>
      </c>
      <c r="AY503" s="224" t="s">
        <v>180</v>
      </c>
    </row>
    <row r="504" spans="2:51" s="13" customFormat="1" ht="12">
      <c r="B504" s="225"/>
      <c r="C504" s="226"/>
      <c r="D504" s="216" t="s">
        <v>189</v>
      </c>
      <c r="E504" s="227" t="s">
        <v>21</v>
      </c>
      <c r="F504" s="228" t="s">
        <v>1023</v>
      </c>
      <c r="G504" s="226"/>
      <c r="H504" s="229">
        <v>38.7</v>
      </c>
      <c r="I504" s="230"/>
      <c r="J504" s="226"/>
      <c r="K504" s="226"/>
      <c r="L504" s="231"/>
      <c r="M504" s="232"/>
      <c r="N504" s="233"/>
      <c r="O504" s="233"/>
      <c r="P504" s="233"/>
      <c r="Q504" s="233"/>
      <c r="R504" s="233"/>
      <c r="S504" s="233"/>
      <c r="T504" s="234"/>
      <c r="AT504" s="235" t="s">
        <v>189</v>
      </c>
      <c r="AU504" s="235" t="s">
        <v>86</v>
      </c>
      <c r="AV504" s="13" t="s">
        <v>86</v>
      </c>
      <c r="AW504" s="13" t="s">
        <v>39</v>
      </c>
      <c r="AX504" s="13" t="s">
        <v>76</v>
      </c>
      <c r="AY504" s="235" t="s">
        <v>180</v>
      </c>
    </row>
    <row r="505" spans="2:51" s="12" customFormat="1" ht="12">
      <c r="B505" s="214"/>
      <c r="C505" s="215"/>
      <c r="D505" s="216" t="s">
        <v>189</v>
      </c>
      <c r="E505" s="217" t="s">
        <v>21</v>
      </c>
      <c r="F505" s="218" t="s">
        <v>938</v>
      </c>
      <c r="G505" s="215"/>
      <c r="H505" s="217" t="s">
        <v>21</v>
      </c>
      <c r="I505" s="219"/>
      <c r="J505" s="215"/>
      <c r="K505" s="215"/>
      <c r="L505" s="220"/>
      <c r="M505" s="221"/>
      <c r="N505" s="222"/>
      <c r="O505" s="222"/>
      <c r="P505" s="222"/>
      <c r="Q505" s="222"/>
      <c r="R505" s="222"/>
      <c r="S505" s="222"/>
      <c r="T505" s="223"/>
      <c r="AT505" s="224" t="s">
        <v>189</v>
      </c>
      <c r="AU505" s="224" t="s">
        <v>86</v>
      </c>
      <c r="AV505" s="12" t="s">
        <v>84</v>
      </c>
      <c r="AW505" s="12" t="s">
        <v>39</v>
      </c>
      <c r="AX505" s="12" t="s">
        <v>76</v>
      </c>
      <c r="AY505" s="224" t="s">
        <v>180</v>
      </c>
    </row>
    <row r="506" spans="2:51" s="13" customFormat="1" ht="12">
      <c r="B506" s="225"/>
      <c r="C506" s="226"/>
      <c r="D506" s="216" t="s">
        <v>189</v>
      </c>
      <c r="E506" s="227" t="s">
        <v>21</v>
      </c>
      <c r="F506" s="228" t="s">
        <v>1053</v>
      </c>
      <c r="G506" s="226"/>
      <c r="H506" s="229">
        <v>10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4"/>
      <c r="AT506" s="235" t="s">
        <v>189</v>
      </c>
      <c r="AU506" s="235" t="s">
        <v>86</v>
      </c>
      <c r="AV506" s="13" t="s">
        <v>86</v>
      </c>
      <c r="AW506" s="13" t="s">
        <v>39</v>
      </c>
      <c r="AX506" s="13" t="s">
        <v>76</v>
      </c>
      <c r="AY506" s="235" t="s">
        <v>180</v>
      </c>
    </row>
    <row r="507" spans="2:51" s="14" customFormat="1" ht="12">
      <c r="B507" s="236"/>
      <c r="C507" s="237"/>
      <c r="D507" s="216" t="s">
        <v>189</v>
      </c>
      <c r="E507" s="238" t="s">
        <v>21</v>
      </c>
      <c r="F507" s="239" t="s">
        <v>192</v>
      </c>
      <c r="G507" s="237"/>
      <c r="H507" s="240">
        <v>48.7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AT507" s="246" t="s">
        <v>189</v>
      </c>
      <c r="AU507" s="246" t="s">
        <v>86</v>
      </c>
      <c r="AV507" s="14" t="s">
        <v>187</v>
      </c>
      <c r="AW507" s="14" t="s">
        <v>39</v>
      </c>
      <c r="AX507" s="14" t="s">
        <v>84</v>
      </c>
      <c r="AY507" s="246" t="s">
        <v>180</v>
      </c>
    </row>
    <row r="508" spans="2:65" s="1" customFormat="1" ht="25.5" customHeight="1">
      <c r="B508" s="42"/>
      <c r="C508" s="202" t="s">
        <v>1294</v>
      </c>
      <c r="D508" s="202" t="s">
        <v>182</v>
      </c>
      <c r="E508" s="203" t="s">
        <v>1295</v>
      </c>
      <c r="F508" s="204" t="s">
        <v>1296</v>
      </c>
      <c r="G508" s="205" t="s">
        <v>865</v>
      </c>
      <c r="H508" s="206">
        <v>4</v>
      </c>
      <c r="I508" s="207"/>
      <c r="J508" s="208">
        <f>ROUND(I508*H508,2)</f>
        <v>0</v>
      </c>
      <c r="K508" s="204" t="s">
        <v>422</v>
      </c>
      <c r="L508" s="62"/>
      <c r="M508" s="209" t="s">
        <v>21</v>
      </c>
      <c r="N508" s="210" t="s">
        <v>47</v>
      </c>
      <c r="O508" s="43"/>
      <c r="P508" s="211">
        <f>O508*H508</f>
        <v>0</v>
      </c>
      <c r="Q508" s="211">
        <v>0</v>
      </c>
      <c r="R508" s="211">
        <f>Q508*H508</f>
        <v>0</v>
      </c>
      <c r="S508" s="211">
        <v>0</v>
      </c>
      <c r="T508" s="212">
        <f>S508*H508</f>
        <v>0</v>
      </c>
      <c r="AR508" s="25" t="s">
        <v>187</v>
      </c>
      <c r="AT508" s="25" t="s">
        <v>182</v>
      </c>
      <c r="AU508" s="25" t="s">
        <v>86</v>
      </c>
      <c r="AY508" s="25" t="s">
        <v>180</v>
      </c>
      <c r="BE508" s="213">
        <f>IF(N508="základní",J508,0)</f>
        <v>0</v>
      </c>
      <c r="BF508" s="213">
        <f>IF(N508="snížená",J508,0)</f>
        <v>0</v>
      </c>
      <c r="BG508" s="213">
        <f>IF(N508="zákl. přenesená",J508,0)</f>
        <v>0</v>
      </c>
      <c r="BH508" s="213">
        <f>IF(N508="sníž. přenesená",J508,0)</f>
        <v>0</v>
      </c>
      <c r="BI508" s="213">
        <f>IF(N508="nulová",J508,0)</f>
        <v>0</v>
      </c>
      <c r="BJ508" s="25" t="s">
        <v>84</v>
      </c>
      <c r="BK508" s="213">
        <f>ROUND(I508*H508,2)</f>
        <v>0</v>
      </c>
      <c r="BL508" s="25" t="s">
        <v>187</v>
      </c>
      <c r="BM508" s="25" t="s">
        <v>1297</v>
      </c>
    </row>
    <row r="509" spans="2:47" s="1" customFormat="1" ht="24">
      <c r="B509" s="42"/>
      <c r="C509" s="64"/>
      <c r="D509" s="216" t="s">
        <v>424</v>
      </c>
      <c r="E509" s="64"/>
      <c r="F509" s="274" t="s">
        <v>425</v>
      </c>
      <c r="G509" s="64"/>
      <c r="H509" s="64"/>
      <c r="I509" s="173"/>
      <c r="J509" s="64"/>
      <c r="K509" s="64"/>
      <c r="L509" s="62"/>
      <c r="M509" s="275"/>
      <c r="N509" s="43"/>
      <c r="O509" s="43"/>
      <c r="P509" s="43"/>
      <c r="Q509" s="43"/>
      <c r="R509" s="43"/>
      <c r="S509" s="43"/>
      <c r="T509" s="79"/>
      <c r="AT509" s="25" t="s">
        <v>424</v>
      </c>
      <c r="AU509" s="25" t="s">
        <v>86</v>
      </c>
    </row>
    <row r="510" spans="2:51" s="12" customFormat="1" ht="12">
      <c r="B510" s="214"/>
      <c r="C510" s="215"/>
      <c r="D510" s="216" t="s">
        <v>189</v>
      </c>
      <c r="E510" s="217" t="s">
        <v>21</v>
      </c>
      <c r="F510" s="218" t="s">
        <v>1298</v>
      </c>
      <c r="G510" s="215"/>
      <c r="H510" s="217" t="s">
        <v>21</v>
      </c>
      <c r="I510" s="219"/>
      <c r="J510" s="215"/>
      <c r="K510" s="215"/>
      <c r="L510" s="220"/>
      <c r="M510" s="221"/>
      <c r="N510" s="222"/>
      <c r="O510" s="222"/>
      <c r="P510" s="222"/>
      <c r="Q510" s="222"/>
      <c r="R510" s="222"/>
      <c r="S510" s="222"/>
      <c r="T510" s="223"/>
      <c r="AT510" s="224" t="s">
        <v>189</v>
      </c>
      <c r="AU510" s="224" t="s">
        <v>86</v>
      </c>
      <c r="AV510" s="12" t="s">
        <v>84</v>
      </c>
      <c r="AW510" s="12" t="s">
        <v>39</v>
      </c>
      <c r="AX510" s="12" t="s">
        <v>76</v>
      </c>
      <c r="AY510" s="224" t="s">
        <v>180</v>
      </c>
    </row>
    <row r="511" spans="2:51" s="12" customFormat="1" ht="24">
      <c r="B511" s="214"/>
      <c r="C511" s="215"/>
      <c r="D511" s="216" t="s">
        <v>189</v>
      </c>
      <c r="E511" s="217" t="s">
        <v>21</v>
      </c>
      <c r="F511" s="218" t="s">
        <v>1299</v>
      </c>
      <c r="G511" s="215"/>
      <c r="H511" s="217" t="s">
        <v>21</v>
      </c>
      <c r="I511" s="219"/>
      <c r="J511" s="215"/>
      <c r="K511" s="215"/>
      <c r="L511" s="220"/>
      <c r="M511" s="221"/>
      <c r="N511" s="222"/>
      <c r="O511" s="222"/>
      <c r="P511" s="222"/>
      <c r="Q511" s="222"/>
      <c r="R511" s="222"/>
      <c r="S511" s="222"/>
      <c r="T511" s="223"/>
      <c r="AT511" s="224" t="s">
        <v>189</v>
      </c>
      <c r="AU511" s="224" t="s">
        <v>86</v>
      </c>
      <c r="AV511" s="12" t="s">
        <v>84</v>
      </c>
      <c r="AW511" s="12" t="s">
        <v>39</v>
      </c>
      <c r="AX511" s="12" t="s">
        <v>76</v>
      </c>
      <c r="AY511" s="224" t="s">
        <v>180</v>
      </c>
    </row>
    <row r="512" spans="2:51" s="13" customFormat="1" ht="12">
      <c r="B512" s="225"/>
      <c r="C512" s="226"/>
      <c r="D512" s="216" t="s">
        <v>189</v>
      </c>
      <c r="E512" s="227" t="s">
        <v>21</v>
      </c>
      <c r="F512" s="228" t="s">
        <v>1300</v>
      </c>
      <c r="G512" s="226"/>
      <c r="H512" s="229">
        <v>2</v>
      </c>
      <c r="I512" s="230"/>
      <c r="J512" s="226"/>
      <c r="K512" s="226"/>
      <c r="L512" s="231"/>
      <c r="M512" s="232"/>
      <c r="N512" s="233"/>
      <c r="O512" s="233"/>
      <c r="P512" s="233"/>
      <c r="Q512" s="233"/>
      <c r="R512" s="233"/>
      <c r="S512" s="233"/>
      <c r="T512" s="234"/>
      <c r="AT512" s="235" t="s">
        <v>189</v>
      </c>
      <c r="AU512" s="235" t="s">
        <v>86</v>
      </c>
      <c r="AV512" s="13" t="s">
        <v>86</v>
      </c>
      <c r="AW512" s="13" t="s">
        <v>39</v>
      </c>
      <c r="AX512" s="13" t="s">
        <v>76</v>
      </c>
      <c r="AY512" s="235" t="s">
        <v>180</v>
      </c>
    </row>
    <row r="513" spans="2:51" s="13" customFormat="1" ht="12">
      <c r="B513" s="225"/>
      <c r="C513" s="226"/>
      <c r="D513" s="216" t="s">
        <v>189</v>
      </c>
      <c r="E513" s="227" t="s">
        <v>21</v>
      </c>
      <c r="F513" s="228" t="s">
        <v>1084</v>
      </c>
      <c r="G513" s="226"/>
      <c r="H513" s="229">
        <v>2</v>
      </c>
      <c r="I513" s="230"/>
      <c r="J513" s="226"/>
      <c r="K513" s="226"/>
      <c r="L513" s="231"/>
      <c r="M513" s="232"/>
      <c r="N513" s="233"/>
      <c r="O513" s="233"/>
      <c r="P513" s="233"/>
      <c r="Q513" s="233"/>
      <c r="R513" s="233"/>
      <c r="S513" s="233"/>
      <c r="T513" s="234"/>
      <c r="AT513" s="235" t="s">
        <v>189</v>
      </c>
      <c r="AU513" s="235" t="s">
        <v>86</v>
      </c>
      <c r="AV513" s="13" t="s">
        <v>86</v>
      </c>
      <c r="AW513" s="13" t="s">
        <v>39</v>
      </c>
      <c r="AX513" s="13" t="s">
        <v>76</v>
      </c>
      <c r="AY513" s="235" t="s">
        <v>180</v>
      </c>
    </row>
    <row r="514" spans="2:51" s="14" customFormat="1" ht="12">
      <c r="B514" s="236"/>
      <c r="C514" s="237"/>
      <c r="D514" s="216" t="s">
        <v>189</v>
      </c>
      <c r="E514" s="238" t="s">
        <v>21</v>
      </c>
      <c r="F514" s="239" t="s">
        <v>192</v>
      </c>
      <c r="G514" s="237"/>
      <c r="H514" s="240">
        <v>4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AT514" s="246" t="s">
        <v>189</v>
      </c>
      <c r="AU514" s="246" t="s">
        <v>86</v>
      </c>
      <c r="AV514" s="14" t="s">
        <v>187</v>
      </c>
      <c r="AW514" s="14" t="s">
        <v>39</v>
      </c>
      <c r="AX514" s="14" t="s">
        <v>84</v>
      </c>
      <c r="AY514" s="246" t="s">
        <v>180</v>
      </c>
    </row>
    <row r="515" spans="2:65" s="1" customFormat="1" ht="25.5" customHeight="1">
      <c r="B515" s="42"/>
      <c r="C515" s="202" t="s">
        <v>1301</v>
      </c>
      <c r="D515" s="202" t="s">
        <v>182</v>
      </c>
      <c r="E515" s="203" t="s">
        <v>1302</v>
      </c>
      <c r="F515" s="204" t="s">
        <v>1303</v>
      </c>
      <c r="G515" s="205" t="s">
        <v>865</v>
      </c>
      <c r="H515" s="206">
        <v>1</v>
      </c>
      <c r="I515" s="207"/>
      <c r="J515" s="208">
        <f>ROUND(I515*H515,2)</f>
        <v>0</v>
      </c>
      <c r="K515" s="204" t="s">
        <v>422</v>
      </c>
      <c r="L515" s="62"/>
      <c r="M515" s="209" t="s">
        <v>21</v>
      </c>
      <c r="N515" s="210" t="s">
        <v>47</v>
      </c>
      <c r="O515" s="43"/>
      <c r="P515" s="211">
        <f>O515*H515</f>
        <v>0</v>
      </c>
      <c r="Q515" s="211">
        <v>0</v>
      </c>
      <c r="R515" s="211">
        <f>Q515*H515</f>
        <v>0</v>
      </c>
      <c r="S515" s="211">
        <v>0</v>
      </c>
      <c r="T515" s="212">
        <f>S515*H515</f>
        <v>0</v>
      </c>
      <c r="AR515" s="25" t="s">
        <v>187</v>
      </c>
      <c r="AT515" s="25" t="s">
        <v>182</v>
      </c>
      <c r="AU515" s="25" t="s">
        <v>86</v>
      </c>
      <c r="AY515" s="25" t="s">
        <v>180</v>
      </c>
      <c r="BE515" s="213">
        <f>IF(N515="základní",J515,0)</f>
        <v>0</v>
      </c>
      <c r="BF515" s="213">
        <f>IF(N515="snížená",J515,0)</f>
        <v>0</v>
      </c>
      <c r="BG515" s="213">
        <f>IF(N515="zákl. přenesená",J515,0)</f>
        <v>0</v>
      </c>
      <c r="BH515" s="213">
        <f>IF(N515="sníž. přenesená",J515,0)</f>
        <v>0</v>
      </c>
      <c r="BI515" s="213">
        <f>IF(N515="nulová",J515,0)</f>
        <v>0</v>
      </c>
      <c r="BJ515" s="25" t="s">
        <v>84</v>
      </c>
      <c r="BK515" s="213">
        <f>ROUND(I515*H515,2)</f>
        <v>0</v>
      </c>
      <c r="BL515" s="25" t="s">
        <v>187</v>
      </c>
      <c r="BM515" s="25" t="s">
        <v>1304</v>
      </c>
    </row>
    <row r="516" spans="2:47" s="1" customFormat="1" ht="24">
      <c r="B516" s="42"/>
      <c r="C516" s="64"/>
      <c r="D516" s="216" t="s">
        <v>424</v>
      </c>
      <c r="E516" s="64"/>
      <c r="F516" s="274" t="s">
        <v>425</v>
      </c>
      <c r="G516" s="64"/>
      <c r="H516" s="64"/>
      <c r="I516" s="173"/>
      <c r="J516" s="64"/>
      <c r="K516" s="64"/>
      <c r="L516" s="62"/>
      <c r="M516" s="275"/>
      <c r="N516" s="43"/>
      <c r="O516" s="43"/>
      <c r="P516" s="43"/>
      <c r="Q516" s="43"/>
      <c r="R516" s="43"/>
      <c r="S516" s="43"/>
      <c r="T516" s="79"/>
      <c r="AT516" s="25" t="s">
        <v>424</v>
      </c>
      <c r="AU516" s="25" t="s">
        <v>86</v>
      </c>
    </row>
    <row r="517" spans="2:51" s="12" customFormat="1" ht="12">
      <c r="B517" s="214"/>
      <c r="C517" s="215"/>
      <c r="D517" s="216" t="s">
        <v>189</v>
      </c>
      <c r="E517" s="217" t="s">
        <v>21</v>
      </c>
      <c r="F517" s="218" t="s">
        <v>1305</v>
      </c>
      <c r="G517" s="215"/>
      <c r="H517" s="217" t="s">
        <v>21</v>
      </c>
      <c r="I517" s="219"/>
      <c r="J517" s="215"/>
      <c r="K517" s="215"/>
      <c r="L517" s="220"/>
      <c r="M517" s="221"/>
      <c r="N517" s="222"/>
      <c r="O517" s="222"/>
      <c r="P517" s="222"/>
      <c r="Q517" s="222"/>
      <c r="R517" s="222"/>
      <c r="S517" s="222"/>
      <c r="T517" s="223"/>
      <c r="AT517" s="224" t="s">
        <v>189</v>
      </c>
      <c r="AU517" s="224" t="s">
        <v>86</v>
      </c>
      <c r="AV517" s="12" t="s">
        <v>84</v>
      </c>
      <c r="AW517" s="12" t="s">
        <v>39</v>
      </c>
      <c r="AX517" s="12" t="s">
        <v>76</v>
      </c>
      <c r="AY517" s="224" t="s">
        <v>180</v>
      </c>
    </row>
    <row r="518" spans="2:51" s="13" customFormat="1" ht="12">
      <c r="B518" s="225"/>
      <c r="C518" s="226"/>
      <c r="D518" s="216" t="s">
        <v>189</v>
      </c>
      <c r="E518" s="227" t="s">
        <v>21</v>
      </c>
      <c r="F518" s="228" t="s">
        <v>84</v>
      </c>
      <c r="G518" s="226"/>
      <c r="H518" s="229">
        <v>1</v>
      </c>
      <c r="I518" s="230"/>
      <c r="J518" s="226"/>
      <c r="K518" s="226"/>
      <c r="L518" s="231"/>
      <c r="M518" s="232"/>
      <c r="N518" s="233"/>
      <c r="O518" s="233"/>
      <c r="P518" s="233"/>
      <c r="Q518" s="233"/>
      <c r="R518" s="233"/>
      <c r="S518" s="233"/>
      <c r="T518" s="234"/>
      <c r="AT518" s="235" t="s">
        <v>189</v>
      </c>
      <c r="AU518" s="235" t="s">
        <v>86</v>
      </c>
      <c r="AV518" s="13" t="s">
        <v>86</v>
      </c>
      <c r="AW518" s="13" t="s">
        <v>39</v>
      </c>
      <c r="AX518" s="13" t="s">
        <v>76</v>
      </c>
      <c r="AY518" s="235" t="s">
        <v>180</v>
      </c>
    </row>
    <row r="519" spans="2:51" s="14" customFormat="1" ht="12">
      <c r="B519" s="236"/>
      <c r="C519" s="237"/>
      <c r="D519" s="216" t="s">
        <v>189</v>
      </c>
      <c r="E519" s="238" t="s">
        <v>21</v>
      </c>
      <c r="F519" s="239" t="s">
        <v>192</v>
      </c>
      <c r="G519" s="237"/>
      <c r="H519" s="240">
        <v>1</v>
      </c>
      <c r="I519" s="241"/>
      <c r="J519" s="237"/>
      <c r="K519" s="237"/>
      <c r="L519" s="242"/>
      <c r="M519" s="243"/>
      <c r="N519" s="244"/>
      <c r="O519" s="244"/>
      <c r="P519" s="244"/>
      <c r="Q519" s="244"/>
      <c r="R519" s="244"/>
      <c r="S519" s="244"/>
      <c r="T519" s="245"/>
      <c r="AT519" s="246" t="s">
        <v>189</v>
      </c>
      <c r="AU519" s="246" t="s">
        <v>86</v>
      </c>
      <c r="AV519" s="14" t="s">
        <v>187</v>
      </c>
      <c r="AW519" s="14" t="s">
        <v>39</v>
      </c>
      <c r="AX519" s="14" t="s">
        <v>84</v>
      </c>
      <c r="AY519" s="246" t="s">
        <v>180</v>
      </c>
    </row>
    <row r="520" spans="2:63" s="11" customFormat="1" ht="29.85" customHeight="1">
      <c r="B520" s="186"/>
      <c r="C520" s="187"/>
      <c r="D520" s="188" t="s">
        <v>75</v>
      </c>
      <c r="E520" s="200" t="s">
        <v>235</v>
      </c>
      <c r="F520" s="200" t="s">
        <v>433</v>
      </c>
      <c r="G520" s="187"/>
      <c r="H520" s="187"/>
      <c r="I520" s="190"/>
      <c r="J520" s="201">
        <f>BK520</f>
        <v>0</v>
      </c>
      <c r="K520" s="187"/>
      <c r="L520" s="192"/>
      <c r="M520" s="193"/>
      <c r="N520" s="194"/>
      <c r="O520" s="194"/>
      <c r="P520" s="195">
        <f>SUM(P521:P532)</f>
        <v>0</v>
      </c>
      <c r="Q520" s="194"/>
      <c r="R520" s="195">
        <f>SUM(R521:R532)</f>
        <v>0.010187</v>
      </c>
      <c r="S520" s="194"/>
      <c r="T520" s="196">
        <f>SUM(T521:T532)</f>
        <v>0</v>
      </c>
      <c r="AR520" s="197" t="s">
        <v>84</v>
      </c>
      <c r="AT520" s="198" t="s">
        <v>75</v>
      </c>
      <c r="AU520" s="198" t="s">
        <v>84</v>
      </c>
      <c r="AY520" s="197" t="s">
        <v>180</v>
      </c>
      <c r="BK520" s="199">
        <f>SUM(BK521:BK532)</f>
        <v>0</v>
      </c>
    </row>
    <row r="521" spans="2:65" s="1" customFormat="1" ht="25.5" customHeight="1">
      <c r="B521" s="42"/>
      <c r="C521" s="202" t="s">
        <v>1306</v>
      </c>
      <c r="D521" s="202" t="s">
        <v>182</v>
      </c>
      <c r="E521" s="203" t="s">
        <v>1307</v>
      </c>
      <c r="F521" s="204" t="s">
        <v>1308</v>
      </c>
      <c r="G521" s="205" t="s">
        <v>220</v>
      </c>
      <c r="H521" s="206">
        <v>16.7</v>
      </c>
      <c r="I521" s="207"/>
      <c r="J521" s="208">
        <f>ROUND(I521*H521,2)</f>
        <v>0</v>
      </c>
      <c r="K521" s="204" t="s">
        <v>186</v>
      </c>
      <c r="L521" s="62"/>
      <c r="M521" s="209" t="s">
        <v>21</v>
      </c>
      <c r="N521" s="210" t="s">
        <v>47</v>
      </c>
      <c r="O521" s="43"/>
      <c r="P521" s="211">
        <f>O521*H521</f>
        <v>0</v>
      </c>
      <c r="Q521" s="211">
        <v>0</v>
      </c>
      <c r="R521" s="211">
        <f>Q521*H521</f>
        <v>0</v>
      </c>
      <c r="S521" s="211">
        <v>0</v>
      </c>
      <c r="T521" s="212">
        <f>S521*H521</f>
        <v>0</v>
      </c>
      <c r="AR521" s="25" t="s">
        <v>187</v>
      </c>
      <c r="AT521" s="25" t="s">
        <v>182</v>
      </c>
      <c r="AU521" s="25" t="s">
        <v>86</v>
      </c>
      <c r="AY521" s="25" t="s">
        <v>180</v>
      </c>
      <c r="BE521" s="213">
        <f>IF(N521="základní",J521,0)</f>
        <v>0</v>
      </c>
      <c r="BF521" s="213">
        <f>IF(N521="snížená",J521,0)</f>
        <v>0</v>
      </c>
      <c r="BG521" s="213">
        <f>IF(N521="zákl. přenesená",J521,0)</f>
        <v>0</v>
      </c>
      <c r="BH521" s="213">
        <f>IF(N521="sníž. přenesená",J521,0)</f>
        <v>0</v>
      </c>
      <c r="BI521" s="213">
        <f>IF(N521="nulová",J521,0)</f>
        <v>0</v>
      </c>
      <c r="BJ521" s="25" t="s">
        <v>84</v>
      </c>
      <c r="BK521" s="213">
        <f>ROUND(I521*H521,2)</f>
        <v>0</v>
      </c>
      <c r="BL521" s="25" t="s">
        <v>187</v>
      </c>
      <c r="BM521" s="25" t="s">
        <v>1309</v>
      </c>
    </row>
    <row r="522" spans="2:51" s="12" customFormat="1" ht="12">
      <c r="B522" s="214"/>
      <c r="C522" s="215"/>
      <c r="D522" s="216" t="s">
        <v>189</v>
      </c>
      <c r="E522" s="217" t="s">
        <v>21</v>
      </c>
      <c r="F522" s="218" t="s">
        <v>1310</v>
      </c>
      <c r="G522" s="215"/>
      <c r="H522" s="217" t="s">
        <v>21</v>
      </c>
      <c r="I522" s="219"/>
      <c r="J522" s="215"/>
      <c r="K522" s="215"/>
      <c r="L522" s="220"/>
      <c r="M522" s="221"/>
      <c r="N522" s="222"/>
      <c r="O522" s="222"/>
      <c r="P522" s="222"/>
      <c r="Q522" s="222"/>
      <c r="R522" s="222"/>
      <c r="S522" s="222"/>
      <c r="T522" s="223"/>
      <c r="AT522" s="224" t="s">
        <v>189</v>
      </c>
      <c r="AU522" s="224" t="s">
        <v>86</v>
      </c>
      <c r="AV522" s="12" t="s">
        <v>84</v>
      </c>
      <c r="AW522" s="12" t="s">
        <v>39</v>
      </c>
      <c r="AX522" s="12" t="s">
        <v>76</v>
      </c>
      <c r="AY522" s="224" t="s">
        <v>180</v>
      </c>
    </row>
    <row r="523" spans="2:51" s="13" customFormat="1" ht="12">
      <c r="B523" s="225"/>
      <c r="C523" s="226"/>
      <c r="D523" s="216" t="s">
        <v>189</v>
      </c>
      <c r="E523" s="227" t="s">
        <v>21</v>
      </c>
      <c r="F523" s="228" t="s">
        <v>1311</v>
      </c>
      <c r="G523" s="226"/>
      <c r="H523" s="229">
        <v>16.7</v>
      </c>
      <c r="I523" s="230"/>
      <c r="J523" s="226"/>
      <c r="K523" s="226"/>
      <c r="L523" s="231"/>
      <c r="M523" s="232"/>
      <c r="N523" s="233"/>
      <c r="O523" s="233"/>
      <c r="P523" s="233"/>
      <c r="Q523" s="233"/>
      <c r="R523" s="233"/>
      <c r="S523" s="233"/>
      <c r="T523" s="234"/>
      <c r="AT523" s="235" t="s">
        <v>189</v>
      </c>
      <c r="AU523" s="235" t="s">
        <v>86</v>
      </c>
      <c r="AV523" s="13" t="s">
        <v>86</v>
      </c>
      <c r="AW523" s="13" t="s">
        <v>39</v>
      </c>
      <c r="AX523" s="13" t="s">
        <v>76</v>
      </c>
      <c r="AY523" s="235" t="s">
        <v>180</v>
      </c>
    </row>
    <row r="524" spans="2:51" s="14" customFormat="1" ht="12">
      <c r="B524" s="236"/>
      <c r="C524" s="237"/>
      <c r="D524" s="216" t="s">
        <v>189</v>
      </c>
      <c r="E524" s="238" t="s">
        <v>21</v>
      </c>
      <c r="F524" s="239" t="s">
        <v>192</v>
      </c>
      <c r="G524" s="237"/>
      <c r="H524" s="240">
        <v>16.7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AT524" s="246" t="s">
        <v>189</v>
      </c>
      <c r="AU524" s="246" t="s">
        <v>86</v>
      </c>
      <c r="AV524" s="14" t="s">
        <v>187</v>
      </c>
      <c r="AW524" s="14" t="s">
        <v>39</v>
      </c>
      <c r="AX524" s="14" t="s">
        <v>84</v>
      </c>
      <c r="AY524" s="246" t="s">
        <v>180</v>
      </c>
    </row>
    <row r="525" spans="2:65" s="1" customFormat="1" ht="38.25" customHeight="1">
      <c r="B525" s="42"/>
      <c r="C525" s="202" t="s">
        <v>1312</v>
      </c>
      <c r="D525" s="202" t="s">
        <v>182</v>
      </c>
      <c r="E525" s="203" t="s">
        <v>641</v>
      </c>
      <c r="F525" s="204" t="s">
        <v>642</v>
      </c>
      <c r="G525" s="205" t="s">
        <v>220</v>
      </c>
      <c r="H525" s="206">
        <v>16.7</v>
      </c>
      <c r="I525" s="207"/>
      <c r="J525" s="208">
        <f>ROUND(I525*H525,2)</f>
        <v>0</v>
      </c>
      <c r="K525" s="204" t="s">
        <v>186</v>
      </c>
      <c r="L525" s="62"/>
      <c r="M525" s="209" t="s">
        <v>21</v>
      </c>
      <c r="N525" s="210" t="s">
        <v>47</v>
      </c>
      <c r="O525" s="43"/>
      <c r="P525" s="211">
        <f>O525*H525</f>
        <v>0</v>
      </c>
      <c r="Q525" s="211">
        <v>0.00061</v>
      </c>
      <c r="R525" s="211">
        <f>Q525*H525</f>
        <v>0.010187</v>
      </c>
      <c r="S525" s="211">
        <v>0</v>
      </c>
      <c r="T525" s="212">
        <f>S525*H525</f>
        <v>0</v>
      </c>
      <c r="AR525" s="25" t="s">
        <v>187</v>
      </c>
      <c r="AT525" s="25" t="s">
        <v>182</v>
      </c>
      <c r="AU525" s="25" t="s">
        <v>86</v>
      </c>
      <c r="AY525" s="25" t="s">
        <v>180</v>
      </c>
      <c r="BE525" s="213">
        <f>IF(N525="základní",J525,0)</f>
        <v>0</v>
      </c>
      <c r="BF525" s="213">
        <f>IF(N525="snížená",J525,0)</f>
        <v>0</v>
      </c>
      <c r="BG525" s="213">
        <f>IF(N525="zákl. přenesená",J525,0)</f>
        <v>0</v>
      </c>
      <c r="BH525" s="213">
        <f>IF(N525="sníž. přenesená",J525,0)</f>
        <v>0</v>
      </c>
      <c r="BI525" s="213">
        <f>IF(N525="nulová",J525,0)</f>
        <v>0</v>
      </c>
      <c r="BJ525" s="25" t="s">
        <v>84</v>
      </c>
      <c r="BK525" s="213">
        <f>ROUND(I525*H525,2)</f>
        <v>0</v>
      </c>
      <c r="BL525" s="25" t="s">
        <v>187</v>
      </c>
      <c r="BM525" s="25" t="s">
        <v>1313</v>
      </c>
    </row>
    <row r="526" spans="2:51" s="12" customFormat="1" ht="12">
      <c r="B526" s="214"/>
      <c r="C526" s="215"/>
      <c r="D526" s="216" t="s">
        <v>189</v>
      </c>
      <c r="E526" s="217" t="s">
        <v>21</v>
      </c>
      <c r="F526" s="218" t="s">
        <v>1314</v>
      </c>
      <c r="G526" s="215"/>
      <c r="H526" s="217" t="s">
        <v>21</v>
      </c>
      <c r="I526" s="219"/>
      <c r="J526" s="215"/>
      <c r="K526" s="215"/>
      <c r="L526" s="220"/>
      <c r="M526" s="221"/>
      <c r="N526" s="222"/>
      <c r="O526" s="222"/>
      <c r="P526" s="222"/>
      <c r="Q526" s="222"/>
      <c r="R526" s="222"/>
      <c r="S526" s="222"/>
      <c r="T526" s="223"/>
      <c r="AT526" s="224" t="s">
        <v>189</v>
      </c>
      <c r="AU526" s="224" t="s">
        <v>86</v>
      </c>
      <c r="AV526" s="12" t="s">
        <v>84</v>
      </c>
      <c r="AW526" s="12" t="s">
        <v>39</v>
      </c>
      <c r="AX526" s="12" t="s">
        <v>76</v>
      </c>
      <c r="AY526" s="224" t="s">
        <v>180</v>
      </c>
    </row>
    <row r="527" spans="2:51" s="13" customFormat="1" ht="12">
      <c r="B527" s="225"/>
      <c r="C527" s="226"/>
      <c r="D527" s="216" t="s">
        <v>189</v>
      </c>
      <c r="E527" s="227" t="s">
        <v>21</v>
      </c>
      <c r="F527" s="228" t="s">
        <v>1311</v>
      </c>
      <c r="G527" s="226"/>
      <c r="H527" s="229">
        <v>16.7</v>
      </c>
      <c r="I527" s="230"/>
      <c r="J527" s="226"/>
      <c r="K527" s="226"/>
      <c r="L527" s="231"/>
      <c r="M527" s="232"/>
      <c r="N527" s="233"/>
      <c r="O527" s="233"/>
      <c r="P527" s="233"/>
      <c r="Q527" s="233"/>
      <c r="R527" s="233"/>
      <c r="S527" s="233"/>
      <c r="T527" s="234"/>
      <c r="AT527" s="235" t="s">
        <v>189</v>
      </c>
      <c r="AU527" s="235" t="s">
        <v>86</v>
      </c>
      <c r="AV527" s="13" t="s">
        <v>86</v>
      </c>
      <c r="AW527" s="13" t="s">
        <v>39</v>
      </c>
      <c r="AX527" s="13" t="s">
        <v>76</v>
      </c>
      <c r="AY527" s="235" t="s">
        <v>180</v>
      </c>
    </row>
    <row r="528" spans="2:51" s="14" customFormat="1" ht="12">
      <c r="B528" s="236"/>
      <c r="C528" s="237"/>
      <c r="D528" s="216" t="s">
        <v>189</v>
      </c>
      <c r="E528" s="238" t="s">
        <v>21</v>
      </c>
      <c r="F528" s="239" t="s">
        <v>192</v>
      </c>
      <c r="G528" s="237"/>
      <c r="H528" s="240">
        <v>16.7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5"/>
      <c r="AT528" s="246" t="s">
        <v>189</v>
      </c>
      <c r="AU528" s="246" t="s">
        <v>86</v>
      </c>
      <c r="AV528" s="14" t="s">
        <v>187</v>
      </c>
      <c r="AW528" s="14" t="s">
        <v>39</v>
      </c>
      <c r="AX528" s="14" t="s">
        <v>84</v>
      </c>
      <c r="AY528" s="246" t="s">
        <v>180</v>
      </c>
    </row>
    <row r="529" spans="2:65" s="1" customFormat="1" ht="25.5" customHeight="1">
      <c r="B529" s="42"/>
      <c r="C529" s="202" t="s">
        <v>1315</v>
      </c>
      <c r="D529" s="202" t="s">
        <v>182</v>
      </c>
      <c r="E529" s="203" t="s">
        <v>651</v>
      </c>
      <c r="F529" s="204" t="s">
        <v>652</v>
      </c>
      <c r="G529" s="205" t="s">
        <v>220</v>
      </c>
      <c r="H529" s="206">
        <v>16.7</v>
      </c>
      <c r="I529" s="207"/>
      <c r="J529" s="208">
        <f>ROUND(I529*H529,2)</f>
        <v>0</v>
      </c>
      <c r="K529" s="204" t="s">
        <v>186</v>
      </c>
      <c r="L529" s="62"/>
      <c r="M529" s="209" t="s">
        <v>21</v>
      </c>
      <c r="N529" s="210" t="s">
        <v>47</v>
      </c>
      <c r="O529" s="43"/>
      <c r="P529" s="211">
        <f>O529*H529</f>
        <v>0</v>
      </c>
      <c r="Q529" s="211">
        <v>0</v>
      </c>
      <c r="R529" s="211">
        <f>Q529*H529</f>
        <v>0</v>
      </c>
      <c r="S529" s="211">
        <v>0</v>
      </c>
      <c r="T529" s="212">
        <f>S529*H529</f>
        <v>0</v>
      </c>
      <c r="AR529" s="25" t="s">
        <v>187</v>
      </c>
      <c r="AT529" s="25" t="s">
        <v>182</v>
      </c>
      <c r="AU529" s="25" t="s">
        <v>86</v>
      </c>
      <c r="AY529" s="25" t="s">
        <v>180</v>
      </c>
      <c r="BE529" s="213">
        <f>IF(N529="základní",J529,0)</f>
        <v>0</v>
      </c>
      <c r="BF529" s="213">
        <f>IF(N529="snížená",J529,0)</f>
        <v>0</v>
      </c>
      <c r="BG529" s="213">
        <f>IF(N529="zákl. přenesená",J529,0)</f>
        <v>0</v>
      </c>
      <c r="BH529" s="213">
        <f>IF(N529="sníž. přenesená",J529,0)</f>
        <v>0</v>
      </c>
      <c r="BI529" s="213">
        <f>IF(N529="nulová",J529,0)</f>
        <v>0</v>
      </c>
      <c r="BJ529" s="25" t="s">
        <v>84</v>
      </c>
      <c r="BK529" s="213">
        <f>ROUND(I529*H529,2)</f>
        <v>0</v>
      </c>
      <c r="BL529" s="25" t="s">
        <v>187</v>
      </c>
      <c r="BM529" s="25" t="s">
        <v>1316</v>
      </c>
    </row>
    <row r="530" spans="2:51" s="12" customFormat="1" ht="12">
      <c r="B530" s="214"/>
      <c r="C530" s="215"/>
      <c r="D530" s="216" t="s">
        <v>189</v>
      </c>
      <c r="E530" s="217" t="s">
        <v>21</v>
      </c>
      <c r="F530" s="218" t="s">
        <v>1317</v>
      </c>
      <c r="G530" s="215"/>
      <c r="H530" s="217" t="s">
        <v>21</v>
      </c>
      <c r="I530" s="219"/>
      <c r="J530" s="215"/>
      <c r="K530" s="215"/>
      <c r="L530" s="220"/>
      <c r="M530" s="221"/>
      <c r="N530" s="222"/>
      <c r="O530" s="222"/>
      <c r="P530" s="222"/>
      <c r="Q530" s="222"/>
      <c r="R530" s="222"/>
      <c r="S530" s="222"/>
      <c r="T530" s="223"/>
      <c r="AT530" s="224" t="s">
        <v>189</v>
      </c>
      <c r="AU530" s="224" t="s">
        <v>86</v>
      </c>
      <c r="AV530" s="12" t="s">
        <v>84</v>
      </c>
      <c r="AW530" s="12" t="s">
        <v>39</v>
      </c>
      <c r="AX530" s="12" t="s">
        <v>76</v>
      </c>
      <c r="AY530" s="224" t="s">
        <v>180</v>
      </c>
    </row>
    <row r="531" spans="2:51" s="13" customFormat="1" ht="12">
      <c r="B531" s="225"/>
      <c r="C531" s="226"/>
      <c r="D531" s="216" t="s">
        <v>189</v>
      </c>
      <c r="E531" s="227" t="s">
        <v>21</v>
      </c>
      <c r="F531" s="228" t="s">
        <v>1311</v>
      </c>
      <c r="G531" s="226"/>
      <c r="H531" s="229">
        <v>16.7</v>
      </c>
      <c r="I531" s="230"/>
      <c r="J531" s="226"/>
      <c r="K531" s="226"/>
      <c r="L531" s="231"/>
      <c r="M531" s="232"/>
      <c r="N531" s="233"/>
      <c r="O531" s="233"/>
      <c r="P531" s="233"/>
      <c r="Q531" s="233"/>
      <c r="R531" s="233"/>
      <c r="S531" s="233"/>
      <c r="T531" s="234"/>
      <c r="AT531" s="235" t="s">
        <v>189</v>
      </c>
      <c r="AU531" s="235" t="s">
        <v>86</v>
      </c>
      <c r="AV531" s="13" t="s">
        <v>86</v>
      </c>
      <c r="AW531" s="13" t="s">
        <v>39</v>
      </c>
      <c r="AX531" s="13" t="s">
        <v>76</v>
      </c>
      <c r="AY531" s="235" t="s">
        <v>180</v>
      </c>
    </row>
    <row r="532" spans="2:51" s="14" customFormat="1" ht="12">
      <c r="B532" s="236"/>
      <c r="C532" s="237"/>
      <c r="D532" s="216" t="s">
        <v>189</v>
      </c>
      <c r="E532" s="238" t="s">
        <v>21</v>
      </c>
      <c r="F532" s="239" t="s">
        <v>192</v>
      </c>
      <c r="G532" s="237"/>
      <c r="H532" s="240">
        <v>16.7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AT532" s="246" t="s">
        <v>189</v>
      </c>
      <c r="AU532" s="246" t="s">
        <v>86</v>
      </c>
      <c r="AV532" s="14" t="s">
        <v>187</v>
      </c>
      <c r="AW532" s="14" t="s">
        <v>39</v>
      </c>
      <c r="AX532" s="14" t="s">
        <v>84</v>
      </c>
      <c r="AY532" s="246" t="s">
        <v>180</v>
      </c>
    </row>
    <row r="533" spans="2:63" s="11" customFormat="1" ht="29.85" customHeight="1">
      <c r="B533" s="186"/>
      <c r="C533" s="187"/>
      <c r="D533" s="188" t="s">
        <v>75</v>
      </c>
      <c r="E533" s="200" t="s">
        <v>252</v>
      </c>
      <c r="F533" s="200" t="s">
        <v>253</v>
      </c>
      <c r="G533" s="187"/>
      <c r="H533" s="187"/>
      <c r="I533" s="190"/>
      <c r="J533" s="201">
        <f>BK533</f>
        <v>0</v>
      </c>
      <c r="K533" s="187"/>
      <c r="L533" s="192"/>
      <c r="M533" s="193"/>
      <c r="N533" s="194"/>
      <c r="O533" s="194"/>
      <c r="P533" s="195">
        <f>SUM(P534:P550)</f>
        <v>0</v>
      </c>
      <c r="Q533" s="194"/>
      <c r="R533" s="195">
        <f>SUM(R534:R550)</f>
        <v>0</v>
      </c>
      <c r="S533" s="194"/>
      <c r="T533" s="196">
        <f>SUM(T534:T550)</f>
        <v>0</v>
      </c>
      <c r="AR533" s="197" t="s">
        <v>84</v>
      </c>
      <c r="AT533" s="198" t="s">
        <v>75</v>
      </c>
      <c r="AU533" s="198" t="s">
        <v>84</v>
      </c>
      <c r="AY533" s="197" t="s">
        <v>180</v>
      </c>
      <c r="BK533" s="199">
        <f>SUM(BK534:BK550)</f>
        <v>0</v>
      </c>
    </row>
    <row r="534" spans="2:65" s="1" customFormat="1" ht="25.5" customHeight="1">
      <c r="B534" s="42"/>
      <c r="C534" s="202" t="s">
        <v>1318</v>
      </c>
      <c r="D534" s="202" t="s">
        <v>182</v>
      </c>
      <c r="E534" s="203" t="s">
        <v>1319</v>
      </c>
      <c r="F534" s="204" t="s">
        <v>1320</v>
      </c>
      <c r="G534" s="205" t="s">
        <v>257</v>
      </c>
      <c r="H534" s="206">
        <v>18.514</v>
      </c>
      <c r="I534" s="207"/>
      <c r="J534" s="208">
        <f>ROUND(I534*H534,2)</f>
        <v>0</v>
      </c>
      <c r="K534" s="204" t="s">
        <v>186</v>
      </c>
      <c r="L534" s="62"/>
      <c r="M534" s="209" t="s">
        <v>21</v>
      </c>
      <c r="N534" s="210" t="s">
        <v>47</v>
      </c>
      <c r="O534" s="43"/>
      <c r="P534" s="211">
        <f>O534*H534</f>
        <v>0</v>
      </c>
      <c r="Q534" s="211">
        <v>0</v>
      </c>
      <c r="R534" s="211">
        <f>Q534*H534</f>
        <v>0</v>
      </c>
      <c r="S534" s="211">
        <v>0</v>
      </c>
      <c r="T534" s="212">
        <f>S534*H534</f>
        <v>0</v>
      </c>
      <c r="AR534" s="25" t="s">
        <v>187</v>
      </c>
      <c r="AT534" s="25" t="s">
        <v>182</v>
      </c>
      <c r="AU534" s="25" t="s">
        <v>86</v>
      </c>
      <c r="AY534" s="25" t="s">
        <v>180</v>
      </c>
      <c r="BE534" s="213">
        <f>IF(N534="základní",J534,0)</f>
        <v>0</v>
      </c>
      <c r="BF534" s="213">
        <f>IF(N534="snížená",J534,0)</f>
        <v>0</v>
      </c>
      <c r="BG534" s="213">
        <f>IF(N534="zákl. přenesená",J534,0)</f>
        <v>0</v>
      </c>
      <c r="BH534" s="213">
        <f>IF(N534="sníž. přenesená",J534,0)</f>
        <v>0</v>
      </c>
      <c r="BI534" s="213">
        <f>IF(N534="nulová",J534,0)</f>
        <v>0</v>
      </c>
      <c r="BJ534" s="25" t="s">
        <v>84</v>
      </c>
      <c r="BK534" s="213">
        <f>ROUND(I534*H534,2)</f>
        <v>0</v>
      </c>
      <c r="BL534" s="25" t="s">
        <v>187</v>
      </c>
      <c r="BM534" s="25" t="s">
        <v>1321</v>
      </c>
    </row>
    <row r="535" spans="2:51" s="12" customFormat="1" ht="12">
      <c r="B535" s="214"/>
      <c r="C535" s="215"/>
      <c r="D535" s="216" t="s">
        <v>189</v>
      </c>
      <c r="E535" s="217" t="s">
        <v>21</v>
      </c>
      <c r="F535" s="218" t="s">
        <v>1322</v>
      </c>
      <c r="G535" s="215"/>
      <c r="H535" s="217" t="s">
        <v>21</v>
      </c>
      <c r="I535" s="219"/>
      <c r="J535" s="215"/>
      <c r="K535" s="215"/>
      <c r="L535" s="220"/>
      <c r="M535" s="221"/>
      <c r="N535" s="222"/>
      <c r="O535" s="222"/>
      <c r="P535" s="222"/>
      <c r="Q535" s="222"/>
      <c r="R535" s="222"/>
      <c r="S535" s="222"/>
      <c r="T535" s="223"/>
      <c r="AT535" s="224" t="s">
        <v>189</v>
      </c>
      <c r="AU535" s="224" t="s">
        <v>86</v>
      </c>
      <c r="AV535" s="12" t="s">
        <v>84</v>
      </c>
      <c r="AW535" s="12" t="s">
        <v>39</v>
      </c>
      <c r="AX535" s="12" t="s">
        <v>76</v>
      </c>
      <c r="AY535" s="224" t="s">
        <v>180</v>
      </c>
    </row>
    <row r="536" spans="2:51" s="12" customFormat="1" ht="12">
      <c r="B536" s="214"/>
      <c r="C536" s="215"/>
      <c r="D536" s="216" t="s">
        <v>189</v>
      </c>
      <c r="E536" s="217" t="s">
        <v>21</v>
      </c>
      <c r="F536" s="218" t="s">
        <v>1323</v>
      </c>
      <c r="G536" s="215"/>
      <c r="H536" s="217" t="s">
        <v>21</v>
      </c>
      <c r="I536" s="219"/>
      <c r="J536" s="215"/>
      <c r="K536" s="215"/>
      <c r="L536" s="220"/>
      <c r="M536" s="221"/>
      <c r="N536" s="222"/>
      <c r="O536" s="222"/>
      <c r="P536" s="222"/>
      <c r="Q536" s="222"/>
      <c r="R536" s="222"/>
      <c r="S536" s="222"/>
      <c r="T536" s="223"/>
      <c r="AT536" s="224" t="s">
        <v>189</v>
      </c>
      <c r="AU536" s="224" t="s">
        <v>86</v>
      </c>
      <c r="AV536" s="12" t="s">
        <v>84</v>
      </c>
      <c r="AW536" s="12" t="s">
        <v>39</v>
      </c>
      <c r="AX536" s="12" t="s">
        <v>76</v>
      </c>
      <c r="AY536" s="224" t="s">
        <v>180</v>
      </c>
    </row>
    <row r="537" spans="2:51" s="13" customFormat="1" ht="12">
      <c r="B537" s="225"/>
      <c r="C537" s="226"/>
      <c r="D537" s="216" t="s">
        <v>189</v>
      </c>
      <c r="E537" s="227" t="s">
        <v>21</v>
      </c>
      <c r="F537" s="228" t="s">
        <v>1324</v>
      </c>
      <c r="G537" s="226"/>
      <c r="H537" s="229">
        <v>10.217</v>
      </c>
      <c r="I537" s="230"/>
      <c r="J537" s="226"/>
      <c r="K537" s="226"/>
      <c r="L537" s="231"/>
      <c r="M537" s="232"/>
      <c r="N537" s="233"/>
      <c r="O537" s="233"/>
      <c r="P537" s="233"/>
      <c r="Q537" s="233"/>
      <c r="R537" s="233"/>
      <c r="S537" s="233"/>
      <c r="T537" s="234"/>
      <c r="AT537" s="235" t="s">
        <v>189</v>
      </c>
      <c r="AU537" s="235" t="s">
        <v>86</v>
      </c>
      <c r="AV537" s="13" t="s">
        <v>86</v>
      </c>
      <c r="AW537" s="13" t="s">
        <v>39</v>
      </c>
      <c r="AX537" s="13" t="s">
        <v>76</v>
      </c>
      <c r="AY537" s="235" t="s">
        <v>180</v>
      </c>
    </row>
    <row r="538" spans="2:51" s="12" customFormat="1" ht="12">
      <c r="B538" s="214"/>
      <c r="C538" s="215"/>
      <c r="D538" s="216" t="s">
        <v>189</v>
      </c>
      <c r="E538" s="217" t="s">
        <v>21</v>
      </c>
      <c r="F538" s="218" t="s">
        <v>1325</v>
      </c>
      <c r="G538" s="215"/>
      <c r="H538" s="217" t="s">
        <v>21</v>
      </c>
      <c r="I538" s="219"/>
      <c r="J538" s="215"/>
      <c r="K538" s="215"/>
      <c r="L538" s="220"/>
      <c r="M538" s="221"/>
      <c r="N538" s="222"/>
      <c r="O538" s="222"/>
      <c r="P538" s="222"/>
      <c r="Q538" s="222"/>
      <c r="R538" s="222"/>
      <c r="S538" s="222"/>
      <c r="T538" s="223"/>
      <c r="AT538" s="224" t="s">
        <v>189</v>
      </c>
      <c r="AU538" s="224" t="s">
        <v>86</v>
      </c>
      <c r="AV538" s="12" t="s">
        <v>84</v>
      </c>
      <c r="AW538" s="12" t="s">
        <v>39</v>
      </c>
      <c r="AX538" s="12" t="s">
        <v>76</v>
      </c>
      <c r="AY538" s="224" t="s">
        <v>180</v>
      </c>
    </row>
    <row r="539" spans="2:51" s="13" customFormat="1" ht="12">
      <c r="B539" s="225"/>
      <c r="C539" s="226"/>
      <c r="D539" s="216" t="s">
        <v>189</v>
      </c>
      <c r="E539" s="227" t="s">
        <v>21</v>
      </c>
      <c r="F539" s="228" t="s">
        <v>1326</v>
      </c>
      <c r="G539" s="226"/>
      <c r="H539" s="229">
        <v>8.297</v>
      </c>
      <c r="I539" s="230"/>
      <c r="J539" s="226"/>
      <c r="K539" s="226"/>
      <c r="L539" s="231"/>
      <c r="M539" s="232"/>
      <c r="N539" s="233"/>
      <c r="O539" s="233"/>
      <c r="P539" s="233"/>
      <c r="Q539" s="233"/>
      <c r="R539" s="233"/>
      <c r="S539" s="233"/>
      <c r="T539" s="234"/>
      <c r="AT539" s="235" t="s">
        <v>189</v>
      </c>
      <c r="AU539" s="235" t="s">
        <v>86</v>
      </c>
      <c r="AV539" s="13" t="s">
        <v>86</v>
      </c>
      <c r="AW539" s="13" t="s">
        <v>39</v>
      </c>
      <c r="AX539" s="13" t="s">
        <v>76</v>
      </c>
      <c r="AY539" s="235" t="s">
        <v>180</v>
      </c>
    </row>
    <row r="540" spans="2:51" s="14" customFormat="1" ht="12">
      <c r="B540" s="236"/>
      <c r="C540" s="237"/>
      <c r="D540" s="216" t="s">
        <v>189</v>
      </c>
      <c r="E540" s="238" t="s">
        <v>21</v>
      </c>
      <c r="F540" s="239" t="s">
        <v>192</v>
      </c>
      <c r="G540" s="237"/>
      <c r="H540" s="240">
        <v>18.514</v>
      </c>
      <c r="I540" s="241"/>
      <c r="J540" s="237"/>
      <c r="K540" s="237"/>
      <c r="L540" s="242"/>
      <c r="M540" s="243"/>
      <c r="N540" s="244"/>
      <c r="O540" s="244"/>
      <c r="P540" s="244"/>
      <c r="Q540" s="244"/>
      <c r="R540" s="244"/>
      <c r="S540" s="244"/>
      <c r="T540" s="245"/>
      <c r="AT540" s="246" t="s">
        <v>189</v>
      </c>
      <c r="AU540" s="246" t="s">
        <v>86</v>
      </c>
      <c r="AV540" s="14" t="s">
        <v>187</v>
      </c>
      <c r="AW540" s="14" t="s">
        <v>39</v>
      </c>
      <c r="AX540" s="14" t="s">
        <v>84</v>
      </c>
      <c r="AY540" s="246" t="s">
        <v>180</v>
      </c>
    </row>
    <row r="541" spans="2:65" s="1" customFormat="1" ht="25.5" customHeight="1">
      <c r="B541" s="42"/>
      <c r="C541" s="202" t="s">
        <v>1327</v>
      </c>
      <c r="D541" s="202" t="s">
        <v>182</v>
      </c>
      <c r="E541" s="203" t="s">
        <v>1328</v>
      </c>
      <c r="F541" s="204" t="s">
        <v>1329</v>
      </c>
      <c r="G541" s="205" t="s">
        <v>257</v>
      </c>
      <c r="H541" s="206">
        <v>92.57</v>
      </c>
      <c r="I541" s="207"/>
      <c r="J541" s="208">
        <f>ROUND(I541*H541,2)</f>
        <v>0</v>
      </c>
      <c r="K541" s="204" t="s">
        <v>186</v>
      </c>
      <c r="L541" s="62"/>
      <c r="M541" s="209" t="s">
        <v>21</v>
      </c>
      <c r="N541" s="210" t="s">
        <v>47</v>
      </c>
      <c r="O541" s="43"/>
      <c r="P541" s="211">
        <f>O541*H541</f>
        <v>0</v>
      </c>
      <c r="Q541" s="211">
        <v>0</v>
      </c>
      <c r="R541" s="211">
        <f>Q541*H541</f>
        <v>0</v>
      </c>
      <c r="S541" s="211">
        <v>0</v>
      </c>
      <c r="T541" s="212">
        <f>S541*H541</f>
        <v>0</v>
      </c>
      <c r="AR541" s="25" t="s">
        <v>187</v>
      </c>
      <c r="AT541" s="25" t="s">
        <v>182</v>
      </c>
      <c r="AU541" s="25" t="s">
        <v>86</v>
      </c>
      <c r="AY541" s="25" t="s">
        <v>180</v>
      </c>
      <c r="BE541" s="213">
        <f>IF(N541="základní",J541,0)</f>
        <v>0</v>
      </c>
      <c r="BF541" s="213">
        <f>IF(N541="snížená",J541,0)</f>
        <v>0</v>
      </c>
      <c r="BG541" s="213">
        <f>IF(N541="zákl. přenesená",J541,0)</f>
        <v>0</v>
      </c>
      <c r="BH541" s="213">
        <f>IF(N541="sníž. přenesená",J541,0)</f>
        <v>0</v>
      </c>
      <c r="BI541" s="213">
        <f>IF(N541="nulová",J541,0)</f>
        <v>0</v>
      </c>
      <c r="BJ541" s="25" t="s">
        <v>84</v>
      </c>
      <c r="BK541" s="213">
        <f>ROUND(I541*H541,2)</f>
        <v>0</v>
      </c>
      <c r="BL541" s="25" t="s">
        <v>187</v>
      </c>
      <c r="BM541" s="25" t="s">
        <v>1330</v>
      </c>
    </row>
    <row r="542" spans="2:51" s="12" customFormat="1" ht="12">
      <c r="B542" s="214"/>
      <c r="C542" s="215"/>
      <c r="D542" s="216" t="s">
        <v>189</v>
      </c>
      <c r="E542" s="217" t="s">
        <v>21</v>
      </c>
      <c r="F542" s="218" t="s">
        <v>1331</v>
      </c>
      <c r="G542" s="215"/>
      <c r="H542" s="217" t="s">
        <v>21</v>
      </c>
      <c r="I542" s="219"/>
      <c r="J542" s="215"/>
      <c r="K542" s="215"/>
      <c r="L542" s="220"/>
      <c r="M542" s="221"/>
      <c r="N542" s="222"/>
      <c r="O542" s="222"/>
      <c r="P542" s="222"/>
      <c r="Q542" s="222"/>
      <c r="R542" s="222"/>
      <c r="S542" s="222"/>
      <c r="T542" s="223"/>
      <c r="AT542" s="224" t="s">
        <v>189</v>
      </c>
      <c r="AU542" s="224" t="s">
        <v>86</v>
      </c>
      <c r="AV542" s="12" t="s">
        <v>84</v>
      </c>
      <c r="AW542" s="12" t="s">
        <v>39</v>
      </c>
      <c r="AX542" s="12" t="s">
        <v>76</v>
      </c>
      <c r="AY542" s="224" t="s">
        <v>180</v>
      </c>
    </row>
    <row r="543" spans="2:51" s="13" customFormat="1" ht="12">
      <c r="B543" s="225"/>
      <c r="C543" s="226"/>
      <c r="D543" s="216" t="s">
        <v>189</v>
      </c>
      <c r="E543" s="227" t="s">
        <v>21</v>
      </c>
      <c r="F543" s="228" t="s">
        <v>1332</v>
      </c>
      <c r="G543" s="226"/>
      <c r="H543" s="229">
        <v>92.57</v>
      </c>
      <c r="I543" s="230"/>
      <c r="J543" s="226"/>
      <c r="K543" s="226"/>
      <c r="L543" s="231"/>
      <c r="M543" s="232"/>
      <c r="N543" s="233"/>
      <c r="O543" s="233"/>
      <c r="P543" s="233"/>
      <c r="Q543" s="233"/>
      <c r="R543" s="233"/>
      <c r="S543" s="233"/>
      <c r="T543" s="234"/>
      <c r="AT543" s="235" t="s">
        <v>189</v>
      </c>
      <c r="AU543" s="235" t="s">
        <v>86</v>
      </c>
      <c r="AV543" s="13" t="s">
        <v>86</v>
      </c>
      <c r="AW543" s="13" t="s">
        <v>39</v>
      </c>
      <c r="AX543" s="13" t="s">
        <v>76</v>
      </c>
      <c r="AY543" s="235" t="s">
        <v>180</v>
      </c>
    </row>
    <row r="544" spans="2:51" s="14" customFormat="1" ht="12">
      <c r="B544" s="236"/>
      <c r="C544" s="237"/>
      <c r="D544" s="216" t="s">
        <v>189</v>
      </c>
      <c r="E544" s="238" t="s">
        <v>21</v>
      </c>
      <c r="F544" s="239" t="s">
        <v>192</v>
      </c>
      <c r="G544" s="237"/>
      <c r="H544" s="240">
        <v>92.57</v>
      </c>
      <c r="I544" s="241"/>
      <c r="J544" s="237"/>
      <c r="K544" s="237"/>
      <c r="L544" s="242"/>
      <c r="M544" s="243"/>
      <c r="N544" s="244"/>
      <c r="O544" s="244"/>
      <c r="P544" s="244"/>
      <c r="Q544" s="244"/>
      <c r="R544" s="244"/>
      <c r="S544" s="244"/>
      <c r="T544" s="245"/>
      <c r="AT544" s="246" t="s">
        <v>189</v>
      </c>
      <c r="AU544" s="246" t="s">
        <v>86</v>
      </c>
      <c r="AV544" s="14" t="s">
        <v>187</v>
      </c>
      <c r="AW544" s="14" t="s">
        <v>39</v>
      </c>
      <c r="AX544" s="14" t="s">
        <v>84</v>
      </c>
      <c r="AY544" s="246" t="s">
        <v>180</v>
      </c>
    </row>
    <row r="545" spans="2:65" s="1" customFormat="1" ht="25.5" customHeight="1">
      <c r="B545" s="42"/>
      <c r="C545" s="202" t="s">
        <v>1333</v>
      </c>
      <c r="D545" s="202" t="s">
        <v>182</v>
      </c>
      <c r="E545" s="203" t="s">
        <v>273</v>
      </c>
      <c r="F545" s="204" t="s">
        <v>274</v>
      </c>
      <c r="G545" s="205" t="s">
        <v>257</v>
      </c>
      <c r="H545" s="206">
        <v>18.514</v>
      </c>
      <c r="I545" s="207"/>
      <c r="J545" s="208">
        <f>ROUND(I545*H545,2)</f>
        <v>0</v>
      </c>
      <c r="K545" s="204" t="s">
        <v>186</v>
      </c>
      <c r="L545" s="62"/>
      <c r="M545" s="209" t="s">
        <v>21</v>
      </c>
      <c r="N545" s="210" t="s">
        <v>47</v>
      </c>
      <c r="O545" s="43"/>
      <c r="P545" s="211">
        <f>O545*H545</f>
        <v>0</v>
      </c>
      <c r="Q545" s="211">
        <v>0</v>
      </c>
      <c r="R545" s="211">
        <f>Q545*H545</f>
        <v>0</v>
      </c>
      <c r="S545" s="211">
        <v>0</v>
      </c>
      <c r="T545" s="212">
        <f>S545*H545</f>
        <v>0</v>
      </c>
      <c r="AR545" s="25" t="s">
        <v>187</v>
      </c>
      <c r="AT545" s="25" t="s">
        <v>182</v>
      </c>
      <c r="AU545" s="25" t="s">
        <v>86</v>
      </c>
      <c r="AY545" s="25" t="s">
        <v>180</v>
      </c>
      <c r="BE545" s="213">
        <f>IF(N545="základní",J545,0)</f>
        <v>0</v>
      </c>
      <c r="BF545" s="213">
        <f>IF(N545="snížená",J545,0)</f>
        <v>0</v>
      </c>
      <c r="BG545" s="213">
        <f>IF(N545="zákl. přenesená",J545,0)</f>
        <v>0</v>
      </c>
      <c r="BH545" s="213">
        <f>IF(N545="sníž. přenesená",J545,0)</f>
        <v>0</v>
      </c>
      <c r="BI545" s="213">
        <f>IF(N545="nulová",J545,0)</f>
        <v>0</v>
      </c>
      <c r="BJ545" s="25" t="s">
        <v>84</v>
      </c>
      <c r="BK545" s="213">
        <f>ROUND(I545*H545,2)</f>
        <v>0</v>
      </c>
      <c r="BL545" s="25" t="s">
        <v>187</v>
      </c>
      <c r="BM545" s="25" t="s">
        <v>1334</v>
      </c>
    </row>
    <row r="546" spans="2:51" s="12" customFormat="1" ht="12">
      <c r="B546" s="214"/>
      <c r="C546" s="215"/>
      <c r="D546" s="216" t="s">
        <v>189</v>
      </c>
      <c r="E546" s="217" t="s">
        <v>21</v>
      </c>
      <c r="F546" s="218" t="s">
        <v>1335</v>
      </c>
      <c r="G546" s="215"/>
      <c r="H546" s="217" t="s">
        <v>21</v>
      </c>
      <c r="I546" s="219"/>
      <c r="J546" s="215"/>
      <c r="K546" s="215"/>
      <c r="L546" s="220"/>
      <c r="M546" s="221"/>
      <c r="N546" s="222"/>
      <c r="O546" s="222"/>
      <c r="P546" s="222"/>
      <c r="Q546" s="222"/>
      <c r="R546" s="222"/>
      <c r="S546" s="222"/>
      <c r="T546" s="223"/>
      <c r="AT546" s="224" t="s">
        <v>189</v>
      </c>
      <c r="AU546" s="224" t="s">
        <v>86</v>
      </c>
      <c r="AV546" s="12" t="s">
        <v>84</v>
      </c>
      <c r="AW546" s="12" t="s">
        <v>39</v>
      </c>
      <c r="AX546" s="12" t="s">
        <v>76</v>
      </c>
      <c r="AY546" s="224" t="s">
        <v>180</v>
      </c>
    </row>
    <row r="547" spans="2:51" s="13" customFormat="1" ht="12">
      <c r="B547" s="225"/>
      <c r="C547" s="226"/>
      <c r="D547" s="216" t="s">
        <v>189</v>
      </c>
      <c r="E547" s="227" t="s">
        <v>21</v>
      </c>
      <c r="F547" s="228" t="s">
        <v>1324</v>
      </c>
      <c r="G547" s="226"/>
      <c r="H547" s="229">
        <v>10.217</v>
      </c>
      <c r="I547" s="230"/>
      <c r="J547" s="226"/>
      <c r="K547" s="226"/>
      <c r="L547" s="231"/>
      <c r="M547" s="232"/>
      <c r="N547" s="233"/>
      <c r="O547" s="233"/>
      <c r="P547" s="233"/>
      <c r="Q547" s="233"/>
      <c r="R547" s="233"/>
      <c r="S547" s="233"/>
      <c r="T547" s="234"/>
      <c r="AT547" s="235" t="s">
        <v>189</v>
      </c>
      <c r="AU547" s="235" t="s">
        <v>86</v>
      </c>
      <c r="AV547" s="13" t="s">
        <v>86</v>
      </c>
      <c r="AW547" s="13" t="s">
        <v>39</v>
      </c>
      <c r="AX547" s="13" t="s">
        <v>76</v>
      </c>
      <c r="AY547" s="235" t="s">
        <v>180</v>
      </c>
    </row>
    <row r="548" spans="2:51" s="12" customFormat="1" ht="12">
      <c r="B548" s="214"/>
      <c r="C548" s="215"/>
      <c r="D548" s="216" t="s">
        <v>189</v>
      </c>
      <c r="E548" s="217" t="s">
        <v>21</v>
      </c>
      <c r="F548" s="218" t="s">
        <v>1336</v>
      </c>
      <c r="G548" s="215"/>
      <c r="H548" s="217" t="s">
        <v>21</v>
      </c>
      <c r="I548" s="219"/>
      <c r="J548" s="215"/>
      <c r="K548" s="215"/>
      <c r="L548" s="220"/>
      <c r="M548" s="221"/>
      <c r="N548" s="222"/>
      <c r="O548" s="222"/>
      <c r="P548" s="222"/>
      <c r="Q548" s="222"/>
      <c r="R548" s="222"/>
      <c r="S548" s="222"/>
      <c r="T548" s="223"/>
      <c r="AT548" s="224" t="s">
        <v>189</v>
      </c>
      <c r="AU548" s="224" t="s">
        <v>86</v>
      </c>
      <c r="AV548" s="12" t="s">
        <v>84</v>
      </c>
      <c r="AW548" s="12" t="s">
        <v>39</v>
      </c>
      <c r="AX548" s="12" t="s">
        <v>76</v>
      </c>
      <c r="AY548" s="224" t="s">
        <v>180</v>
      </c>
    </row>
    <row r="549" spans="2:51" s="13" customFormat="1" ht="12">
      <c r="B549" s="225"/>
      <c r="C549" s="226"/>
      <c r="D549" s="216" t="s">
        <v>189</v>
      </c>
      <c r="E549" s="227" t="s">
        <v>21</v>
      </c>
      <c r="F549" s="228" t="s">
        <v>1326</v>
      </c>
      <c r="G549" s="226"/>
      <c r="H549" s="229">
        <v>8.297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AT549" s="235" t="s">
        <v>189</v>
      </c>
      <c r="AU549" s="235" t="s">
        <v>86</v>
      </c>
      <c r="AV549" s="13" t="s">
        <v>86</v>
      </c>
      <c r="AW549" s="13" t="s">
        <v>39</v>
      </c>
      <c r="AX549" s="13" t="s">
        <v>76</v>
      </c>
      <c r="AY549" s="235" t="s">
        <v>180</v>
      </c>
    </row>
    <row r="550" spans="2:51" s="14" customFormat="1" ht="12">
      <c r="B550" s="236"/>
      <c r="C550" s="237"/>
      <c r="D550" s="216" t="s">
        <v>189</v>
      </c>
      <c r="E550" s="238" t="s">
        <v>21</v>
      </c>
      <c r="F550" s="239" t="s">
        <v>192</v>
      </c>
      <c r="G550" s="237"/>
      <c r="H550" s="240">
        <v>18.514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AT550" s="246" t="s">
        <v>189</v>
      </c>
      <c r="AU550" s="246" t="s">
        <v>86</v>
      </c>
      <c r="AV550" s="14" t="s">
        <v>187</v>
      </c>
      <c r="AW550" s="14" t="s">
        <v>39</v>
      </c>
      <c r="AX550" s="14" t="s">
        <v>84</v>
      </c>
      <c r="AY550" s="246" t="s">
        <v>180</v>
      </c>
    </row>
    <row r="551" spans="2:63" s="11" customFormat="1" ht="29.85" customHeight="1">
      <c r="B551" s="186"/>
      <c r="C551" s="187"/>
      <c r="D551" s="188" t="s">
        <v>75</v>
      </c>
      <c r="E551" s="200" t="s">
        <v>306</v>
      </c>
      <c r="F551" s="200" t="s">
        <v>307</v>
      </c>
      <c r="G551" s="187"/>
      <c r="H551" s="187"/>
      <c r="I551" s="190"/>
      <c r="J551" s="201">
        <f>BK551</f>
        <v>0</v>
      </c>
      <c r="K551" s="187"/>
      <c r="L551" s="192"/>
      <c r="M551" s="193"/>
      <c r="N551" s="194"/>
      <c r="O551" s="194"/>
      <c r="P551" s="195">
        <f>P552</f>
        <v>0</v>
      </c>
      <c r="Q551" s="194"/>
      <c r="R551" s="195">
        <f>R552</f>
        <v>0</v>
      </c>
      <c r="S551" s="194"/>
      <c r="T551" s="196">
        <f>T552</f>
        <v>0</v>
      </c>
      <c r="AR551" s="197" t="s">
        <v>84</v>
      </c>
      <c r="AT551" s="198" t="s">
        <v>75</v>
      </c>
      <c r="AU551" s="198" t="s">
        <v>84</v>
      </c>
      <c r="AY551" s="197" t="s">
        <v>180</v>
      </c>
      <c r="BK551" s="199">
        <f>BK552</f>
        <v>0</v>
      </c>
    </row>
    <row r="552" spans="2:65" s="1" customFormat="1" ht="38.25" customHeight="1">
      <c r="B552" s="42"/>
      <c r="C552" s="202" t="s">
        <v>1337</v>
      </c>
      <c r="D552" s="202" t="s">
        <v>182</v>
      </c>
      <c r="E552" s="203" t="s">
        <v>1338</v>
      </c>
      <c r="F552" s="204" t="s">
        <v>1339</v>
      </c>
      <c r="G552" s="205" t="s">
        <v>257</v>
      </c>
      <c r="H552" s="206">
        <v>43.063</v>
      </c>
      <c r="I552" s="207"/>
      <c r="J552" s="208">
        <f>ROUND(I552*H552,2)</f>
        <v>0</v>
      </c>
      <c r="K552" s="204" t="s">
        <v>186</v>
      </c>
      <c r="L552" s="62"/>
      <c r="M552" s="209" t="s">
        <v>21</v>
      </c>
      <c r="N552" s="247" t="s">
        <v>47</v>
      </c>
      <c r="O552" s="248"/>
      <c r="P552" s="249">
        <f>O552*H552</f>
        <v>0</v>
      </c>
      <c r="Q552" s="249">
        <v>0</v>
      </c>
      <c r="R552" s="249">
        <f>Q552*H552</f>
        <v>0</v>
      </c>
      <c r="S552" s="249">
        <v>0</v>
      </c>
      <c r="T552" s="250">
        <f>S552*H552</f>
        <v>0</v>
      </c>
      <c r="AR552" s="25" t="s">
        <v>187</v>
      </c>
      <c r="AT552" s="25" t="s">
        <v>182</v>
      </c>
      <c r="AU552" s="25" t="s">
        <v>86</v>
      </c>
      <c r="AY552" s="25" t="s">
        <v>180</v>
      </c>
      <c r="BE552" s="213">
        <f>IF(N552="základní",J552,0)</f>
        <v>0</v>
      </c>
      <c r="BF552" s="213">
        <f>IF(N552="snížená",J552,0)</f>
        <v>0</v>
      </c>
      <c r="BG552" s="213">
        <f>IF(N552="zákl. přenesená",J552,0)</f>
        <v>0</v>
      </c>
      <c r="BH552" s="213">
        <f>IF(N552="sníž. přenesená",J552,0)</f>
        <v>0</v>
      </c>
      <c r="BI552" s="213">
        <f>IF(N552="nulová",J552,0)</f>
        <v>0</v>
      </c>
      <c r="BJ552" s="25" t="s">
        <v>84</v>
      </c>
      <c r="BK552" s="213">
        <f>ROUND(I552*H552,2)</f>
        <v>0</v>
      </c>
      <c r="BL552" s="25" t="s">
        <v>187</v>
      </c>
      <c r="BM552" s="25" t="s">
        <v>1340</v>
      </c>
    </row>
    <row r="553" spans="2:12" s="1" customFormat="1" ht="6.9" customHeight="1">
      <c r="B553" s="57"/>
      <c r="C553" s="58"/>
      <c r="D553" s="58"/>
      <c r="E553" s="58"/>
      <c r="F553" s="58"/>
      <c r="G553" s="58"/>
      <c r="H553" s="58"/>
      <c r="I553" s="149"/>
      <c r="J553" s="58"/>
      <c r="K553" s="58"/>
      <c r="L553" s="62"/>
    </row>
  </sheetData>
  <sheetProtection algorithmName="SHA-512" hashValue="fxtPGjD1vtagLqb7V9i0prLEQzTyWc37DxdoFRkdiUZjLogOo6JZDNc+PE01JR8wxCS8DP0Hxa6qKwX3sUIwqQ==" saltValue="Qhi769fnsQo7ovdqLZGjvAtvyBRK6hL+jmvun/886/Iq+HSiU/vbzK4Z+rISeAIP4zMlFHV7yGqHlb8Ioe7l2Q==" spinCount="100000" sheet="1" objects="1" scenarios="1" formatColumns="0" formatRows="0" autoFilter="0"/>
  <autoFilter ref="C91:K552"/>
  <mergeCells count="13">
    <mergeCell ref="E84:H84"/>
    <mergeCell ref="G1:H1"/>
    <mergeCell ref="L2:V2"/>
    <mergeCell ref="E49:H49"/>
    <mergeCell ref="E51:H51"/>
    <mergeCell ref="J55:J56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147</v>
      </c>
      <c r="G1" s="410" t="s">
        <v>148</v>
      </c>
      <c r="H1" s="410"/>
      <c r="I1" s="125"/>
      <c r="J1" s="124" t="s">
        <v>149</v>
      </c>
      <c r="K1" s="123" t="s">
        <v>150</v>
      </c>
      <c r="L1" s="124" t="s">
        <v>151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111</v>
      </c>
    </row>
    <row r="3" spans="2:46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2:46" ht="36.9" customHeight="1">
      <c r="B4" s="29"/>
      <c r="C4" s="30"/>
      <c r="D4" s="31" t="s">
        <v>152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Revitalizace dvorního traktu Jesenická - Palackého</v>
      </c>
      <c r="F7" s="403"/>
      <c r="G7" s="403"/>
      <c r="H7" s="403"/>
      <c r="I7" s="127"/>
      <c r="J7" s="30"/>
      <c r="K7" s="32"/>
    </row>
    <row r="8" spans="2:11" ht="13.2">
      <c r="B8" s="29"/>
      <c r="C8" s="30"/>
      <c r="D8" s="38" t="s">
        <v>153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2" t="s">
        <v>312</v>
      </c>
      <c r="F9" s="405"/>
      <c r="G9" s="405"/>
      <c r="H9" s="405"/>
      <c r="I9" s="128"/>
      <c r="J9" s="43"/>
      <c r="K9" s="46"/>
    </row>
    <row r="10" spans="2:11" s="1" customFormat="1" ht="13.2">
      <c r="B10" s="42"/>
      <c r="C10" s="43"/>
      <c r="D10" s="38" t="s">
        <v>313</v>
      </c>
      <c r="E10" s="43"/>
      <c r="F10" s="43"/>
      <c r="G10" s="43"/>
      <c r="H10" s="43"/>
      <c r="I10" s="128"/>
      <c r="J10" s="43"/>
      <c r="K10" s="46"/>
    </row>
    <row r="11" spans="2:11" s="1" customFormat="1" ht="36.9" customHeight="1">
      <c r="B11" s="42"/>
      <c r="C11" s="43"/>
      <c r="D11" s="43"/>
      <c r="E11" s="404" t="s">
        <v>1341</v>
      </c>
      <c r="F11" s="405"/>
      <c r="G11" s="405"/>
      <c r="H11" s="405"/>
      <c r="I11" s="128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19. 6. 2018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8" t="s">
        <v>21</v>
      </c>
      <c r="F26" s="378"/>
      <c r="G26" s="378"/>
      <c r="H26" s="378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ROUND(J89,2)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" customHeight="1">
      <c r="B32" s="42"/>
      <c r="C32" s="43"/>
      <c r="D32" s="50" t="s">
        <v>46</v>
      </c>
      <c r="E32" s="50" t="s">
        <v>47</v>
      </c>
      <c r="F32" s="140">
        <f>ROUND(SUM(BE89:BE387),2)</f>
        <v>0</v>
      </c>
      <c r="G32" s="43"/>
      <c r="H32" s="43"/>
      <c r="I32" s="141">
        <v>0.21</v>
      </c>
      <c r="J32" s="140">
        <f>ROUND(ROUND((SUM(BE89:BE387)),2)*I32,2)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48</v>
      </c>
      <c r="F33" s="140">
        <f>ROUND(SUM(BF89:BF387),2)</f>
        <v>0</v>
      </c>
      <c r="G33" s="43"/>
      <c r="H33" s="43"/>
      <c r="I33" s="141">
        <v>0.15</v>
      </c>
      <c r="J33" s="140">
        <f>ROUND(ROUND((SUM(BF89:BF387)),2)*I33,2)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49</v>
      </c>
      <c r="F34" s="140">
        <f>ROUND(SUM(BG89:BG387),2)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50</v>
      </c>
      <c r="F35" s="140">
        <f>ROUND(SUM(BH89:BH387),2)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51</v>
      </c>
      <c r="F36" s="140">
        <f>ROUND(SUM(BI89:BI387),2)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155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Revitalizace dvorního traktu Jesenická - Palackého</v>
      </c>
      <c r="F47" s="403"/>
      <c r="G47" s="403"/>
      <c r="H47" s="403"/>
      <c r="I47" s="128"/>
      <c r="J47" s="43"/>
      <c r="K47" s="46"/>
    </row>
    <row r="48" spans="2:11" ht="13.2">
      <c r="B48" s="29"/>
      <c r="C48" s="38" t="s">
        <v>153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2" t="s">
        <v>312</v>
      </c>
      <c r="F49" s="405"/>
      <c r="G49" s="405"/>
      <c r="H49" s="405"/>
      <c r="I49" s="128"/>
      <c r="J49" s="43"/>
      <c r="K49" s="46"/>
    </row>
    <row r="50" spans="2:11" s="1" customFormat="1" ht="14.4" customHeight="1">
      <c r="B50" s="42"/>
      <c r="C50" s="38" t="s">
        <v>313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4" t="str">
        <f>E11</f>
        <v>SO 301.2 - Dešťová kanalizace</v>
      </c>
      <c r="F51" s="405"/>
      <c r="G51" s="405"/>
      <c r="H51" s="405"/>
      <c r="I51" s="128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19. 6. 2018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2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78" t="str">
        <f>E23</f>
        <v>Cekr CZ s.r.o.</v>
      </c>
      <c r="K55" s="46"/>
    </row>
    <row r="56" spans="2:11" s="1" customFormat="1" ht="14.4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156</v>
      </c>
      <c r="D58" s="142"/>
      <c r="E58" s="142"/>
      <c r="F58" s="142"/>
      <c r="G58" s="142"/>
      <c r="H58" s="142"/>
      <c r="I58" s="155"/>
      <c r="J58" s="156" t="s">
        <v>157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158</v>
      </c>
      <c r="D60" s="43"/>
      <c r="E60" s="43"/>
      <c r="F60" s="43"/>
      <c r="G60" s="43"/>
      <c r="H60" s="43"/>
      <c r="I60" s="128"/>
      <c r="J60" s="138">
        <f>J89</f>
        <v>0</v>
      </c>
      <c r="K60" s="46"/>
      <c r="AU60" s="25" t="s">
        <v>159</v>
      </c>
    </row>
    <row r="61" spans="2:11" s="8" customFormat="1" ht="24.9" customHeight="1">
      <c r="B61" s="159"/>
      <c r="C61" s="160"/>
      <c r="D61" s="161" t="s">
        <v>160</v>
      </c>
      <c r="E61" s="162"/>
      <c r="F61" s="162"/>
      <c r="G61" s="162"/>
      <c r="H61" s="162"/>
      <c r="I61" s="163"/>
      <c r="J61" s="164">
        <f>J90</f>
        <v>0</v>
      </c>
      <c r="K61" s="165"/>
    </row>
    <row r="62" spans="2:11" s="9" customFormat="1" ht="19.95" customHeight="1">
      <c r="B62" s="166"/>
      <c r="C62" s="167"/>
      <c r="D62" s="168" t="s">
        <v>161</v>
      </c>
      <c r="E62" s="169"/>
      <c r="F62" s="169"/>
      <c r="G62" s="169"/>
      <c r="H62" s="169"/>
      <c r="I62" s="170"/>
      <c r="J62" s="171">
        <f>J91</f>
        <v>0</v>
      </c>
      <c r="K62" s="172"/>
    </row>
    <row r="63" spans="2:11" s="9" customFormat="1" ht="19.95" customHeight="1">
      <c r="B63" s="166"/>
      <c r="C63" s="167"/>
      <c r="D63" s="168" t="s">
        <v>747</v>
      </c>
      <c r="E63" s="169"/>
      <c r="F63" s="169"/>
      <c r="G63" s="169"/>
      <c r="H63" s="169"/>
      <c r="I63" s="170"/>
      <c r="J63" s="171">
        <f>J235</f>
        <v>0</v>
      </c>
      <c r="K63" s="172"/>
    </row>
    <row r="64" spans="2:11" s="9" customFormat="1" ht="19.95" customHeight="1">
      <c r="B64" s="166"/>
      <c r="C64" s="167"/>
      <c r="D64" s="168" t="s">
        <v>879</v>
      </c>
      <c r="E64" s="169"/>
      <c r="F64" s="169"/>
      <c r="G64" s="169"/>
      <c r="H64" s="169"/>
      <c r="I64" s="170"/>
      <c r="J64" s="171">
        <f>J255</f>
        <v>0</v>
      </c>
      <c r="K64" s="172"/>
    </row>
    <row r="65" spans="2:11" s="9" customFormat="1" ht="19.95" customHeight="1">
      <c r="B65" s="166"/>
      <c r="C65" s="167"/>
      <c r="D65" s="168" t="s">
        <v>880</v>
      </c>
      <c r="E65" s="169"/>
      <c r="F65" s="169"/>
      <c r="G65" s="169"/>
      <c r="H65" s="169"/>
      <c r="I65" s="170"/>
      <c r="J65" s="171">
        <f>J262</f>
        <v>0</v>
      </c>
      <c r="K65" s="172"/>
    </row>
    <row r="66" spans="2:11" s="9" customFormat="1" ht="19.95" customHeight="1">
      <c r="B66" s="166"/>
      <c r="C66" s="167"/>
      <c r="D66" s="168" t="s">
        <v>881</v>
      </c>
      <c r="E66" s="169"/>
      <c r="F66" s="169"/>
      <c r="G66" s="169"/>
      <c r="H66" s="169"/>
      <c r="I66" s="170"/>
      <c r="J66" s="171">
        <f>J277</f>
        <v>0</v>
      </c>
      <c r="K66" s="172"/>
    </row>
    <row r="67" spans="2:11" s="9" customFormat="1" ht="19.95" customHeight="1">
      <c r="B67" s="166"/>
      <c r="C67" s="167"/>
      <c r="D67" s="168" t="s">
        <v>163</v>
      </c>
      <c r="E67" s="169"/>
      <c r="F67" s="169"/>
      <c r="G67" s="169"/>
      <c r="H67" s="169"/>
      <c r="I67" s="170"/>
      <c r="J67" s="171">
        <f>J386</f>
        <v>0</v>
      </c>
      <c r="K67" s="172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1" s="1" customFormat="1" ht="6.9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" customHeight="1">
      <c r="B74" s="42"/>
      <c r="C74" s="63" t="s">
        <v>164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7" t="str">
        <f>E7</f>
        <v>Revitalizace dvorního traktu Jesenická - Palackého</v>
      </c>
      <c r="F77" s="408"/>
      <c r="G77" s="408"/>
      <c r="H77" s="408"/>
      <c r="I77" s="173"/>
      <c r="J77" s="64"/>
      <c r="K77" s="64"/>
      <c r="L77" s="62"/>
    </row>
    <row r="78" spans="2:12" ht="13.2">
      <c r="B78" s="29"/>
      <c r="C78" s="66" t="s">
        <v>153</v>
      </c>
      <c r="D78" s="251"/>
      <c r="E78" s="251"/>
      <c r="F78" s="251"/>
      <c r="G78" s="251"/>
      <c r="H78" s="251"/>
      <c r="J78" s="251"/>
      <c r="K78" s="251"/>
      <c r="L78" s="252"/>
    </row>
    <row r="79" spans="2:12" s="1" customFormat="1" ht="16.5" customHeight="1">
      <c r="B79" s="42"/>
      <c r="C79" s="64"/>
      <c r="D79" s="64"/>
      <c r="E79" s="407" t="s">
        <v>312</v>
      </c>
      <c r="F79" s="409"/>
      <c r="G79" s="409"/>
      <c r="H79" s="409"/>
      <c r="I79" s="173"/>
      <c r="J79" s="64"/>
      <c r="K79" s="64"/>
      <c r="L79" s="62"/>
    </row>
    <row r="80" spans="2:12" s="1" customFormat="1" ht="14.4" customHeight="1">
      <c r="B80" s="42"/>
      <c r="C80" s="66" t="s">
        <v>313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7.25" customHeight="1">
      <c r="B81" s="42"/>
      <c r="C81" s="64"/>
      <c r="D81" s="64"/>
      <c r="E81" s="395" t="str">
        <f>E11</f>
        <v>SO 301.2 - Dešťová kanalizace</v>
      </c>
      <c r="F81" s="409"/>
      <c r="G81" s="409"/>
      <c r="H81" s="409"/>
      <c r="I81" s="173"/>
      <c r="J81" s="64"/>
      <c r="K81" s="64"/>
      <c r="L81" s="62"/>
    </row>
    <row r="82" spans="2:12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8" customHeight="1">
      <c r="B83" s="42"/>
      <c r="C83" s="66" t="s">
        <v>23</v>
      </c>
      <c r="D83" s="64"/>
      <c r="E83" s="64"/>
      <c r="F83" s="174" t="str">
        <f>F14</f>
        <v>Šumperk</v>
      </c>
      <c r="G83" s="64"/>
      <c r="H83" s="64"/>
      <c r="I83" s="175" t="s">
        <v>25</v>
      </c>
      <c r="J83" s="74" t="str">
        <f>IF(J14="","",J14)</f>
        <v>19. 6. 2018</v>
      </c>
      <c r="K83" s="64"/>
      <c r="L83" s="62"/>
    </row>
    <row r="84" spans="2:12" s="1" customFormat="1" ht="6.9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3.2">
      <c r="B85" s="42"/>
      <c r="C85" s="66" t="s">
        <v>27</v>
      </c>
      <c r="D85" s="64"/>
      <c r="E85" s="64"/>
      <c r="F85" s="174" t="str">
        <f>E17</f>
        <v>Město Šumperk</v>
      </c>
      <c r="G85" s="64"/>
      <c r="H85" s="64"/>
      <c r="I85" s="175" t="s">
        <v>35</v>
      </c>
      <c r="J85" s="174" t="str">
        <f>E23</f>
        <v>Cekr CZ s.r.o.</v>
      </c>
      <c r="K85" s="64"/>
      <c r="L85" s="62"/>
    </row>
    <row r="86" spans="2:12" s="1" customFormat="1" ht="14.4" customHeight="1">
      <c r="B86" s="42"/>
      <c r="C86" s="66" t="s">
        <v>33</v>
      </c>
      <c r="D86" s="64"/>
      <c r="E86" s="64"/>
      <c r="F86" s="174" t="str">
        <f>IF(E20="","",E20)</f>
        <v/>
      </c>
      <c r="G86" s="64"/>
      <c r="H86" s="64"/>
      <c r="I86" s="173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20" s="10" customFormat="1" ht="29.25" customHeight="1">
      <c r="B88" s="176"/>
      <c r="C88" s="177" t="s">
        <v>165</v>
      </c>
      <c r="D88" s="178" t="s">
        <v>61</v>
      </c>
      <c r="E88" s="178" t="s">
        <v>57</v>
      </c>
      <c r="F88" s="178" t="s">
        <v>166</v>
      </c>
      <c r="G88" s="178" t="s">
        <v>167</v>
      </c>
      <c r="H88" s="178" t="s">
        <v>168</v>
      </c>
      <c r="I88" s="179" t="s">
        <v>169</v>
      </c>
      <c r="J88" s="178" t="s">
        <v>157</v>
      </c>
      <c r="K88" s="180" t="s">
        <v>170</v>
      </c>
      <c r="L88" s="181"/>
      <c r="M88" s="82" t="s">
        <v>171</v>
      </c>
      <c r="N88" s="83" t="s">
        <v>46</v>
      </c>
      <c r="O88" s="83" t="s">
        <v>172</v>
      </c>
      <c r="P88" s="83" t="s">
        <v>173</v>
      </c>
      <c r="Q88" s="83" t="s">
        <v>174</v>
      </c>
      <c r="R88" s="83" t="s">
        <v>175</v>
      </c>
      <c r="S88" s="83" t="s">
        <v>176</v>
      </c>
      <c r="T88" s="84" t="s">
        <v>177</v>
      </c>
    </row>
    <row r="89" spans="2:63" s="1" customFormat="1" ht="29.25" customHeight="1">
      <c r="B89" s="42"/>
      <c r="C89" s="88" t="s">
        <v>158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</f>
        <v>0</v>
      </c>
      <c r="Q89" s="86"/>
      <c r="R89" s="183">
        <f>R90</f>
        <v>20.930108530000002</v>
      </c>
      <c r="S89" s="86"/>
      <c r="T89" s="184">
        <f>T90</f>
        <v>0</v>
      </c>
      <c r="AT89" s="25" t="s">
        <v>75</v>
      </c>
      <c r="AU89" s="25" t="s">
        <v>159</v>
      </c>
      <c r="BK89" s="185">
        <f>BK90</f>
        <v>0</v>
      </c>
    </row>
    <row r="90" spans="2:63" s="11" customFormat="1" ht="37.35" customHeight="1">
      <c r="B90" s="186"/>
      <c r="C90" s="187"/>
      <c r="D90" s="188" t="s">
        <v>75</v>
      </c>
      <c r="E90" s="189" t="s">
        <v>178</v>
      </c>
      <c r="F90" s="189" t="s">
        <v>179</v>
      </c>
      <c r="G90" s="187"/>
      <c r="H90" s="187"/>
      <c r="I90" s="190"/>
      <c r="J90" s="191">
        <f>BK90</f>
        <v>0</v>
      </c>
      <c r="K90" s="187"/>
      <c r="L90" s="192"/>
      <c r="M90" s="193"/>
      <c r="N90" s="194"/>
      <c r="O90" s="194"/>
      <c r="P90" s="195">
        <f>P91+P235+P255+P262+P277+P386</f>
        <v>0</v>
      </c>
      <c r="Q90" s="194"/>
      <c r="R90" s="195">
        <f>R91+R235+R255+R262+R277+R386</f>
        <v>20.930108530000002</v>
      </c>
      <c r="S90" s="194"/>
      <c r="T90" s="196">
        <f>T91+T235+T255+T262+T277+T386</f>
        <v>0</v>
      </c>
      <c r="AR90" s="197" t="s">
        <v>84</v>
      </c>
      <c r="AT90" s="198" t="s">
        <v>75</v>
      </c>
      <c r="AU90" s="198" t="s">
        <v>76</v>
      </c>
      <c r="AY90" s="197" t="s">
        <v>180</v>
      </c>
      <c r="BK90" s="199">
        <f>BK91+BK235+BK255+BK262+BK277+BK386</f>
        <v>0</v>
      </c>
    </row>
    <row r="91" spans="2:63" s="11" customFormat="1" ht="19.95" customHeight="1">
      <c r="B91" s="186"/>
      <c r="C91" s="187"/>
      <c r="D91" s="188" t="s">
        <v>75</v>
      </c>
      <c r="E91" s="200" t="s">
        <v>84</v>
      </c>
      <c r="F91" s="200" t="s">
        <v>181</v>
      </c>
      <c r="G91" s="187"/>
      <c r="H91" s="187"/>
      <c r="I91" s="190"/>
      <c r="J91" s="201">
        <f>BK91</f>
        <v>0</v>
      </c>
      <c r="K91" s="187"/>
      <c r="L91" s="192"/>
      <c r="M91" s="193"/>
      <c r="N91" s="194"/>
      <c r="O91" s="194"/>
      <c r="P91" s="195">
        <f>SUM(P92:P234)</f>
        <v>0</v>
      </c>
      <c r="Q91" s="194"/>
      <c r="R91" s="195">
        <f>SUM(R92:R234)</f>
        <v>0.23114196</v>
      </c>
      <c r="S91" s="194"/>
      <c r="T91" s="196">
        <f>SUM(T92:T234)</f>
        <v>0</v>
      </c>
      <c r="AR91" s="197" t="s">
        <v>84</v>
      </c>
      <c r="AT91" s="198" t="s">
        <v>75</v>
      </c>
      <c r="AU91" s="198" t="s">
        <v>84</v>
      </c>
      <c r="AY91" s="197" t="s">
        <v>180</v>
      </c>
      <c r="BK91" s="199">
        <f>SUM(BK92:BK234)</f>
        <v>0</v>
      </c>
    </row>
    <row r="92" spans="2:65" s="1" customFormat="1" ht="25.5" customHeight="1">
      <c r="B92" s="42"/>
      <c r="C92" s="202" t="s">
        <v>84</v>
      </c>
      <c r="D92" s="202" t="s">
        <v>182</v>
      </c>
      <c r="E92" s="203" t="s">
        <v>882</v>
      </c>
      <c r="F92" s="204" t="s">
        <v>883</v>
      </c>
      <c r="G92" s="205" t="s">
        <v>884</v>
      </c>
      <c r="H92" s="206">
        <v>120</v>
      </c>
      <c r="I92" s="207"/>
      <c r="J92" s="208">
        <f>ROUND(I92*H92,2)</f>
        <v>0</v>
      </c>
      <c r="K92" s="204" t="s">
        <v>186</v>
      </c>
      <c r="L92" s="62"/>
      <c r="M92" s="209" t="s">
        <v>21</v>
      </c>
      <c r="N92" s="210" t="s">
        <v>47</v>
      </c>
      <c r="O92" s="43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25" t="s">
        <v>187</v>
      </c>
      <c r="AT92" s="25" t="s">
        <v>182</v>
      </c>
      <c r="AU92" s="25" t="s">
        <v>86</v>
      </c>
      <c r="AY92" s="25" t="s">
        <v>180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84</v>
      </c>
      <c r="BK92" s="213">
        <f>ROUND(I92*H92,2)</f>
        <v>0</v>
      </c>
      <c r="BL92" s="25" t="s">
        <v>187</v>
      </c>
      <c r="BM92" s="25" t="s">
        <v>885</v>
      </c>
    </row>
    <row r="93" spans="2:51" s="12" customFormat="1" ht="12">
      <c r="B93" s="214"/>
      <c r="C93" s="215"/>
      <c r="D93" s="216" t="s">
        <v>189</v>
      </c>
      <c r="E93" s="217" t="s">
        <v>21</v>
      </c>
      <c r="F93" s="218" t="s">
        <v>1342</v>
      </c>
      <c r="G93" s="215"/>
      <c r="H93" s="217" t="s">
        <v>21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189</v>
      </c>
      <c r="AU93" s="224" t="s">
        <v>86</v>
      </c>
      <c r="AV93" s="12" t="s">
        <v>84</v>
      </c>
      <c r="AW93" s="12" t="s">
        <v>39</v>
      </c>
      <c r="AX93" s="12" t="s">
        <v>76</v>
      </c>
      <c r="AY93" s="224" t="s">
        <v>180</v>
      </c>
    </row>
    <row r="94" spans="2:51" s="13" customFormat="1" ht="12">
      <c r="B94" s="225"/>
      <c r="C94" s="226"/>
      <c r="D94" s="216" t="s">
        <v>189</v>
      </c>
      <c r="E94" s="227" t="s">
        <v>21</v>
      </c>
      <c r="F94" s="228" t="s">
        <v>1343</v>
      </c>
      <c r="G94" s="226"/>
      <c r="H94" s="229">
        <v>120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189</v>
      </c>
      <c r="AU94" s="235" t="s">
        <v>86</v>
      </c>
      <c r="AV94" s="13" t="s">
        <v>86</v>
      </c>
      <c r="AW94" s="13" t="s">
        <v>39</v>
      </c>
      <c r="AX94" s="13" t="s">
        <v>76</v>
      </c>
      <c r="AY94" s="235" t="s">
        <v>180</v>
      </c>
    </row>
    <row r="95" spans="2:51" s="14" customFormat="1" ht="12">
      <c r="B95" s="236"/>
      <c r="C95" s="237"/>
      <c r="D95" s="216" t="s">
        <v>189</v>
      </c>
      <c r="E95" s="238" t="s">
        <v>21</v>
      </c>
      <c r="F95" s="239" t="s">
        <v>192</v>
      </c>
      <c r="G95" s="237"/>
      <c r="H95" s="240">
        <v>120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189</v>
      </c>
      <c r="AU95" s="246" t="s">
        <v>86</v>
      </c>
      <c r="AV95" s="14" t="s">
        <v>187</v>
      </c>
      <c r="AW95" s="14" t="s">
        <v>39</v>
      </c>
      <c r="AX95" s="14" t="s">
        <v>84</v>
      </c>
      <c r="AY95" s="246" t="s">
        <v>180</v>
      </c>
    </row>
    <row r="96" spans="2:65" s="1" customFormat="1" ht="25.5" customHeight="1">
      <c r="B96" s="42"/>
      <c r="C96" s="202" t="s">
        <v>86</v>
      </c>
      <c r="D96" s="202" t="s">
        <v>182</v>
      </c>
      <c r="E96" s="203" t="s">
        <v>888</v>
      </c>
      <c r="F96" s="204" t="s">
        <v>889</v>
      </c>
      <c r="G96" s="205" t="s">
        <v>890</v>
      </c>
      <c r="H96" s="206">
        <v>15</v>
      </c>
      <c r="I96" s="207"/>
      <c r="J96" s="208">
        <f>ROUND(I96*H96,2)</f>
        <v>0</v>
      </c>
      <c r="K96" s="204" t="s">
        <v>186</v>
      </c>
      <c r="L96" s="62"/>
      <c r="M96" s="209" t="s">
        <v>21</v>
      </c>
      <c r="N96" s="210" t="s">
        <v>47</v>
      </c>
      <c r="O96" s="43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187</v>
      </c>
      <c r="AT96" s="25" t="s">
        <v>182</v>
      </c>
      <c r="AU96" s="25" t="s">
        <v>86</v>
      </c>
      <c r="AY96" s="25" t="s">
        <v>180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84</v>
      </c>
      <c r="BK96" s="213">
        <f>ROUND(I96*H96,2)</f>
        <v>0</v>
      </c>
      <c r="BL96" s="25" t="s">
        <v>187</v>
      </c>
      <c r="BM96" s="25" t="s">
        <v>891</v>
      </c>
    </row>
    <row r="97" spans="2:51" s="12" customFormat="1" ht="12">
      <c r="B97" s="214"/>
      <c r="C97" s="215"/>
      <c r="D97" s="216" t="s">
        <v>189</v>
      </c>
      <c r="E97" s="217" t="s">
        <v>21</v>
      </c>
      <c r="F97" s="218" t="s">
        <v>1344</v>
      </c>
      <c r="G97" s="215"/>
      <c r="H97" s="217" t="s">
        <v>21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189</v>
      </c>
      <c r="AU97" s="224" t="s">
        <v>86</v>
      </c>
      <c r="AV97" s="12" t="s">
        <v>84</v>
      </c>
      <c r="AW97" s="12" t="s">
        <v>39</v>
      </c>
      <c r="AX97" s="12" t="s">
        <v>76</v>
      </c>
      <c r="AY97" s="224" t="s">
        <v>180</v>
      </c>
    </row>
    <row r="98" spans="2:51" s="13" customFormat="1" ht="12">
      <c r="B98" s="225"/>
      <c r="C98" s="226"/>
      <c r="D98" s="216" t="s">
        <v>189</v>
      </c>
      <c r="E98" s="227" t="s">
        <v>21</v>
      </c>
      <c r="F98" s="228" t="s">
        <v>10</v>
      </c>
      <c r="G98" s="226"/>
      <c r="H98" s="229">
        <v>15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189</v>
      </c>
      <c r="AU98" s="235" t="s">
        <v>86</v>
      </c>
      <c r="AV98" s="13" t="s">
        <v>86</v>
      </c>
      <c r="AW98" s="13" t="s">
        <v>39</v>
      </c>
      <c r="AX98" s="13" t="s">
        <v>76</v>
      </c>
      <c r="AY98" s="235" t="s">
        <v>180</v>
      </c>
    </row>
    <row r="99" spans="2:51" s="14" customFormat="1" ht="12">
      <c r="B99" s="236"/>
      <c r="C99" s="237"/>
      <c r="D99" s="216" t="s">
        <v>189</v>
      </c>
      <c r="E99" s="238" t="s">
        <v>21</v>
      </c>
      <c r="F99" s="239" t="s">
        <v>192</v>
      </c>
      <c r="G99" s="237"/>
      <c r="H99" s="240">
        <v>15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189</v>
      </c>
      <c r="AU99" s="246" t="s">
        <v>86</v>
      </c>
      <c r="AV99" s="14" t="s">
        <v>187</v>
      </c>
      <c r="AW99" s="14" t="s">
        <v>39</v>
      </c>
      <c r="AX99" s="14" t="s">
        <v>84</v>
      </c>
      <c r="AY99" s="246" t="s">
        <v>180</v>
      </c>
    </row>
    <row r="100" spans="2:65" s="1" customFormat="1" ht="16.5" customHeight="1">
      <c r="B100" s="42"/>
      <c r="C100" s="202" t="s">
        <v>200</v>
      </c>
      <c r="D100" s="202" t="s">
        <v>182</v>
      </c>
      <c r="E100" s="203" t="s">
        <v>893</v>
      </c>
      <c r="F100" s="204" t="s">
        <v>894</v>
      </c>
      <c r="G100" s="205" t="s">
        <v>865</v>
      </c>
      <c r="H100" s="206">
        <v>1</v>
      </c>
      <c r="I100" s="207"/>
      <c r="J100" s="208">
        <f>ROUND(I100*H100,2)</f>
        <v>0</v>
      </c>
      <c r="K100" s="204" t="s">
        <v>422</v>
      </c>
      <c r="L100" s="62"/>
      <c r="M100" s="209" t="s">
        <v>21</v>
      </c>
      <c r="N100" s="210" t="s">
        <v>47</v>
      </c>
      <c r="O100" s="43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187</v>
      </c>
      <c r="AT100" s="25" t="s">
        <v>182</v>
      </c>
      <c r="AU100" s="25" t="s">
        <v>86</v>
      </c>
      <c r="AY100" s="25" t="s">
        <v>180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187</v>
      </c>
      <c r="BM100" s="25" t="s">
        <v>895</v>
      </c>
    </row>
    <row r="101" spans="2:47" s="1" customFormat="1" ht="60">
      <c r="B101" s="42"/>
      <c r="C101" s="64"/>
      <c r="D101" s="216" t="s">
        <v>424</v>
      </c>
      <c r="E101" s="64"/>
      <c r="F101" s="274" t="s">
        <v>896</v>
      </c>
      <c r="G101" s="64"/>
      <c r="H101" s="64"/>
      <c r="I101" s="173"/>
      <c r="J101" s="64"/>
      <c r="K101" s="64"/>
      <c r="L101" s="62"/>
      <c r="M101" s="275"/>
      <c r="N101" s="43"/>
      <c r="O101" s="43"/>
      <c r="P101" s="43"/>
      <c r="Q101" s="43"/>
      <c r="R101" s="43"/>
      <c r="S101" s="43"/>
      <c r="T101" s="79"/>
      <c r="AT101" s="25" t="s">
        <v>424</v>
      </c>
      <c r="AU101" s="25" t="s">
        <v>86</v>
      </c>
    </row>
    <row r="102" spans="2:51" s="12" customFormat="1" ht="24">
      <c r="B102" s="214"/>
      <c r="C102" s="215"/>
      <c r="D102" s="216" t="s">
        <v>189</v>
      </c>
      <c r="E102" s="217" t="s">
        <v>21</v>
      </c>
      <c r="F102" s="218" t="s">
        <v>897</v>
      </c>
      <c r="G102" s="215"/>
      <c r="H102" s="217" t="s">
        <v>21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189</v>
      </c>
      <c r="AU102" s="224" t="s">
        <v>86</v>
      </c>
      <c r="AV102" s="12" t="s">
        <v>84</v>
      </c>
      <c r="AW102" s="12" t="s">
        <v>39</v>
      </c>
      <c r="AX102" s="12" t="s">
        <v>76</v>
      </c>
      <c r="AY102" s="224" t="s">
        <v>180</v>
      </c>
    </row>
    <row r="103" spans="2:51" s="13" customFormat="1" ht="12">
      <c r="B103" s="225"/>
      <c r="C103" s="226"/>
      <c r="D103" s="216" t="s">
        <v>189</v>
      </c>
      <c r="E103" s="227" t="s">
        <v>21</v>
      </c>
      <c r="F103" s="228" t="s">
        <v>84</v>
      </c>
      <c r="G103" s="226"/>
      <c r="H103" s="229">
        <v>1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189</v>
      </c>
      <c r="AU103" s="235" t="s">
        <v>86</v>
      </c>
      <c r="AV103" s="13" t="s">
        <v>86</v>
      </c>
      <c r="AW103" s="13" t="s">
        <v>39</v>
      </c>
      <c r="AX103" s="13" t="s">
        <v>76</v>
      </c>
      <c r="AY103" s="235" t="s">
        <v>180</v>
      </c>
    </row>
    <row r="104" spans="2:51" s="14" customFormat="1" ht="12">
      <c r="B104" s="236"/>
      <c r="C104" s="237"/>
      <c r="D104" s="216" t="s">
        <v>189</v>
      </c>
      <c r="E104" s="238" t="s">
        <v>21</v>
      </c>
      <c r="F104" s="239" t="s">
        <v>192</v>
      </c>
      <c r="G104" s="237"/>
      <c r="H104" s="240">
        <v>1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189</v>
      </c>
      <c r="AU104" s="246" t="s">
        <v>86</v>
      </c>
      <c r="AV104" s="14" t="s">
        <v>187</v>
      </c>
      <c r="AW104" s="14" t="s">
        <v>39</v>
      </c>
      <c r="AX104" s="14" t="s">
        <v>84</v>
      </c>
      <c r="AY104" s="246" t="s">
        <v>180</v>
      </c>
    </row>
    <row r="105" spans="2:65" s="1" customFormat="1" ht="25.5" customHeight="1">
      <c r="B105" s="42"/>
      <c r="C105" s="202" t="s">
        <v>187</v>
      </c>
      <c r="D105" s="202" t="s">
        <v>182</v>
      </c>
      <c r="E105" s="203" t="s">
        <v>898</v>
      </c>
      <c r="F105" s="204" t="s">
        <v>899</v>
      </c>
      <c r="G105" s="205" t="s">
        <v>319</v>
      </c>
      <c r="H105" s="206">
        <v>22.159</v>
      </c>
      <c r="I105" s="207"/>
      <c r="J105" s="208">
        <f>ROUND(I105*H105,2)</f>
        <v>0</v>
      </c>
      <c r="K105" s="204" t="s">
        <v>186</v>
      </c>
      <c r="L105" s="62"/>
      <c r="M105" s="209" t="s">
        <v>21</v>
      </c>
      <c r="N105" s="210" t="s">
        <v>47</v>
      </c>
      <c r="O105" s="43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5" t="s">
        <v>187</v>
      </c>
      <c r="AT105" s="25" t="s">
        <v>182</v>
      </c>
      <c r="AU105" s="25" t="s">
        <v>86</v>
      </c>
      <c r="AY105" s="25" t="s">
        <v>180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84</v>
      </c>
      <c r="BK105" s="213">
        <f>ROUND(I105*H105,2)</f>
        <v>0</v>
      </c>
      <c r="BL105" s="25" t="s">
        <v>187</v>
      </c>
      <c r="BM105" s="25" t="s">
        <v>900</v>
      </c>
    </row>
    <row r="106" spans="2:51" s="12" customFormat="1" ht="12">
      <c r="B106" s="214"/>
      <c r="C106" s="215"/>
      <c r="D106" s="216" t="s">
        <v>189</v>
      </c>
      <c r="E106" s="217" t="s">
        <v>21</v>
      </c>
      <c r="F106" s="218" t="s">
        <v>901</v>
      </c>
      <c r="G106" s="215"/>
      <c r="H106" s="217" t="s">
        <v>21</v>
      </c>
      <c r="I106" s="219"/>
      <c r="J106" s="215"/>
      <c r="K106" s="215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189</v>
      </c>
      <c r="AU106" s="224" t="s">
        <v>86</v>
      </c>
      <c r="AV106" s="12" t="s">
        <v>84</v>
      </c>
      <c r="AW106" s="12" t="s">
        <v>39</v>
      </c>
      <c r="AX106" s="12" t="s">
        <v>76</v>
      </c>
      <c r="AY106" s="224" t="s">
        <v>180</v>
      </c>
    </row>
    <row r="107" spans="2:51" s="12" customFormat="1" ht="12">
      <c r="B107" s="214"/>
      <c r="C107" s="215"/>
      <c r="D107" s="216" t="s">
        <v>189</v>
      </c>
      <c r="E107" s="217" t="s">
        <v>21</v>
      </c>
      <c r="F107" s="218" t="s">
        <v>902</v>
      </c>
      <c r="G107" s="215"/>
      <c r="H107" s="217" t="s">
        <v>21</v>
      </c>
      <c r="I107" s="219"/>
      <c r="J107" s="215"/>
      <c r="K107" s="215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189</v>
      </c>
      <c r="AU107" s="224" t="s">
        <v>86</v>
      </c>
      <c r="AV107" s="12" t="s">
        <v>84</v>
      </c>
      <c r="AW107" s="12" t="s">
        <v>39</v>
      </c>
      <c r="AX107" s="12" t="s">
        <v>76</v>
      </c>
      <c r="AY107" s="224" t="s">
        <v>180</v>
      </c>
    </row>
    <row r="108" spans="2:51" s="13" customFormat="1" ht="12">
      <c r="B108" s="225"/>
      <c r="C108" s="226"/>
      <c r="D108" s="216" t="s">
        <v>189</v>
      </c>
      <c r="E108" s="227" t="s">
        <v>21</v>
      </c>
      <c r="F108" s="228" t="s">
        <v>1345</v>
      </c>
      <c r="G108" s="226"/>
      <c r="H108" s="229">
        <v>22.159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AT108" s="235" t="s">
        <v>189</v>
      </c>
      <c r="AU108" s="235" t="s">
        <v>86</v>
      </c>
      <c r="AV108" s="13" t="s">
        <v>86</v>
      </c>
      <c r="AW108" s="13" t="s">
        <v>39</v>
      </c>
      <c r="AX108" s="13" t="s">
        <v>76</v>
      </c>
      <c r="AY108" s="235" t="s">
        <v>180</v>
      </c>
    </row>
    <row r="109" spans="2:51" s="14" customFormat="1" ht="12">
      <c r="B109" s="236"/>
      <c r="C109" s="237"/>
      <c r="D109" s="216" t="s">
        <v>189</v>
      </c>
      <c r="E109" s="238" t="s">
        <v>21</v>
      </c>
      <c r="F109" s="239" t="s">
        <v>192</v>
      </c>
      <c r="G109" s="237"/>
      <c r="H109" s="240">
        <v>22.159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189</v>
      </c>
      <c r="AU109" s="246" t="s">
        <v>86</v>
      </c>
      <c r="AV109" s="14" t="s">
        <v>187</v>
      </c>
      <c r="AW109" s="14" t="s">
        <v>39</v>
      </c>
      <c r="AX109" s="14" t="s">
        <v>84</v>
      </c>
      <c r="AY109" s="246" t="s">
        <v>180</v>
      </c>
    </row>
    <row r="110" spans="2:65" s="1" customFormat="1" ht="25.5" customHeight="1">
      <c r="B110" s="42"/>
      <c r="C110" s="202" t="s">
        <v>211</v>
      </c>
      <c r="D110" s="202" t="s">
        <v>182</v>
      </c>
      <c r="E110" s="203" t="s">
        <v>748</v>
      </c>
      <c r="F110" s="204" t="s">
        <v>749</v>
      </c>
      <c r="G110" s="205" t="s">
        <v>319</v>
      </c>
      <c r="H110" s="206">
        <v>35.71</v>
      </c>
      <c r="I110" s="207"/>
      <c r="J110" s="208">
        <f>ROUND(I110*H110,2)</f>
        <v>0</v>
      </c>
      <c r="K110" s="204" t="s">
        <v>186</v>
      </c>
      <c r="L110" s="62"/>
      <c r="M110" s="209" t="s">
        <v>21</v>
      </c>
      <c r="N110" s="210" t="s">
        <v>47</v>
      </c>
      <c r="O110" s="43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187</v>
      </c>
      <c r="AT110" s="25" t="s">
        <v>182</v>
      </c>
      <c r="AU110" s="25" t="s">
        <v>86</v>
      </c>
      <c r="AY110" s="25" t="s">
        <v>180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84</v>
      </c>
      <c r="BK110" s="213">
        <f>ROUND(I110*H110,2)</f>
        <v>0</v>
      </c>
      <c r="BL110" s="25" t="s">
        <v>187</v>
      </c>
      <c r="BM110" s="25" t="s">
        <v>904</v>
      </c>
    </row>
    <row r="111" spans="2:51" s="12" customFormat="1" ht="12">
      <c r="B111" s="214"/>
      <c r="C111" s="215"/>
      <c r="D111" s="216" t="s">
        <v>189</v>
      </c>
      <c r="E111" s="217" t="s">
        <v>21</v>
      </c>
      <c r="F111" s="218" t="s">
        <v>1346</v>
      </c>
      <c r="G111" s="215"/>
      <c r="H111" s="217" t="s">
        <v>21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189</v>
      </c>
      <c r="AU111" s="224" t="s">
        <v>86</v>
      </c>
      <c r="AV111" s="12" t="s">
        <v>84</v>
      </c>
      <c r="AW111" s="12" t="s">
        <v>39</v>
      </c>
      <c r="AX111" s="12" t="s">
        <v>76</v>
      </c>
      <c r="AY111" s="224" t="s">
        <v>180</v>
      </c>
    </row>
    <row r="112" spans="2:51" s="13" customFormat="1" ht="12">
      <c r="B112" s="225"/>
      <c r="C112" s="226"/>
      <c r="D112" s="216" t="s">
        <v>189</v>
      </c>
      <c r="E112" s="227" t="s">
        <v>21</v>
      </c>
      <c r="F112" s="228" t="s">
        <v>1347</v>
      </c>
      <c r="G112" s="226"/>
      <c r="H112" s="229">
        <v>8.56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189</v>
      </c>
      <c r="AU112" s="235" t="s">
        <v>86</v>
      </c>
      <c r="AV112" s="13" t="s">
        <v>86</v>
      </c>
      <c r="AW112" s="13" t="s">
        <v>39</v>
      </c>
      <c r="AX112" s="13" t="s">
        <v>76</v>
      </c>
      <c r="AY112" s="235" t="s">
        <v>180</v>
      </c>
    </row>
    <row r="113" spans="2:51" s="13" customFormat="1" ht="12">
      <c r="B113" s="225"/>
      <c r="C113" s="226"/>
      <c r="D113" s="216" t="s">
        <v>189</v>
      </c>
      <c r="E113" s="227" t="s">
        <v>21</v>
      </c>
      <c r="F113" s="228" t="s">
        <v>1348</v>
      </c>
      <c r="G113" s="226"/>
      <c r="H113" s="229">
        <v>8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189</v>
      </c>
      <c r="AU113" s="235" t="s">
        <v>86</v>
      </c>
      <c r="AV113" s="13" t="s">
        <v>86</v>
      </c>
      <c r="AW113" s="13" t="s">
        <v>39</v>
      </c>
      <c r="AX113" s="13" t="s">
        <v>76</v>
      </c>
      <c r="AY113" s="235" t="s">
        <v>180</v>
      </c>
    </row>
    <row r="114" spans="2:51" s="13" customFormat="1" ht="12">
      <c r="B114" s="225"/>
      <c r="C114" s="226"/>
      <c r="D114" s="216" t="s">
        <v>189</v>
      </c>
      <c r="E114" s="227" t="s">
        <v>21</v>
      </c>
      <c r="F114" s="228" t="s">
        <v>1349</v>
      </c>
      <c r="G114" s="226"/>
      <c r="H114" s="229">
        <v>7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189</v>
      </c>
      <c r="AU114" s="235" t="s">
        <v>86</v>
      </c>
      <c r="AV114" s="13" t="s">
        <v>86</v>
      </c>
      <c r="AW114" s="13" t="s">
        <v>39</v>
      </c>
      <c r="AX114" s="13" t="s">
        <v>76</v>
      </c>
      <c r="AY114" s="235" t="s">
        <v>180</v>
      </c>
    </row>
    <row r="115" spans="2:51" s="15" customFormat="1" ht="12">
      <c r="B115" s="253"/>
      <c r="C115" s="254"/>
      <c r="D115" s="216" t="s">
        <v>189</v>
      </c>
      <c r="E115" s="255" t="s">
        <v>21</v>
      </c>
      <c r="F115" s="256" t="s">
        <v>331</v>
      </c>
      <c r="G115" s="254"/>
      <c r="H115" s="257">
        <v>23.56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AT115" s="263" t="s">
        <v>189</v>
      </c>
      <c r="AU115" s="263" t="s">
        <v>86</v>
      </c>
      <c r="AV115" s="15" t="s">
        <v>200</v>
      </c>
      <c r="AW115" s="15" t="s">
        <v>39</v>
      </c>
      <c r="AX115" s="15" t="s">
        <v>76</v>
      </c>
      <c r="AY115" s="263" t="s">
        <v>180</v>
      </c>
    </row>
    <row r="116" spans="2:51" s="12" customFormat="1" ht="12">
      <c r="B116" s="214"/>
      <c r="C116" s="215"/>
      <c r="D116" s="216" t="s">
        <v>189</v>
      </c>
      <c r="E116" s="217" t="s">
        <v>21</v>
      </c>
      <c r="F116" s="218" t="s">
        <v>905</v>
      </c>
      <c r="G116" s="215"/>
      <c r="H116" s="217" t="s">
        <v>21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189</v>
      </c>
      <c r="AU116" s="224" t="s">
        <v>86</v>
      </c>
      <c r="AV116" s="12" t="s">
        <v>84</v>
      </c>
      <c r="AW116" s="12" t="s">
        <v>39</v>
      </c>
      <c r="AX116" s="12" t="s">
        <v>76</v>
      </c>
      <c r="AY116" s="224" t="s">
        <v>180</v>
      </c>
    </row>
    <row r="117" spans="2:51" s="13" customFormat="1" ht="12">
      <c r="B117" s="225"/>
      <c r="C117" s="226"/>
      <c r="D117" s="216" t="s">
        <v>189</v>
      </c>
      <c r="E117" s="227" t="s">
        <v>21</v>
      </c>
      <c r="F117" s="228" t="s">
        <v>906</v>
      </c>
      <c r="G117" s="226"/>
      <c r="H117" s="229">
        <v>12.15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189</v>
      </c>
      <c r="AU117" s="235" t="s">
        <v>86</v>
      </c>
      <c r="AV117" s="13" t="s">
        <v>86</v>
      </c>
      <c r="AW117" s="13" t="s">
        <v>39</v>
      </c>
      <c r="AX117" s="13" t="s">
        <v>76</v>
      </c>
      <c r="AY117" s="235" t="s">
        <v>180</v>
      </c>
    </row>
    <row r="118" spans="2:51" s="15" customFormat="1" ht="12">
      <c r="B118" s="253"/>
      <c r="C118" s="254"/>
      <c r="D118" s="216" t="s">
        <v>189</v>
      </c>
      <c r="E118" s="255" t="s">
        <v>21</v>
      </c>
      <c r="F118" s="256" t="s">
        <v>331</v>
      </c>
      <c r="G118" s="254"/>
      <c r="H118" s="257">
        <v>12.15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189</v>
      </c>
      <c r="AU118" s="263" t="s">
        <v>86</v>
      </c>
      <c r="AV118" s="15" t="s">
        <v>200</v>
      </c>
      <c r="AW118" s="15" t="s">
        <v>39</v>
      </c>
      <c r="AX118" s="15" t="s">
        <v>76</v>
      </c>
      <c r="AY118" s="263" t="s">
        <v>180</v>
      </c>
    </row>
    <row r="119" spans="2:51" s="14" customFormat="1" ht="12">
      <c r="B119" s="236"/>
      <c r="C119" s="237"/>
      <c r="D119" s="216" t="s">
        <v>189</v>
      </c>
      <c r="E119" s="238" t="s">
        <v>21</v>
      </c>
      <c r="F119" s="239" t="s">
        <v>192</v>
      </c>
      <c r="G119" s="237"/>
      <c r="H119" s="240">
        <v>35.71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189</v>
      </c>
      <c r="AU119" s="246" t="s">
        <v>86</v>
      </c>
      <c r="AV119" s="14" t="s">
        <v>187</v>
      </c>
      <c r="AW119" s="14" t="s">
        <v>39</v>
      </c>
      <c r="AX119" s="14" t="s">
        <v>84</v>
      </c>
      <c r="AY119" s="246" t="s">
        <v>180</v>
      </c>
    </row>
    <row r="120" spans="2:65" s="1" customFormat="1" ht="25.5" customHeight="1">
      <c r="B120" s="42"/>
      <c r="C120" s="202" t="s">
        <v>217</v>
      </c>
      <c r="D120" s="202" t="s">
        <v>182</v>
      </c>
      <c r="E120" s="203" t="s">
        <v>753</v>
      </c>
      <c r="F120" s="204" t="s">
        <v>754</v>
      </c>
      <c r="G120" s="205" t="s">
        <v>319</v>
      </c>
      <c r="H120" s="206">
        <v>17.855</v>
      </c>
      <c r="I120" s="207"/>
      <c r="J120" s="208">
        <f>ROUND(I120*H120,2)</f>
        <v>0</v>
      </c>
      <c r="K120" s="204" t="s">
        <v>186</v>
      </c>
      <c r="L120" s="62"/>
      <c r="M120" s="209" t="s">
        <v>21</v>
      </c>
      <c r="N120" s="210" t="s">
        <v>47</v>
      </c>
      <c r="O120" s="43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187</v>
      </c>
      <c r="AT120" s="25" t="s">
        <v>182</v>
      </c>
      <c r="AU120" s="25" t="s">
        <v>86</v>
      </c>
      <c r="AY120" s="25" t="s">
        <v>180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84</v>
      </c>
      <c r="BK120" s="213">
        <f>ROUND(I120*H120,2)</f>
        <v>0</v>
      </c>
      <c r="BL120" s="25" t="s">
        <v>187</v>
      </c>
      <c r="BM120" s="25" t="s">
        <v>911</v>
      </c>
    </row>
    <row r="121" spans="2:51" s="12" customFormat="1" ht="12">
      <c r="B121" s="214"/>
      <c r="C121" s="215"/>
      <c r="D121" s="216" t="s">
        <v>189</v>
      </c>
      <c r="E121" s="217" t="s">
        <v>21</v>
      </c>
      <c r="F121" s="218" t="s">
        <v>912</v>
      </c>
      <c r="G121" s="215"/>
      <c r="H121" s="217" t="s">
        <v>21</v>
      </c>
      <c r="I121" s="219"/>
      <c r="J121" s="215"/>
      <c r="K121" s="215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189</v>
      </c>
      <c r="AU121" s="224" t="s">
        <v>86</v>
      </c>
      <c r="AV121" s="12" t="s">
        <v>84</v>
      </c>
      <c r="AW121" s="12" t="s">
        <v>39</v>
      </c>
      <c r="AX121" s="12" t="s">
        <v>76</v>
      </c>
      <c r="AY121" s="224" t="s">
        <v>180</v>
      </c>
    </row>
    <row r="122" spans="2:51" s="13" customFormat="1" ht="12">
      <c r="B122" s="225"/>
      <c r="C122" s="226"/>
      <c r="D122" s="216" t="s">
        <v>189</v>
      </c>
      <c r="E122" s="227" t="s">
        <v>21</v>
      </c>
      <c r="F122" s="228" t="s">
        <v>1350</v>
      </c>
      <c r="G122" s="226"/>
      <c r="H122" s="229">
        <v>17.855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AT122" s="235" t="s">
        <v>189</v>
      </c>
      <c r="AU122" s="235" t="s">
        <v>86</v>
      </c>
      <c r="AV122" s="13" t="s">
        <v>86</v>
      </c>
      <c r="AW122" s="13" t="s">
        <v>39</v>
      </c>
      <c r="AX122" s="13" t="s">
        <v>76</v>
      </c>
      <c r="AY122" s="235" t="s">
        <v>180</v>
      </c>
    </row>
    <row r="123" spans="2:51" s="14" customFormat="1" ht="12">
      <c r="B123" s="236"/>
      <c r="C123" s="237"/>
      <c r="D123" s="216" t="s">
        <v>189</v>
      </c>
      <c r="E123" s="238" t="s">
        <v>21</v>
      </c>
      <c r="F123" s="239" t="s">
        <v>192</v>
      </c>
      <c r="G123" s="237"/>
      <c r="H123" s="240">
        <v>17.855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189</v>
      </c>
      <c r="AU123" s="246" t="s">
        <v>86</v>
      </c>
      <c r="AV123" s="14" t="s">
        <v>187</v>
      </c>
      <c r="AW123" s="14" t="s">
        <v>39</v>
      </c>
      <c r="AX123" s="14" t="s">
        <v>84</v>
      </c>
      <c r="AY123" s="246" t="s">
        <v>180</v>
      </c>
    </row>
    <row r="124" spans="2:65" s="1" customFormat="1" ht="25.5" customHeight="1">
      <c r="B124" s="42"/>
      <c r="C124" s="202" t="s">
        <v>224</v>
      </c>
      <c r="D124" s="202" t="s">
        <v>182</v>
      </c>
      <c r="E124" s="203" t="s">
        <v>914</v>
      </c>
      <c r="F124" s="204" t="s">
        <v>915</v>
      </c>
      <c r="G124" s="205" t="s">
        <v>319</v>
      </c>
      <c r="H124" s="206">
        <v>3.102</v>
      </c>
      <c r="I124" s="207"/>
      <c r="J124" s="208">
        <f>ROUND(I124*H124,2)</f>
        <v>0</v>
      </c>
      <c r="K124" s="204" t="s">
        <v>186</v>
      </c>
      <c r="L124" s="62"/>
      <c r="M124" s="209" t="s">
        <v>21</v>
      </c>
      <c r="N124" s="210" t="s">
        <v>47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187</v>
      </c>
      <c r="AT124" s="25" t="s">
        <v>182</v>
      </c>
      <c r="AU124" s="25" t="s">
        <v>86</v>
      </c>
      <c r="AY124" s="25" t="s">
        <v>180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187</v>
      </c>
      <c r="BM124" s="25" t="s">
        <v>916</v>
      </c>
    </row>
    <row r="125" spans="2:51" s="12" customFormat="1" ht="12">
      <c r="B125" s="214"/>
      <c r="C125" s="215"/>
      <c r="D125" s="216" t="s">
        <v>189</v>
      </c>
      <c r="E125" s="217" t="s">
        <v>21</v>
      </c>
      <c r="F125" s="218" t="s">
        <v>917</v>
      </c>
      <c r="G125" s="215"/>
      <c r="H125" s="217" t="s">
        <v>21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189</v>
      </c>
      <c r="AU125" s="224" t="s">
        <v>86</v>
      </c>
      <c r="AV125" s="12" t="s">
        <v>84</v>
      </c>
      <c r="AW125" s="12" t="s">
        <v>39</v>
      </c>
      <c r="AX125" s="12" t="s">
        <v>76</v>
      </c>
      <c r="AY125" s="224" t="s">
        <v>180</v>
      </c>
    </row>
    <row r="126" spans="2:51" s="13" customFormat="1" ht="12">
      <c r="B126" s="225"/>
      <c r="C126" s="226"/>
      <c r="D126" s="216" t="s">
        <v>189</v>
      </c>
      <c r="E126" s="227" t="s">
        <v>21</v>
      </c>
      <c r="F126" s="228" t="s">
        <v>1351</v>
      </c>
      <c r="G126" s="226"/>
      <c r="H126" s="229">
        <v>3.102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189</v>
      </c>
      <c r="AU126" s="235" t="s">
        <v>86</v>
      </c>
      <c r="AV126" s="13" t="s">
        <v>86</v>
      </c>
      <c r="AW126" s="13" t="s">
        <v>39</v>
      </c>
      <c r="AX126" s="13" t="s">
        <v>76</v>
      </c>
      <c r="AY126" s="235" t="s">
        <v>180</v>
      </c>
    </row>
    <row r="127" spans="2:51" s="14" customFormat="1" ht="12">
      <c r="B127" s="236"/>
      <c r="C127" s="237"/>
      <c r="D127" s="216" t="s">
        <v>189</v>
      </c>
      <c r="E127" s="238" t="s">
        <v>21</v>
      </c>
      <c r="F127" s="239" t="s">
        <v>192</v>
      </c>
      <c r="G127" s="237"/>
      <c r="H127" s="240">
        <v>3.102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189</v>
      </c>
      <c r="AU127" s="246" t="s">
        <v>86</v>
      </c>
      <c r="AV127" s="14" t="s">
        <v>187</v>
      </c>
      <c r="AW127" s="14" t="s">
        <v>39</v>
      </c>
      <c r="AX127" s="14" t="s">
        <v>84</v>
      </c>
      <c r="AY127" s="246" t="s">
        <v>180</v>
      </c>
    </row>
    <row r="128" spans="2:65" s="1" customFormat="1" ht="38.25" customHeight="1">
      <c r="B128" s="42"/>
      <c r="C128" s="202" t="s">
        <v>223</v>
      </c>
      <c r="D128" s="202" t="s">
        <v>182</v>
      </c>
      <c r="E128" s="203" t="s">
        <v>919</v>
      </c>
      <c r="F128" s="204" t="s">
        <v>920</v>
      </c>
      <c r="G128" s="205" t="s">
        <v>319</v>
      </c>
      <c r="H128" s="206">
        <v>1.551</v>
      </c>
      <c r="I128" s="207"/>
      <c r="J128" s="208">
        <f>ROUND(I128*H128,2)</f>
        <v>0</v>
      </c>
      <c r="K128" s="204" t="s">
        <v>186</v>
      </c>
      <c r="L128" s="62"/>
      <c r="M128" s="209" t="s">
        <v>21</v>
      </c>
      <c r="N128" s="210" t="s">
        <v>47</v>
      </c>
      <c r="O128" s="43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5" t="s">
        <v>187</v>
      </c>
      <c r="AT128" s="25" t="s">
        <v>182</v>
      </c>
      <c r="AU128" s="25" t="s">
        <v>86</v>
      </c>
      <c r="AY128" s="25" t="s">
        <v>180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84</v>
      </c>
      <c r="BK128" s="213">
        <f>ROUND(I128*H128,2)</f>
        <v>0</v>
      </c>
      <c r="BL128" s="25" t="s">
        <v>187</v>
      </c>
      <c r="BM128" s="25" t="s">
        <v>921</v>
      </c>
    </row>
    <row r="129" spans="2:51" s="12" customFormat="1" ht="12">
      <c r="B129" s="214"/>
      <c r="C129" s="215"/>
      <c r="D129" s="216" t="s">
        <v>189</v>
      </c>
      <c r="E129" s="217" t="s">
        <v>21</v>
      </c>
      <c r="F129" s="218" t="s">
        <v>922</v>
      </c>
      <c r="G129" s="215"/>
      <c r="H129" s="217" t="s">
        <v>21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189</v>
      </c>
      <c r="AU129" s="224" t="s">
        <v>86</v>
      </c>
      <c r="AV129" s="12" t="s">
        <v>84</v>
      </c>
      <c r="AW129" s="12" t="s">
        <v>39</v>
      </c>
      <c r="AX129" s="12" t="s">
        <v>76</v>
      </c>
      <c r="AY129" s="224" t="s">
        <v>180</v>
      </c>
    </row>
    <row r="130" spans="2:51" s="13" customFormat="1" ht="12">
      <c r="B130" s="225"/>
      <c r="C130" s="226"/>
      <c r="D130" s="216" t="s">
        <v>189</v>
      </c>
      <c r="E130" s="227" t="s">
        <v>21</v>
      </c>
      <c r="F130" s="228" t="s">
        <v>1352</v>
      </c>
      <c r="G130" s="226"/>
      <c r="H130" s="229">
        <v>1.551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AT130" s="235" t="s">
        <v>189</v>
      </c>
      <c r="AU130" s="235" t="s">
        <v>86</v>
      </c>
      <c r="AV130" s="13" t="s">
        <v>86</v>
      </c>
      <c r="AW130" s="13" t="s">
        <v>39</v>
      </c>
      <c r="AX130" s="13" t="s">
        <v>76</v>
      </c>
      <c r="AY130" s="235" t="s">
        <v>180</v>
      </c>
    </row>
    <row r="131" spans="2:51" s="14" customFormat="1" ht="12">
      <c r="B131" s="236"/>
      <c r="C131" s="237"/>
      <c r="D131" s="216" t="s">
        <v>189</v>
      </c>
      <c r="E131" s="238" t="s">
        <v>21</v>
      </c>
      <c r="F131" s="239" t="s">
        <v>192</v>
      </c>
      <c r="G131" s="237"/>
      <c r="H131" s="240">
        <v>1.551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189</v>
      </c>
      <c r="AU131" s="246" t="s">
        <v>86</v>
      </c>
      <c r="AV131" s="14" t="s">
        <v>187</v>
      </c>
      <c r="AW131" s="14" t="s">
        <v>39</v>
      </c>
      <c r="AX131" s="14" t="s">
        <v>84</v>
      </c>
      <c r="AY131" s="246" t="s">
        <v>180</v>
      </c>
    </row>
    <row r="132" spans="2:65" s="1" customFormat="1" ht="38.25" customHeight="1">
      <c r="B132" s="42"/>
      <c r="C132" s="202" t="s">
        <v>235</v>
      </c>
      <c r="D132" s="202" t="s">
        <v>182</v>
      </c>
      <c r="E132" s="203" t="s">
        <v>924</v>
      </c>
      <c r="F132" s="204" t="s">
        <v>925</v>
      </c>
      <c r="G132" s="205" t="s">
        <v>319</v>
      </c>
      <c r="H132" s="206">
        <v>134.765</v>
      </c>
      <c r="I132" s="207"/>
      <c r="J132" s="208">
        <f>ROUND(I132*H132,2)</f>
        <v>0</v>
      </c>
      <c r="K132" s="204" t="s">
        <v>186</v>
      </c>
      <c r="L132" s="62"/>
      <c r="M132" s="209" t="s">
        <v>21</v>
      </c>
      <c r="N132" s="210" t="s">
        <v>47</v>
      </c>
      <c r="O132" s="43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AR132" s="25" t="s">
        <v>187</v>
      </c>
      <c r="AT132" s="25" t="s">
        <v>182</v>
      </c>
      <c r="AU132" s="25" t="s">
        <v>86</v>
      </c>
      <c r="AY132" s="25" t="s">
        <v>180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5" t="s">
        <v>84</v>
      </c>
      <c r="BK132" s="213">
        <f>ROUND(I132*H132,2)</f>
        <v>0</v>
      </c>
      <c r="BL132" s="25" t="s">
        <v>187</v>
      </c>
      <c r="BM132" s="25" t="s">
        <v>926</v>
      </c>
    </row>
    <row r="133" spans="2:51" s="12" customFormat="1" ht="12">
      <c r="B133" s="214"/>
      <c r="C133" s="215"/>
      <c r="D133" s="216" t="s">
        <v>189</v>
      </c>
      <c r="E133" s="217" t="s">
        <v>21</v>
      </c>
      <c r="F133" s="218" t="s">
        <v>927</v>
      </c>
      <c r="G133" s="215"/>
      <c r="H133" s="217" t="s">
        <v>21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189</v>
      </c>
      <c r="AU133" s="224" t="s">
        <v>86</v>
      </c>
      <c r="AV133" s="12" t="s">
        <v>84</v>
      </c>
      <c r="AW133" s="12" t="s">
        <v>39</v>
      </c>
      <c r="AX133" s="12" t="s">
        <v>76</v>
      </c>
      <c r="AY133" s="224" t="s">
        <v>180</v>
      </c>
    </row>
    <row r="134" spans="2:51" s="12" customFormat="1" ht="12">
      <c r="B134" s="214"/>
      <c r="C134" s="215"/>
      <c r="D134" s="216" t="s">
        <v>189</v>
      </c>
      <c r="E134" s="217" t="s">
        <v>21</v>
      </c>
      <c r="F134" s="218" t="s">
        <v>1353</v>
      </c>
      <c r="G134" s="215"/>
      <c r="H134" s="217" t="s">
        <v>21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189</v>
      </c>
      <c r="AU134" s="224" t="s">
        <v>86</v>
      </c>
      <c r="AV134" s="12" t="s">
        <v>84</v>
      </c>
      <c r="AW134" s="12" t="s">
        <v>39</v>
      </c>
      <c r="AX134" s="12" t="s">
        <v>76</v>
      </c>
      <c r="AY134" s="224" t="s">
        <v>180</v>
      </c>
    </row>
    <row r="135" spans="2:51" s="13" customFormat="1" ht="12">
      <c r="B135" s="225"/>
      <c r="C135" s="226"/>
      <c r="D135" s="216" t="s">
        <v>189</v>
      </c>
      <c r="E135" s="227" t="s">
        <v>21</v>
      </c>
      <c r="F135" s="228" t="s">
        <v>1354</v>
      </c>
      <c r="G135" s="226"/>
      <c r="H135" s="229">
        <v>121.805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189</v>
      </c>
      <c r="AU135" s="235" t="s">
        <v>86</v>
      </c>
      <c r="AV135" s="13" t="s">
        <v>86</v>
      </c>
      <c r="AW135" s="13" t="s">
        <v>39</v>
      </c>
      <c r="AX135" s="13" t="s">
        <v>76</v>
      </c>
      <c r="AY135" s="235" t="s">
        <v>180</v>
      </c>
    </row>
    <row r="136" spans="2:51" s="15" customFormat="1" ht="12">
      <c r="B136" s="253"/>
      <c r="C136" s="254"/>
      <c r="D136" s="216" t="s">
        <v>189</v>
      </c>
      <c r="E136" s="255" t="s">
        <v>21</v>
      </c>
      <c r="F136" s="256" t="s">
        <v>331</v>
      </c>
      <c r="G136" s="254"/>
      <c r="H136" s="257">
        <v>121.805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AT136" s="263" t="s">
        <v>189</v>
      </c>
      <c r="AU136" s="263" t="s">
        <v>86</v>
      </c>
      <c r="AV136" s="15" t="s">
        <v>200</v>
      </c>
      <c r="AW136" s="15" t="s">
        <v>39</v>
      </c>
      <c r="AX136" s="15" t="s">
        <v>76</v>
      </c>
      <c r="AY136" s="263" t="s">
        <v>180</v>
      </c>
    </row>
    <row r="137" spans="2:51" s="12" customFormat="1" ht="12">
      <c r="B137" s="214"/>
      <c r="C137" s="215"/>
      <c r="D137" s="216" t="s">
        <v>189</v>
      </c>
      <c r="E137" s="217" t="s">
        <v>21</v>
      </c>
      <c r="F137" s="218" t="s">
        <v>931</v>
      </c>
      <c r="G137" s="215"/>
      <c r="H137" s="217" t="s">
        <v>21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189</v>
      </c>
      <c r="AU137" s="224" t="s">
        <v>86</v>
      </c>
      <c r="AV137" s="12" t="s">
        <v>84</v>
      </c>
      <c r="AW137" s="12" t="s">
        <v>39</v>
      </c>
      <c r="AX137" s="12" t="s">
        <v>76</v>
      </c>
      <c r="AY137" s="224" t="s">
        <v>180</v>
      </c>
    </row>
    <row r="138" spans="2:51" s="13" customFormat="1" ht="12">
      <c r="B138" s="225"/>
      <c r="C138" s="226"/>
      <c r="D138" s="216" t="s">
        <v>189</v>
      </c>
      <c r="E138" s="227" t="s">
        <v>21</v>
      </c>
      <c r="F138" s="228" t="s">
        <v>1355</v>
      </c>
      <c r="G138" s="226"/>
      <c r="H138" s="229">
        <v>12.96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189</v>
      </c>
      <c r="AU138" s="235" t="s">
        <v>86</v>
      </c>
      <c r="AV138" s="13" t="s">
        <v>86</v>
      </c>
      <c r="AW138" s="13" t="s">
        <v>39</v>
      </c>
      <c r="AX138" s="13" t="s">
        <v>76</v>
      </c>
      <c r="AY138" s="235" t="s">
        <v>180</v>
      </c>
    </row>
    <row r="139" spans="2:51" s="15" customFormat="1" ht="12">
      <c r="B139" s="253"/>
      <c r="C139" s="254"/>
      <c r="D139" s="216" t="s">
        <v>189</v>
      </c>
      <c r="E139" s="255" t="s">
        <v>21</v>
      </c>
      <c r="F139" s="256" t="s">
        <v>331</v>
      </c>
      <c r="G139" s="254"/>
      <c r="H139" s="257">
        <v>12.96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AT139" s="263" t="s">
        <v>189</v>
      </c>
      <c r="AU139" s="263" t="s">
        <v>86</v>
      </c>
      <c r="AV139" s="15" t="s">
        <v>200</v>
      </c>
      <c r="AW139" s="15" t="s">
        <v>39</v>
      </c>
      <c r="AX139" s="15" t="s">
        <v>76</v>
      </c>
      <c r="AY139" s="263" t="s">
        <v>180</v>
      </c>
    </row>
    <row r="140" spans="2:51" s="14" customFormat="1" ht="12">
      <c r="B140" s="236"/>
      <c r="C140" s="237"/>
      <c r="D140" s="216" t="s">
        <v>189</v>
      </c>
      <c r="E140" s="238" t="s">
        <v>21</v>
      </c>
      <c r="F140" s="239" t="s">
        <v>192</v>
      </c>
      <c r="G140" s="237"/>
      <c r="H140" s="240">
        <v>134.765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189</v>
      </c>
      <c r="AU140" s="246" t="s">
        <v>86</v>
      </c>
      <c r="AV140" s="14" t="s">
        <v>187</v>
      </c>
      <c r="AW140" s="14" t="s">
        <v>39</v>
      </c>
      <c r="AX140" s="14" t="s">
        <v>84</v>
      </c>
      <c r="AY140" s="246" t="s">
        <v>180</v>
      </c>
    </row>
    <row r="141" spans="2:65" s="1" customFormat="1" ht="38.25" customHeight="1">
      <c r="B141" s="42"/>
      <c r="C141" s="202" t="s">
        <v>241</v>
      </c>
      <c r="D141" s="202" t="s">
        <v>182</v>
      </c>
      <c r="E141" s="203" t="s">
        <v>933</v>
      </c>
      <c r="F141" s="204" t="s">
        <v>934</v>
      </c>
      <c r="G141" s="205" t="s">
        <v>319</v>
      </c>
      <c r="H141" s="206">
        <v>67.383</v>
      </c>
      <c r="I141" s="207"/>
      <c r="J141" s="208">
        <f>ROUND(I141*H141,2)</f>
        <v>0</v>
      </c>
      <c r="K141" s="204" t="s">
        <v>186</v>
      </c>
      <c r="L141" s="62"/>
      <c r="M141" s="209" t="s">
        <v>21</v>
      </c>
      <c r="N141" s="210" t="s">
        <v>47</v>
      </c>
      <c r="O141" s="43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187</v>
      </c>
      <c r="AT141" s="25" t="s">
        <v>182</v>
      </c>
      <c r="AU141" s="25" t="s">
        <v>86</v>
      </c>
      <c r="AY141" s="25" t="s">
        <v>180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84</v>
      </c>
      <c r="BK141" s="213">
        <f>ROUND(I141*H141,2)</f>
        <v>0</v>
      </c>
      <c r="BL141" s="25" t="s">
        <v>187</v>
      </c>
      <c r="BM141" s="25" t="s">
        <v>935</v>
      </c>
    </row>
    <row r="142" spans="2:51" s="12" customFormat="1" ht="12">
      <c r="B142" s="214"/>
      <c r="C142" s="215"/>
      <c r="D142" s="216" t="s">
        <v>189</v>
      </c>
      <c r="E142" s="217" t="s">
        <v>21</v>
      </c>
      <c r="F142" s="218" t="s">
        <v>936</v>
      </c>
      <c r="G142" s="215"/>
      <c r="H142" s="217" t="s">
        <v>21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189</v>
      </c>
      <c r="AU142" s="224" t="s">
        <v>86</v>
      </c>
      <c r="AV142" s="12" t="s">
        <v>84</v>
      </c>
      <c r="AW142" s="12" t="s">
        <v>39</v>
      </c>
      <c r="AX142" s="12" t="s">
        <v>76</v>
      </c>
      <c r="AY142" s="224" t="s">
        <v>180</v>
      </c>
    </row>
    <row r="143" spans="2:51" s="13" customFormat="1" ht="12">
      <c r="B143" s="225"/>
      <c r="C143" s="226"/>
      <c r="D143" s="216" t="s">
        <v>189</v>
      </c>
      <c r="E143" s="227" t="s">
        <v>21</v>
      </c>
      <c r="F143" s="228" t="s">
        <v>1356</v>
      </c>
      <c r="G143" s="226"/>
      <c r="H143" s="229">
        <v>67.383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189</v>
      </c>
      <c r="AU143" s="235" t="s">
        <v>86</v>
      </c>
      <c r="AV143" s="13" t="s">
        <v>86</v>
      </c>
      <c r="AW143" s="13" t="s">
        <v>39</v>
      </c>
      <c r="AX143" s="13" t="s">
        <v>76</v>
      </c>
      <c r="AY143" s="235" t="s">
        <v>180</v>
      </c>
    </row>
    <row r="144" spans="2:51" s="14" customFormat="1" ht="12">
      <c r="B144" s="236"/>
      <c r="C144" s="237"/>
      <c r="D144" s="216" t="s">
        <v>189</v>
      </c>
      <c r="E144" s="238" t="s">
        <v>21</v>
      </c>
      <c r="F144" s="239" t="s">
        <v>192</v>
      </c>
      <c r="G144" s="237"/>
      <c r="H144" s="240">
        <v>67.383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189</v>
      </c>
      <c r="AU144" s="246" t="s">
        <v>86</v>
      </c>
      <c r="AV144" s="14" t="s">
        <v>187</v>
      </c>
      <c r="AW144" s="14" t="s">
        <v>39</v>
      </c>
      <c r="AX144" s="14" t="s">
        <v>84</v>
      </c>
      <c r="AY144" s="246" t="s">
        <v>180</v>
      </c>
    </row>
    <row r="145" spans="2:65" s="1" customFormat="1" ht="25.5" customHeight="1">
      <c r="B145" s="42"/>
      <c r="C145" s="202" t="s">
        <v>246</v>
      </c>
      <c r="D145" s="202" t="s">
        <v>182</v>
      </c>
      <c r="E145" s="203" t="s">
        <v>940</v>
      </c>
      <c r="F145" s="204" t="s">
        <v>941</v>
      </c>
      <c r="G145" s="205" t="s">
        <v>185</v>
      </c>
      <c r="H145" s="206">
        <v>275.169</v>
      </c>
      <c r="I145" s="207"/>
      <c r="J145" s="208">
        <f>ROUND(I145*H145,2)</f>
        <v>0</v>
      </c>
      <c r="K145" s="204" t="s">
        <v>186</v>
      </c>
      <c r="L145" s="62"/>
      <c r="M145" s="209" t="s">
        <v>21</v>
      </c>
      <c r="N145" s="210" t="s">
        <v>47</v>
      </c>
      <c r="O145" s="43"/>
      <c r="P145" s="211">
        <f>O145*H145</f>
        <v>0</v>
      </c>
      <c r="Q145" s="211">
        <v>0.00084</v>
      </c>
      <c r="R145" s="211">
        <f>Q145*H145</f>
        <v>0.23114196</v>
      </c>
      <c r="S145" s="211">
        <v>0</v>
      </c>
      <c r="T145" s="212">
        <f>S145*H145</f>
        <v>0</v>
      </c>
      <c r="AR145" s="25" t="s">
        <v>187</v>
      </c>
      <c r="AT145" s="25" t="s">
        <v>182</v>
      </c>
      <c r="AU145" s="25" t="s">
        <v>86</v>
      </c>
      <c r="AY145" s="25" t="s">
        <v>180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187</v>
      </c>
      <c r="BM145" s="25" t="s">
        <v>942</v>
      </c>
    </row>
    <row r="146" spans="2:51" s="12" customFormat="1" ht="12">
      <c r="B146" s="214"/>
      <c r="C146" s="215"/>
      <c r="D146" s="216" t="s">
        <v>189</v>
      </c>
      <c r="E146" s="217" t="s">
        <v>21</v>
      </c>
      <c r="F146" s="218" t="s">
        <v>927</v>
      </c>
      <c r="G146" s="215"/>
      <c r="H146" s="217" t="s">
        <v>21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189</v>
      </c>
      <c r="AU146" s="224" t="s">
        <v>86</v>
      </c>
      <c r="AV146" s="12" t="s">
        <v>84</v>
      </c>
      <c r="AW146" s="12" t="s">
        <v>39</v>
      </c>
      <c r="AX146" s="12" t="s">
        <v>76</v>
      </c>
      <c r="AY146" s="224" t="s">
        <v>180</v>
      </c>
    </row>
    <row r="147" spans="2:51" s="12" customFormat="1" ht="12">
      <c r="B147" s="214"/>
      <c r="C147" s="215"/>
      <c r="D147" s="216" t="s">
        <v>189</v>
      </c>
      <c r="E147" s="217" t="s">
        <v>21</v>
      </c>
      <c r="F147" s="218" t="s">
        <v>1353</v>
      </c>
      <c r="G147" s="215"/>
      <c r="H147" s="217" t="s">
        <v>21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189</v>
      </c>
      <c r="AU147" s="224" t="s">
        <v>86</v>
      </c>
      <c r="AV147" s="12" t="s">
        <v>84</v>
      </c>
      <c r="AW147" s="12" t="s">
        <v>39</v>
      </c>
      <c r="AX147" s="12" t="s">
        <v>76</v>
      </c>
      <c r="AY147" s="224" t="s">
        <v>180</v>
      </c>
    </row>
    <row r="148" spans="2:51" s="13" customFormat="1" ht="12">
      <c r="B148" s="225"/>
      <c r="C148" s="226"/>
      <c r="D148" s="216" t="s">
        <v>189</v>
      </c>
      <c r="E148" s="227" t="s">
        <v>21</v>
      </c>
      <c r="F148" s="228" t="s">
        <v>1357</v>
      </c>
      <c r="G148" s="226"/>
      <c r="H148" s="229">
        <v>203.009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189</v>
      </c>
      <c r="AU148" s="235" t="s">
        <v>86</v>
      </c>
      <c r="AV148" s="13" t="s">
        <v>86</v>
      </c>
      <c r="AW148" s="13" t="s">
        <v>39</v>
      </c>
      <c r="AX148" s="13" t="s">
        <v>76</v>
      </c>
      <c r="AY148" s="235" t="s">
        <v>180</v>
      </c>
    </row>
    <row r="149" spans="2:51" s="15" customFormat="1" ht="12">
      <c r="B149" s="253"/>
      <c r="C149" s="254"/>
      <c r="D149" s="216" t="s">
        <v>189</v>
      </c>
      <c r="E149" s="255" t="s">
        <v>21</v>
      </c>
      <c r="F149" s="256" t="s">
        <v>331</v>
      </c>
      <c r="G149" s="254"/>
      <c r="H149" s="257">
        <v>203.009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AT149" s="263" t="s">
        <v>189</v>
      </c>
      <c r="AU149" s="263" t="s">
        <v>86</v>
      </c>
      <c r="AV149" s="15" t="s">
        <v>200</v>
      </c>
      <c r="AW149" s="15" t="s">
        <v>39</v>
      </c>
      <c r="AX149" s="15" t="s">
        <v>76</v>
      </c>
      <c r="AY149" s="263" t="s">
        <v>180</v>
      </c>
    </row>
    <row r="150" spans="2:51" s="12" customFormat="1" ht="12">
      <c r="B150" s="214"/>
      <c r="C150" s="215"/>
      <c r="D150" s="216" t="s">
        <v>189</v>
      </c>
      <c r="E150" s="217" t="s">
        <v>21</v>
      </c>
      <c r="F150" s="218" t="s">
        <v>938</v>
      </c>
      <c r="G150" s="215"/>
      <c r="H150" s="217" t="s">
        <v>21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189</v>
      </c>
      <c r="AU150" s="224" t="s">
        <v>86</v>
      </c>
      <c r="AV150" s="12" t="s">
        <v>84</v>
      </c>
      <c r="AW150" s="12" t="s">
        <v>39</v>
      </c>
      <c r="AX150" s="12" t="s">
        <v>76</v>
      </c>
      <c r="AY150" s="224" t="s">
        <v>180</v>
      </c>
    </row>
    <row r="151" spans="2:51" s="13" customFormat="1" ht="12">
      <c r="B151" s="225"/>
      <c r="C151" s="226"/>
      <c r="D151" s="216" t="s">
        <v>189</v>
      </c>
      <c r="E151" s="227" t="s">
        <v>21</v>
      </c>
      <c r="F151" s="228" t="s">
        <v>1358</v>
      </c>
      <c r="G151" s="226"/>
      <c r="H151" s="229">
        <v>32.4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189</v>
      </c>
      <c r="AU151" s="235" t="s">
        <v>86</v>
      </c>
      <c r="AV151" s="13" t="s">
        <v>86</v>
      </c>
      <c r="AW151" s="13" t="s">
        <v>39</v>
      </c>
      <c r="AX151" s="13" t="s">
        <v>76</v>
      </c>
      <c r="AY151" s="235" t="s">
        <v>180</v>
      </c>
    </row>
    <row r="152" spans="2:51" s="15" customFormat="1" ht="12">
      <c r="B152" s="253"/>
      <c r="C152" s="254"/>
      <c r="D152" s="216" t="s">
        <v>189</v>
      </c>
      <c r="E152" s="255" t="s">
        <v>21</v>
      </c>
      <c r="F152" s="256" t="s">
        <v>331</v>
      </c>
      <c r="G152" s="254"/>
      <c r="H152" s="257">
        <v>32.4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AT152" s="263" t="s">
        <v>189</v>
      </c>
      <c r="AU152" s="263" t="s">
        <v>86</v>
      </c>
      <c r="AV152" s="15" t="s">
        <v>200</v>
      </c>
      <c r="AW152" s="15" t="s">
        <v>39</v>
      </c>
      <c r="AX152" s="15" t="s">
        <v>76</v>
      </c>
      <c r="AY152" s="263" t="s">
        <v>180</v>
      </c>
    </row>
    <row r="153" spans="2:51" s="12" customFormat="1" ht="12">
      <c r="B153" s="214"/>
      <c r="C153" s="215"/>
      <c r="D153" s="216" t="s">
        <v>189</v>
      </c>
      <c r="E153" s="217" t="s">
        <v>21</v>
      </c>
      <c r="F153" s="218" t="s">
        <v>1346</v>
      </c>
      <c r="G153" s="215"/>
      <c r="H153" s="217" t="s">
        <v>21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189</v>
      </c>
      <c r="AU153" s="224" t="s">
        <v>86</v>
      </c>
      <c r="AV153" s="12" t="s">
        <v>84</v>
      </c>
      <c r="AW153" s="12" t="s">
        <v>39</v>
      </c>
      <c r="AX153" s="12" t="s">
        <v>76</v>
      </c>
      <c r="AY153" s="224" t="s">
        <v>180</v>
      </c>
    </row>
    <row r="154" spans="2:51" s="13" customFormat="1" ht="12">
      <c r="B154" s="225"/>
      <c r="C154" s="226"/>
      <c r="D154" s="216" t="s">
        <v>189</v>
      </c>
      <c r="E154" s="227" t="s">
        <v>21</v>
      </c>
      <c r="F154" s="228" t="s">
        <v>1359</v>
      </c>
      <c r="G154" s="226"/>
      <c r="H154" s="229">
        <v>23.56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189</v>
      </c>
      <c r="AU154" s="235" t="s">
        <v>86</v>
      </c>
      <c r="AV154" s="13" t="s">
        <v>86</v>
      </c>
      <c r="AW154" s="13" t="s">
        <v>39</v>
      </c>
      <c r="AX154" s="13" t="s">
        <v>76</v>
      </c>
      <c r="AY154" s="235" t="s">
        <v>180</v>
      </c>
    </row>
    <row r="155" spans="2:51" s="15" customFormat="1" ht="12">
      <c r="B155" s="253"/>
      <c r="C155" s="254"/>
      <c r="D155" s="216" t="s">
        <v>189</v>
      </c>
      <c r="E155" s="255" t="s">
        <v>21</v>
      </c>
      <c r="F155" s="256" t="s">
        <v>331</v>
      </c>
      <c r="G155" s="254"/>
      <c r="H155" s="257">
        <v>23.56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AT155" s="263" t="s">
        <v>189</v>
      </c>
      <c r="AU155" s="263" t="s">
        <v>86</v>
      </c>
      <c r="AV155" s="15" t="s">
        <v>200</v>
      </c>
      <c r="AW155" s="15" t="s">
        <v>39</v>
      </c>
      <c r="AX155" s="15" t="s">
        <v>76</v>
      </c>
      <c r="AY155" s="263" t="s">
        <v>180</v>
      </c>
    </row>
    <row r="156" spans="2:51" s="12" customFormat="1" ht="12">
      <c r="B156" s="214"/>
      <c r="C156" s="215"/>
      <c r="D156" s="216" t="s">
        <v>189</v>
      </c>
      <c r="E156" s="217" t="s">
        <v>21</v>
      </c>
      <c r="F156" s="218" t="s">
        <v>946</v>
      </c>
      <c r="G156" s="215"/>
      <c r="H156" s="217" t="s">
        <v>21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189</v>
      </c>
      <c r="AU156" s="224" t="s">
        <v>86</v>
      </c>
      <c r="AV156" s="12" t="s">
        <v>84</v>
      </c>
      <c r="AW156" s="12" t="s">
        <v>39</v>
      </c>
      <c r="AX156" s="12" t="s">
        <v>76</v>
      </c>
      <c r="AY156" s="224" t="s">
        <v>180</v>
      </c>
    </row>
    <row r="157" spans="2:51" s="13" customFormat="1" ht="12">
      <c r="B157" s="225"/>
      <c r="C157" s="226"/>
      <c r="D157" s="216" t="s">
        <v>189</v>
      </c>
      <c r="E157" s="227" t="s">
        <v>21</v>
      </c>
      <c r="F157" s="228" t="s">
        <v>947</v>
      </c>
      <c r="G157" s="226"/>
      <c r="H157" s="229">
        <v>16.2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189</v>
      </c>
      <c r="AU157" s="235" t="s">
        <v>86</v>
      </c>
      <c r="AV157" s="13" t="s">
        <v>86</v>
      </c>
      <c r="AW157" s="13" t="s">
        <v>39</v>
      </c>
      <c r="AX157" s="13" t="s">
        <v>76</v>
      </c>
      <c r="AY157" s="235" t="s">
        <v>180</v>
      </c>
    </row>
    <row r="158" spans="2:51" s="15" customFormat="1" ht="12">
      <c r="B158" s="253"/>
      <c r="C158" s="254"/>
      <c r="D158" s="216" t="s">
        <v>189</v>
      </c>
      <c r="E158" s="255" t="s">
        <v>21</v>
      </c>
      <c r="F158" s="256" t="s">
        <v>331</v>
      </c>
      <c r="G158" s="254"/>
      <c r="H158" s="257">
        <v>16.2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AT158" s="263" t="s">
        <v>189</v>
      </c>
      <c r="AU158" s="263" t="s">
        <v>86</v>
      </c>
      <c r="AV158" s="15" t="s">
        <v>200</v>
      </c>
      <c r="AW158" s="15" t="s">
        <v>39</v>
      </c>
      <c r="AX158" s="15" t="s">
        <v>76</v>
      </c>
      <c r="AY158" s="263" t="s">
        <v>180</v>
      </c>
    </row>
    <row r="159" spans="2:51" s="14" customFormat="1" ht="12">
      <c r="B159" s="236"/>
      <c r="C159" s="237"/>
      <c r="D159" s="216" t="s">
        <v>189</v>
      </c>
      <c r="E159" s="238" t="s">
        <v>21</v>
      </c>
      <c r="F159" s="239" t="s">
        <v>192</v>
      </c>
      <c r="G159" s="237"/>
      <c r="H159" s="240">
        <v>275.169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AT159" s="246" t="s">
        <v>189</v>
      </c>
      <c r="AU159" s="246" t="s">
        <v>86</v>
      </c>
      <c r="AV159" s="14" t="s">
        <v>187</v>
      </c>
      <c r="AW159" s="14" t="s">
        <v>39</v>
      </c>
      <c r="AX159" s="14" t="s">
        <v>84</v>
      </c>
      <c r="AY159" s="246" t="s">
        <v>180</v>
      </c>
    </row>
    <row r="160" spans="2:65" s="1" customFormat="1" ht="25.5" customHeight="1">
      <c r="B160" s="42"/>
      <c r="C160" s="202" t="s">
        <v>254</v>
      </c>
      <c r="D160" s="202" t="s">
        <v>182</v>
      </c>
      <c r="E160" s="203" t="s">
        <v>950</v>
      </c>
      <c r="F160" s="204" t="s">
        <v>951</v>
      </c>
      <c r="G160" s="205" t="s">
        <v>185</v>
      </c>
      <c r="H160" s="206">
        <v>275.169</v>
      </c>
      <c r="I160" s="207"/>
      <c r="J160" s="208">
        <f>ROUND(I160*H160,2)</f>
        <v>0</v>
      </c>
      <c r="K160" s="204" t="s">
        <v>186</v>
      </c>
      <c r="L160" s="62"/>
      <c r="M160" s="209" t="s">
        <v>21</v>
      </c>
      <c r="N160" s="210" t="s">
        <v>47</v>
      </c>
      <c r="O160" s="43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5" t="s">
        <v>187</v>
      </c>
      <c r="AT160" s="25" t="s">
        <v>182</v>
      </c>
      <c r="AU160" s="25" t="s">
        <v>86</v>
      </c>
      <c r="AY160" s="25" t="s">
        <v>180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84</v>
      </c>
      <c r="BK160" s="213">
        <f>ROUND(I160*H160,2)</f>
        <v>0</v>
      </c>
      <c r="BL160" s="25" t="s">
        <v>187</v>
      </c>
      <c r="BM160" s="25" t="s">
        <v>952</v>
      </c>
    </row>
    <row r="161" spans="2:51" s="12" customFormat="1" ht="12">
      <c r="B161" s="214"/>
      <c r="C161" s="215"/>
      <c r="D161" s="216" t="s">
        <v>189</v>
      </c>
      <c r="E161" s="217" t="s">
        <v>21</v>
      </c>
      <c r="F161" s="218" t="s">
        <v>927</v>
      </c>
      <c r="G161" s="215"/>
      <c r="H161" s="217" t="s">
        <v>21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189</v>
      </c>
      <c r="AU161" s="224" t="s">
        <v>86</v>
      </c>
      <c r="AV161" s="12" t="s">
        <v>84</v>
      </c>
      <c r="AW161" s="12" t="s">
        <v>39</v>
      </c>
      <c r="AX161" s="12" t="s">
        <v>76</v>
      </c>
      <c r="AY161" s="224" t="s">
        <v>180</v>
      </c>
    </row>
    <row r="162" spans="2:51" s="13" customFormat="1" ht="12">
      <c r="B162" s="225"/>
      <c r="C162" s="226"/>
      <c r="D162" s="216" t="s">
        <v>189</v>
      </c>
      <c r="E162" s="227" t="s">
        <v>21</v>
      </c>
      <c r="F162" s="228" t="s">
        <v>1360</v>
      </c>
      <c r="G162" s="226"/>
      <c r="H162" s="229">
        <v>275.169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189</v>
      </c>
      <c r="AU162" s="235" t="s">
        <v>86</v>
      </c>
      <c r="AV162" s="13" t="s">
        <v>86</v>
      </c>
      <c r="AW162" s="13" t="s">
        <v>39</v>
      </c>
      <c r="AX162" s="13" t="s">
        <v>76</v>
      </c>
      <c r="AY162" s="235" t="s">
        <v>180</v>
      </c>
    </row>
    <row r="163" spans="2:51" s="14" customFormat="1" ht="12">
      <c r="B163" s="236"/>
      <c r="C163" s="237"/>
      <c r="D163" s="216" t="s">
        <v>189</v>
      </c>
      <c r="E163" s="238" t="s">
        <v>21</v>
      </c>
      <c r="F163" s="239" t="s">
        <v>192</v>
      </c>
      <c r="G163" s="237"/>
      <c r="H163" s="240">
        <v>275.169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189</v>
      </c>
      <c r="AU163" s="246" t="s">
        <v>86</v>
      </c>
      <c r="AV163" s="14" t="s">
        <v>187</v>
      </c>
      <c r="AW163" s="14" t="s">
        <v>39</v>
      </c>
      <c r="AX163" s="14" t="s">
        <v>84</v>
      </c>
      <c r="AY163" s="246" t="s">
        <v>180</v>
      </c>
    </row>
    <row r="164" spans="2:65" s="1" customFormat="1" ht="38.25" customHeight="1">
      <c r="B164" s="42"/>
      <c r="C164" s="202" t="s">
        <v>266</v>
      </c>
      <c r="D164" s="202" t="s">
        <v>182</v>
      </c>
      <c r="E164" s="203" t="s">
        <v>954</v>
      </c>
      <c r="F164" s="204" t="s">
        <v>955</v>
      </c>
      <c r="G164" s="205" t="s">
        <v>319</v>
      </c>
      <c r="H164" s="206">
        <v>103.093</v>
      </c>
      <c r="I164" s="207"/>
      <c r="J164" s="208">
        <f>ROUND(I164*H164,2)</f>
        <v>0</v>
      </c>
      <c r="K164" s="204" t="s">
        <v>186</v>
      </c>
      <c r="L164" s="62"/>
      <c r="M164" s="209" t="s">
        <v>21</v>
      </c>
      <c r="N164" s="210" t="s">
        <v>47</v>
      </c>
      <c r="O164" s="43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AR164" s="25" t="s">
        <v>187</v>
      </c>
      <c r="AT164" s="25" t="s">
        <v>182</v>
      </c>
      <c r="AU164" s="25" t="s">
        <v>86</v>
      </c>
      <c r="AY164" s="25" t="s">
        <v>180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84</v>
      </c>
      <c r="BK164" s="213">
        <f>ROUND(I164*H164,2)</f>
        <v>0</v>
      </c>
      <c r="BL164" s="25" t="s">
        <v>187</v>
      </c>
      <c r="BM164" s="25" t="s">
        <v>956</v>
      </c>
    </row>
    <row r="165" spans="2:51" s="12" customFormat="1" ht="12">
      <c r="B165" s="214"/>
      <c r="C165" s="215"/>
      <c r="D165" s="216" t="s">
        <v>189</v>
      </c>
      <c r="E165" s="217" t="s">
        <v>21</v>
      </c>
      <c r="F165" s="218" t="s">
        <v>1361</v>
      </c>
      <c r="G165" s="215"/>
      <c r="H165" s="217" t="s">
        <v>21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189</v>
      </c>
      <c r="AU165" s="224" t="s">
        <v>86</v>
      </c>
      <c r="AV165" s="12" t="s">
        <v>84</v>
      </c>
      <c r="AW165" s="12" t="s">
        <v>39</v>
      </c>
      <c r="AX165" s="12" t="s">
        <v>76</v>
      </c>
      <c r="AY165" s="224" t="s">
        <v>180</v>
      </c>
    </row>
    <row r="166" spans="2:51" s="13" customFormat="1" ht="12">
      <c r="B166" s="225"/>
      <c r="C166" s="226"/>
      <c r="D166" s="216" t="s">
        <v>189</v>
      </c>
      <c r="E166" s="227" t="s">
        <v>21</v>
      </c>
      <c r="F166" s="228" t="s">
        <v>1362</v>
      </c>
      <c r="G166" s="226"/>
      <c r="H166" s="229">
        <v>60.903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189</v>
      </c>
      <c r="AU166" s="235" t="s">
        <v>86</v>
      </c>
      <c r="AV166" s="13" t="s">
        <v>86</v>
      </c>
      <c r="AW166" s="13" t="s">
        <v>39</v>
      </c>
      <c r="AX166" s="13" t="s">
        <v>76</v>
      </c>
      <c r="AY166" s="235" t="s">
        <v>180</v>
      </c>
    </row>
    <row r="167" spans="2:51" s="12" customFormat="1" ht="12">
      <c r="B167" s="214"/>
      <c r="C167" s="215"/>
      <c r="D167" s="216" t="s">
        <v>189</v>
      </c>
      <c r="E167" s="217" t="s">
        <v>21</v>
      </c>
      <c r="F167" s="218" t="s">
        <v>958</v>
      </c>
      <c r="G167" s="215"/>
      <c r="H167" s="217" t="s">
        <v>21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189</v>
      </c>
      <c r="AU167" s="224" t="s">
        <v>86</v>
      </c>
      <c r="AV167" s="12" t="s">
        <v>84</v>
      </c>
      <c r="AW167" s="12" t="s">
        <v>39</v>
      </c>
      <c r="AX167" s="12" t="s">
        <v>76</v>
      </c>
      <c r="AY167" s="224" t="s">
        <v>180</v>
      </c>
    </row>
    <row r="168" spans="2:51" s="13" customFormat="1" ht="12">
      <c r="B168" s="225"/>
      <c r="C168" s="226"/>
      <c r="D168" s="216" t="s">
        <v>189</v>
      </c>
      <c r="E168" s="227" t="s">
        <v>21</v>
      </c>
      <c r="F168" s="228" t="s">
        <v>1363</v>
      </c>
      <c r="G168" s="226"/>
      <c r="H168" s="229">
        <v>6.48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189</v>
      </c>
      <c r="AU168" s="235" t="s">
        <v>86</v>
      </c>
      <c r="AV168" s="13" t="s">
        <v>86</v>
      </c>
      <c r="AW168" s="13" t="s">
        <v>39</v>
      </c>
      <c r="AX168" s="13" t="s">
        <v>76</v>
      </c>
      <c r="AY168" s="235" t="s">
        <v>180</v>
      </c>
    </row>
    <row r="169" spans="2:51" s="12" customFormat="1" ht="12">
      <c r="B169" s="214"/>
      <c r="C169" s="215"/>
      <c r="D169" s="216" t="s">
        <v>189</v>
      </c>
      <c r="E169" s="217" t="s">
        <v>21</v>
      </c>
      <c r="F169" s="218" t="s">
        <v>1364</v>
      </c>
      <c r="G169" s="215"/>
      <c r="H169" s="217" t="s">
        <v>21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189</v>
      </c>
      <c r="AU169" s="224" t="s">
        <v>86</v>
      </c>
      <c r="AV169" s="12" t="s">
        <v>84</v>
      </c>
      <c r="AW169" s="12" t="s">
        <v>39</v>
      </c>
      <c r="AX169" s="12" t="s">
        <v>76</v>
      </c>
      <c r="AY169" s="224" t="s">
        <v>180</v>
      </c>
    </row>
    <row r="170" spans="2:51" s="13" customFormat="1" ht="12">
      <c r="B170" s="225"/>
      <c r="C170" s="226"/>
      <c r="D170" s="216" t="s">
        <v>189</v>
      </c>
      <c r="E170" s="227" t="s">
        <v>21</v>
      </c>
      <c r="F170" s="228" t="s">
        <v>1365</v>
      </c>
      <c r="G170" s="226"/>
      <c r="H170" s="229">
        <v>23.56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189</v>
      </c>
      <c r="AU170" s="235" t="s">
        <v>86</v>
      </c>
      <c r="AV170" s="13" t="s">
        <v>86</v>
      </c>
      <c r="AW170" s="13" t="s">
        <v>39</v>
      </c>
      <c r="AX170" s="13" t="s">
        <v>76</v>
      </c>
      <c r="AY170" s="235" t="s">
        <v>180</v>
      </c>
    </row>
    <row r="171" spans="2:51" s="12" customFormat="1" ht="12">
      <c r="B171" s="214"/>
      <c r="C171" s="215"/>
      <c r="D171" s="216" t="s">
        <v>189</v>
      </c>
      <c r="E171" s="217" t="s">
        <v>21</v>
      </c>
      <c r="F171" s="218" t="s">
        <v>961</v>
      </c>
      <c r="G171" s="215"/>
      <c r="H171" s="217" t="s">
        <v>21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189</v>
      </c>
      <c r="AU171" s="224" t="s">
        <v>86</v>
      </c>
      <c r="AV171" s="12" t="s">
        <v>84</v>
      </c>
      <c r="AW171" s="12" t="s">
        <v>39</v>
      </c>
      <c r="AX171" s="12" t="s">
        <v>76</v>
      </c>
      <c r="AY171" s="224" t="s">
        <v>180</v>
      </c>
    </row>
    <row r="172" spans="2:51" s="13" customFormat="1" ht="12">
      <c r="B172" s="225"/>
      <c r="C172" s="226"/>
      <c r="D172" s="216" t="s">
        <v>189</v>
      </c>
      <c r="E172" s="227" t="s">
        <v>21</v>
      </c>
      <c r="F172" s="228" t="s">
        <v>962</v>
      </c>
      <c r="G172" s="226"/>
      <c r="H172" s="229">
        <v>12.15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189</v>
      </c>
      <c r="AU172" s="235" t="s">
        <v>86</v>
      </c>
      <c r="AV172" s="13" t="s">
        <v>86</v>
      </c>
      <c r="AW172" s="13" t="s">
        <v>39</v>
      </c>
      <c r="AX172" s="13" t="s">
        <v>76</v>
      </c>
      <c r="AY172" s="235" t="s">
        <v>180</v>
      </c>
    </row>
    <row r="173" spans="2:51" s="14" customFormat="1" ht="12">
      <c r="B173" s="236"/>
      <c r="C173" s="237"/>
      <c r="D173" s="216" t="s">
        <v>189</v>
      </c>
      <c r="E173" s="238" t="s">
        <v>21</v>
      </c>
      <c r="F173" s="239" t="s">
        <v>192</v>
      </c>
      <c r="G173" s="237"/>
      <c r="H173" s="240">
        <v>103.093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189</v>
      </c>
      <c r="AU173" s="246" t="s">
        <v>86</v>
      </c>
      <c r="AV173" s="14" t="s">
        <v>187</v>
      </c>
      <c r="AW173" s="14" t="s">
        <v>39</v>
      </c>
      <c r="AX173" s="14" t="s">
        <v>84</v>
      </c>
      <c r="AY173" s="246" t="s">
        <v>180</v>
      </c>
    </row>
    <row r="174" spans="2:65" s="1" customFormat="1" ht="38.25" customHeight="1">
      <c r="B174" s="42"/>
      <c r="C174" s="202" t="s">
        <v>272</v>
      </c>
      <c r="D174" s="202" t="s">
        <v>182</v>
      </c>
      <c r="E174" s="203" t="s">
        <v>347</v>
      </c>
      <c r="F174" s="204" t="s">
        <v>348</v>
      </c>
      <c r="G174" s="205" t="s">
        <v>319</v>
      </c>
      <c r="H174" s="206">
        <v>173.577</v>
      </c>
      <c r="I174" s="207"/>
      <c r="J174" s="208">
        <f>ROUND(I174*H174,2)</f>
        <v>0</v>
      </c>
      <c r="K174" s="204" t="s">
        <v>186</v>
      </c>
      <c r="L174" s="62"/>
      <c r="M174" s="209" t="s">
        <v>21</v>
      </c>
      <c r="N174" s="210" t="s">
        <v>47</v>
      </c>
      <c r="O174" s="43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AR174" s="25" t="s">
        <v>187</v>
      </c>
      <c r="AT174" s="25" t="s">
        <v>182</v>
      </c>
      <c r="AU174" s="25" t="s">
        <v>86</v>
      </c>
      <c r="AY174" s="25" t="s">
        <v>180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5" t="s">
        <v>84</v>
      </c>
      <c r="BK174" s="213">
        <f>ROUND(I174*H174,2)</f>
        <v>0</v>
      </c>
      <c r="BL174" s="25" t="s">
        <v>187</v>
      </c>
      <c r="BM174" s="25" t="s">
        <v>963</v>
      </c>
    </row>
    <row r="175" spans="2:51" s="12" customFormat="1" ht="12">
      <c r="B175" s="214"/>
      <c r="C175" s="215"/>
      <c r="D175" s="216" t="s">
        <v>189</v>
      </c>
      <c r="E175" s="217" t="s">
        <v>21</v>
      </c>
      <c r="F175" s="218" t="s">
        <v>964</v>
      </c>
      <c r="G175" s="215"/>
      <c r="H175" s="217" t="s">
        <v>21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189</v>
      </c>
      <c r="AU175" s="224" t="s">
        <v>86</v>
      </c>
      <c r="AV175" s="12" t="s">
        <v>84</v>
      </c>
      <c r="AW175" s="12" t="s">
        <v>39</v>
      </c>
      <c r="AX175" s="12" t="s">
        <v>76</v>
      </c>
      <c r="AY175" s="224" t="s">
        <v>180</v>
      </c>
    </row>
    <row r="176" spans="2:51" s="12" customFormat="1" ht="12">
      <c r="B176" s="214"/>
      <c r="C176" s="215"/>
      <c r="D176" s="216" t="s">
        <v>189</v>
      </c>
      <c r="E176" s="217" t="s">
        <v>21</v>
      </c>
      <c r="F176" s="218" t="s">
        <v>1353</v>
      </c>
      <c r="G176" s="215"/>
      <c r="H176" s="217" t="s">
        <v>21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189</v>
      </c>
      <c r="AU176" s="224" t="s">
        <v>86</v>
      </c>
      <c r="AV176" s="12" t="s">
        <v>84</v>
      </c>
      <c r="AW176" s="12" t="s">
        <v>39</v>
      </c>
      <c r="AX176" s="12" t="s">
        <v>76</v>
      </c>
      <c r="AY176" s="224" t="s">
        <v>180</v>
      </c>
    </row>
    <row r="177" spans="2:51" s="13" customFormat="1" ht="12">
      <c r="B177" s="225"/>
      <c r="C177" s="226"/>
      <c r="D177" s="216" t="s">
        <v>189</v>
      </c>
      <c r="E177" s="227" t="s">
        <v>21</v>
      </c>
      <c r="F177" s="228" t="s">
        <v>1366</v>
      </c>
      <c r="G177" s="226"/>
      <c r="H177" s="229">
        <v>121.805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189</v>
      </c>
      <c r="AU177" s="235" t="s">
        <v>86</v>
      </c>
      <c r="AV177" s="13" t="s">
        <v>86</v>
      </c>
      <c r="AW177" s="13" t="s">
        <v>39</v>
      </c>
      <c r="AX177" s="13" t="s">
        <v>76</v>
      </c>
      <c r="AY177" s="235" t="s">
        <v>180</v>
      </c>
    </row>
    <row r="178" spans="2:51" s="12" customFormat="1" ht="12">
      <c r="B178" s="214"/>
      <c r="C178" s="215"/>
      <c r="D178" s="216" t="s">
        <v>189</v>
      </c>
      <c r="E178" s="217" t="s">
        <v>21</v>
      </c>
      <c r="F178" s="218" t="s">
        <v>938</v>
      </c>
      <c r="G178" s="215"/>
      <c r="H178" s="217" t="s">
        <v>21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189</v>
      </c>
      <c r="AU178" s="224" t="s">
        <v>86</v>
      </c>
      <c r="AV178" s="12" t="s">
        <v>84</v>
      </c>
      <c r="AW178" s="12" t="s">
        <v>39</v>
      </c>
      <c r="AX178" s="12" t="s">
        <v>76</v>
      </c>
      <c r="AY178" s="224" t="s">
        <v>180</v>
      </c>
    </row>
    <row r="179" spans="2:51" s="13" customFormat="1" ht="12">
      <c r="B179" s="225"/>
      <c r="C179" s="226"/>
      <c r="D179" s="216" t="s">
        <v>189</v>
      </c>
      <c r="E179" s="227" t="s">
        <v>21</v>
      </c>
      <c r="F179" s="228" t="s">
        <v>1367</v>
      </c>
      <c r="G179" s="226"/>
      <c r="H179" s="229">
        <v>12.96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189</v>
      </c>
      <c r="AU179" s="235" t="s">
        <v>86</v>
      </c>
      <c r="AV179" s="13" t="s">
        <v>86</v>
      </c>
      <c r="AW179" s="13" t="s">
        <v>39</v>
      </c>
      <c r="AX179" s="13" t="s">
        <v>76</v>
      </c>
      <c r="AY179" s="235" t="s">
        <v>180</v>
      </c>
    </row>
    <row r="180" spans="2:51" s="12" customFormat="1" ht="12">
      <c r="B180" s="214"/>
      <c r="C180" s="215"/>
      <c r="D180" s="216" t="s">
        <v>189</v>
      </c>
      <c r="E180" s="217" t="s">
        <v>21</v>
      </c>
      <c r="F180" s="218" t="s">
        <v>1346</v>
      </c>
      <c r="G180" s="215"/>
      <c r="H180" s="217" t="s">
        <v>21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189</v>
      </c>
      <c r="AU180" s="224" t="s">
        <v>86</v>
      </c>
      <c r="AV180" s="12" t="s">
        <v>84</v>
      </c>
      <c r="AW180" s="12" t="s">
        <v>39</v>
      </c>
      <c r="AX180" s="12" t="s">
        <v>76</v>
      </c>
      <c r="AY180" s="224" t="s">
        <v>180</v>
      </c>
    </row>
    <row r="181" spans="2:51" s="13" customFormat="1" ht="12">
      <c r="B181" s="225"/>
      <c r="C181" s="226"/>
      <c r="D181" s="216" t="s">
        <v>189</v>
      </c>
      <c r="E181" s="227" t="s">
        <v>21</v>
      </c>
      <c r="F181" s="228" t="s">
        <v>1365</v>
      </c>
      <c r="G181" s="226"/>
      <c r="H181" s="229">
        <v>23.56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189</v>
      </c>
      <c r="AU181" s="235" t="s">
        <v>86</v>
      </c>
      <c r="AV181" s="13" t="s">
        <v>86</v>
      </c>
      <c r="AW181" s="13" t="s">
        <v>39</v>
      </c>
      <c r="AX181" s="13" t="s">
        <v>76</v>
      </c>
      <c r="AY181" s="235" t="s">
        <v>180</v>
      </c>
    </row>
    <row r="182" spans="2:51" s="12" customFormat="1" ht="12">
      <c r="B182" s="214"/>
      <c r="C182" s="215"/>
      <c r="D182" s="216" t="s">
        <v>189</v>
      </c>
      <c r="E182" s="217" t="s">
        <v>21</v>
      </c>
      <c r="F182" s="218" t="s">
        <v>968</v>
      </c>
      <c r="G182" s="215"/>
      <c r="H182" s="217" t="s">
        <v>21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189</v>
      </c>
      <c r="AU182" s="224" t="s">
        <v>86</v>
      </c>
      <c r="AV182" s="12" t="s">
        <v>84</v>
      </c>
      <c r="AW182" s="12" t="s">
        <v>39</v>
      </c>
      <c r="AX182" s="12" t="s">
        <v>76</v>
      </c>
      <c r="AY182" s="224" t="s">
        <v>180</v>
      </c>
    </row>
    <row r="183" spans="2:51" s="13" customFormat="1" ht="12">
      <c r="B183" s="225"/>
      <c r="C183" s="226"/>
      <c r="D183" s="216" t="s">
        <v>189</v>
      </c>
      <c r="E183" s="227" t="s">
        <v>21</v>
      </c>
      <c r="F183" s="228" t="s">
        <v>962</v>
      </c>
      <c r="G183" s="226"/>
      <c r="H183" s="229">
        <v>12.15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189</v>
      </c>
      <c r="AU183" s="235" t="s">
        <v>86</v>
      </c>
      <c r="AV183" s="13" t="s">
        <v>86</v>
      </c>
      <c r="AW183" s="13" t="s">
        <v>39</v>
      </c>
      <c r="AX183" s="13" t="s">
        <v>76</v>
      </c>
      <c r="AY183" s="235" t="s">
        <v>180</v>
      </c>
    </row>
    <row r="184" spans="2:51" s="12" customFormat="1" ht="12">
      <c r="B184" s="214"/>
      <c r="C184" s="215"/>
      <c r="D184" s="216" t="s">
        <v>189</v>
      </c>
      <c r="E184" s="217" t="s">
        <v>21</v>
      </c>
      <c r="F184" s="218" t="s">
        <v>969</v>
      </c>
      <c r="G184" s="215"/>
      <c r="H184" s="217" t="s">
        <v>21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189</v>
      </c>
      <c r="AU184" s="224" t="s">
        <v>86</v>
      </c>
      <c r="AV184" s="12" t="s">
        <v>84</v>
      </c>
      <c r="AW184" s="12" t="s">
        <v>39</v>
      </c>
      <c r="AX184" s="12" t="s">
        <v>76</v>
      </c>
      <c r="AY184" s="224" t="s">
        <v>180</v>
      </c>
    </row>
    <row r="185" spans="2:51" s="13" customFormat="1" ht="12">
      <c r="B185" s="225"/>
      <c r="C185" s="226"/>
      <c r="D185" s="216" t="s">
        <v>189</v>
      </c>
      <c r="E185" s="227" t="s">
        <v>21</v>
      </c>
      <c r="F185" s="228" t="s">
        <v>1368</v>
      </c>
      <c r="G185" s="226"/>
      <c r="H185" s="229">
        <v>3.102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189</v>
      </c>
      <c r="AU185" s="235" t="s">
        <v>86</v>
      </c>
      <c r="AV185" s="13" t="s">
        <v>86</v>
      </c>
      <c r="AW185" s="13" t="s">
        <v>39</v>
      </c>
      <c r="AX185" s="13" t="s">
        <v>76</v>
      </c>
      <c r="AY185" s="235" t="s">
        <v>180</v>
      </c>
    </row>
    <row r="186" spans="2:51" s="14" customFormat="1" ht="12">
      <c r="B186" s="236"/>
      <c r="C186" s="237"/>
      <c r="D186" s="216" t="s">
        <v>189</v>
      </c>
      <c r="E186" s="238" t="s">
        <v>21</v>
      </c>
      <c r="F186" s="239" t="s">
        <v>192</v>
      </c>
      <c r="G186" s="237"/>
      <c r="H186" s="240">
        <v>173.577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AT186" s="246" t="s">
        <v>189</v>
      </c>
      <c r="AU186" s="246" t="s">
        <v>86</v>
      </c>
      <c r="AV186" s="14" t="s">
        <v>187</v>
      </c>
      <c r="AW186" s="14" t="s">
        <v>39</v>
      </c>
      <c r="AX186" s="14" t="s">
        <v>84</v>
      </c>
      <c r="AY186" s="246" t="s">
        <v>180</v>
      </c>
    </row>
    <row r="187" spans="2:65" s="1" customFormat="1" ht="25.5" customHeight="1">
      <c r="B187" s="42"/>
      <c r="C187" s="202" t="s">
        <v>10</v>
      </c>
      <c r="D187" s="202" t="s">
        <v>182</v>
      </c>
      <c r="E187" s="203" t="s">
        <v>371</v>
      </c>
      <c r="F187" s="204" t="s">
        <v>372</v>
      </c>
      <c r="G187" s="205" t="s">
        <v>257</v>
      </c>
      <c r="H187" s="206">
        <v>312.439</v>
      </c>
      <c r="I187" s="207"/>
      <c r="J187" s="208">
        <f>ROUND(I187*H187,2)</f>
        <v>0</v>
      </c>
      <c r="K187" s="204" t="s">
        <v>186</v>
      </c>
      <c r="L187" s="62"/>
      <c r="M187" s="209" t="s">
        <v>21</v>
      </c>
      <c r="N187" s="210" t="s">
        <v>47</v>
      </c>
      <c r="O187" s="43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AR187" s="25" t="s">
        <v>187</v>
      </c>
      <c r="AT187" s="25" t="s">
        <v>182</v>
      </c>
      <c r="AU187" s="25" t="s">
        <v>86</v>
      </c>
      <c r="AY187" s="25" t="s">
        <v>180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25" t="s">
        <v>84</v>
      </c>
      <c r="BK187" s="213">
        <f>ROUND(I187*H187,2)</f>
        <v>0</v>
      </c>
      <c r="BL187" s="25" t="s">
        <v>187</v>
      </c>
      <c r="BM187" s="25" t="s">
        <v>971</v>
      </c>
    </row>
    <row r="188" spans="2:51" s="12" customFormat="1" ht="12">
      <c r="B188" s="214"/>
      <c r="C188" s="215"/>
      <c r="D188" s="216" t="s">
        <v>189</v>
      </c>
      <c r="E188" s="217" t="s">
        <v>21</v>
      </c>
      <c r="F188" s="218" t="s">
        <v>972</v>
      </c>
      <c r="G188" s="215"/>
      <c r="H188" s="217" t="s">
        <v>21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189</v>
      </c>
      <c r="AU188" s="224" t="s">
        <v>86</v>
      </c>
      <c r="AV188" s="12" t="s">
        <v>84</v>
      </c>
      <c r="AW188" s="12" t="s">
        <v>39</v>
      </c>
      <c r="AX188" s="12" t="s">
        <v>76</v>
      </c>
      <c r="AY188" s="224" t="s">
        <v>180</v>
      </c>
    </row>
    <row r="189" spans="2:51" s="13" customFormat="1" ht="12">
      <c r="B189" s="225"/>
      <c r="C189" s="226"/>
      <c r="D189" s="216" t="s">
        <v>189</v>
      </c>
      <c r="E189" s="227" t="s">
        <v>21</v>
      </c>
      <c r="F189" s="228" t="s">
        <v>1369</v>
      </c>
      <c r="G189" s="226"/>
      <c r="H189" s="229">
        <v>312.439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189</v>
      </c>
      <c r="AU189" s="235" t="s">
        <v>86</v>
      </c>
      <c r="AV189" s="13" t="s">
        <v>86</v>
      </c>
      <c r="AW189" s="13" t="s">
        <v>39</v>
      </c>
      <c r="AX189" s="13" t="s">
        <v>76</v>
      </c>
      <c r="AY189" s="235" t="s">
        <v>180</v>
      </c>
    </row>
    <row r="190" spans="2:51" s="14" customFormat="1" ht="12">
      <c r="B190" s="236"/>
      <c r="C190" s="237"/>
      <c r="D190" s="216" t="s">
        <v>189</v>
      </c>
      <c r="E190" s="238" t="s">
        <v>21</v>
      </c>
      <c r="F190" s="239" t="s">
        <v>192</v>
      </c>
      <c r="G190" s="237"/>
      <c r="H190" s="240">
        <v>312.439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AT190" s="246" t="s">
        <v>189</v>
      </c>
      <c r="AU190" s="246" t="s">
        <v>86</v>
      </c>
      <c r="AV190" s="14" t="s">
        <v>187</v>
      </c>
      <c r="AW190" s="14" t="s">
        <v>39</v>
      </c>
      <c r="AX190" s="14" t="s">
        <v>84</v>
      </c>
      <c r="AY190" s="246" t="s">
        <v>180</v>
      </c>
    </row>
    <row r="191" spans="2:65" s="1" customFormat="1" ht="25.5" customHeight="1">
      <c r="B191" s="42"/>
      <c r="C191" s="202" t="s">
        <v>283</v>
      </c>
      <c r="D191" s="202" t="s">
        <v>182</v>
      </c>
      <c r="E191" s="203" t="s">
        <v>784</v>
      </c>
      <c r="F191" s="204" t="s">
        <v>785</v>
      </c>
      <c r="G191" s="205" t="s">
        <v>319</v>
      </c>
      <c r="H191" s="206">
        <v>121.232</v>
      </c>
      <c r="I191" s="207"/>
      <c r="J191" s="208">
        <f>ROUND(I191*H191,2)</f>
        <v>0</v>
      </c>
      <c r="K191" s="204" t="s">
        <v>186</v>
      </c>
      <c r="L191" s="62"/>
      <c r="M191" s="209" t="s">
        <v>21</v>
      </c>
      <c r="N191" s="210" t="s">
        <v>47</v>
      </c>
      <c r="O191" s="43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AR191" s="25" t="s">
        <v>187</v>
      </c>
      <c r="AT191" s="25" t="s">
        <v>182</v>
      </c>
      <c r="AU191" s="25" t="s">
        <v>86</v>
      </c>
      <c r="AY191" s="25" t="s">
        <v>180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84</v>
      </c>
      <c r="BK191" s="213">
        <f>ROUND(I191*H191,2)</f>
        <v>0</v>
      </c>
      <c r="BL191" s="25" t="s">
        <v>187</v>
      </c>
      <c r="BM191" s="25" t="s">
        <v>974</v>
      </c>
    </row>
    <row r="192" spans="2:51" s="12" customFormat="1" ht="12">
      <c r="B192" s="214"/>
      <c r="C192" s="215"/>
      <c r="D192" s="216" t="s">
        <v>189</v>
      </c>
      <c r="E192" s="217" t="s">
        <v>21</v>
      </c>
      <c r="F192" s="218" t="s">
        <v>1370</v>
      </c>
      <c r="G192" s="215"/>
      <c r="H192" s="217" t="s">
        <v>21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189</v>
      </c>
      <c r="AU192" s="224" t="s">
        <v>86</v>
      </c>
      <c r="AV192" s="12" t="s">
        <v>84</v>
      </c>
      <c r="AW192" s="12" t="s">
        <v>39</v>
      </c>
      <c r="AX192" s="12" t="s">
        <v>76</v>
      </c>
      <c r="AY192" s="224" t="s">
        <v>180</v>
      </c>
    </row>
    <row r="193" spans="2:51" s="13" customFormat="1" ht="12">
      <c r="B193" s="225"/>
      <c r="C193" s="226"/>
      <c r="D193" s="216" t="s">
        <v>189</v>
      </c>
      <c r="E193" s="227" t="s">
        <v>21</v>
      </c>
      <c r="F193" s="228" t="s">
        <v>1366</v>
      </c>
      <c r="G193" s="226"/>
      <c r="H193" s="229">
        <v>121.805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189</v>
      </c>
      <c r="AU193" s="235" t="s">
        <v>86</v>
      </c>
      <c r="AV193" s="13" t="s">
        <v>86</v>
      </c>
      <c r="AW193" s="13" t="s">
        <v>39</v>
      </c>
      <c r="AX193" s="13" t="s">
        <v>76</v>
      </c>
      <c r="AY193" s="235" t="s">
        <v>180</v>
      </c>
    </row>
    <row r="194" spans="2:51" s="12" customFormat="1" ht="12">
      <c r="B194" s="214"/>
      <c r="C194" s="215"/>
      <c r="D194" s="216" t="s">
        <v>189</v>
      </c>
      <c r="E194" s="217" t="s">
        <v>21</v>
      </c>
      <c r="F194" s="218" t="s">
        <v>1371</v>
      </c>
      <c r="G194" s="215"/>
      <c r="H194" s="217" t="s">
        <v>21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189</v>
      </c>
      <c r="AU194" s="224" t="s">
        <v>86</v>
      </c>
      <c r="AV194" s="12" t="s">
        <v>84</v>
      </c>
      <c r="AW194" s="12" t="s">
        <v>39</v>
      </c>
      <c r="AX194" s="12" t="s">
        <v>76</v>
      </c>
      <c r="AY194" s="224" t="s">
        <v>180</v>
      </c>
    </row>
    <row r="195" spans="2:51" s="13" customFormat="1" ht="12">
      <c r="B195" s="225"/>
      <c r="C195" s="226"/>
      <c r="D195" s="216" t="s">
        <v>189</v>
      </c>
      <c r="E195" s="227" t="s">
        <v>21</v>
      </c>
      <c r="F195" s="228" t="s">
        <v>1372</v>
      </c>
      <c r="G195" s="226"/>
      <c r="H195" s="229">
        <v>-40.326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189</v>
      </c>
      <c r="AU195" s="235" t="s">
        <v>86</v>
      </c>
      <c r="AV195" s="13" t="s">
        <v>86</v>
      </c>
      <c r="AW195" s="13" t="s">
        <v>39</v>
      </c>
      <c r="AX195" s="13" t="s">
        <v>76</v>
      </c>
      <c r="AY195" s="235" t="s">
        <v>180</v>
      </c>
    </row>
    <row r="196" spans="2:51" s="15" customFormat="1" ht="12">
      <c r="B196" s="253"/>
      <c r="C196" s="254"/>
      <c r="D196" s="216" t="s">
        <v>189</v>
      </c>
      <c r="E196" s="255" t="s">
        <v>21</v>
      </c>
      <c r="F196" s="256" t="s">
        <v>331</v>
      </c>
      <c r="G196" s="254"/>
      <c r="H196" s="257">
        <v>81.479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AT196" s="263" t="s">
        <v>189</v>
      </c>
      <c r="AU196" s="263" t="s">
        <v>86</v>
      </c>
      <c r="AV196" s="15" t="s">
        <v>200</v>
      </c>
      <c r="AW196" s="15" t="s">
        <v>39</v>
      </c>
      <c r="AX196" s="15" t="s">
        <v>76</v>
      </c>
      <c r="AY196" s="263" t="s">
        <v>180</v>
      </c>
    </row>
    <row r="197" spans="2:51" s="12" customFormat="1" ht="12">
      <c r="B197" s="214"/>
      <c r="C197" s="215"/>
      <c r="D197" s="216" t="s">
        <v>189</v>
      </c>
      <c r="E197" s="217" t="s">
        <v>21</v>
      </c>
      <c r="F197" s="218" t="s">
        <v>979</v>
      </c>
      <c r="G197" s="215"/>
      <c r="H197" s="217" t="s">
        <v>21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189</v>
      </c>
      <c r="AU197" s="224" t="s">
        <v>86</v>
      </c>
      <c r="AV197" s="12" t="s">
        <v>84</v>
      </c>
      <c r="AW197" s="12" t="s">
        <v>39</v>
      </c>
      <c r="AX197" s="12" t="s">
        <v>76</v>
      </c>
      <c r="AY197" s="224" t="s">
        <v>180</v>
      </c>
    </row>
    <row r="198" spans="2:51" s="13" customFormat="1" ht="12">
      <c r="B198" s="225"/>
      <c r="C198" s="226"/>
      <c r="D198" s="216" t="s">
        <v>189</v>
      </c>
      <c r="E198" s="227" t="s">
        <v>21</v>
      </c>
      <c r="F198" s="228" t="s">
        <v>1367</v>
      </c>
      <c r="G198" s="226"/>
      <c r="H198" s="229">
        <v>12.96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189</v>
      </c>
      <c r="AU198" s="235" t="s">
        <v>86</v>
      </c>
      <c r="AV198" s="13" t="s">
        <v>86</v>
      </c>
      <c r="AW198" s="13" t="s">
        <v>39</v>
      </c>
      <c r="AX198" s="13" t="s">
        <v>76</v>
      </c>
      <c r="AY198" s="235" t="s">
        <v>180</v>
      </c>
    </row>
    <row r="199" spans="2:51" s="12" customFormat="1" ht="12">
      <c r="B199" s="214"/>
      <c r="C199" s="215"/>
      <c r="D199" s="216" t="s">
        <v>189</v>
      </c>
      <c r="E199" s="217" t="s">
        <v>21</v>
      </c>
      <c r="F199" s="218" t="s">
        <v>980</v>
      </c>
      <c r="G199" s="215"/>
      <c r="H199" s="217" t="s">
        <v>21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189</v>
      </c>
      <c r="AU199" s="224" t="s">
        <v>86</v>
      </c>
      <c r="AV199" s="12" t="s">
        <v>84</v>
      </c>
      <c r="AW199" s="12" t="s">
        <v>39</v>
      </c>
      <c r="AX199" s="12" t="s">
        <v>76</v>
      </c>
      <c r="AY199" s="224" t="s">
        <v>180</v>
      </c>
    </row>
    <row r="200" spans="2:51" s="13" customFormat="1" ht="12">
      <c r="B200" s="225"/>
      <c r="C200" s="226"/>
      <c r="D200" s="216" t="s">
        <v>189</v>
      </c>
      <c r="E200" s="227" t="s">
        <v>21</v>
      </c>
      <c r="F200" s="228" t="s">
        <v>1373</v>
      </c>
      <c r="G200" s="226"/>
      <c r="H200" s="229">
        <v>-4.32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AT200" s="235" t="s">
        <v>189</v>
      </c>
      <c r="AU200" s="235" t="s">
        <v>86</v>
      </c>
      <c r="AV200" s="13" t="s">
        <v>86</v>
      </c>
      <c r="AW200" s="13" t="s">
        <v>39</v>
      </c>
      <c r="AX200" s="13" t="s">
        <v>76</v>
      </c>
      <c r="AY200" s="235" t="s">
        <v>180</v>
      </c>
    </row>
    <row r="201" spans="2:51" s="15" customFormat="1" ht="12">
      <c r="B201" s="253"/>
      <c r="C201" s="254"/>
      <c r="D201" s="216" t="s">
        <v>189</v>
      </c>
      <c r="E201" s="255" t="s">
        <v>21</v>
      </c>
      <c r="F201" s="256" t="s">
        <v>331</v>
      </c>
      <c r="G201" s="254"/>
      <c r="H201" s="257">
        <v>8.64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AT201" s="263" t="s">
        <v>189</v>
      </c>
      <c r="AU201" s="263" t="s">
        <v>86</v>
      </c>
      <c r="AV201" s="15" t="s">
        <v>200</v>
      </c>
      <c r="AW201" s="15" t="s">
        <v>39</v>
      </c>
      <c r="AX201" s="15" t="s">
        <v>76</v>
      </c>
      <c r="AY201" s="263" t="s">
        <v>180</v>
      </c>
    </row>
    <row r="202" spans="2:51" s="12" customFormat="1" ht="12">
      <c r="B202" s="214"/>
      <c r="C202" s="215"/>
      <c r="D202" s="216" t="s">
        <v>189</v>
      </c>
      <c r="E202" s="217" t="s">
        <v>21</v>
      </c>
      <c r="F202" s="218" t="s">
        <v>1374</v>
      </c>
      <c r="G202" s="215"/>
      <c r="H202" s="217" t="s">
        <v>21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189</v>
      </c>
      <c r="AU202" s="224" t="s">
        <v>86</v>
      </c>
      <c r="AV202" s="12" t="s">
        <v>84</v>
      </c>
      <c r="AW202" s="12" t="s">
        <v>39</v>
      </c>
      <c r="AX202" s="12" t="s">
        <v>76</v>
      </c>
      <c r="AY202" s="224" t="s">
        <v>180</v>
      </c>
    </row>
    <row r="203" spans="2:51" s="13" customFormat="1" ht="12">
      <c r="B203" s="225"/>
      <c r="C203" s="226"/>
      <c r="D203" s="216" t="s">
        <v>189</v>
      </c>
      <c r="E203" s="227" t="s">
        <v>21</v>
      </c>
      <c r="F203" s="228" t="s">
        <v>1365</v>
      </c>
      <c r="G203" s="226"/>
      <c r="H203" s="229">
        <v>23.56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189</v>
      </c>
      <c r="AU203" s="235" t="s">
        <v>86</v>
      </c>
      <c r="AV203" s="13" t="s">
        <v>86</v>
      </c>
      <c r="AW203" s="13" t="s">
        <v>39</v>
      </c>
      <c r="AX203" s="13" t="s">
        <v>76</v>
      </c>
      <c r="AY203" s="235" t="s">
        <v>180</v>
      </c>
    </row>
    <row r="204" spans="2:51" s="12" customFormat="1" ht="12">
      <c r="B204" s="214"/>
      <c r="C204" s="215"/>
      <c r="D204" s="216" t="s">
        <v>189</v>
      </c>
      <c r="E204" s="217" t="s">
        <v>21</v>
      </c>
      <c r="F204" s="218" t="s">
        <v>984</v>
      </c>
      <c r="G204" s="215"/>
      <c r="H204" s="217" t="s">
        <v>21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189</v>
      </c>
      <c r="AU204" s="224" t="s">
        <v>86</v>
      </c>
      <c r="AV204" s="12" t="s">
        <v>84</v>
      </c>
      <c r="AW204" s="12" t="s">
        <v>39</v>
      </c>
      <c r="AX204" s="12" t="s">
        <v>76</v>
      </c>
      <c r="AY204" s="224" t="s">
        <v>180</v>
      </c>
    </row>
    <row r="205" spans="2:51" s="13" customFormat="1" ht="12">
      <c r="B205" s="225"/>
      <c r="C205" s="226"/>
      <c r="D205" s="216" t="s">
        <v>189</v>
      </c>
      <c r="E205" s="227" t="s">
        <v>21</v>
      </c>
      <c r="F205" s="228" t="s">
        <v>1375</v>
      </c>
      <c r="G205" s="226"/>
      <c r="H205" s="229">
        <v>-1.2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AT205" s="235" t="s">
        <v>189</v>
      </c>
      <c r="AU205" s="235" t="s">
        <v>86</v>
      </c>
      <c r="AV205" s="13" t="s">
        <v>86</v>
      </c>
      <c r="AW205" s="13" t="s">
        <v>39</v>
      </c>
      <c r="AX205" s="13" t="s">
        <v>76</v>
      </c>
      <c r="AY205" s="235" t="s">
        <v>180</v>
      </c>
    </row>
    <row r="206" spans="2:51" s="13" customFormat="1" ht="12">
      <c r="B206" s="225"/>
      <c r="C206" s="226"/>
      <c r="D206" s="216" t="s">
        <v>189</v>
      </c>
      <c r="E206" s="227" t="s">
        <v>21</v>
      </c>
      <c r="F206" s="228" t="s">
        <v>1376</v>
      </c>
      <c r="G206" s="226"/>
      <c r="H206" s="229">
        <v>-1.911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189</v>
      </c>
      <c r="AU206" s="235" t="s">
        <v>86</v>
      </c>
      <c r="AV206" s="13" t="s">
        <v>86</v>
      </c>
      <c r="AW206" s="13" t="s">
        <v>39</v>
      </c>
      <c r="AX206" s="13" t="s">
        <v>76</v>
      </c>
      <c r="AY206" s="235" t="s">
        <v>180</v>
      </c>
    </row>
    <row r="207" spans="2:51" s="15" customFormat="1" ht="12">
      <c r="B207" s="253"/>
      <c r="C207" s="254"/>
      <c r="D207" s="216" t="s">
        <v>189</v>
      </c>
      <c r="E207" s="255" t="s">
        <v>21</v>
      </c>
      <c r="F207" s="256" t="s">
        <v>331</v>
      </c>
      <c r="G207" s="254"/>
      <c r="H207" s="257">
        <v>20.449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AT207" s="263" t="s">
        <v>189</v>
      </c>
      <c r="AU207" s="263" t="s">
        <v>86</v>
      </c>
      <c r="AV207" s="15" t="s">
        <v>200</v>
      </c>
      <c r="AW207" s="15" t="s">
        <v>39</v>
      </c>
      <c r="AX207" s="15" t="s">
        <v>76</v>
      </c>
      <c r="AY207" s="263" t="s">
        <v>180</v>
      </c>
    </row>
    <row r="208" spans="2:51" s="12" customFormat="1" ht="12">
      <c r="B208" s="214"/>
      <c r="C208" s="215"/>
      <c r="D208" s="216" t="s">
        <v>189</v>
      </c>
      <c r="E208" s="217" t="s">
        <v>21</v>
      </c>
      <c r="F208" s="218" t="s">
        <v>987</v>
      </c>
      <c r="G208" s="215"/>
      <c r="H208" s="217" t="s">
        <v>21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189</v>
      </c>
      <c r="AU208" s="224" t="s">
        <v>86</v>
      </c>
      <c r="AV208" s="12" t="s">
        <v>84</v>
      </c>
      <c r="AW208" s="12" t="s">
        <v>39</v>
      </c>
      <c r="AX208" s="12" t="s">
        <v>76</v>
      </c>
      <c r="AY208" s="224" t="s">
        <v>180</v>
      </c>
    </row>
    <row r="209" spans="2:51" s="13" customFormat="1" ht="12">
      <c r="B209" s="225"/>
      <c r="C209" s="226"/>
      <c r="D209" s="216" t="s">
        <v>189</v>
      </c>
      <c r="E209" s="227" t="s">
        <v>21</v>
      </c>
      <c r="F209" s="228" t="s">
        <v>906</v>
      </c>
      <c r="G209" s="226"/>
      <c r="H209" s="229">
        <v>12.15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189</v>
      </c>
      <c r="AU209" s="235" t="s">
        <v>86</v>
      </c>
      <c r="AV209" s="13" t="s">
        <v>86</v>
      </c>
      <c r="AW209" s="13" t="s">
        <v>39</v>
      </c>
      <c r="AX209" s="13" t="s">
        <v>76</v>
      </c>
      <c r="AY209" s="235" t="s">
        <v>180</v>
      </c>
    </row>
    <row r="210" spans="2:51" s="12" customFormat="1" ht="12">
      <c r="B210" s="214"/>
      <c r="C210" s="215"/>
      <c r="D210" s="216" t="s">
        <v>189</v>
      </c>
      <c r="E210" s="217" t="s">
        <v>21</v>
      </c>
      <c r="F210" s="218" t="s">
        <v>988</v>
      </c>
      <c r="G210" s="215"/>
      <c r="H210" s="217" t="s">
        <v>21</v>
      </c>
      <c r="I210" s="219"/>
      <c r="J210" s="215"/>
      <c r="K210" s="215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189</v>
      </c>
      <c r="AU210" s="224" t="s">
        <v>86</v>
      </c>
      <c r="AV210" s="12" t="s">
        <v>84</v>
      </c>
      <c r="AW210" s="12" t="s">
        <v>39</v>
      </c>
      <c r="AX210" s="12" t="s">
        <v>76</v>
      </c>
      <c r="AY210" s="224" t="s">
        <v>180</v>
      </c>
    </row>
    <row r="211" spans="2:51" s="13" customFormat="1" ht="12">
      <c r="B211" s="225"/>
      <c r="C211" s="226"/>
      <c r="D211" s="216" t="s">
        <v>189</v>
      </c>
      <c r="E211" s="227" t="s">
        <v>21</v>
      </c>
      <c r="F211" s="228" t="s">
        <v>989</v>
      </c>
      <c r="G211" s="226"/>
      <c r="H211" s="229">
        <v>-0.675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189</v>
      </c>
      <c r="AU211" s="235" t="s">
        <v>86</v>
      </c>
      <c r="AV211" s="13" t="s">
        <v>86</v>
      </c>
      <c r="AW211" s="13" t="s">
        <v>39</v>
      </c>
      <c r="AX211" s="13" t="s">
        <v>76</v>
      </c>
      <c r="AY211" s="235" t="s">
        <v>180</v>
      </c>
    </row>
    <row r="212" spans="2:51" s="13" customFormat="1" ht="12">
      <c r="B212" s="225"/>
      <c r="C212" s="226"/>
      <c r="D212" s="216" t="s">
        <v>189</v>
      </c>
      <c r="E212" s="227" t="s">
        <v>21</v>
      </c>
      <c r="F212" s="228" t="s">
        <v>990</v>
      </c>
      <c r="G212" s="226"/>
      <c r="H212" s="229">
        <v>-0.811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AT212" s="235" t="s">
        <v>189</v>
      </c>
      <c r="AU212" s="235" t="s">
        <v>86</v>
      </c>
      <c r="AV212" s="13" t="s">
        <v>86</v>
      </c>
      <c r="AW212" s="13" t="s">
        <v>39</v>
      </c>
      <c r="AX212" s="13" t="s">
        <v>76</v>
      </c>
      <c r="AY212" s="235" t="s">
        <v>180</v>
      </c>
    </row>
    <row r="213" spans="2:51" s="15" customFormat="1" ht="12">
      <c r="B213" s="253"/>
      <c r="C213" s="254"/>
      <c r="D213" s="216" t="s">
        <v>189</v>
      </c>
      <c r="E213" s="255" t="s">
        <v>21</v>
      </c>
      <c r="F213" s="256" t="s">
        <v>331</v>
      </c>
      <c r="G213" s="254"/>
      <c r="H213" s="257">
        <v>10.664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AT213" s="263" t="s">
        <v>189</v>
      </c>
      <c r="AU213" s="263" t="s">
        <v>86</v>
      </c>
      <c r="AV213" s="15" t="s">
        <v>200</v>
      </c>
      <c r="AW213" s="15" t="s">
        <v>39</v>
      </c>
      <c r="AX213" s="15" t="s">
        <v>76</v>
      </c>
      <c r="AY213" s="263" t="s">
        <v>180</v>
      </c>
    </row>
    <row r="214" spans="2:51" s="14" customFormat="1" ht="12">
      <c r="B214" s="236"/>
      <c r="C214" s="237"/>
      <c r="D214" s="216" t="s">
        <v>189</v>
      </c>
      <c r="E214" s="238" t="s">
        <v>21</v>
      </c>
      <c r="F214" s="239" t="s">
        <v>192</v>
      </c>
      <c r="G214" s="237"/>
      <c r="H214" s="240">
        <v>121.232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AT214" s="246" t="s">
        <v>189</v>
      </c>
      <c r="AU214" s="246" t="s">
        <v>86</v>
      </c>
      <c r="AV214" s="14" t="s">
        <v>187</v>
      </c>
      <c r="AW214" s="14" t="s">
        <v>39</v>
      </c>
      <c r="AX214" s="14" t="s">
        <v>84</v>
      </c>
      <c r="AY214" s="246" t="s">
        <v>180</v>
      </c>
    </row>
    <row r="215" spans="2:65" s="1" customFormat="1" ht="16.5" customHeight="1">
      <c r="B215" s="42"/>
      <c r="C215" s="264" t="s">
        <v>289</v>
      </c>
      <c r="D215" s="264" t="s">
        <v>360</v>
      </c>
      <c r="E215" s="265" t="s">
        <v>991</v>
      </c>
      <c r="F215" s="266" t="s">
        <v>992</v>
      </c>
      <c r="G215" s="267" t="s">
        <v>257</v>
      </c>
      <c r="H215" s="268">
        <v>242.464</v>
      </c>
      <c r="I215" s="269"/>
      <c r="J215" s="270">
        <f>ROUND(I215*H215,2)</f>
        <v>0</v>
      </c>
      <c r="K215" s="266" t="s">
        <v>186</v>
      </c>
      <c r="L215" s="271"/>
      <c r="M215" s="272" t="s">
        <v>21</v>
      </c>
      <c r="N215" s="273" t="s">
        <v>47</v>
      </c>
      <c r="O215" s="43"/>
      <c r="P215" s="211">
        <f>O215*H215</f>
        <v>0</v>
      </c>
      <c r="Q215" s="211">
        <v>0</v>
      </c>
      <c r="R215" s="211">
        <f>Q215*H215</f>
        <v>0</v>
      </c>
      <c r="S215" s="211">
        <v>0</v>
      </c>
      <c r="T215" s="212">
        <f>S215*H215</f>
        <v>0</v>
      </c>
      <c r="AR215" s="25" t="s">
        <v>484</v>
      </c>
      <c r="AT215" s="25" t="s">
        <v>360</v>
      </c>
      <c r="AU215" s="25" t="s">
        <v>86</v>
      </c>
      <c r="AY215" s="25" t="s">
        <v>180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25" t="s">
        <v>84</v>
      </c>
      <c r="BK215" s="213">
        <f>ROUND(I215*H215,2)</f>
        <v>0</v>
      </c>
      <c r="BL215" s="25" t="s">
        <v>484</v>
      </c>
      <c r="BM215" s="25" t="s">
        <v>993</v>
      </c>
    </row>
    <row r="216" spans="2:51" s="12" customFormat="1" ht="12">
      <c r="B216" s="214"/>
      <c r="C216" s="215"/>
      <c r="D216" s="216" t="s">
        <v>189</v>
      </c>
      <c r="E216" s="217" t="s">
        <v>21</v>
      </c>
      <c r="F216" s="218" t="s">
        <v>994</v>
      </c>
      <c r="G216" s="215"/>
      <c r="H216" s="217" t="s">
        <v>21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189</v>
      </c>
      <c r="AU216" s="224" t="s">
        <v>86</v>
      </c>
      <c r="AV216" s="12" t="s">
        <v>84</v>
      </c>
      <c r="AW216" s="12" t="s">
        <v>39</v>
      </c>
      <c r="AX216" s="12" t="s">
        <v>76</v>
      </c>
      <c r="AY216" s="224" t="s">
        <v>180</v>
      </c>
    </row>
    <row r="217" spans="2:51" s="13" customFormat="1" ht="12">
      <c r="B217" s="225"/>
      <c r="C217" s="226"/>
      <c r="D217" s="216" t="s">
        <v>189</v>
      </c>
      <c r="E217" s="227" t="s">
        <v>21</v>
      </c>
      <c r="F217" s="228" t="s">
        <v>1377</v>
      </c>
      <c r="G217" s="226"/>
      <c r="H217" s="229">
        <v>242.464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189</v>
      </c>
      <c r="AU217" s="235" t="s">
        <v>86</v>
      </c>
      <c r="AV217" s="13" t="s">
        <v>86</v>
      </c>
      <c r="AW217" s="13" t="s">
        <v>39</v>
      </c>
      <c r="AX217" s="13" t="s">
        <v>76</v>
      </c>
      <c r="AY217" s="235" t="s">
        <v>180</v>
      </c>
    </row>
    <row r="218" spans="2:51" s="14" customFormat="1" ht="12">
      <c r="B218" s="236"/>
      <c r="C218" s="237"/>
      <c r="D218" s="216" t="s">
        <v>189</v>
      </c>
      <c r="E218" s="238" t="s">
        <v>21</v>
      </c>
      <c r="F218" s="239" t="s">
        <v>192</v>
      </c>
      <c r="G218" s="237"/>
      <c r="H218" s="240">
        <v>242.464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189</v>
      </c>
      <c r="AU218" s="246" t="s">
        <v>86</v>
      </c>
      <c r="AV218" s="14" t="s">
        <v>187</v>
      </c>
      <c r="AW218" s="14" t="s">
        <v>39</v>
      </c>
      <c r="AX218" s="14" t="s">
        <v>84</v>
      </c>
      <c r="AY218" s="246" t="s">
        <v>180</v>
      </c>
    </row>
    <row r="219" spans="2:65" s="1" customFormat="1" ht="38.25" customHeight="1">
      <c r="B219" s="42"/>
      <c r="C219" s="202" t="s">
        <v>294</v>
      </c>
      <c r="D219" s="202" t="s">
        <v>182</v>
      </c>
      <c r="E219" s="203" t="s">
        <v>996</v>
      </c>
      <c r="F219" s="204" t="s">
        <v>997</v>
      </c>
      <c r="G219" s="205" t="s">
        <v>319</v>
      </c>
      <c r="H219" s="206">
        <v>34.847</v>
      </c>
      <c r="I219" s="207"/>
      <c r="J219" s="208">
        <f>ROUND(I219*H219,2)</f>
        <v>0</v>
      </c>
      <c r="K219" s="204" t="s">
        <v>186</v>
      </c>
      <c r="L219" s="62"/>
      <c r="M219" s="209" t="s">
        <v>21</v>
      </c>
      <c r="N219" s="210" t="s">
        <v>47</v>
      </c>
      <c r="O219" s="43"/>
      <c r="P219" s="211">
        <f>O219*H219</f>
        <v>0</v>
      </c>
      <c r="Q219" s="211">
        <v>0</v>
      </c>
      <c r="R219" s="211">
        <f>Q219*H219</f>
        <v>0</v>
      </c>
      <c r="S219" s="211">
        <v>0</v>
      </c>
      <c r="T219" s="212">
        <f>S219*H219</f>
        <v>0</v>
      </c>
      <c r="AR219" s="25" t="s">
        <v>187</v>
      </c>
      <c r="AT219" s="25" t="s">
        <v>182</v>
      </c>
      <c r="AU219" s="25" t="s">
        <v>86</v>
      </c>
      <c r="AY219" s="25" t="s">
        <v>180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25" t="s">
        <v>84</v>
      </c>
      <c r="BK219" s="213">
        <f>ROUND(I219*H219,2)</f>
        <v>0</v>
      </c>
      <c r="BL219" s="25" t="s">
        <v>187</v>
      </c>
      <c r="BM219" s="25" t="s">
        <v>998</v>
      </c>
    </row>
    <row r="220" spans="2:51" s="12" customFormat="1" ht="12">
      <c r="B220" s="214"/>
      <c r="C220" s="215"/>
      <c r="D220" s="216" t="s">
        <v>189</v>
      </c>
      <c r="E220" s="217" t="s">
        <v>21</v>
      </c>
      <c r="F220" s="218" t="s">
        <v>999</v>
      </c>
      <c r="G220" s="215"/>
      <c r="H220" s="217" t="s">
        <v>21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189</v>
      </c>
      <c r="AU220" s="224" t="s">
        <v>86</v>
      </c>
      <c r="AV220" s="12" t="s">
        <v>84</v>
      </c>
      <c r="AW220" s="12" t="s">
        <v>39</v>
      </c>
      <c r="AX220" s="12" t="s">
        <v>76</v>
      </c>
      <c r="AY220" s="224" t="s">
        <v>180</v>
      </c>
    </row>
    <row r="221" spans="2:51" s="12" customFormat="1" ht="12">
      <c r="B221" s="214"/>
      <c r="C221" s="215"/>
      <c r="D221" s="216" t="s">
        <v>189</v>
      </c>
      <c r="E221" s="217" t="s">
        <v>21</v>
      </c>
      <c r="F221" s="218" t="s">
        <v>1378</v>
      </c>
      <c r="G221" s="215"/>
      <c r="H221" s="217" t="s">
        <v>21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189</v>
      </c>
      <c r="AU221" s="224" t="s">
        <v>86</v>
      </c>
      <c r="AV221" s="12" t="s">
        <v>84</v>
      </c>
      <c r="AW221" s="12" t="s">
        <v>39</v>
      </c>
      <c r="AX221" s="12" t="s">
        <v>76</v>
      </c>
      <c r="AY221" s="224" t="s">
        <v>180</v>
      </c>
    </row>
    <row r="222" spans="2:51" s="13" customFormat="1" ht="12">
      <c r="B222" s="225"/>
      <c r="C222" s="226"/>
      <c r="D222" s="216" t="s">
        <v>189</v>
      </c>
      <c r="E222" s="227" t="s">
        <v>21</v>
      </c>
      <c r="F222" s="228" t="s">
        <v>1379</v>
      </c>
      <c r="G222" s="226"/>
      <c r="H222" s="229">
        <v>34.122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189</v>
      </c>
      <c r="AU222" s="235" t="s">
        <v>86</v>
      </c>
      <c r="AV222" s="13" t="s">
        <v>86</v>
      </c>
      <c r="AW222" s="13" t="s">
        <v>39</v>
      </c>
      <c r="AX222" s="13" t="s">
        <v>76</v>
      </c>
      <c r="AY222" s="235" t="s">
        <v>180</v>
      </c>
    </row>
    <row r="223" spans="2:51" s="15" customFormat="1" ht="12">
      <c r="B223" s="253"/>
      <c r="C223" s="254"/>
      <c r="D223" s="216" t="s">
        <v>189</v>
      </c>
      <c r="E223" s="255" t="s">
        <v>21</v>
      </c>
      <c r="F223" s="256" t="s">
        <v>331</v>
      </c>
      <c r="G223" s="254"/>
      <c r="H223" s="257">
        <v>34.122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AT223" s="263" t="s">
        <v>189</v>
      </c>
      <c r="AU223" s="263" t="s">
        <v>86</v>
      </c>
      <c r="AV223" s="15" t="s">
        <v>200</v>
      </c>
      <c r="AW223" s="15" t="s">
        <v>39</v>
      </c>
      <c r="AX223" s="15" t="s">
        <v>76</v>
      </c>
      <c r="AY223" s="263" t="s">
        <v>180</v>
      </c>
    </row>
    <row r="224" spans="2:51" s="12" customFormat="1" ht="12">
      <c r="B224" s="214"/>
      <c r="C224" s="215"/>
      <c r="D224" s="216" t="s">
        <v>189</v>
      </c>
      <c r="E224" s="217" t="s">
        <v>21</v>
      </c>
      <c r="F224" s="218" t="s">
        <v>1380</v>
      </c>
      <c r="G224" s="215"/>
      <c r="H224" s="217" t="s">
        <v>21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189</v>
      </c>
      <c r="AU224" s="224" t="s">
        <v>86</v>
      </c>
      <c r="AV224" s="12" t="s">
        <v>84</v>
      </c>
      <c r="AW224" s="12" t="s">
        <v>39</v>
      </c>
      <c r="AX224" s="12" t="s">
        <v>76</v>
      </c>
      <c r="AY224" s="224" t="s">
        <v>180</v>
      </c>
    </row>
    <row r="225" spans="2:51" s="13" customFormat="1" ht="12">
      <c r="B225" s="225"/>
      <c r="C225" s="226"/>
      <c r="D225" s="216" t="s">
        <v>189</v>
      </c>
      <c r="E225" s="227" t="s">
        <v>21</v>
      </c>
      <c r="F225" s="228" t="s">
        <v>1381</v>
      </c>
      <c r="G225" s="226"/>
      <c r="H225" s="229">
        <v>-2.875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189</v>
      </c>
      <c r="AU225" s="235" t="s">
        <v>86</v>
      </c>
      <c r="AV225" s="13" t="s">
        <v>86</v>
      </c>
      <c r="AW225" s="13" t="s">
        <v>39</v>
      </c>
      <c r="AX225" s="13" t="s">
        <v>76</v>
      </c>
      <c r="AY225" s="235" t="s">
        <v>180</v>
      </c>
    </row>
    <row r="226" spans="2:51" s="15" customFormat="1" ht="12">
      <c r="B226" s="253"/>
      <c r="C226" s="254"/>
      <c r="D226" s="216" t="s">
        <v>189</v>
      </c>
      <c r="E226" s="255" t="s">
        <v>21</v>
      </c>
      <c r="F226" s="256" t="s">
        <v>331</v>
      </c>
      <c r="G226" s="254"/>
      <c r="H226" s="257">
        <v>-2.875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189</v>
      </c>
      <c r="AU226" s="263" t="s">
        <v>86</v>
      </c>
      <c r="AV226" s="15" t="s">
        <v>200</v>
      </c>
      <c r="AW226" s="15" t="s">
        <v>39</v>
      </c>
      <c r="AX226" s="15" t="s">
        <v>76</v>
      </c>
      <c r="AY226" s="263" t="s">
        <v>180</v>
      </c>
    </row>
    <row r="227" spans="2:51" s="12" customFormat="1" ht="12">
      <c r="B227" s="214"/>
      <c r="C227" s="215"/>
      <c r="D227" s="216" t="s">
        <v>189</v>
      </c>
      <c r="E227" s="217" t="s">
        <v>21</v>
      </c>
      <c r="F227" s="218" t="s">
        <v>1009</v>
      </c>
      <c r="G227" s="215"/>
      <c r="H227" s="217" t="s">
        <v>21</v>
      </c>
      <c r="I227" s="219"/>
      <c r="J227" s="215"/>
      <c r="K227" s="215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189</v>
      </c>
      <c r="AU227" s="224" t="s">
        <v>86</v>
      </c>
      <c r="AV227" s="12" t="s">
        <v>84</v>
      </c>
      <c r="AW227" s="12" t="s">
        <v>39</v>
      </c>
      <c r="AX227" s="12" t="s">
        <v>76</v>
      </c>
      <c r="AY227" s="224" t="s">
        <v>180</v>
      </c>
    </row>
    <row r="228" spans="2:51" s="13" customFormat="1" ht="12">
      <c r="B228" s="225"/>
      <c r="C228" s="226"/>
      <c r="D228" s="216" t="s">
        <v>189</v>
      </c>
      <c r="E228" s="227" t="s">
        <v>21</v>
      </c>
      <c r="F228" s="228" t="s">
        <v>1382</v>
      </c>
      <c r="G228" s="226"/>
      <c r="H228" s="229">
        <v>3.6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AT228" s="235" t="s">
        <v>189</v>
      </c>
      <c r="AU228" s="235" t="s">
        <v>86</v>
      </c>
      <c r="AV228" s="13" t="s">
        <v>86</v>
      </c>
      <c r="AW228" s="13" t="s">
        <v>39</v>
      </c>
      <c r="AX228" s="13" t="s">
        <v>76</v>
      </c>
      <c r="AY228" s="235" t="s">
        <v>180</v>
      </c>
    </row>
    <row r="229" spans="2:51" s="15" customFormat="1" ht="12">
      <c r="B229" s="253"/>
      <c r="C229" s="254"/>
      <c r="D229" s="216" t="s">
        <v>189</v>
      </c>
      <c r="E229" s="255" t="s">
        <v>21</v>
      </c>
      <c r="F229" s="256" t="s">
        <v>331</v>
      </c>
      <c r="G229" s="254"/>
      <c r="H229" s="257">
        <v>3.6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AT229" s="263" t="s">
        <v>189</v>
      </c>
      <c r="AU229" s="263" t="s">
        <v>86</v>
      </c>
      <c r="AV229" s="15" t="s">
        <v>200</v>
      </c>
      <c r="AW229" s="15" t="s">
        <v>39</v>
      </c>
      <c r="AX229" s="15" t="s">
        <v>76</v>
      </c>
      <c r="AY229" s="263" t="s">
        <v>180</v>
      </c>
    </row>
    <row r="230" spans="2:51" s="14" customFormat="1" ht="12">
      <c r="B230" s="236"/>
      <c r="C230" s="237"/>
      <c r="D230" s="216" t="s">
        <v>189</v>
      </c>
      <c r="E230" s="238" t="s">
        <v>21</v>
      </c>
      <c r="F230" s="239" t="s">
        <v>192</v>
      </c>
      <c r="G230" s="237"/>
      <c r="H230" s="240">
        <v>34.847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AT230" s="246" t="s">
        <v>189</v>
      </c>
      <c r="AU230" s="246" t="s">
        <v>86</v>
      </c>
      <c r="AV230" s="14" t="s">
        <v>187</v>
      </c>
      <c r="AW230" s="14" t="s">
        <v>39</v>
      </c>
      <c r="AX230" s="14" t="s">
        <v>84</v>
      </c>
      <c r="AY230" s="246" t="s">
        <v>180</v>
      </c>
    </row>
    <row r="231" spans="2:65" s="1" customFormat="1" ht="16.5" customHeight="1">
      <c r="B231" s="42"/>
      <c r="C231" s="264" t="s">
        <v>300</v>
      </c>
      <c r="D231" s="264" t="s">
        <v>360</v>
      </c>
      <c r="E231" s="265" t="s">
        <v>801</v>
      </c>
      <c r="F231" s="266" t="s">
        <v>802</v>
      </c>
      <c r="G231" s="267" t="s">
        <v>257</v>
      </c>
      <c r="H231" s="268">
        <v>67.952</v>
      </c>
      <c r="I231" s="269"/>
      <c r="J231" s="270">
        <f>ROUND(I231*H231,2)</f>
        <v>0</v>
      </c>
      <c r="K231" s="266" t="s">
        <v>186</v>
      </c>
      <c r="L231" s="271"/>
      <c r="M231" s="272" t="s">
        <v>21</v>
      </c>
      <c r="N231" s="273" t="s">
        <v>47</v>
      </c>
      <c r="O231" s="43"/>
      <c r="P231" s="211">
        <f>O231*H231</f>
        <v>0</v>
      </c>
      <c r="Q231" s="211">
        <v>0</v>
      </c>
      <c r="R231" s="211">
        <f>Q231*H231</f>
        <v>0</v>
      </c>
      <c r="S231" s="211">
        <v>0</v>
      </c>
      <c r="T231" s="212">
        <f>S231*H231</f>
        <v>0</v>
      </c>
      <c r="AR231" s="25" t="s">
        <v>484</v>
      </c>
      <c r="AT231" s="25" t="s">
        <v>360</v>
      </c>
      <c r="AU231" s="25" t="s">
        <v>86</v>
      </c>
      <c r="AY231" s="25" t="s">
        <v>180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25" t="s">
        <v>84</v>
      </c>
      <c r="BK231" s="213">
        <f>ROUND(I231*H231,2)</f>
        <v>0</v>
      </c>
      <c r="BL231" s="25" t="s">
        <v>484</v>
      </c>
      <c r="BM231" s="25" t="s">
        <v>1011</v>
      </c>
    </row>
    <row r="232" spans="2:51" s="12" customFormat="1" ht="12">
      <c r="B232" s="214"/>
      <c r="C232" s="215"/>
      <c r="D232" s="216" t="s">
        <v>189</v>
      </c>
      <c r="E232" s="217" t="s">
        <v>21</v>
      </c>
      <c r="F232" s="218" t="s">
        <v>1012</v>
      </c>
      <c r="G232" s="215"/>
      <c r="H232" s="217" t="s">
        <v>21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189</v>
      </c>
      <c r="AU232" s="224" t="s">
        <v>86</v>
      </c>
      <c r="AV232" s="12" t="s">
        <v>84</v>
      </c>
      <c r="AW232" s="12" t="s">
        <v>39</v>
      </c>
      <c r="AX232" s="12" t="s">
        <v>76</v>
      </c>
      <c r="AY232" s="224" t="s">
        <v>180</v>
      </c>
    </row>
    <row r="233" spans="2:51" s="13" customFormat="1" ht="12">
      <c r="B233" s="225"/>
      <c r="C233" s="226"/>
      <c r="D233" s="216" t="s">
        <v>189</v>
      </c>
      <c r="E233" s="227" t="s">
        <v>21</v>
      </c>
      <c r="F233" s="228" t="s">
        <v>1383</v>
      </c>
      <c r="G233" s="226"/>
      <c r="H233" s="229">
        <v>67.952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AT233" s="235" t="s">
        <v>189</v>
      </c>
      <c r="AU233" s="235" t="s">
        <v>86</v>
      </c>
      <c r="AV233" s="13" t="s">
        <v>86</v>
      </c>
      <c r="AW233" s="13" t="s">
        <v>39</v>
      </c>
      <c r="AX233" s="13" t="s">
        <v>76</v>
      </c>
      <c r="AY233" s="235" t="s">
        <v>180</v>
      </c>
    </row>
    <row r="234" spans="2:51" s="14" customFormat="1" ht="12">
      <c r="B234" s="236"/>
      <c r="C234" s="237"/>
      <c r="D234" s="216" t="s">
        <v>189</v>
      </c>
      <c r="E234" s="238" t="s">
        <v>21</v>
      </c>
      <c r="F234" s="239" t="s">
        <v>192</v>
      </c>
      <c r="G234" s="237"/>
      <c r="H234" s="240">
        <v>67.952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AT234" s="246" t="s">
        <v>189</v>
      </c>
      <c r="AU234" s="246" t="s">
        <v>86</v>
      </c>
      <c r="AV234" s="14" t="s">
        <v>187</v>
      </c>
      <c r="AW234" s="14" t="s">
        <v>39</v>
      </c>
      <c r="AX234" s="14" t="s">
        <v>84</v>
      </c>
      <c r="AY234" s="246" t="s">
        <v>180</v>
      </c>
    </row>
    <row r="235" spans="2:63" s="11" customFormat="1" ht="29.85" customHeight="1">
      <c r="B235" s="186"/>
      <c r="C235" s="187"/>
      <c r="D235" s="188" t="s">
        <v>75</v>
      </c>
      <c r="E235" s="200" t="s">
        <v>86</v>
      </c>
      <c r="F235" s="200" t="s">
        <v>809</v>
      </c>
      <c r="G235" s="187"/>
      <c r="H235" s="187"/>
      <c r="I235" s="190"/>
      <c r="J235" s="201">
        <f>BK235</f>
        <v>0</v>
      </c>
      <c r="K235" s="187"/>
      <c r="L235" s="192"/>
      <c r="M235" s="193"/>
      <c r="N235" s="194"/>
      <c r="O235" s="194"/>
      <c r="P235" s="195">
        <f>SUM(P236:P254)</f>
        <v>0</v>
      </c>
      <c r="Q235" s="194"/>
      <c r="R235" s="195">
        <f>SUM(R236:R254)</f>
        <v>0.059972000000000004</v>
      </c>
      <c r="S235" s="194"/>
      <c r="T235" s="196">
        <f>SUM(T236:T254)</f>
        <v>0</v>
      </c>
      <c r="AR235" s="197" t="s">
        <v>84</v>
      </c>
      <c r="AT235" s="198" t="s">
        <v>75</v>
      </c>
      <c r="AU235" s="198" t="s">
        <v>84</v>
      </c>
      <c r="AY235" s="197" t="s">
        <v>180</v>
      </c>
      <c r="BK235" s="199">
        <f>SUM(BK236:BK254)</f>
        <v>0</v>
      </c>
    </row>
    <row r="236" spans="2:65" s="1" customFormat="1" ht="25.5" customHeight="1">
      <c r="B236" s="42"/>
      <c r="C236" s="202" t="s">
        <v>308</v>
      </c>
      <c r="D236" s="202" t="s">
        <v>182</v>
      </c>
      <c r="E236" s="203" t="s">
        <v>1014</v>
      </c>
      <c r="F236" s="204" t="s">
        <v>1015</v>
      </c>
      <c r="G236" s="205" t="s">
        <v>319</v>
      </c>
      <c r="H236" s="206">
        <v>1.861</v>
      </c>
      <c r="I236" s="207"/>
      <c r="J236" s="208">
        <f>ROUND(I236*H236,2)</f>
        <v>0</v>
      </c>
      <c r="K236" s="204" t="s">
        <v>186</v>
      </c>
      <c r="L236" s="62"/>
      <c r="M236" s="209" t="s">
        <v>21</v>
      </c>
      <c r="N236" s="210" t="s">
        <v>47</v>
      </c>
      <c r="O236" s="43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AR236" s="25" t="s">
        <v>187</v>
      </c>
      <c r="AT236" s="25" t="s">
        <v>182</v>
      </c>
      <c r="AU236" s="25" t="s">
        <v>86</v>
      </c>
      <c r="AY236" s="25" t="s">
        <v>180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25" t="s">
        <v>84</v>
      </c>
      <c r="BK236" s="213">
        <f>ROUND(I236*H236,2)</f>
        <v>0</v>
      </c>
      <c r="BL236" s="25" t="s">
        <v>187</v>
      </c>
      <c r="BM236" s="25" t="s">
        <v>1016</v>
      </c>
    </row>
    <row r="237" spans="2:51" s="12" customFormat="1" ht="12">
      <c r="B237" s="214"/>
      <c r="C237" s="215"/>
      <c r="D237" s="216" t="s">
        <v>189</v>
      </c>
      <c r="E237" s="217" t="s">
        <v>21</v>
      </c>
      <c r="F237" s="218" t="s">
        <v>1017</v>
      </c>
      <c r="G237" s="215"/>
      <c r="H237" s="217" t="s">
        <v>21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189</v>
      </c>
      <c r="AU237" s="224" t="s">
        <v>86</v>
      </c>
      <c r="AV237" s="12" t="s">
        <v>84</v>
      </c>
      <c r="AW237" s="12" t="s">
        <v>39</v>
      </c>
      <c r="AX237" s="12" t="s">
        <v>76</v>
      </c>
      <c r="AY237" s="224" t="s">
        <v>180</v>
      </c>
    </row>
    <row r="238" spans="2:51" s="13" customFormat="1" ht="12">
      <c r="B238" s="225"/>
      <c r="C238" s="226"/>
      <c r="D238" s="216" t="s">
        <v>189</v>
      </c>
      <c r="E238" s="227" t="s">
        <v>21</v>
      </c>
      <c r="F238" s="228" t="s">
        <v>1384</v>
      </c>
      <c r="G238" s="226"/>
      <c r="H238" s="229">
        <v>1.861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189</v>
      </c>
      <c r="AU238" s="235" t="s">
        <v>86</v>
      </c>
      <c r="AV238" s="13" t="s">
        <v>86</v>
      </c>
      <c r="AW238" s="13" t="s">
        <v>39</v>
      </c>
      <c r="AX238" s="13" t="s">
        <v>76</v>
      </c>
      <c r="AY238" s="235" t="s">
        <v>180</v>
      </c>
    </row>
    <row r="239" spans="2:51" s="14" customFormat="1" ht="12">
      <c r="B239" s="236"/>
      <c r="C239" s="237"/>
      <c r="D239" s="216" t="s">
        <v>189</v>
      </c>
      <c r="E239" s="238" t="s">
        <v>21</v>
      </c>
      <c r="F239" s="239" t="s">
        <v>192</v>
      </c>
      <c r="G239" s="237"/>
      <c r="H239" s="240">
        <v>1.861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AT239" s="246" t="s">
        <v>189</v>
      </c>
      <c r="AU239" s="246" t="s">
        <v>86</v>
      </c>
      <c r="AV239" s="14" t="s">
        <v>187</v>
      </c>
      <c r="AW239" s="14" t="s">
        <v>39</v>
      </c>
      <c r="AX239" s="14" t="s">
        <v>84</v>
      </c>
      <c r="AY239" s="246" t="s">
        <v>180</v>
      </c>
    </row>
    <row r="240" spans="2:65" s="1" customFormat="1" ht="16.5" customHeight="1">
      <c r="B240" s="42"/>
      <c r="C240" s="202" t="s">
        <v>9</v>
      </c>
      <c r="D240" s="202" t="s">
        <v>182</v>
      </c>
      <c r="E240" s="203" t="s">
        <v>1019</v>
      </c>
      <c r="F240" s="204" t="s">
        <v>1020</v>
      </c>
      <c r="G240" s="205" t="s">
        <v>220</v>
      </c>
      <c r="H240" s="206">
        <v>51.7</v>
      </c>
      <c r="I240" s="207"/>
      <c r="J240" s="208">
        <f>ROUND(I240*H240,2)</f>
        <v>0</v>
      </c>
      <c r="K240" s="204" t="s">
        <v>186</v>
      </c>
      <c r="L240" s="62"/>
      <c r="M240" s="209" t="s">
        <v>21</v>
      </c>
      <c r="N240" s="210" t="s">
        <v>47</v>
      </c>
      <c r="O240" s="43"/>
      <c r="P240" s="211">
        <f>O240*H240</f>
        <v>0</v>
      </c>
      <c r="Q240" s="211">
        <v>0.00116</v>
      </c>
      <c r="R240" s="211">
        <f>Q240*H240</f>
        <v>0.059972000000000004</v>
      </c>
      <c r="S240" s="211">
        <v>0</v>
      </c>
      <c r="T240" s="212">
        <f>S240*H240</f>
        <v>0</v>
      </c>
      <c r="AR240" s="25" t="s">
        <v>187</v>
      </c>
      <c r="AT240" s="25" t="s">
        <v>182</v>
      </c>
      <c r="AU240" s="25" t="s">
        <v>86</v>
      </c>
      <c r="AY240" s="25" t="s">
        <v>180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25" t="s">
        <v>84</v>
      </c>
      <c r="BK240" s="213">
        <f>ROUND(I240*H240,2)</f>
        <v>0</v>
      </c>
      <c r="BL240" s="25" t="s">
        <v>187</v>
      </c>
      <c r="BM240" s="25" t="s">
        <v>1021</v>
      </c>
    </row>
    <row r="241" spans="2:51" s="12" customFormat="1" ht="12">
      <c r="B241" s="214"/>
      <c r="C241" s="215"/>
      <c r="D241" s="216" t="s">
        <v>189</v>
      </c>
      <c r="E241" s="217" t="s">
        <v>21</v>
      </c>
      <c r="F241" s="218" t="s">
        <v>1022</v>
      </c>
      <c r="G241" s="215"/>
      <c r="H241" s="217" t="s">
        <v>21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189</v>
      </c>
      <c r="AU241" s="224" t="s">
        <v>86</v>
      </c>
      <c r="AV241" s="12" t="s">
        <v>84</v>
      </c>
      <c r="AW241" s="12" t="s">
        <v>39</v>
      </c>
      <c r="AX241" s="12" t="s">
        <v>76</v>
      </c>
      <c r="AY241" s="224" t="s">
        <v>180</v>
      </c>
    </row>
    <row r="242" spans="2:51" s="13" customFormat="1" ht="12">
      <c r="B242" s="225"/>
      <c r="C242" s="226"/>
      <c r="D242" s="216" t="s">
        <v>189</v>
      </c>
      <c r="E242" s="227" t="s">
        <v>21</v>
      </c>
      <c r="F242" s="228" t="s">
        <v>1385</v>
      </c>
      <c r="G242" s="226"/>
      <c r="H242" s="229">
        <v>51.7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189</v>
      </c>
      <c r="AU242" s="235" t="s">
        <v>86</v>
      </c>
      <c r="AV242" s="13" t="s">
        <v>86</v>
      </c>
      <c r="AW242" s="13" t="s">
        <v>39</v>
      </c>
      <c r="AX242" s="13" t="s">
        <v>76</v>
      </c>
      <c r="AY242" s="235" t="s">
        <v>180</v>
      </c>
    </row>
    <row r="243" spans="2:51" s="14" customFormat="1" ht="12">
      <c r="B243" s="236"/>
      <c r="C243" s="237"/>
      <c r="D243" s="216" t="s">
        <v>189</v>
      </c>
      <c r="E243" s="238" t="s">
        <v>21</v>
      </c>
      <c r="F243" s="239" t="s">
        <v>192</v>
      </c>
      <c r="G243" s="237"/>
      <c r="H243" s="240">
        <v>51.7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AT243" s="246" t="s">
        <v>189</v>
      </c>
      <c r="AU243" s="246" t="s">
        <v>86</v>
      </c>
      <c r="AV243" s="14" t="s">
        <v>187</v>
      </c>
      <c r="AW243" s="14" t="s">
        <v>39</v>
      </c>
      <c r="AX243" s="14" t="s">
        <v>84</v>
      </c>
      <c r="AY243" s="246" t="s">
        <v>180</v>
      </c>
    </row>
    <row r="244" spans="2:65" s="1" customFormat="1" ht="38.25" customHeight="1">
      <c r="B244" s="42"/>
      <c r="C244" s="202" t="s">
        <v>456</v>
      </c>
      <c r="D244" s="202" t="s">
        <v>182</v>
      </c>
      <c r="E244" s="203" t="s">
        <v>810</v>
      </c>
      <c r="F244" s="204" t="s">
        <v>811</v>
      </c>
      <c r="G244" s="205" t="s">
        <v>185</v>
      </c>
      <c r="H244" s="206">
        <v>87.99</v>
      </c>
      <c r="I244" s="207"/>
      <c r="J244" s="208">
        <f>ROUND(I244*H244,2)</f>
        <v>0</v>
      </c>
      <c r="K244" s="204" t="s">
        <v>186</v>
      </c>
      <c r="L244" s="62"/>
      <c r="M244" s="209" t="s">
        <v>21</v>
      </c>
      <c r="N244" s="210" t="s">
        <v>47</v>
      </c>
      <c r="O244" s="43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AR244" s="25" t="s">
        <v>187</v>
      </c>
      <c r="AT244" s="25" t="s">
        <v>182</v>
      </c>
      <c r="AU244" s="25" t="s">
        <v>86</v>
      </c>
      <c r="AY244" s="25" t="s">
        <v>180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25" t="s">
        <v>84</v>
      </c>
      <c r="BK244" s="213">
        <f>ROUND(I244*H244,2)</f>
        <v>0</v>
      </c>
      <c r="BL244" s="25" t="s">
        <v>187</v>
      </c>
      <c r="BM244" s="25" t="s">
        <v>1024</v>
      </c>
    </row>
    <row r="245" spans="2:51" s="12" customFormat="1" ht="12">
      <c r="B245" s="214"/>
      <c r="C245" s="215"/>
      <c r="D245" s="216" t="s">
        <v>189</v>
      </c>
      <c r="E245" s="217" t="s">
        <v>21</v>
      </c>
      <c r="F245" s="218" t="s">
        <v>1386</v>
      </c>
      <c r="G245" s="215"/>
      <c r="H245" s="217" t="s">
        <v>21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189</v>
      </c>
      <c r="AU245" s="224" t="s">
        <v>86</v>
      </c>
      <c r="AV245" s="12" t="s">
        <v>84</v>
      </c>
      <c r="AW245" s="12" t="s">
        <v>39</v>
      </c>
      <c r="AX245" s="12" t="s">
        <v>76</v>
      </c>
      <c r="AY245" s="224" t="s">
        <v>180</v>
      </c>
    </row>
    <row r="246" spans="2:51" s="13" customFormat="1" ht="12">
      <c r="B246" s="225"/>
      <c r="C246" s="226"/>
      <c r="D246" s="216" t="s">
        <v>189</v>
      </c>
      <c r="E246" s="227" t="s">
        <v>21</v>
      </c>
      <c r="F246" s="228" t="s">
        <v>1387</v>
      </c>
      <c r="G246" s="226"/>
      <c r="H246" s="229">
        <v>12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AT246" s="235" t="s">
        <v>189</v>
      </c>
      <c r="AU246" s="235" t="s">
        <v>86</v>
      </c>
      <c r="AV246" s="13" t="s">
        <v>86</v>
      </c>
      <c r="AW246" s="13" t="s">
        <v>39</v>
      </c>
      <c r="AX246" s="13" t="s">
        <v>76</v>
      </c>
      <c r="AY246" s="235" t="s">
        <v>180</v>
      </c>
    </row>
    <row r="247" spans="2:51" s="12" customFormat="1" ht="12">
      <c r="B247" s="214"/>
      <c r="C247" s="215"/>
      <c r="D247" s="216" t="s">
        <v>189</v>
      </c>
      <c r="E247" s="217" t="s">
        <v>21</v>
      </c>
      <c r="F247" s="218" t="s">
        <v>927</v>
      </c>
      <c r="G247" s="215"/>
      <c r="H247" s="217" t="s">
        <v>21</v>
      </c>
      <c r="I247" s="219"/>
      <c r="J247" s="215"/>
      <c r="K247" s="215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189</v>
      </c>
      <c r="AU247" s="224" t="s">
        <v>86</v>
      </c>
      <c r="AV247" s="12" t="s">
        <v>84</v>
      </c>
      <c r="AW247" s="12" t="s">
        <v>39</v>
      </c>
      <c r="AX247" s="12" t="s">
        <v>76</v>
      </c>
      <c r="AY247" s="224" t="s">
        <v>180</v>
      </c>
    </row>
    <row r="248" spans="2:51" s="12" customFormat="1" ht="12">
      <c r="B248" s="214"/>
      <c r="C248" s="215"/>
      <c r="D248" s="216" t="s">
        <v>189</v>
      </c>
      <c r="E248" s="217" t="s">
        <v>21</v>
      </c>
      <c r="F248" s="218" t="s">
        <v>1353</v>
      </c>
      <c r="G248" s="215"/>
      <c r="H248" s="217" t="s">
        <v>21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189</v>
      </c>
      <c r="AU248" s="224" t="s">
        <v>86</v>
      </c>
      <c r="AV248" s="12" t="s">
        <v>84</v>
      </c>
      <c r="AW248" s="12" t="s">
        <v>39</v>
      </c>
      <c r="AX248" s="12" t="s">
        <v>76</v>
      </c>
      <c r="AY248" s="224" t="s">
        <v>180</v>
      </c>
    </row>
    <row r="249" spans="2:51" s="13" customFormat="1" ht="12">
      <c r="B249" s="225"/>
      <c r="C249" s="226"/>
      <c r="D249" s="216" t="s">
        <v>189</v>
      </c>
      <c r="E249" s="227" t="s">
        <v>21</v>
      </c>
      <c r="F249" s="228" t="s">
        <v>1388</v>
      </c>
      <c r="G249" s="226"/>
      <c r="H249" s="229">
        <v>62.04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AT249" s="235" t="s">
        <v>189</v>
      </c>
      <c r="AU249" s="235" t="s">
        <v>86</v>
      </c>
      <c r="AV249" s="13" t="s">
        <v>86</v>
      </c>
      <c r="AW249" s="13" t="s">
        <v>39</v>
      </c>
      <c r="AX249" s="13" t="s">
        <v>76</v>
      </c>
      <c r="AY249" s="235" t="s">
        <v>180</v>
      </c>
    </row>
    <row r="250" spans="2:51" s="12" customFormat="1" ht="12">
      <c r="B250" s="214"/>
      <c r="C250" s="215"/>
      <c r="D250" s="216" t="s">
        <v>189</v>
      </c>
      <c r="E250" s="217" t="s">
        <v>21</v>
      </c>
      <c r="F250" s="218" t="s">
        <v>946</v>
      </c>
      <c r="G250" s="215"/>
      <c r="H250" s="217" t="s">
        <v>21</v>
      </c>
      <c r="I250" s="219"/>
      <c r="J250" s="215"/>
      <c r="K250" s="215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189</v>
      </c>
      <c r="AU250" s="224" t="s">
        <v>86</v>
      </c>
      <c r="AV250" s="12" t="s">
        <v>84</v>
      </c>
      <c r="AW250" s="12" t="s">
        <v>39</v>
      </c>
      <c r="AX250" s="12" t="s">
        <v>76</v>
      </c>
      <c r="AY250" s="224" t="s">
        <v>180</v>
      </c>
    </row>
    <row r="251" spans="2:51" s="13" customFormat="1" ht="12">
      <c r="B251" s="225"/>
      <c r="C251" s="226"/>
      <c r="D251" s="216" t="s">
        <v>189</v>
      </c>
      <c r="E251" s="227" t="s">
        <v>21</v>
      </c>
      <c r="F251" s="228" t="s">
        <v>1029</v>
      </c>
      <c r="G251" s="226"/>
      <c r="H251" s="229">
        <v>6.75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AT251" s="235" t="s">
        <v>189</v>
      </c>
      <c r="AU251" s="235" t="s">
        <v>86</v>
      </c>
      <c r="AV251" s="13" t="s">
        <v>86</v>
      </c>
      <c r="AW251" s="13" t="s">
        <v>39</v>
      </c>
      <c r="AX251" s="13" t="s">
        <v>76</v>
      </c>
      <c r="AY251" s="235" t="s">
        <v>180</v>
      </c>
    </row>
    <row r="252" spans="2:51" s="12" customFormat="1" ht="12">
      <c r="B252" s="214"/>
      <c r="C252" s="215"/>
      <c r="D252" s="216" t="s">
        <v>189</v>
      </c>
      <c r="E252" s="217" t="s">
        <v>21</v>
      </c>
      <c r="F252" s="218" t="s">
        <v>1030</v>
      </c>
      <c r="G252" s="215"/>
      <c r="H252" s="217" t="s">
        <v>21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189</v>
      </c>
      <c r="AU252" s="224" t="s">
        <v>86</v>
      </c>
      <c r="AV252" s="12" t="s">
        <v>84</v>
      </c>
      <c r="AW252" s="12" t="s">
        <v>39</v>
      </c>
      <c r="AX252" s="12" t="s">
        <v>76</v>
      </c>
      <c r="AY252" s="224" t="s">
        <v>180</v>
      </c>
    </row>
    <row r="253" spans="2:51" s="13" customFormat="1" ht="12">
      <c r="B253" s="225"/>
      <c r="C253" s="226"/>
      <c r="D253" s="216" t="s">
        <v>189</v>
      </c>
      <c r="E253" s="227" t="s">
        <v>21</v>
      </c>
      <c r="F253" s="228" t="s">
        <v>1389</v>
      </c>
      <c r="G253" s="226"/>
      <c r="H253" s="229">
        <v>7.2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AT253" s="235" t="s">
        <v>189</v>
      </c>
      <c r="AU253" s="235" t="s">
        <v>86</v>
      </c>
      <c r="AV253" s="13" t="s">
        <v>86</v>
      </c>
      <c r="AW253" s="13" t="s">
        <v>39</v>
      </c>
      <c r="AX253" s="13" t="s">
        <v>76</v>
      </c>
      <c r="AY253" s="235" t="s">
        <v>180</v>
      </c>
    </row>
    <row r="254" spans="2:51" s="14" customFormat="1" ht="12">
      <c r="B254" s="236"/>
      <c r="C254" s="237"/>
      <c r="D254" s="216" t="s">
        <v>189</v>
      </c>
      <c r="E254" s="238" t="s">
        <v>21</v>
      </c>
      <c r="F254" s="239" t="s">
        <v>192</v>
      </c>
      <c r="G254" s="237"/>
      <c r="H254" s="240">
        <v>87.99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AT254" s="246" t="s">
        <v>189</v>
      </c>
      <c r="AU254" s="246" t="s">
        <v>86</v>
      </c>
      <c r="AV254" s="14" t="s">
        <v>187</v>
      </c>
      <c r="AW254" s="14" t="s">
        <v>39</v>
      </c>
      <c r="AX254" s="14" t="s">
        <v>84</v>
      </c>
      <c r="AY254" s="246" t="s">
        <v>180</v>
      </c>
    </row>
    <row r="255" spans="2:63" s="11" customFormat="1" ht="29.85" customHeight="1">
      <c r="B255" s="186"/>
      <c r="C255" s="187"/>
      <c r="D255" s="188" t="s">
        <v>75</v>
      </c>
      <c r="E255" s="200" t="s">
        <v>200</v>
      </c>
      <c r="F255" s="200" t="s">
        <v>1032</v>
      </c>
      <c r="G255" s="187"/>
      <c r="H255" s="187"/>
      <c r="I255" s="190"/>
      <c r="J255" s="201">
        <f>BK255</f>
        <v>0</v>
      </c>
      <c r="K255" s="187"/>
      <c r="L255" s="192"/>
      <c r="M255" s="193"/>
      <c r="N255" s="194"/>
      <c r="O255" s="194"/>
      <c r="P255" s="195">
        <f>SUM(P256:P261)</f>
        <v>0</v>
      </c>
      <c r="Q255" s="194"/>
      <c r="R255" s="195">
        <f>SUM(R256:R261)</f>
        <v>0</v>
      </c>
      <c r="S255" s="194"/>
      <c r="T255" s="196">
        <f>SUM(T256:T261)</f>
        <v>0</v>
      </c>
      <c r="AR255" s="197" t="s">
        <v>84</v>
      </c>
      <c r="AT255" s="198" t="s">
        <v>75</v>
      </c>
      <c r="AU255" s="198" t="s">
        <v>84</v>
      </c>
      <c r="AY255" s="197" t="s">
        <v>180</v>
      </c>
      <c r="BK255" s="199">
        <f>SUM(BK256:BK261)</f>
        <v>0</v>
      </c>
    </row>
    <row r="256" spans="2:65" s="1" customFormat="1" ht="16.5" customHeight="1">
      <c r="B256" s="42"/>
      <c r="C256" s="202" t="s">
        <v>462</v>
      </c>
      <c r="D256" s="202" t="s">
        <v>182</v>
      </c>
      <c r="E256" s="203" t="s">
        <v>1048</v>
      </c>
      <c r="F256" s="204" t="s">
        <v>1049</v>
      </c>
      <c r="G256" s="205" t="s">
        <v>220</v>
      </c>
      <c r="H256" s="206">
        <v>60.7</v>
      </c>
      <c r="I256" s="207"/>
      <c r="J256" s="208">
        <f>ROUND(I256*H256,2)</f>
        <v>0</v>
      </c>
      <c r="K256" s="204" t="s">
        <v>186</v>
      </c>
      <c r="L256" s="62"/>
      <c r="M256" s="209" t="s">
        <v>21</v>
      </c>
      <c r="N256" s="210" t="s">
        <v>47</v>
      </c>
      <c r="O256" s="43"/>
      <c r="P256" s="211">
        <f>O256*H256</f>
        <v>0</v>
      </c>
      <c r="Q256" s="211">
        <v>0</v>
      </c>
      <c r="R256" s="211">
        <f>Q256*H256</f>
        <v>0</v>
      </c>
      <c r="S256" s="211">
        <v>0</v>
      </c>
      <c r="T256" s="212">
        <f>S256*H256</f>
        <v>0</v>
      </c>
      <c r="AR256" s="25" t="s">
        <v>187</v>
      </c>
      <c r="AT256" s="25" t="s">
        <v>182</v>
      </c>
      <c r="AU256" s="25" t="s">
        <v>86</v>
      </c>
      <c r="AY256" s="25" t="s">
        <v>180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25" t="s">
        <v>84</v>
      </c>
      <c r="BK256" s="213">
        <f>ROUND(I256*H256,2)</f>
        <v>0</v>
      </c>
      <c r="BL256" s="25" t="s">
        <v>187</v>
      </c>
      <c r="BM256" s="25" t="s">
        <v>1050</v>
      </c>
    </row>
    <row r="257" spans="2:51" s="12" customFormat="1" ht="12">
      <c r="B257" s="214"/>
      <c r="C257" s="215"/>
      <c r="D257" s="216" t="s">
        <v>189</v>
      </c>
      <c r="E257" s="217" t="s">
        <v>21</v>
      </c>
      <c r="F257" s="218" t="s">
        <v>1051</v>
      </c>
      <c r="G257" s="215"/>
      <c r="H257" s="217" t="s">
        <v>21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189</v>
      </c>
      <c r="AU257" s="224" t="s">
        <v>86</v>
      </c>
      <c r="AV257" s="12" t="s">
        <v>84</v>
      </c>
      <c r="AW257" s="12" t="s">
        <v>39</v>
      </c>
      <c r="AX257" s="12" t="s">
        <v>76</v>
      </c>
      <c r="AY257" s="224" t="s">
        <v>180</v>
      </c>
    </row>
    <row r="258" spans="2:51" s="13" customFormat="1" ht="12">
      <c r="B258" s="225"/>
      <c r="C258" s="226"/>
      <c r="D258" s="216" t="s">
        <v>189</v>
      </c>
      <c r="E258" s="227" t="s">
        <v>21</v>
      </c>
      <c r="F258" s="228" t="s">
        <v>1385</v>
      </c>
      <c r="G258" s="226"/>
      <c r="H258" s="229">
        <v>51.7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189</v>
      </c>
      <c r="AU258" s="235" t="s">
        <v>86</v>
      </c>
      <c r="AV258" s="13" t="s">
        <v>86</v>
      </c>
      <c r="AW258" s="13" t="s">
        <v>39</v>
      </c>
      <c r="AX258" s="13" t="s">
        <v>76</v>
      </c>
      <c r="AY258" s="235" t="s">
        <v>180</v>
      </c>
    </row>
    <row r="259" spans="2:51" s="12" customFormat="1" ht="12">
      <c r="B259" s="214"/>
      <c r="C259" s="215"/>
      <c r="D259" s="216" t="s">
        <v>189</v>
      </c>
      <c r="E259" s="217" t="s">
        <v>21</v>
      </c>
      <c r="F259" s="218" t="s">
        <v>1052</v>
      </c>
      <c r="G259" s="215"/>
      <c r="H259" s="217" t="s">
        <v>21</v>
      </c>
      <c r="I259" s="219"/>
      <c r="J259" s="215"/>
      <c r="K259" s="215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189</v>
      </c>
      <c r="AU259" s="224" t="s">
        <v>86</v>
      </c>
      <c r="AV259" s="12" t="s">
        <v>84</v>
      </c>
      <c r="AW259" s="12" t="s">
        <v>39</v>
      </c>
      <c r="AX259" s="12" t="s">
        <v>76</v>
      </c>
      <c r="AY259" s="224" t="s">
        <v>180</v>
      </c>
    </row>
    <row r="260" spans="2:51" s="13" customFormat="1" ht="12">
      <c r="B260" s="225"/>
      <c r="C260" s="226"/>
      <c r="D260" s="216" t="s">
        <v>189</v>
      </c>
      <c r="E260" s="227" t="s">
        <v>21</v>
      </c>
      <c r="F260" s="228" t="s">
        <v>1390</v>
      </c>
      <c r="G260" s="226"/>
      <c r="H260" s="229">
        <v>9</v>
      </c>
      <c r="I260" s="230"/>
      <c r="J260" s="226"/>
      <c r="K260" s="226"/>
      <c r="L260" s="231"/>
      <c r="M260" s="232"/>
      <c r="N260" s="233"/>
      <c r="O260" s="233"/>
      <c r="P260" s="233"/>
      <c r="Q260" s="233"/>
      <c r="R260" s="233"/>
      <c r="S260" s="233"/>
      <c r="T260" s="234"/>
      <c r="AT260" s="235" t="s">
        <v>189</v>
      </c>
      <c r="AU260" s="235" t="s">
        <v>86</v>
      </c>
      <c r="AV260" s="13" t="s">
        <v>86</v>
      </c>
      <c r="AW260" s="13" t="s">
        <v>39</v>
      </c>
      <c r="AX260" s="13" t="s">
        <v>76</v>
      </c>
      <c r="AY260" s="235" t="s">
        <v>180</v>
      </c>
    </row>
    <row r="261" spans="2:51" s="14" customFormat="1" ht="12">
      <c r="B261" s="236"/>
      <c r="C261" s="237"/>
      <c r="D261" s="216" t="s">
        <v>189</v>
      </c>
      <c r="E261" s="238" t="s">
        <v>21</v>
      </c>
      <c r="F261" s="239" t="s">
        <v>192</v>
      </c>
      <c r="G261" s="237"/>
      <c r="H261" s="240">
        <v>60.7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AT261" s="246" t="s">
        <v>189</v>
      </c>
      <c r="AU261" s="246" t="s">
        <v>86</v>
      </c>
      <c r="AV261" s="14" t="s">
        <v>187</v>
      </c>
      <c r="AW261" s="14" t="s">
        <v>39</v>
      </c>
      <c r="AX261" s="14" t="s">
        <v>84</v>
      </c>
      <c r="AY261" s="246" t="s">
        <v>180</v>
      </c>
    </row>
    <row r="262" spans="2:63" s="11" customFormat="1" ht="29.85" customHeight="1">
      <c r="B262" s="186"/>
      <c r="C262" s="187"/>
      <c r="D262" s="188" t="s">
        <v>75</v>
      </c>
      <c r="E262" s="200" t="s">
        <v>187</v>
      </c>
      <c r="F262" s="200" t="s">
        <v>1054</v>
      </c>
      <c r="G262" s="187"/>
      <c r="H262" s="187"/>
      <c r="I262" s="190"/>
      <c r="J262" s="201">
        <f>BK262</f>
        <v>0</v>
      </c>
      <c r="K262" s="187"/>
      <c r="L262" s="192"/>
      <c r="M262" s="193"/>
      <c r="N262" s="194"/>
      <c r="O262" s="194"/>
      <c r="P262" s="195">
        <f>SUM(P263:P276)</f>
        <v>0</v>
      </c>
      <c r="Q262" s="194"/>
      <c r="R262" s="195">
        <f>SUM(R263:R276)</f>
        <v>16.63688523</v>
      </c>
      <c r="S262" s="194"/>
      <c r="T262" s="196">
        <f>SUM(T263:T276)</f>
        <v>0</v>
      </c>
      <c r="AR262" s="197" t="s">
        <v>84</v>
      </c>
      <c r="AT262" s="198" t="s">
        <v>75</v>
      </c>
      <c r="AU262" s="198" t="s">
        <v>84</v>
      </c>
      <c r="AY262" s="197" t="s">
        <v>180</v>
      </c>
      <c r="BK262" s="199">
        <f>SUM(BK263:BK276)</f>
        <v>0</v>
      </c>
    </row>
    <row r="263" spans="2:65" s="1" customFormat="1" ht="25.5" customHeight="1">
      <c r="B263" s="42"/>
      <c r="C263" s="202" t="s">
        <v>468</v>
      </c>
      <c r="D263" s="202" t="s">
        <v>182</v>
      </c>
      <c r="E263" s="203" t="s">
        <v>1055</v>
      </c>
      <c r="F263" s="204" t="s">
        <v>1056</v>
      </c>
      <c r="G263" s="205" t="s">
        <v>319</v>
      </c>
      <c r="H263" s="206">
        <v>6.924</v>
      </c>
      <c r="I263" s="207"/>
      <c r="J263" s="208">
        <f>ROUND(I263*H263,2)</f>
        <v>0</v>
      </c>
      <c r="K263" s="204" t="s">
        <v>186</v>
      </c>
      <c r="L263" s="62"/>
      <c r="M263" s="209" t="s">
        <v>21</v>
      </c>
      <c r="N263" s="210" t="s">
        <v>47</v>
      </c>
      <c r="O263" s="43"/>
      <c r="P263" s="211">
        <f>O263*H263</f>
        <v>0</v>
      </c>
      <c r="Q263" s="211">
        <v>1.89077</v>
      </c>
      <c r="R263" s="211">
        <f>Q263*H263</f>
        <v>13.091691480000001</v>
      </c>
      <c r="S263" s="211">
        <v>0</v>
      </c>
      <c r="T263" s="212">
        <f>S263*H263</f>
        <v>0</v>
      </c>
      <c r="AR263" s="25" t="s">
        <v>187</v>
      </c>
      <c r="AT263" s="25" t="s">
        <v>182</v>
      </c>
      <c r="AU263" s="25" t="s">
        <v>86</v>
      </c>
      <c r="AY263" s="25" t="s">
        <v>180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25" t="s">
        <v>84</v>
      </c>
      <c r="BK263" s="213">
        <f>ROUND(I263*H263,2)</f>
        <v>0</v>
      </c>
      <c r="BL263" s="25" t="s">
        <v>187</v>
      </c>
      <c r="BM263" s="25" t="s">
        <v>1057</v>
      </c>
    </row>
    <row r="264" spans="2:51" s="12" customFormat="1" ht="12">
      <c r="B264" s="214"/>
      <c r="C264" s="215"/>
      <c r="D264" s="216" t="s">
        <v>189</v>
      </c>
      <c r="E264" s="217" t="s">
        <v>21</v>
      </c>
      <c r="F264" s="218" t="s">
        <v>1058</v>
      </c>
      <c r="G264" s="215"/>
      <c r="H264" s="217" t="s">
        <v>21</v>
      </c>
      <c r="I264" s="219"/>
      <c r="J264" s="215"/>
      <c r="K264" s="215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189</v>
      </c>
      <c r="AU264" s="224" t="s">
        <v>86</v>
      </c>
      <c r="AV264" s="12" t="s">
        <v>84</v>
      </c>
      <c r="AW264" s="12" t="s">
        <v>39</v>
      </c>
      <c r="AX264" s="12" t="s">
        <v>76</v>
      </c>
      <c r="AY264" s="224" t="s">
        <v>180</v>
      </c>
    </row>
    <row r="265" spans="2:51" s="12" customFormat="1" ht="12">
      <c r="B265" s="214"/>
      <c r="C265" s="215"/>
      <c r="D265" s="216" t="s">
        <v>189</v>
      </c>
      <c r="E265" s="217" t="s">
        <v>21</v>
      </c>
      <c r="F265" s="218" t="s">
        <v>1059</v>
      </c>
      <c r="G265" s="215"/>
      <c r="H265" s="217" t="s">
        <v>21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189</v>
      </c>
      <c r="AU265" s="224" t="s">
        <v>86</v>
      </c>
      <c r="AV265" s="12" t="s">
        <v>84</v>
      </c>
      <c r="AW265" s="12" t="s">
        <v>39</v>
      </c>
      <c r="AX265" s="12" t="s">
        <v>76</v>
      </c>
      <c r="AY265" s="224" t="s">
        <v>180</v>
      </c>
    </row>
    <row r="266" spans="2:51" s="12" customFormat="1" ht="12">
      <c r="B266" s="214"/>
      <c r="C266" s="215"/>
      <c r="D266" s="216" t="s">
        <v>189</v>
      </c>
      <c r="E266" s="217" t="s">
        <v>21</v>
      </c>
      <c r="F266" s="218" t="s">
        <v>1353</v>
      </c>
      <c r="G266" s="215"/>
      <c r="H266" s="217" t="s">
        <v>21</v>
      </c>
      <c r="I266" s="219"/>
      <c r="J266" s="215"/>
      <c r="K266" s="215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189</v>
      </c>
      <c r="AU266" s="224" t="s">
        <v>86</v>
      </c>
      <c r="AV266" s="12" t="s">
        <v>84</v>
      </c>
      <c r="AW266" s="12" t="s">
        <v>39</v>
      </c>
      <c r="AX266" s="12" t="s">
        <v>76</v>
      </c>
      <c r="AY266" s="224" t="s">
        <v>180</v>
      </c>
    </row>
    <row r="267" spans="2:51" s="13" customFormat="1" ht="12">
      <c r="B267" s="225"/>
      <c r="C267" s="226"/>
      <c r="D267" s="216" t="s">
        <v>189</v>
      </c>
      <c r="E267" s="227" t="s">
        <v>21</v>
      </c>
      <c r="F267" s="228" t="s">
        <v>1391</v>
      </c>
      <c r="G267" s="226"/>
      <c r="H267" s="229">
        <v>6.204</v>
      </c>
      <c r="I267" s="230"/>
      <c r="J267" s="226"/>
      <c r="K267" s="226"/>
      <c r="L267" s="231"/>
      <c r="M267" s="232"/>
      <c r="N267" s="233"/>
      <c r="O267" s="233"/>
      <c r="P267" s="233"/>
      <c r="Q267" s="233"/>
      <c r="R267" s="233"/>
      <c r="S267" s="233"/>
      <c r="T267" s="234"/>
      <c r="AT267" s="235" t="s">
        <v>189</v>
      </c>
      <c r="AU267" s="235" t="s">
        <v>86</v>
      </c>
      <c r="AV267" s="13" t="s">
        <v>86</v>
      </c>
      <c r="AW267" s="13" t="s">
        <v>39</v>
      </c>
      <c r="AX267" s="13" t="s">
        <v>76</v>
      </c>
      <c r="AY267" s="235" t="s">
        <v>180</v>
      </c>
    </row>
    <row r="268" spans="2:51" s="12" customFormat="1" ht="12">
      <c r="B268" s="214"/>
      <c r="C268" s="215"/>
      <c r="D268" s="216" t="s">
        <v>189</v>
      </c>
      <c r="E268" s="217" t="s">
        <v>21</v>
      </c>
      <c r="F268" s="218" t="s">
        <v>1062</v>
      </c>
      <c r="G268" s="215"/>
      <c r="H268" s="217" t="s">
        <v>21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189</v>
      </c>
      <c r="AU268" s="224" t="s">
        <v>86</v>
      </c>
      <c r="AV268" s="12" t="s">
        <v>84</v>
      </c>
      <c r="AW268" s="12" t="s">
        <v>39</v>
      </c>
      <c r="AX268" s="12" t="s">
        <v>76</v>
      </c>
      <c r="AY268" s="224" t="s">
        <v>180</v>
      </c>
    </row>
    <row r="269" spans="2:51" s="13" customFormat="1" ht="12">
      <c r="B269" s="225"/>
      <c r="C269" s="226"/>
      <c r="D269" s="216" t="s">
        <v>189</v>
      </c>
      <c r="E269" s="227" t="s">
        <v>21</v>
      </c>
      <c r="F269" s="228" t="s">
        <v>1392</v>
      </c>
      <c r="G269" s="226"/>
      <c r="H269" s="229">
        <v>0.72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AT269" s="235" t="s">
        <v>189</v>
      </c>
      <c r="AU269" s="235" t="s">
        <v>86</v>
      </c>
      <c r="AV269" s="13" t="s">
        <v>86</v>
      </c>
      <c r="AW269" s="13" t="s">
        <v>39</v>
      </c>
      <c r="AX269" s="13" t="s">
        <v>76</v>
      </c>
      <c r="AY269" s="235" t="s">
        <v>180</v>
      </c>
    </row>
    <row r="270" spans="2:51" s="14" customFormat="1" ht="12">
      <c r="B270" s="236"/>
      <c r="C270" s="237"/>
      <c r="D270" s="216" t="s">
        <v>189</v>
      </c>
      <c r="E270" s="238" t="s">
        <v>21</v>
      </c>
      <c r="F270" s="239" t="s">
        <v>192</v>
      </c>
      <c r="G270" s="237"/>
      <c r="H270" s="240">
        <v>6.924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AT270" s="246" t="s">
        <v>189</v>
      </c>
      <c r="AU270" s="246" t="s">
        <v>86</v>
      </c>
      <c r="AV270" s="14" t="s">
        <v>187</v>
      </c>
      <c r="AW270" s="14" t="s">
        <v>39</v>
      </c>
      <c r="AX270" s="14" t="s">
        <v>84</v>
      </c>
      <c r="AY270" s="246" t="s">
        <v>180</v>
      </c>
    </row>
    <row r="271" spans="2:65" s="1" customFormat="1" ht="25.5" customHeight="1">
      <c r="B271" s="42"/>
      <c r="C271" s="202" t="s">
        <v>474</v>
      </c>
      <c r="D271" s="202" t="s">
        <v>182</v>
      </c>
      <c r="E271" s="203" t="s">
        <v>1064</v>
      </c>
      <c r="F271" s="204" t="s">
        <v>1065</v>
      </c>
      <c r="G271" s="205" t="s">
        <v>319</v>
      </c>
      <c r="H271" s="206">
        <v>1.875</v>
      </c>
      <c r="I271" s="207"/>
      <c r="J271" s="208">
        <f>ROUND(I271*H271,2)</f>
        <v>0</v>
      </c>
      <c r="K271" s="204" t="s">
        <v>186</v>
      </c>
      <c r="L271" s="62"/>
      <c r="M271" s="209" t="s">
        <v>21</v>
      </c>
      <c r="N271" s="210" t="s">
        <v>47</v>
      </c>
      <c r="O271" s="43"/>
      <c r="P271" s="211">
        <f>O271*H271</f>
        <v>0</v>
      </c>
      <c r="Q271" s="211">
        <v>1.89077</v>
      </c>
      <c r="R271" s="211">
        <f>Q271*H271</f>
        <v>3.54519375</v>
      </c>
      <c r="S271" s="211">
        <v>0</v>
      </c>
      <c r="T271" s="212">
        <f>S271*H271</f>
        <v>0</v>
      </c>
      <c r="AR271" s="25" t="s">
        <v>187</v>
      </c>
      <c r="AT271" s="25" t="s">
        <v>182</v>
      </c>
      <c r="AU271" s="25" t="s">
        <v>86</v>
      </c>
      <c r="AY271" s="25" t="s">
        <v>180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25" t="s">
        <v>84</v>
      </c>
      <c r="BK271" s="213">
        <f>ROUND(I271*H271,2)</f>
        <v>0</v>
      </c>
      <c r="BL271" s="25" t="s">
        <v>187</v>
      </c>
      <c r="BM271" s="25" t="s">
        <v>1066</v>
      </c>
    </row>
    <row r="272" spans="2:51" s="12" customFormat="1" ht="12">
      <c r="B272" s="214"/>
      <c r="C272" s="215"/>
      <c r="D272" s="216" t="s">
        <v>189</v>
      </c>
      <c r="E272" s="217" t="s">
        <v>21</v>
      </c>
      <c r="F272" s="218" t="s">
        <v>1393</v>
      </c>
      <c r="G272" s="215"/>
      <c r="H272" s="217" t="s">
        <v>21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189</v>
      </c>
      <c r="AU272" s="224" t="s">
        <v>86</v>
      </c>
      <c r="AV272" s="12" t="s">
        <v>84</v>
      </c>
      <c r="AW272" s="12" t="s">
        <v>39</v>
      </c>
      <c r="AX272" s="12" t="s">
        <v>76</v>
      </c>
      <c r="AY272" s="224" t="s">
        <v>180</v>
      </c>
    </row>
    <row r="273" spans="2:51" s="13" customFormat="1" ht="12">
      <c r="B273" s="225"/>
      <c r="C273" s="226"/>
      <c r="D273" s="216" t="s">
        <v>189</v>
      </c>
      <c r="E273" s="227" t="s">
        <v>21</v>
      </c>
      <c r="F273" s="228" t="s">
        <v>1394</v>
      </c>
      <c r="G273" s="226"/>
      <c r="H273" s="229">
        <v>1.2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AT273" s="235" t="s">
        <v>189</v>
      </c>
      <c r="AU273" s="235" t="s">
        <v>86</v>
      </c>
      <c r="AV273" s="13" t="s">
        <v>86</v>
      </c>
      <c r="AW273" s="13" t="s">
        <v>39</v>
      </c>
      <c r="AX273" s="13" t="s">
        <v>76</v>
      </c>
      <c r="AY273" s="235" t="s">
        <v>180</v>
      </c>
    </row>
    <row r="274" spans="2:51" s="12" customFormat="1" ht="12">
      <c r="B274" s="214"/>
      <c r="C274" s="215"/>
      <c r="D274" s="216" t="s">
        <v>189</v>
      </c>
      <c r="E274" s="217" t="s">
        <v>21</v>
      </c>
      <c r="F274" s="218" t="s">
        <v>1069</v>
      </c>
      <c r="G274" s="215"/>
      <c r="H274" s="217" t="s">
        <v>21</v>
      </c>
      <c r="I274" s="219"/>
      <c r="J274" s="215"/>
      <c r="K274" s="215"/>
      <c r="L274" s="220"/>
      <c r="M274" s="221"/>
      <c r="N274" s="222"/>
      <c r="O274" s="222"/>
      <c r="P274" s="222"/>
      <c r="Q274" s="222"/>
      <c r="R274" s="222"/>
      <c r="S274" s="222"/>
      <c r="T274" s="223"/>
      <c r="AT274" s="224" t="s">
        <v>189</v>
      </c>
      <c r="AU274" s="224" t="s">
        <v>86</v>
      </c>
      <c r="AV274" s="12" t="s">
        <v>84</v>
      </c>
      <c r="AW274" s="12" t="s">
        <v>39</v>
      </c>
      <c r="AX274" s="12" t="s">
        <v>76</v>
      </c>
      <c r="AY274" s="224" t="s">
        <v>180</v>
      </c>
    </row>
    <row r="275" spans="2:51" s="13" customFormat="1" ht="12">
      <c r="B275" s="225"/>
      <c r="C275" s="226"/>
      <c r="D275" s="216" t="s">
        <v>189</v>
      </c>
      <c r="E275" s="227" t="s">
        <v>21</v>
      </c>
      <c r="F275" s="228" t="s">
        <v>1070</v>
      </c>
      <c r="G275" s="226"/>
      <c r="H275" s="229">
        <v>0.675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AT275" s="235" t="s">
        <v>189</v>
      </c>
      <c r="AU275" s="235" t="s">
        <v>86</v>
      </c>
      <c r="AV275" s="13" t="s">
        <v>86</v>
      </c>
      <c r="AW275" s="13" t="s">
        <v>39</v>
      </c>
      <c r="AX275" s="13" t="s">
        <v>76</v>
      </c>
      <c r="AY275" s="235" t="s">
        <v>180</v>
      </c>
    </row>
    <row r="276" spans="2:51" s="14" customFormat="1" ht="12">
      <c r="B276" s="236"/>
      <c r="C276" s="237"/>
      <c r="D276" s="216" t="s">
        <v>189</v>
      </c>
      <c r="E276" s="238" t="s">
        <v>21</v>
      </c>
      <c r="F276" s="239" t="s">
        <v>192</v>
      </c>
      <c r="G276" s="237"/>
      <c r="H276" s="240">
        <v>1.875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AT276" s="246" t="s">
        <v>189</v>
      </c>
      <c r="AU276" s="246" t="s">
        <v>86</v>
      </c>
      <c r="AV276" s="14" t="s">
        <v>187</v>
      </c>
      <c r="AW276" s="14" t="s">
        <v>39</v>
      </c>
      <c r="AX276" s="14" t="s">
        <v>84</v>
      </c>
      <c r="AY276" s="246" t="s">
        <v>180</v>
      </c>
    </row>
    <row r="277" spans="2:63" s="11" customFormat="1" ht="29.85" customHeight="1">
      <c r="B277" s="186"/>
      <c r="C277" s="187"/>
      <c r="D277" s="188" t="s">
        <v>75</v>
      </c>
      <c r="E277" s="200" t="s">
        <v>223</v>
      </c>
      <c r="F277" s="200" t="s">
        <v>1113</v>
      </c>
      <c r="G277" s="187"/>
      <c r="H277" s="187"/>
      <c r="I277" s="190"/>
      <c r="J277" s="201">
        <f>BK277</f>
        <v>0</v>
      </c>
      <c r="K277" s="187"/>
      <c r="L277" s="192"/>
      <c r="M277" s="193"/>
      <c r="N277" s="194"/>
      <c r="O277" s="194"/>
      <c r="P277" s="195">
        <f>SUM(P278:P385)</f>
        <v>0</v>
      </c>
      <c r="Q277" s="194"/>
      <c r="R277" s="195">
        <f>SUM(R278:R385)</f>
        <v>4.00210934</v>
      </c>
      <c r="S277" s="194"/>
      <c r="T277" s="196">
        <f>SUM(T278:T385)</f>
        <v>0</v>
      </c>
      <c r="AR277" s="197" t="s">
        <v>84</v>
      </c>
      <c r="AT277" s="198" t="s">
        <v>75</v>
      </c>
      <c r="AU277" s="198" t="s">
        <v>84</v>
      </c>
      <c r="AY277" s="197" t="s">
        <v>180</v>
      </c>
      <c r="BK277" s="199">
        <f>SUM(BK278:BK385)</f>
        <v>0</v>
      </c>
    </row>
    <row r="278" spans="2:65" s="1" customFormat="1" ht="25.5" customHeight="1">
      <c r="B278" s="42"/>
      <c r="C278" s="202" t="s">
        <v>480</v>
      </c>
      <c r="D278" s="202" t="s">
        <v>182</v>
      </c>
      <c r="E278" s="203" t="s">
        <v>1141</v>
      </c>
      <c r="F278" s="204" t="s">
        <v>1142</v>
      </c>
      <c r="G278" s="205" t="s">
        <v>220</v>
      </c>
      <c r="H278" s="206">
        <v>9</v>
      </c>
      <c r="I278" s="207"/>
      <c r="J278" s="208">
        <f>ROUND(I278*H278,2)</f>
        <v>0</v>
      </c>
      <c r="K278" s="204" t="s">
        <v>186</v>
      </c>
      <c r="L278" s="62"/>
      <c r="M278" s="209" t="s">
        <v>21</v>
      </c>
      <c r="N278" s="210" t="s">
        <v>47</v>
      </c>
      <c r="O278" s="43"/>
      <c r="P278" s="211">
        <f>O278*H278</f>
        <v>0</v>
      </c>
      <c r="Q278" s="211">
        <v>1E-05</v>
      </c>
      <c r="R278" s="211">
        <f>Q278*H278</f>
        <v>9E-05</v>
      </c>
      <c r="S278" s="211">
        <v>0</v>
      </c>
      <c r="T278" s="212">
        <f>S278*H278</f>
        <v>0</v>
      </c>
      <c r="AR278" s="25" t="s">
        <v>187</v>
      </c>
      <c r="AT278" s="25" t="s">
        <v>182</v>
      </c>
      <c r="AU278" s="25" t="s">
        <v>86</v>
      </c>
      <c r="AY278" s="25" t="s">
        <v>180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25" t="s">
        <v>84</v>
      </c>
      <c r="BK278" s="213">
        <f>ROUND(I278*H278,2)</f>
        <v>0</v>
      </c>
      <c r="BL278" s="25" t="s">
        <v>187</v>
      </c>
      <c r="BM278" s="25" t="s">
        <v>1143</v>
      </c>
    </row>
    <row r="279" spans="2:51" s="12" customFormat="1" ht="12">
      <c r="B279" s="214"/>
      <c r="C279" s="215"/>
      <c r="D279" s="216" t="s">
        <v>189</v>
      </c>
      <c r="E279" s="217" t="s">
        <v>21</v>
      </c>
      <c r="F279" s="218" t="s">
        <v>1144</v>
      </c>
      <c r="G279" s="215"/>
      <c r="H279" s="217" t="s">
        <v>21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189</v>
      </c>
      <c r="AU279" s="224" t="s">
        <v>86</v>
      </c>
      <c r="AV279" s="12" t="s">
        <v>84</v>
      </c>
      <c r="AW279" s="12" t="s">
        <v>39</v>
      </c>
      <c r="AX279" s="12" t="s">
        <v>76</v>
      </c>
      <c r="AY279" s="224" t="s">
        <v>180</v>
      </c>
    </row>
    <row r="280" spans="2:51" s="13" customFormat="1" ht="12">
      <c r="B280" s="225"/>
      <c r="C280" s="226"/>
      <c r="D280" s="216" t="s">
        <v>189</v>
      </c>
      <c r="E280" s="227" t="s">
        <v>21</v>
      </c>
      <c r="F280" s="228" t="s">
        <v>1390</v>
      </c>
      <c r="G280" s="226"/>
      <c r="H280" s="229">
        <v>9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AT280" s="235" t="s">
        <v>189</v>
      </c>
      <c r="AU280" s="235" t="s">
        <v>86</v>
      </c>
      <c r="AV280" s="13" t="s">
        <v>86</v>
      </c>
      <c r="AW280" s="13" t="s">
        <v>39</v>
      </c>
      <c r="AX280" s="13" t="s">
        <v>76</v>
      </c>
      <c r="AY280" s="235" t="s">
        <v>180</v>
      </c>
    </row>
    <row r="281" spans="2:51" s="14" customFormat="1" ht="12">
      <c r="B281" s="236"/>
      <c r="C281" s="237"/>
      <c r="D281" s="216" t="s">
        <v>189</v>
      </c>
      <c r="E281" s="238" t="s">
        <v>21</v>
      </c>
      <c r="F281" s="239" t="s">
        <v>192</v>
      </c>
      <c r="G281" s="237"/>
      <c r="H281" s="240">
        <v>9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AT281" s="246" t="s">
        <v>189</v>
      </c>
      <c r="AU281" s="246" t="s">
        <v>86</v>
      </c>
      <c r="AV281" s="14" t="s">
        <v>187</v>
      </c>
      <c r="AW281" s="14" t="s">
        <v>39</v>
      </c>
      <c r="AX281" s="14" t="s">
        <v>84</v>
      </c>
      <c r="AY281" s="246" t="s">
        <v>180</v>
      </c>
    </row>
    <row r="282" spans="2:65" s="1" customFormat="1" ht="16.5" customHeight="1">
      <c r="B282" s="42"/>
      <c r="C282" s="264" t="s">
        <v>489</v>
      </c>
      <c r="D282" s="264" t="s">
        <v>360</v>
      </c>
      <c r="E282" s="265" t="s">
        <v>1146</v>
      </c>
      <c r="F282" s="266" t="s">
        <v>1147</v>
      </c>
      <c r="G282" s="267" t="s">
        <v>220</v>
      </c>
      <c r="H282" s="268">
        <v>9.27</v>
      </c>
      <c r="I282" s="269"/>
      <c r="J282" s="270">
        <f>ROUND(I282*H282,2)</f>
        <v>0</v>
      </c>
      <c r="K282" s="266" t="s">
        <v>186</v>
      </c>
      <c r="L282" s="271"/>
      <c r="M282" s="272" t="s">
        <v>21</v>
      </c>
      <c r="N282" s="273" t="s">
        <v>47</v>
      </c>
      <c r="O282" s="43"/>
      <c r="P282" s="211">
        <f>O282*H282</f>
        <v>0</v>
      </c>
      <c r="Q282" s="211">
        <v>0.00267</v>
      </c>
      <c r="R282" s="211">
        <f>Q282*H282</f>
        <v>0.0247509</v>
      </c>
      <c r="S282" s="211">
        <v>0</v>
      </c>
      <c r="T282" s="212">
        <f>S282*H282</f>
        <v>0</v>
      </c>
      <c r="AR282" s="25" t="s">
        <v>223</v>
      </c>
      <c r="AT282" s="25" t="s">
        <v>360</v>
      </c>
      <c r="AU282" s="25" t="s">
        <v>86</v>
      </c>
      <c r="AY282" s="25" t="s">
        <v>180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25" t="s">
        <v>84</v>
      </c>
      <c r="BK282" s="213">
        <f>ROUND(I282*H282,2)</f>
        <v>0</v>
      </c>
      <c r="BL282" s="25" t="s">
        <v>187</v>
      </c>
      <c r="BM282" s="25" t="s">
        <v>1148</v>
      </c>
    </row>
    <row r="283" spans="2:51" s="12" customFormat="1" ht="12">
      <c r="B283" s="214"/>
      <c r="C283" s="215"/>
      <c r="D283" s="216" t="s">
        <v>189</v>
      </c>
      <c r="E283" s="217" t="s">
        <v>21</v>
      </c>
      <c r="F283" s="218" t="s">
        <v>1149</v>
      </c>
      <c r="G283" s="215"/>
      <c r="H283" s="217" t="s">
        <v>21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189</v>
      </c>
      <c r="AU283" s="224" t="s">
        <v>86</v>
      </c>
      <c r="AV283" s="12" t="s">
        <v>84</v>
      </c>
      <c r="AW283" s="12" t="s">
        <v>39</v>
      </c>
      <c r="AX283" s="12" t="s">
        <v>76</v>
      </c>
      <c r="AY283" s="224" t="s">
        <v>180</v>
      </c>
    </row>
    <row r="284" spans="2:51" s="13" customFormat="1" ht="12">
      <c r="B284" s="225"/>
      <c r="C284" s="226"/>
      <c r="D284" s="216" t="s">
        <v>189</v>
      </c>
      <c r="E284" s="227" t="s">
        <v>21</v>
      </c>
      <c r="F284" s="228" t="s">
        <v>1395</v>
      </c>
      <c r="G284" s="226"/>
      <c r="H284" s="229">
        <v>9.27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AT284" s="235" t="s">
        <v>189</v>
      </c>
      <c r="AU284" s="235" t="s">
        <v>86</v>
      </c>
      <c r="AV284" s="13" t="s">
        <v>86</v>
      </c>
      <c r="AW284" s="13" t="s">
        <v>39</v>
      </c>
      <c r="AX284" s="13" t="s">
        <v>76</v>
      </c>
      <c r="AY284" s="235" t="s">
        <v>180</v>
      </c>
    </row>
    <row r="285" spans="2:51" s="14" customFormat="1" ht="12">
      <c r="B285" s="236"/>
      <c r="C285" s="237"/>
      <c r="D285" s="216" t="s">
        <v>189</v>
      </c>
      <c r="E285" s="238" t="s">
        <v>21</v>
      </c>
      <c r="F285" s="239" t="s">
        <v>192</v>
      </c>
      <c r="G285" s="237"/>
      <c r="H285" s="240">
        <v>9.27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AT285" s="246" t="s">
        <v>189</v>
      </c>
      <c r="AU285" s="246" t="s">
        <v>86</v>
      </c>
      <c r="AV285" s="14" t="s">
        <v>187</v>
      </c>
      <c r="AW285" s="14" t="s">
        <v>39</v>
      </c>
      <c r="AX285" s="14" t="s">
        <v>84</v>
      </c>
      <c r="AY285" s="246" t="s">
        <v>180</v>
      </c>
    </row>
    <row r="286" spans="2:65" s="1" customFormat="1" ht="25.5" customHeight="1">
      <c r="B286" s="42"/>
      <c r="C286" s="202" t="s">
        <v>650</v>
      </c>
      <c r="D286" s="202" t="s">
        <v>182</v>
      </c>
      <c r="E286" s="203" t="s">
        <v>1152</v>
      </c>
      <c r="F286" s="204" t="s">
        <v>1153</v>
      </c>
      <c r="G286" s="205" t="s">
        <v>220</v>
      </c>
      <c r="H286" s="206">
        <v>51.7</v>
      </c>
      <c r="I286" s="207"/>
      <c r="J286" s="208">
        <f>ROUND(I286*H286,2)</f>
        <v>0</v>
      </c>
      <c r="K286" s="204" t="s">
        <v>186</v>
      </c>
      <c r="L286" s="62"/>
      <c r="M286" s="209" t="s">
        <v>21</v>
      </c>
      <c r="N286" s="210" t="s">
        <v>47</v>
      </c>
      <c r="O286" s="43"/>
      <c r="P286" s="211">
        <f>O286*H286</f>
        <v>0</v>
      </c>
      <c r="Q286" s="211">
        <v>2E-05</v>
      </c>
      <c r="R286" s="211">
        <f>Q286*H286</f>
        <v>0.0010340000000000002</v>
      </c>
      <c r="S286" s="211">
        <v>0</v>
      </c>
      <c r="T286" s="212">
        <f>S286*H286</f>
        <v>0</v>
      </c>
      <c r="AR286" s="25" t="s">
        <v>187</v>
      </c>
      <c r="AT286" s="25" t="s">
        <v>182</v>
      </c>
      <c r="AU286" s="25" t="s">
        <v>86</v>
      </c>
      <c r="AY286" s="25" t="s">
        <v>180</v>
      </c>
      <c r="BE286" s="213">
        <f>IF(N286="základní",J286,0)</f>
        <v>0</v>
      </c>
      <c r="BF286" s="213">
        <f>IF(N286="snížená",J286,0)</f>
        <v>0</v>
      </c>
      <c r="BG286" s="213">
        <f>IF(N286="zákl. přenesená",J286,0)</f>
        <v>0</v>
      </c>
      <c r="BH286" s="213">
        <f>IF(N286="sníž. přenesená",J286,0)</f>
        <v>0</v>
      </c>
      <c r="BI286" s="213">
        <f>IF(N286="nulová",J286,0)</f>
        <v>0</v>
      </c>
      <c r="BJ286" s="25" t="s">
        <v>84</v>
      </c>
      <c r="BK286" s="213">
        <f>ROUND(I286*H286,2)</f>
        <v>0</v>
      </c>
      <c r="BL286" s="25" t="s">
        <v>187</v>
      </c>
      <c r="BM286" s="25" t="s">
        <v>1396</v>
      </c>
    </row>
    <row r="287" spans="2:51" s="12" customFormat="1" ht="12">
      <c r="B287" s="214"/>
      <c r="C287" s="215"/>
      <c r="D287" s="216" t="s">
        <v>189</v>
      </c>
      <c r="E287" s="217" t="s">
        <v>21</v>
      </c>
      <c r="F287" s="218" t="s">
        <v>1397</v>
      </c>
      <c r="G287" s="215"/>
      <c r="H287" s="217" t="s">
        <v>21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189</v>
      </c>
      <c r="AU287" s="224" t="s">
        <v>86</v>
      </c>
      <c r="AV287" s="12" t="s">
        <v>84</v>
      </c>
      <c r="AW287" s="12" t="s">
        <v>39</v>
      </c>
      <c r="AX287" s="12" t="s">
        <v>76</v>
      </c>
      <c r="AY287" s="224" t="s">
        <v>180</v>
      </c>
    </row>
    <row r="288" spans="2:51" s="13" customFormat="1" ht="12">
      <c r="B288" s="225"/>
      <c r="C288" s="226"/>
      <c r="D288" s="216" t="s">
        <v>189</v>
      </c>
      <c r="E288" s="227" t="s">
        <v>21</v>
      </c>
      <c r="F288" s="228" t="s">
        <v>1385</v>
      </c>
      <c r="G288" s="226"/>
      <c r="H288" s="229">
        <v>51.7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189</v>
      </c>
      <c r="AU288" s="235" t="s">
        <v>86</v>
      </c>
      <c r="AV288" s="13" t="s">
        <v>86</v>
      </c>
      <c r="AW288" s="13" t="s">
        <v>39</v>
      </c>
      <c r="AX288" s="13" t="s">
        <v>76</v>
      </c>
      <c r="AY288" s="235" t="s">
        <v>180</v>
      </c>
    </row>
    <row r="289" spans="2:51" s="14" customFormat="1" ht="12">
      <c r="B289" s="236"/>
      <c r="C289" s="237"/>
      <c r="D289" s="216" t="s">
        <v>189</v>
      </c>
      <c r="E289" s="238" t="s">
        <v>21</v>
      </c>
      <c r="F289" s="239" t="s">
        <v>192</v>
      </c>
      <c r="G289" s="237"/>
      <c r="H289" s="240">
        <v>51.7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AT289" s="246" t="s">
        <v>189</v>
      </c>
      <c r="AU289" s="246" t="s">
        <v>86</v>
      </c>
      <c r="AV289" s="14" t="s">
        <v>187</v>
      </c>
      <c r="AW289" s="14" t="s">
        <v>39</v>
      </c>
      <c r="AX289" s="14" t="s">
        <v>84</v>
      </c>
      <c r="AY289" s="246" t="s">
        <v>180</v>
      </c>
    </row>
    <row r="290" spans="2:65" s="1" customFormat="1" ht="16.5" customHeight="1">
      <c r="B290" s="42"/>
      <c r="C290" s="264" t="s">
        <v>656</v>
      </c>
      <c r="D290" s="264" t="s">
        <v>360</v>
      </c>
      <c r="E290" s="265" t="s">
        <v>1158</v>
      </c>
      <c r="F290" s="266" t="s">
        <v>1159</v>
      </c>
      <c r="G290" s="267" t="s">
        <v>220</v>
      </c>
      <c r="H290" s="268">
        <v>53.251</v>
      </c>
      <c r="I290" s="269"/>
      <c r="J290" s="270">
        <f>ROUND(I290*H290,2)</f>
        <v>0</v>
      </c>
      <c r="K290" s="266" t="s">
        <v>186</v>
      </c>
      <c r="L290" s="271"/>
      <c r="M290" s="272" t="s">
        <v>21</v>
      </c>
      <c r="N290" s="273" t="s">
        <v>47</v>
      </c>
      <c r="O290" s="43"/>
      <c r="P290" s="211">
        <f>O290*H290</f>
        <v>0</v>
      </c>
      <c r="Q290" s="211">
        <v>0.00144</v>
      </c>
      <c r="R290" s="211">
        <f>Q290*H290</f>
        <v>0.07668144</v>
      </c>
      <c r="S290" s="211">
        <v>0</v>
      </c>
      <c r="T290" s="212">
        <f>S290*H290</f>
        <v>0</v>
      </c>
      <c r="AR290" s="25" t="s">
        <v>223</v>
      </c>
      <c r="AT290" s="25" t="s">
        <v>360</v>
      </c>
      <c r="AU290" s="25" t="s">
        <v>86</v>
      </c>
      <c r="AY290" s="25" t="s">
        <v>180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25" t="s">
        <v>84</v>
      </c>
      <c r="BK290" s="213">
        <f>ROUND(I290*H290,2)</f>
        <v>0</v>
      </c>
      <c r="BL290" s="25" t="s">
        <v>187</v>
      </c>
      <c r="BM290" s="25" t="s">
        <v>1398</v>
      </c>
    </row>
    <row r="291" spans="2:51" s="12" customFormat="1" ht="12">
      <c r="B291" s="214"/>
      <c r="C291" s="215"/>
      <c r="D291" s="216" t="s">
        <v>189</v>
      </c>
      <c r="E291" s="217" t="s">
        <v>21</v>
      </c>
      <c r="F291" s="218" t="s">
        <v>1161</v>
      </c>
      <c r="G291" s="215"/>
      <c r="H291" s="217" t="s">
        <v>21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189</v>
      </c>
      <c r="AU291" s="224" t="s">
        <v>86</v>
      </c>
      <c r="AV291" s="12" t="s">
        <v>84</v>
      </c>
      <c r="AW291" s="12" t="s">
        <v>39</v>
      </c>
      <c r="AX291" s="12" t="s">
        <v>76</v>
      </c>
      <c r="AY291" s="224" t="s">
        <v>180</v>
      </c>
    </row>
    <row r="292" spans="2:51" s="12" customFormat="1" ht="12">
      <c r="B292" s="214"/>
      <c r="C292" s="215"/>
      <c r="D292" s="216" t="s">
        <v>189</v>
      </c>
      <c r="E292" s="217" t="s">
        <v>21</v>
      </c>
      <c r="F292" s="218" t="s">
        <v>1399</v>
      </c>
      <c r="G292" s="215"/>
      <c r="H292" s="217" t="s">
        <v>21</v>
      </c>
      <c r="I292" s="219"/>
      <c r="J292" s="215"/>
      <c r="K292" s="215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189</v>
      </c>
      <c r="AU292" s="224" t="s">
        <v>86</v>
      </c>
      <c r="AV292" s="12" t="s">
        <v>84</v>
      </c>
      <c r="AW292" s="12" t="s">
        <v>39</v>
      </c>
      <c r="AX292" s="12" t="s">
        <v>76</v>
      </c>
      <c r="AY292" s="224" t="s">
        <v>180</v>
      </c>
    </row>
    <row r="293" spans="2:51" s="13" customFormat="1" ht="12">
      <c r="B293" s="225"/>
      <c r="C293" s="226"/>
      <c r="D293" s="216" t="s">
        <v>189</v>
      </c>
      <c r="E293" s="227" t="s">
        <v>21</v>
      </c>
      <c r="F293" s="228" t="s">
        <v>1400</v>
      </c>
      <c r="G293" s="226"/>
      <c r="H293" s="229">
        <v>53.251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189</v>
      </c>
      <c r="AU293" s="235" t="s">
        <v>86</v>
      </c>
      <c r="AV293" s="13" t="s">
        <v>86</v>
      </c>
      <c r="AW293" s="13" t="s">
        <v>39</v>
      </c>
      <c r="AX293" s="13" t="s">
        <v>76</v>
      </c>
      <c r="AY293" s="235" t="s">
        <v>180</v>
      </c>
    </row>
    <row r="294" spans="2:51" s="14" customFormat="1" ht="12">
      <c r="B294" s="236"/>
      <c r="C294" s="237"/>
      <c r="D294" s="216" t="s">
        <v>189</v>
      </c>
      <c r="E294" s="238" t="s">
        <v>21</v>
      </c>
      <c r="F294" s="239" t="s">
        <v>192</v>
      </c>
      <c r="G294" s="237"/>
      <c r="H294" s="240">
        <v>53.251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AT294" s="246" t="s">
        <v>189</v>
      </c>
      <c r="AU294" s="246" t="s">
        <v>86</v>
      </c>
      <c r="AV294" s="14" t="s">
        <v>187</v>
      </c>
      <c r="AW294" s="14" t="s">
        <v>39</v>
      </c>
      <c r="AX294" s="14" t="s">
        <v>84</v>
      </c>
      <c r="AY294" s="246" t="s">
        <v>180</v>
      </c>
    </row>
    <row r="295" spans="2:65" s="1" customFormat="1" ht="25.5" customHeight="1">
      <c r="B295" s="42"/>
      <c r="C295" s="202" t="s">
        <v>662</v>
      </c>
      <c r="D295" s="202" t="s">
        <v>182</v>
      </c>
      <c r="E295" s="203" t="s">
        <v>1164</v>
      </c>
      <c r="F295" s="204" t="s">
        <v>1165</v>
      </c>
      <c r="G295" s="205" t="s">
        <v>872</v>
      </c>
      <c r="H295" s="206">
        <v>2</v>
      </c>
      <c r="I295" s="207"/>
      <c r="J295" s="208">
        <f>ROUND(I295*H295,2)</f>
        <v>0</v>
      </c>
      <c r="K295" s="204" t="s">
        <v>186</v>
      </c>
      <c r="L295" s="62"/>
      <c r="M295" s="209" t="s">
        <v>21</v>
      </c>
      <c r="N295" s="210" t="s">
        <v>47</v>
      </c>
      <c r="O295" s="43"/>
      <c r="P295" s="211">
        <f>O295*H295</f>
        <v>0</v>
      </c>
      <c r="Q295" s="211">
        <v>0</v>
      </c>
      <c r="R295" s="211">
        <f>Q295*H295</f>
        <v>0</v>
      </c>
      <c r="S295" s="211">
        <v>0</v>
      </c>
      <c r="T295" s="212">
        <f>S295*H295</f>
        <v>0</v>
      </c>
      <c r="AR295" s="25" t="s">
        <v>187</v>
      </c>
      <c r="AT295" s="25" t="s">
        <v>182</v>
      </c>
      <c r="AU295" s="25" t="s">
        <v>86</v>
      </c>
      <c r="AY295" s="25" t="s">
        <v>180</v>
      </c>
      <c r="BE295" s="213">
        <f>IF(N295="základní",J295,0)</f>
        <v>0</v>
      </c>
      <c r="BF295" s="213">
        <f>IF(N295="snížená",J295,0)</f>
        <v>0</v>
      </c>
      <c r="BG295" s="213">
        <f>IF(N295="zákl. přenesená",J295,0)</f>
        <v>0</v>
      </c>
      <c r="BH295" s="213">
        <f>IF(N295="sníž. přenesená",J295,0)</f>
        <v>0</v>
      </c>
      <c r="BI295" s="213">
        <f>IF(N295="nulová",J295,0)</f>
        <v>0</v>
      </c>
      <c r="BJ295" s="25" t="s">
        <v>84</v>
      </c>
      <c r="BK295" s="213">
        <f>ROUND(I295*H295,2)</f>
        <v>0</v>
      </c>
      <c r="BL295" s="25" t="s">
        <v>187</v>
      </c>
      <c r="BM295" s="25" t="s">
        <v>1166</v>
      </c>
    </row>
    <row r="296" spans="2:51" s="12" customFormat="1" ht="12">
      <c r="B296" s="214"/>
      <c r="C296" s="215"/>
      <c r="D296" s="216" t="s">
        <v>189</v>
      </c>
      <c r="E296" s="217" t="s">
        <v>21</v>
      </c>
      <c r="F296" s="218" t="s">
        <v>1167</v>
      </c>
      <c r="G296" s="215"/>
      <c r="H296" s="217" t="s">
        <v>21</v>
      </c>
      <c r="I296" s="219"/>
      <c r="J296" s="215"/>
      <c r="K296" s="215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189</v>
      </c>
      <c r="AU296" s="224" t="s">
        <v>86</v>
      </c>
      <c r="AV296" s="12" t="s">
        <v>84</v>
      </c>
      <c r="AW296" s="12" t="s">
        <v>39</v>
      </c>
      <c r="AX296" s="12" t="s">
        <v>76</v>
      </c>
      <c r="AY296" s="224" t="s">
        <v>180</v>
      </c>
    </row>
    <row r="297" spans="2:51" s="12" customFormat="1" ht="12">
      <c r="B297" s="214"/>
      <c r="C297" s="215"/>
      <c r="D297" s="216" t="s">
        <v>189</v>
      </c>
      <c r="E297" s="217" t="s">
        <v>21</v>
      </c>
      <c r="F297" s="218" t="s">
        <v>1168</v>
      </c>
      <c r="G297" s="215"/>
      <c r="H297" s="217" t="s">
        <v>21</v>
      </c>
      <c r="I297" s="219"/>
      <c r="J297" s="215"/>
      <c r="K297" s="215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189</v>
      </c>
      <c r="AU297" s="224" t="s">
        <v>86</v>
      </c>
      <c r="AV297" s="12" t="s">
        <v>84</v>
      </c>
      <c r="AW297" s="12" t="s">
        <v>39</v>
      </c>
      <c r="AX297" s="12" t="s">
        <v>76</v>
      </c>
      <c r="AY297" s="224" t="s">
        <v>180</v>
      </c>
    </row>
    <row r="298" spans="2:51" s="13" customFormat="1" ht="12">
      <c r="B298" s="225"/>
      <c r="C298" s="226"/>
      <c r="D298" s="216" t="s">
        <v>189</v>
      </c>
      <c r="E298" s="227" t="s">
        <v>21</v>
      </c>
      <c r="F298" s="228" t="s">
        <v>86</v>
      </c>
      <c r="G298" s="226"/>
      <c r="H298" s="229">
        <v>2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AT298" s="235" t="s">
        <v>189</v>
      </c>
      <c r="AU298" s="235" t="s">
        <v>86</v>
      </c>
      <c r="AV298" s="13" t="s">
        <v>86</v>
      </c>
      <c r="AW298" s="13" t="s">
        <v>39</v>
      </c>
      <c r="AX298" s="13" t="s">
        <v>76</v>
      </c>
      <c r="AY298" s="235" t="s">
        <v>180</v>
      </c>
    </row>
    <row r="299" spans="2:51" s="14" customFormat="1" ht="12">
      <c r="B299" s="236"/>
      <c r="C299" s="237"/>
      <c r="D299" s="216" t="s">
        <v>189</v>
      </c>
      <c r="E299" s="238" t="s">
        <v>21</v>
      </c>
      <c r="F299" s="239" t="s">
        <v>192</v>
      </c>
      <c r="G299" s="237"/>
      <c r="H299" s="240">
        <v>2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AT299" s="246" t="s">
        <v>189</v>
      </c>
      <c r="AU299" s="246" t="s">
        <v>86</v>
      </c>
      <c r="AV299" s="14" t="s">
        <v>187</v>
      </c>
      <c r="AW299" s="14" t="s">
        <v>39</v>
      </c>
      <c r="AX299" s="14" t="s">
        <v>84</v>
      </c>
      <c r="AY299" s="246" t="s">
        <v>180</v>
      </c>
    </row>
    <row r="300" spans="2:65" s="1" customFormat="1" ht="16.5" customHeight="1">
      <c r="B300" s="42"/>
      <c r="C300" s="264" t="s">
        <v>666</v>
      </c>
      <c r="D300" s="264" t="s">
        <v>360</v>
      </c>
      <c r="E300" s="265" t="s">
        <v>1170</v>
      </c>
      <c r="F300" s="266" t="s">
        <v>1171</v>
      </c>
      <c r="G300" s="267" t="s">
        <v>872</v>
      </c>
      <c r="H300" s="268">
        <v>2</v>
      </c>
      <c r="I300" s="269"/>
      <c r="J300" s="270">
        <f>ROUND(I300*H300,2)</f>
        <v>0</v>
      </c>
      <c r="K300" s="266" t="s">
        <v>186</v>
      </c>
      <c r="L300" s="271"/>
      <c r="M300" s="272" t="s">
        <v>21</v>
      </c>
      <c r="N300" s="273" t="s">
        <v>47</v>
      </c>
      <c r="O300" s="43"/>
      <c r="P300" s="211">
        <f>O300*H300</f>
        <v>0</v>
      </c>
      <c r="Q300" s="211">
        <v>5E-05</v>
      </c>
      <c r="R300" s="211">
        <f>Q300*H300</f>
        <v>0.0001</v>
      </c>
      <c r="S300" s="211">
        <v>0</v>
      </c>
      <c r="T300" s="212">
        <f>S300*H300</f>
        <v>0</v>
      </c>
      <c r="AR300" s="25" t="s">
        <v>223</v>
      </c>
      <c r="AT300" s="25" t="s">
        <v>360</v>
      </c>
      <c r="AU300" s="25" t="s">
        <v>86</v>
      </c>
      <c r="AY300" s="25" t="s">
        <v>180</v>
      </c>
      <c r="BE300" s="213">
        <f>IF(N300="základní",J300,0)</f>
        <v>0</v>
      </c>
      <c r="BF300" s="213">
        <f>IF(N300="snížená",J300,0)</f>
        <v>0</v>
      </c>
      <c r="BG300" s="213">
        <f>IF(N300="zákl. přenesená",J300,0)</f>
        <v>0</v>
      </c>
      <c r="BH300" s="213">
        <f>IF(N300="sníž. přenesená",J300,0)</f>
        <v>0</v>
      </c>
      <c r="BI300" s="213">
        <f>IF(N300="nulová",J300,0)</f>
        <v>0</v>
      </c>
      <c r="BJ300" s="25" t="s">
        <v>84</v>
      </c>
      <c r="BK300" s="213">
        <f>ROUND(I300*H300,2)</f>
        <v>0</v>
      </c>
      <c r="BL300" s="25" t="s">
        <v>187</v>
      </c>
      <c r="BM300" s="25" t="s">
        <v>1172</v>
      </c>
    </row>
    <row r="301" spans="2:51" s="12" customFormat="1" ht="12">
      <c r="B301" s="214"/>
      <c r="C301" s="215"/>
      <c r="D301" s="216" t="s">
        <v>189</v>
      </c>
      <c r="E301" s="217" t="s">
        <v>21</v>
      </c>
      <c r="F301" s="218" t="s">
        <v>1173</v>
      </c>
      <c r="G301" s="215"/>
      <c r="H301" s="217" t="s">
        <v>21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189</v>
      </c>
      <c r="AU301" s="224" t="s">
        <v>86</v>
      </c>
      <c r="AV301" s="12" t="s">
        <v>84</v>
      </c>
      <c r="AW301" s="12" t="s">
        <v>39</v>
      </c>
      <c r="AX301" s="12" t="s">
        <v>76</v>
      </c>
      <c r="AY301" s="224" t="s">
        <v>180</v>
      </c>
    </row>
    <row r="302" spans="2:51" s="13" customFormat="1" ht="12">
      <c r="B302" s="225"/>
      <c r="C302" s="226"/>
      <c r="D302" s="216" t="s">
        <v>189</v>
      </c>
      <c r="E302" s="227" t="s">
        <v>21</v>
      </c>
      <c r="F302" s="228" t="s">
        <v>86</v>
      </c>
      <c r="G302" s="226"/>
      <c r="H302" s="229">
        <v>2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189</v>
      </c>
      <c r="AU302" s="235" t="s">
        <v>86</v>
      </c>
      <c r="AV302" s="13" t="s">
        <v>86</v>
      </c>
      <c r="AW302" s="13" t="s">
        <v>39</v>
      </c>
      <c r="AX302" s="13" t="s">
        <v>76</v>
      </c>
      <c r="AY302" s="235" t="s">
        <v>180</v>
      </c>
    </row>
    <row r="303" spans="2:51" s="14" customFormat="1" ht="12">
      <c r="B303" s="236"/>
      <c r="C303" s="237"/>
      <c r="D303" s="216" t="s">
        <v>189</v>
      </c>
      <c r="E303" s="238" t="s">
        <v>21</v>
      </c>
      <c r="F303" s="239" t="s">
        <v>192</v>
      </c>
      <c r="G303" s="237"/>
      <c r="H303" s="240">
        <v>2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AT303" s="246" t="s">
        <v>189</v>
      </c>
      <c r="AU303" s="246" t="s">
        <v>86</v>
      </c>
      <c r="AV303" s="14" t="s">
        <v>187</v>
      </c>
      <c r="AW303" s="14" t="s">
        <v>39</v>
      </c>
      <c r="AX303" s="14" t="s">
        <v>84</v>
      </c>
      <c r="AY303" s="246" t="s">
        <v>180</v>
      </c>
    </row>
    <row r="304" spans="2:65" s="1" customFormat="1" ht="25.5" customHeight="1">
      <c r="B304" s="42"/>
      <c r="C304" s="202" t="s">
        <v>669</v>
      </c>
      <c r="D304" s="202" t="s">
        <v>182</v>
      </c>
      <c r="E304" s="203" t="s">
        <v>1175</v>
      </c>
      <c r="F304" s="204" t="s">
        <v>1176</v>
      </c>
      <c r="G304" s="205" t="s">
        <v>872</v>
      </c>
      <c r="H304" s="206">
        <v>3</v>
      </c>
      <c r="I304" s="207"/>
      <c r="J304" s="208">
        <f>ROUND(I304*H304,2)</f>
        <v>0</v>
      </c>
      <c r="K304" s="204" t="s">
        <v>186</v>
      </c>
      <c r="L304" s="62"/>
      <c r="M304" s="209" t="s">
        <v>21</v>
      </c>
      <c r="N304" s="210" t="s">
        <v>47</v>
      </c>
      <c r="O304" s="43"/>
      <c r="P304" s="211">
        <f>O304*H304</f>
        <v>0</v>
      </c>
      <c r="Q304" s="211">
        <v>0.0001</v>
      </c>
      <c r="R304" s="211">
        <f>Q304*H304</f>
        <v>0.00030000000000000003</v>
      </c>
      <c r="S304" s="211">
        <v>0</v>
      </c>
      <c r="T304" s="212">
        <f>S304*H304</f>
        <v>0</v>
      </c>
      <c r="AR304" s="25" t="s">
        <v>187</v>
      </c>
      <c r="AT304" s="25" t="s">
        <v>182</v>
      </c>
      <c r="AU304" s="25" t="s">
        <v>86</v>
      </c>
      <c r="AY304" s="25" t="s">
        <v>180</v>
      </c>
      <c r="BE304" s="213">
        <f>IF(N304="základní",J304,0)</f>
        <v>0</v>
      </c>
      <c r="BF304" s="213">
        <f>IF(N304="snížená",J304,0)</f>
        <v>0</v>
      </c>
      <c r="BG304" s="213">
        <f>IF(N304="zákl. přenesená",J304,0)</f>
        <v>0</v>
      </c>
      <c r="BH304" s="213">
        <f>IF(N304="sníž. přenesená",J304,0)</f>
        <v>0</v>
      </c>
      <c r="BI304" s="213">
        <f>IF(N304="nulová",J304,0)</f>
        <v>0</v>
      </c>
      <c r="BJ304" s="25" t="s">
        <v>84</v>
      </c>
      <c r="BK304" s="213">
        <f>ROUND(I304*H304,2)</f>
        <v>0</v>
      </c>
      <c r="BL304" s="25" t="s">
        <v>187</v>
      </c>
      <c r="BM304" s="25" t="s">
        <v>1401</v>
      </c>
    </row>
    <row r="305" spans="2:51" s="12" customFormat="1" ht="12">
      <c r="B305" s="214"/>
      <c r="C305" s="215"/>
      <c r="D305" s="216" t="s">
        <v>189</v>
      </c>
      <c r="E305" s="217" t="s">
        <v>21</v>
      </c>
      <c r="F305" s="218" t="s">
        <v>1402</v>
      </c>
      <c r="G305" s="215"/>
      <c r="H305" s="217" t="s">
        <v>21</v>
      </c>
      <c r="I305" s="219"/>
      <c r="J305" s="215"/>
      <c r="K305" s="215"/>
      <c r="L305" s="220"/>
      <c r="M305" s="221"/>
      <c r="N305" s="222"/>
      <c r="O305" s="222"/>
      <c r="P305" s="222"/>
      <c r="Q305" s="222"/>
      <c r="R305" s="222"/>
      <c r="S305" s="222"/>
      <c r="T305" s="223"/>
      <c r="AT305" s="224" t="s">
        <v>189</v>
      </c>
      <c r="AU305" s="224" t="s">
        <v>86</v>
      </c>
      <c r="AV305" s="12" t="s">
        <v>84</v>
      </c>
      <c r="AW305" s="12" t="s">
        <v>39</v>
      </c>
      <c r="AX305" s="12" t="s">
        <v>76</v>
      </c>
      <c r="AY305" s="224" t="s">
        <v>180</v>
      </c>
    </row>
    <row r="306" spans="2:51" s="13" customFormat="1" ht="12">
      <c r="B306" s="225"/>
      <c r="C306" s="226"/>
      <c r="D306" s="216" t="s">
        <v>189</v>
      </c>
      <c r="E306" s="227" t="s">
        <v>21</v>
      </c>
      <c r="F306" s="228" t="s">
        <v>200</v>
      </c>
      <c r="G306" s="226"/>
      <c r="H306" s="229">
        <v>3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AT306" s="235" t="s">
        <v>189</v>
      </c>
      <c r="AU306" s="235" t="s">
        <v>86</v>
      </c>
      <c r="AV306" s="13" t="s">
        <v>86</v>
      </c>
      <c r="AW306" s="13" t="s">
        <v>39</v>
      </c>
      <c r="AX306" s="13" t="s">
        <v>76</v>
      </c>
      <c r="AY306" s="235" t="s">
        <v>180</v>
      </c>
    </row>
    <row r="307" spans="2:51" s="14" customFormat="1" ht="12">
      <c r="B307" s="236"/>
      <c r="C307" s="237"/>
      <c r="D307" s="216" t="s">
        <v>189</v>
      </c>
      <c r="E307" s="238" t="s">
        <v>21</v>
      </c>
      <c r="F307" s="239" t="s">
        <v>192</v>
      </c>
      <c r="G307" s="237"/>
      <c r="H307" s="240">
        <v>3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AT307" s="246" t="s">
        <v>189</v>
      </c>
      <c r="AU307" s="246" t="s">
        <v>86</v>
      </c>
      <c r="AV307" s="14" t="s">
        <v>187</v>
      </c>
      <c r="AW307" s="14" t="s">
        <v>39</v>
      </c>
      <c r="AX307" s="14" t="s">
        <v>84</v>
      </c>
      <c r="AY307" s="246" t="s">
        <v>180</v>
      </c>
    </row>
    <row r="308" spans="2:65" s="1" customFormat="1" ht="16.5" customHeight="1">
      <c r="B308" s="42"/>
      <c r="C308" s="264" t="s">
        <v>675</v>
      </c>
      <c r="D308" s="264" t="s">
        <v>360</v>
      </c>
      <c r="E308" s="265" t="s">
        <v>1180</v>
      </c>
      <c r="F308" s="266" t="s">
        <v>1181</v>
      </c>
      <c r="G308" s="267" t="s">
        <v>872</v>
      </c>
      <c r="H308" s="268">
        <v>3</v>
      </c>
      <c r="I308" s="269"/>
      <c r="J308" s="270">
        <f>ROUND(I308*H308,2)</f>
        <v>0</v>
      </c>
      <c r="K308" s="266" t="s">
        <v>186</v>
      </c>
      <c r="L308" s="271"/>
      <c r="M308" s="272" t="s">
        <v>21</v>
      </c>
      <c r="N308" s="273" t="s">
        <v>47</v>
      </c>
      <c r="O308" s="43"/>
      <c r="P308" s="211">
        <f>O308*H308</f>
        <v>0</v>
      </c>
      <c r="Q308" s="211">
        <v>0.0039</v>
      </c>
      <c r="R308" s="211">
        <f>Q308*H308</f>
        <v>0.011699999999999999</v>
      </c>
      <c r="S308" s="211">
        <v>0</v>
      </c>
      <c r="T308" s="212">
        <f>S308*H308</f>
        <v>0</v>
      </c>
      <c r="AR308" s="25" t="s">
        <v>223</v>
      </c>
      <c r="AT308" s="25" t="s">
        <v>360</v>
      </c>
      <c r="AU308" s="25" t="s">
        <v>86</v>
      </c>
      <c r="AY308" s="25" t="s">
        <v>180</v>
      </c>
      <c r="BE308" s="213">
        <f>IF(N308="základní",J308,0)</f>
        <v>0</v>
      </c>
      <c r="BF308" s="213">
        <f>IF(N308="snížená",J308,0)</f>
        <v>0</v>
      </c>
      <c r="BG308" s="213">
        <f>IF(N308="zákl. přenesená",J308,0)</f>
        <v>0</v>
      </c>
      <c r="BH308" s="213">
        <f>IF(N308="sníž. přenesená",J308,0)</f>
        <v>0</v>
      </c>
      <c r="BI308" s="213">
        <f>IF(N308="nulová",J308,0)</f>
        <v>0</v>
      </c>
      <c r="BJ308" s="25" t="s">
        <v>84</v>
      </c>
      <c r="BK308" s="213">
        <f>ROUND(I308*H308,2)</f>
        <v>0</v>
      </c>
      <c r="BL308" s="25" t="s">
        <v>187</v>
      </c>
      <c r="BM308" s="25" t="s">
        <v>1403</v>
      </c>
    </row>
    <row r="309" spans="2:51" s="12" customFormat="1" ht="12">
      <c r="B309" s="214"/>
      <c r="C309" s="215"/>
      <c r="D309" s="216" t="s">
        <v>189</v>
      </c>
      <c r="E309" s="217" t="s">
        <v>21</v>
      </c>
      <c r="F309" s="218" t="s">
        <v>1404</v>
      </c>
      <c r="G309" s="215"/>
      <c r="H309" s="217" t="s">
        <v>21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189</v>
      </c>
      <c r="AU309" s="224" t="s">
        <v>86</v>
      </c>
      <c r="AV309" s="12" t="s">
        <v>84</v>
      </c>
      <c r="AW309" s="12" t="s">
        <v>39</v>
      </c>
      <c r="AX309" s="12" t="s">
        <v>76</v>
      </c>
      <c r="AY309" s="224" t="s">
        <v>180</v>
      </c>
    </row>
    <row r="310" spans="2:51" s="13" customFormat="1" ht="12">
      <c r="B310" s="225"/>
      <c r="C310" s="226"/>
      <c r="D310" s="216" t="s">
        <v>189</v>
      </c>
      <c r="E310" s="227" t="s">
        <v>21</v>
      </c>
      <c r="F310" s="228" t="s">
        <v>200</v>
      </c>
      <c r="G310" s="226"/>
      <c r="H310" s="229">
        <v>3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AT310" s="235" t="s">
        <v>189</v>
      </c>
      <c r="AU310" s="235" t="s">
        <v>86</v>
      </c>
      <c r="AV310" s="13" t="s">
        <v>86</v>
      </c>
      <c r="AW310" s="13" t="s">
        <v>39</v>
      </c>
      <c r="AX310" s="13" t="s">
        <v>76</v>
      </c>
      <c r="AY310" s="235" t="s">
        <v>180</v>
      </c>
    </row>
    <row r="311" spans="2:51" s="14" customFormat="1" ht="12">
      <c r="B311" s="236"/>
      <c r="C311" s="237"/>
      <c r="D311" s="216" t="s">
        <v>189</v>
      </c>
      <c r="E311" s="238" t="s">
        <v>21</v>
      </c>
      <c r="F311" s="239" t="s">
        <v>192</v>
      </c>
      <c r="G311" s="237"/>
      <c r="H311" s="240">
        <v>3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AT311" s="246" t="s">
        <v>189</v>
      </c>
      <c r="AU311" s="246" t="s">
        <v>86</v>
      </c>
      <c r="AV311" s="14" t="s">
        <v>187</v>
      </c>
      <c r="AW311" s="14" t="s">
        <v>39</v>
      </c>
      <c r="AX311" s="14" t="s">
        <v>84</v>
      </c>
      <c r="AY311" s="246" t="s">
        <v>180</v>
      </c>
    </row>
    <row r="312" spans="2:65" s="1" customFormat="1" ht="25.5" customHeight="1">
      <c r="B312" s="42"/>
      <c r="C312" s="202" t="s">
        <v>678</v>
      </c>
      <c r="D312" s="202" t="s">
        <v>182</v>
      </c>
      <c r="E312" s="203" t="s">
        <v>1405</v>
      </c>
      <c r="F312" s="204" t="s">
        <v>1406</v>
      </c>
      <c r="G312" s="205" t="s">
        <v>872</v>
      </c>
      <c r="H312" s="206">
        <v>3</v>
      </c>
      <c r="I312" s="207"/>
      <c r="J312" s="208">
        <f>ROUND(I312*H312,2)</f>
        <v>0</v>
      </c>
      <c r="K312" s="204" t="s">
        <v>186</v>
      </c>
      <c r="L312" s="62"/>
      <c r="M312" s="209" t="s">
        <v>21</v>
      </c>
      <c r="N312" s="210" t="s">
        <v>47</v>
      </c>
      <c r="O312" s="43"/>
      <c r="P312" s="211">
        <f>O312*H312</f>
        <v>0</v>
      </c>
      <c r="Q312" s="211">
        <v>0.11045</v>
      </c>
      <c r="R312" s="211">
        <f>Q312*H312</f>
        <v>0.33135000000000003</v>
      </c>
      <c r="S312" s="211">
        <v>0</v>
      </c>
      <c r="T312" s="212">
        <f>S312*H312</f>
        <v>0</v>
      </c>
      <c r="AR312" s="25" t="s">
        <v>187</v>
      </c>
      <c r="AT312" s="25" t="s">
        <v>182</v>
      </c>
      <c r="AU312" s="25" t="s">
        <v>86</v>
      </c>
      <c r="AY312" s="25" t="s">
        <v>180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25" t="s">
        <v>84</v>
      </c>
      <c r="BK312" s="213">
        <f>ROUND(I312*H312,2)</f>
        <v>0</v>
      </c>
      <c r="BL312" s="25" t="s">
        <v>187</v>
      </c>
      <c r="BM312" s="25" t="s">
        <v>1407</v>
      </c>
    </row>
    <row r="313" spans="2:51" s="12" customFormat="1" ht="12">
      <c r="B313" s="214"/>
      <c r="C313" s="215"/>
      <c r="D313" s="216" t="s">
        <v>189</v>
      </c>
      <c r="E313" s="217" t="s">
        <v>21</v>
      </c>
      <c r="F313" s="218" t="s">
        <v>1408</v>
      </c>
      <c r="G313" s="215"/>
      <c r="H313" s="217" t="s">
        <v>21</v>
      </c>
      <c r="I313" s="219"/>
      <c r="J313" s="215"/>
      <c r="K313" s="215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189</v>
      </c>
      <c r="AU313" s="224" t="s">
        <v>86</v>
      </c>
      <c r="AV313" s="12" t="s">
        <v>84</v>
      </c>
      <c r="AW313" s="12" t="s">
        <v>39</v>
      </c>
      <c r="AX313" s="12" t="s">
        <v>76</v>
      </c>
      <c r="AY313" s="224" t="s">
        <v>180</v>
      </c>
    </row>
    <row r="314" spans="2:51" s="13" customFormat="1" ht="12">
      <c r="B314" s="225"/>
      <c r="C314" s="226"/>
      <c r="D314" s="216" t="s">
        <v>189</v>
      </c>
      <c r="E314" s="227" t="s">
        <v>21</v>
      </c>
      <c r="F314" s="228" t="s">
        <v>200</v>
      </c>
      <c r="G314" s="226"/>
      <c r="H314" s="229">
        <v>3</v>
      </c>
      <c r="I314" s="230"/>
      <c r="J314" s="226"/>
      <c r="K314" s="226"/>
      <c r="L314" s="231"/>
      <c r="M314" s="232"/>
      <c r="N314" s="233"/>
      <c r="O314" s="233"/>
      <c r="P314" s="233"/>
      <c r="Q314" s="233"/>
      <c r="R314" s="233"/>
      <c r="S314" s="233"/>
      <c r="T314" s="234"/>
      <c r="AT314" s="235" t="s">
        <v>189</v>
      </c>
      <c r="AU314" s="235" t="s">
        <v>86</v>
      </c>
      <c r="AV314" s="13" t="s">
        <v>86</v>
      </c>
      <c r="AW314" s="13" t="s">
        <v>39</v>
      </c>
      <c r="AX314" s="13" t="s">
        <v>76</v>
      </c>
      <c r="AY314" s="235" t="s">
        <v>180</v>
      </c>
    </row>
    <row r="315" spans="2:51" s="14" customFormat="1" ht="12">
      <c r="B315" s="236"/>
      <c r="C315" s="237"/>
      <c r="D315" s="216" t="s">
        <v>189</v>
      </c>
      <c r="E315" s="238" t="s">
        <v>21</v>
      </c>
      <c r="F315" s="239" t="s">
        <v>192</v>
      </c>
      <c r="G315" s="237"/>
      <c r="H315" s="240">
        <v>3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AT315" s="246" t="s">
        <v>189</v>
      </c>
      <c r="AU315" s="246" t="s">
        <v>86</v>
      </c>
      <c r="AV315" s="14" t="s">
        <v>187</v>
      </c>
      <c r="AW315" s="14" t="s">
        <v>39</v>
      </c>
      <c r="AX315" s="14" t="s">
        <v>84</v>
      </c>
      <c r="AY315" s="246" t="s">
        <v>180</v>
      </c>
    </row>
    <row r="316" spans="2:65" s="1" customFormat="1" ht="25.5" customHeight="1">
      <c r="B316" s="42"/>
      <c r="C316" s="202" t="s">
        <v>681</v>
      </c>
      <c r="D316" s="202" t="s">
        <v>182</v>
      </c>
      <c r="E316" s="203" t="s">
        <v>1409</v>
      </c>
      <c r="F316" s="204" t="s">
        <v>1410</v>
      </c>
      <c r="G316" s="205" t="s">
        <v>872</v>
      </c>
      <c r="H316" s="206">
        <v>3</v>
      </c>
      <c r="I316" s="207"/>
      <c r="J316" s="208">
        <f>ROUND(I316*H316,2)</f>
        <v>0</v>
      </c>
      <c r="K316" s="204" t="s">
        <v>186</v>
      </c>
      <c r="L316" s="62"/>
      <c r="M316" s="209" t="s">
        <v>21</v>
      </c>
      <c r="N316" s="210" t="s">
        <v>47</v>
      </c>
      <c r="O316" s="43"/>
      <c r="P316" s="211">
        <f>O316*H316</f>
        <v>0</v>
      </c>
      <c r="Q316" s="211">
        <v>0.02424</v>
      </c>
      <c r="R316" s="211">
        <f>Q316*H316</f>
        <v>0.07272</v>
      </c>
      <c r="S316" s="211">
        <v>0</v>
      </c>
      <c r="T316" s="212">
        <f>S316*H316</f>
        <v>0</v>
      </c>
      <c r="AR316" s="25" t="s">
        <v>187</v>
      </c>
      <c r="AT316" s="25" t="s">
        <v>182</v>
      </c>
      <c r="AU316" s="25" t="s">
        <v>86</v>
      </c>
      <c r="AY316" s="25" t="s">
        <v>180</v>
      </c>
      <c r="BE316" s="213">
        <f>IF(N316="základní",J316,0)</f>
        <v>0</v>
      </c>
      <c r="BF316" s="213">
        <f>IF(N316="snížená",J316,0)</f>
        <v>0</v>
      </c>
      <c r="BG316" s="213">
        <f>IF(N316="zákl. přenesená",J316,0)</f>
        <v>0</v>
      </c>
      <c r="BH316" s="213">
        <f>IF(N316="sníž. přenesená",J316,0)</f>
        <v>0</v>
      </c>
      <c r="BI316" s="213">
        <f>IF(N316="nulová",J316,0)</f>
        <v>0</v>
      </c>
      <c r="BJ316" s="25" t="s">
        <v>84</v>
      </c>
      <c r="BK316" s="213">
        <f>ROUND(I316*H316,2)</f>
        <v>0</v>
      </c>
      <c r="BL316" s="25" t="s">
        <v>187</v>
      </c>
      <c r="BM316" s="25" t="s">
        <v>1411</v>
      </c>
    </row>
    <row r="317" spans="2:51" s="12" customFormat="1" ht="12">
      <c r="B317" s="214"/>
      <c r="C317" s="215"/>
      <c r="D317" s="216" t="s">
        <v>189</v>
      </c>
      <c r="E317" s="217" t="s">
        <v>21</v>
      </c>
      <c r="F317" s="218" t="s">
        <v>1408</v>
      </c>
      <c r="G317" s="215"/>
      <c r="H317" s="217" t="s">
        <v>21</v>
      </c>
      <c r="I317" s="219"/>
      <c r="J317" s="215"/>
      <c r="K317" s="215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189</v>
      </c>
      <c r="AU317" s="224" t="s">
        <v>86</v>
      </c>
      <c r="AV317" s="12" t="s">
        <v>84</v>
      </c>
      <c r="AW317" s="12" t="s">
        <v>39</v>
      </c>
      <c r="AX317" s="12" t="s">
        <v>76</v>
      </c>
      <c r="AY317" s="224" t="s">
        <v>180</v>
      </c>
    </row>
    <row r="318" spans="2:51" s="13" customFormat="1" ht="12">
      <c r="B318" s="225"/>
      <c r="C318" s="226"/>
      <c r="D318" s="216" t="s">
        <v>189</v>
      </c>
      <c r="E318" s="227" t="s">
        <v>21</v>
      </c>
      <c r="F318" s="228" t="s">
        <v>200</v>
      </c>
      <c r="G318" s="226"/>
      <c r="H318" s="229">
        <v>3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AT318" s="235" t="s">
        <v>189</v>
      </c>
      <c r="AU318" s="235" t="s">
        <v>86</v>
      </c>
      <c r="AV318" s="13" t="s">
        <v>86</v>
      </c>
      <c r="AW318" s="13" t="s">
        <v>39</v>
      </c>
      <c r="AX318" s="13" t="s">
        <v>76</v>
      </c>
      <c r="AY318" s="235" t="s">
        <v>180</v>
      </c>
    </row>
    <row r="319" spans="2:51" s="14" customFormat="1" ht="12">
      <c r="B319" s="236"/>
      <c r="C319" s="237"/>
      <c r="D319" s="216" t="s">
        <v>189</v>
      </c>
      <c r="E319" s="238" t="s">
        <v>21</v>
      </c>
      <c r="F319" s="239" t="s">
        <v>192</v>
      </c>
      <c r="G319" s="237"/>
      <c r="H319" s="240">
        <v>3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AT319" s="246" t="s">
        <v>189</v>
      </c>
      <c r="AU319" s="246" t="s">
        <v>86</v>
      </c>
      <c r="AV319" s="14" t="s">
        <v>187</v>
      </c>
      <c r="AW319" s="14" t="s">
        <v>39</v>
      </c>
      <c r="AX319" s="14" t="s">
        <v>84</v>
      </c>
      <c r="AY319" s="246" t="s">
        <v>180</v>
      </c>
    </row>
    <row r="320" spans="2:65" s="1" customFormat="1" ht="25.5" customHeight="1">
      <c r="B320" s="42"/>
      <c r="C320" s="202" t="s">
        <v>685</v>
      </c>
      <c r="D320" s="202" t="s">
        <v>182</v>
      </c>
      <c r="E320" s="203" t="s">
        <v>1412</v>
      </c>
      <c r="F320" s="204" t="s">
        <v>1413</v>
      </c>
      <c r="G320" s="205" t="s">
        <v>872</v>
      </c>
      <c r="H320" s="206">
        <v>3</v>
      </c>
      <c r="I320" s="207"/>
      <c r="J320" s="208">
        <f>ROUND(I320*H320,2)</f>
        <v>0</v>
      </c>
      <c r="K320" s="204" t="s">
        <v>186</v>
      </c>
      <c r="L320" s="62"/>
      <c r="M320" s="209" t="s">
        <v>21</v>
      </c>
      <c r="N320" s="210" t="s">
        <v>47</v>
      </c>
      <c r="O320" s="43"/>
      <c r="P320" s="211">
        <f>O320*H320</f>
        <v>0</v>
      </c>
      <c r="Q320" s="211">
        <v>0</v>
      </c>
      <c r="R320" s="211">
        <f>Q320*H320</f>
        <v>0</v>
      </c>
      <c r="S320" s="211">
        <v>0</v>
      </c>
      <c r="T320" s="212">
        <f>S320*H320</f>
        <v>0</v>
      </c>
      <c r="AR320" s="25" t="s">
        <v>187</v>
      </c>
      <c r="AT320" s="25" t="s">
        <v>182</v>
      </c>
      <c r="AU320" s="25" t="s">
        <v>86</v>
      </c>
      <c r="AY320" s="25" t="s">
        <v>180</v>
      </c>
      <c r="BE320" s="213">
        <f>IF(N320="základní",J320,0)</f>
        <v>0</v>
      </c>
      <c r="BF320" s="213">
        <f>IF(N320="snížená",J320,0)</f>
        <v>0</v>
      </c>
      <c r="BG320" s="213">
        <f>IF(N320="zákl. přenesená",J320,0)</f>
        <v>0</v>
      </c>
      <c r="BH320" s="213">
        <f>IF(N320="sníž. přenesená",J320,0)</f>
        <v>0</v>
      </c>
      <c r="BI320" s="213">
        <f>IF(N320="nulová",J320,0)</f>
        <v>0</v>
      </c>
      <c r="BJ320" s="25" t="s">
        <v>84</v>
      </c>
      <c r="BK320" s="213">
        <f>ROUND(I320*H320,2)</f>
        <v>0</v>
      </c>
      <c r="BL320" s="25" t="s">
        <v>187</v>
      </c>
      <c r="BM320" s="25" t="s">
        <v>1414</v>
      </c>
    </row>
    <row r="321" spans="2:51" s="12" customFormat="1" ht="12">
      <c r="B321" s="214"/>
      <c r="C321" s="215"/>
      <c r="D321" s="216" t="s">
        <v>189</v>
      </c>
      <c r="E321" s="217" t="s">
        <v>21</v>
      </c>
      <c r="F321" s="218" t="s">
        <v>1408</v>
      </c>
      <c r="G321" s="215"/>
      <c r="H321" s="217" t="s">
        <v>21</v>
      </c>
      <c r="I321" s="219"/>
      <c r="J321" s="215"/>
      <c r="K321" s="215"/>
      <c r="L321" s="220"/>
      <c r="M321" s="221"/>
      <c r="N321" s="222"/>
      <c r="O321" s="222"/>
      <c r="P321" s="222"/>
      <c r="Q321" s="222"/>
      <c r="R321" s="222"/>
      <c r="S321" s="222"/>
      <c r="T321" s="223"/>
      <c r="AT321" s="224" t="s">
        <v>189</v>
      </c>
      <c r="AU321" s="224" t="s">
        <v>86</v>
      </c>
      <c r="AV321" s="12" t="s">
        <v>84</v>
      </c>
      <c r="AW321" s="12" t="s">
        <v>39</v>
      </c>
      <c r="AX321" s="12" t="s">
        <v>76</v>
      </c>
      <c r="AY321" s="224" t="s">
        <v>180</v>
      </c>
    </row>
    <row r="322" spans="2:51" s="13" customFormat="1" ht="12">
      <c r="B322" s="225"/>
      <c r="C322" s="226"/>
      <c r="D322" s="216" t="s">
        <v>189</v>
      </c>
      <c r="E322" s="227" t="s">
        <v>21</v>
      </c>
      <c r="F322" s="228" t="s">
        <v>200</v>
      </c>
      <c r="G322" s="226"/>
      <c r="H322" s="229">
        <v>3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189</v>
      </c>
      <c r="AU322" s="235" t="s">
        <v>86</v>
      </c>
      <c r="AV322" s="13" t="s">
        <v>86</v>
      </c>
      <c r="AW322" s="13" t="s">
        <v>39</v>
      </c>
      <c r="AX322" s="13" t="s">
        <v>76</v>
      </c>
      <c r="AY322" s="235" t="s">
        <v>180</v>
      </c>
    </row>
    <row r="323" spans="2:51" s="14" customFormat="1" ht="12">
      <c r="B323" s="236"/>
      <c r="C323" s="237"/>
      <c r="D323" s="216" t="s">
        <v>189</v>
      </c>
      <c r="E323" s="238" t="s">
        <v>21</v>
      </c>
      <c r="F323" s="239" t="s">
        <v>192</v>
      </c>
      <c r="G323" s="237"/>
      <c r="H323" s="240">
        <v>3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AT323" s="246" t="s">
        <v>189</v>
      </c>
      <c r="AU323" s="246" t="s">
        <v>86</v>
      </c>
      <c r="AV323" s="14" t="s">
        <v>187</v>
      </c>
      <c r="AW323" s="14" t="s">
        <v>39</v>
      </c>
      <c r="AX323" s="14" t="s">
        <v>84</v>
      </c>
      <c r="AY323" s="246" t="s">
        <v>180</v>
      </c>
    </row>
    <row r="324" spans="2:65" s="1" customFormat="1" ht="25.5" customHeight="1">
      <c r="B324" s="42"/>
      <c r="C324" s="202" t="s">
        <v>689</v>
      </c>
      <c r="D324" s="202" t="s">
        <v>182</v>
      </c>
      <c r="E324" s="203" t="s">
        <v>1415</v>
      </c>
      <c r="F324" s="204" t="s">
        <v>1416</v>
      </c>
      <c r="G324" s="205" t="s">
        <v>872</v>
      </c>
      <c r="H324" s="206">
        <v>3</v>
      </c>
      <c r="I324" s="207"/>
      <c r="J324" s="208">
        <f>ROUND(I324*H324,2)</f>
        <v>0</v>
      </c>
      <c r="K324" s="204" t="s">
        <v>186</v>
      </c>
      <c r="L324" s="62"/>
      <c r="M324" s="209" t="s">
        <v>21</v>
      </c>
      <c r="N324" s="210" t="s">
        <v>47</v>
      </c>
      <c r="O324" s="43"/>
      <c r="P324" s="211">
        <f>O324*H324</f>
        <v>0</v>
      </c>
      <c r="Q324" s="211">
        <v>0.21008</v>
      </c>
      <c r="R324" s="211">
        <f>Q324*H324</f>
        <v>0.6302399999999999</v>
      </c>
      <c r="S324" s="211">
        <v>0</v>
      </c>
      <c r="T324" s="212">
        <f>S324*H324</f>
        <v>0</v>
      </c>
      <c r="AR324" s="25" t="s">
        <v>187</v>
      </c>
      <c r="AT324" s="25" t="s">
        <v>182</v>
      </c>
      <c r="AU324" s="25" t="s">
        <v>86</v>
      </c>
      <c r="AY324" s="25" t="s">
        <v>180</v>
      </c>
      <c r="BE324" s="213">
        <f>IF(N324="základní",J324,0)</f>
        <v>0</v>
      </c>
      <c r="BF324" s="213">
        <f>IF(N324="snížená",J324,0)</f>
        <v>0</v>
      </c>
      <c r="BG324" s="213">
        <f>IF(N324="zákl. přenesená",J324,0)</f>
        <v>0</v>
      </c>
      <c r="BH324" s="213">
        <f>IF(N324="sníž. přenesená",J324,0)</f>
        <v>0</v>
      </c>
      <c r="BI324" s="213">
        <f>IF(N324="nulová",J324,0)</f>
        <v>0</v>
      </c>
      <c r="BJ324" s="25" t="s">
        <v>84</v>
      </c>
      <c r="BK324" s="213">
        <f>ROUND(I324*H324,2)</f>
        <v>0</v>
      </c>
      <c r="BL324" s="25" t="s">
        <v>187</v>
      </c>
      <c r="BM324" s="25" t="s">
        <v>1417</v>
      </c>
    </row>
    <row r="325" spans="2:51" s="12" customFormat="1" ht="12">
      <c r="B325" s="214"/>
      <c r="C325" s="215"/>
      <c r="D325" s="216" t="s">
        <v>189</v>
      </c>
      <c r="E325" s="217" t="s">
        <v>21</v>
      </c>
      <c r="F325" s="218" t="s">
        <v>1408</v>
      </c>
      <c r="G325" s="215"/>
      <c r="H325" s="217" t="s">
        <v>21</v>
      </c>
      <c r="I325" s="219"/>
      <c r="J325" s="215"/>
      <c r="K325" s="215"/>
      <c r="L325" s="220"/>
      <c r="M325" s="221"/>
      <c r="N325" s="222"/>
      <c r="O325" s="222"/>
      <c r="P325" s="222"/>
      <c r="Q325" s="222"/>
      <c r="R325" s="222"/>
      <c r="S325" s="222"/>
      <c r="T325" s="223"/>
      <c r="AT325" s="224" t="s">
        <v>189</v>
      </c>
      <c r="AU325" s="224" t="s">
        <v>86</v>
      </c>
      <c r="AV325" s="12" t="s">
        <v>84</v>
      </c>
      <c r="AW325" s="12" t="s">
        <v>39</v>
      </c>
      <c r="AX325" s="12" t="s">
        <v>76</v>
      </c>
      <c r="AY325" s="224" t="s">
        <v>180</v>
      </c>
    </row>
    <row r="326" spans="2:51" s="13" customFormat="1" ht="12">
      <c r="B326" s="225"/>
      <c r="C326" s="226"/>
      <c r="D326" s="216" t="s">
        <v>189</v>
      </c>
      <c r="E326" s="227" t="s">
        <v>21</v>
      </c>
      <c r="F326" s="228" t="s">
        <v>200</v>
      </c>
      <c r="G326" s="226"/>
      <c r="H326" s="229">
        <v>3</v>
      </c>
      <c r="I326" s="230"/>
      <c r="J326" s="226"/>
      <c r="K326" s="226"/>
      <c r="L326" s="231"/>
      <c r="M326" s="232"/>
      <c r="N326" s="233"/>
      <c r="O326" s="233"/>
      <c r="P326" s="233"/>
      <c r="Q326" s="233"/>
      <c r="R326" s="233"/>
      <c r="S326" s="233"/>
      <c r="T326" s="234"/>
      <c r="AT326" s="235" t="s">
        <v>189</v>
      </c>
      <c r="AU326" s="235" t="s">
        <v>86</v>
      </c>
      <c r="AV326" s="13" t="s">
        <v>86</v>
      </c>
      <c r="AW326" s="13" t="s">
        <v>39</v>
      </c>
      <c r="AX326" s="13" t="s">
        <v>76</v>
      </c>
      <c r="AY326" s="235" t="s">
        <v>180</v>
      </c>
    </row>
    <row r="327" spans="2:51" s="14" customFormat="1" ht="12">
      <c r="B327" s="236"/>
      <c r="C327" s="237"/>
      <c r="D327" s="216" t="s">
        <v>189</v>
      </c>
      <c r="E327" s="238" t="s">
        <v>21</v>
      </c>
      <c r="F327" s="239" t="s">
        <v>192</v>
      </c>
      <c r="G327" s="237"/>
      <c r="H327" s="240">
        <v>3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AT327" s="246" t="s">
        <v>189</v>
      </c>
      <c r="AU327" s="246" t="s">
        <v>86</v>
      </c>
      <c r="AV327" s="14" t="s">
        <v>187</v>
      </c>
      <c r="AW327" s="14" t="s">
        <v>39</v>
      </c>
      <c r="AX327" s="14" t="s">
        <v>84</v>
      </c>
      <c r="AY327" s="246" t="s">
        <v>180</v>
      </c>
    </row>
    <row r="328" spans="2:65" s="1" customFormat="1" ht="16.5" customHeight="1">
      <c r="B328" s="42"/>
      <c r="C328" s="202" t="s">
        <v>691</v>
      </c>
      <c r="D328" s="202" t="s">
        <v>182</v>
      </c>
      <c r="E328" s="203" t="s">
        <v>1229</v>
      </c>
      <c r="F328" s="204" t="s">
        <v>1230</v>
      </c>
      <c r="G328" s="205" t="s">
        <v>872</v>
      </c>
      <c r="H328" s="206">
        <v>3</v>
      </c>
      <c r="I328" s="207"/>
      <c r="J328" s="208">
        <f>ROUND(I328*H328,2)</f>
        <v>0</v>
      </c>
      <c r="K328" s="204" t="s">
        <v>186</v>
      </c>
      <c r="L328" s="62"/>
      <c r="M328" s="209" t="s">
        <v>21</v>
      </c>
      <c r="N328" s="210" t="s">
        <v>47</v>
      </c>
      <c r="O328" s="43"/>
      <c r="P328" s="211">
        <f>O328*H328</f>
        <v>0</v>
      </c>
      <c r="Q328" s="211">
        <v>0.14494</v>
      </c>
      <c r="R328" s="211">
        <f>Q328*H328</f>
        <v>0.43482000000000004</v>
      </c>
      <c r="S328" s="211">
        <v>0</v>
      </c>
      <c r="T328" s="212">
        <f>S328*H328</f>
        <v>0</v>
      </c>
      <c r="AR328" s="25" t="s">
        <v>187</v>
      </c>
      <c r="AT328" s="25" t="s">
        <v>182</v>
      </c>
      <c r="AU328" s="25" t="s">
        <v>86</v>
      </c>
      <c r="AY328" s="25" t="s">
        <v>180</v>
      </c>
      <c r="BE328" s="213">
        <f>IF(N328="základní",J328,0)</f>
        <v>0</v>
      </c>
      <c r="BF328" s="213">
        <f>IF(N328="snížená",J328,0)</f>
        <v>0</v>
      </c>
      <c r="BG328" s="213">
        <f>IF(N328="zákl. přenesená",J328,0)</f>
        <v>0</v>
      </c>
      <c r="BH328" s="213">
        <f>IF(N328="sníž. přenesená",J328,0)</f>
        <v>0</v>
      </c>
      <c r="BI328" s="213">
        <f>IF(N328="nulová",J328,0)</f>
        <v>0</v>
      </c>
      <c r="BJ328" s="25" t="s">
        <v>84</v>
      </c>
      <c r="BK328" s="213">
        <f>ROUND(I328*H328,2)</f>
        <v>0</v>
      </c>
      <c r="BL328" s="25" t="s">
        <v>187</v>
      </c>
      <c r="BM328" s="25" t="s">
        <v>1231</v>
      </c>
    </row>
    <row r="329" spans="2:51" s="12" customFormat="1" ht="12">
      <c r="B329" s="214"/>
      <c r="C329" s="215"/>
      <c r="D329" s="216" t="s">
        <v>189</v>
      </c>
      <c r="E329" s="217" t="s">
        <v>21</v>
      </c>
      <c r="F329" s="218" t="s">
        <v>1418</v>
      </c>
      <c r="G329" s="215"/>
      <c r="H329" s="217" t="s">
        <v>21</v>
      </c>
      <c r="I329" s="219"/>
      <c r="J329" s="215"/>
      <c r="K329" s="215"/>
      <c r="L329" s="220"/>
      <c r="M329" s="221"/>
      <c r="N329" s="222"/>
      <c r="O329" s="222"/>
      <c r="P329" s="222"/>
      <c r="Q329" s="222"/>
      <c r="R329" s="222"/>
      <c r="S329" s="222"/>
      <c r="T329" s="223"/>
      <c r="AT329" s="224" t="s">
        <v>189</v>
      </c>
      <c r="AU329" s="224" t="s">
        <v>86</v>
      </c>
      <c r="AV329" s="12" t="s">
        <v>84</v>
      </c>
      <c r="AW329" s="12" t="s">
        <v>39</v>
      </c>
      <c r="AX329" s="12" t="s">
        <v>76</v>
      </c>
      <c r="AY329" s="224" t="s">
        <v>180</v>
      </c>
    </row>
    <row r="330" spans="2:51" s="13" customFormat="1" ht="12">
      <c r="B330" s="225"/>
      <c r="C330" s="226"/>
      <c r="D330" s="216" t="s">
        <v>189</v>
      </c>
      <c r="E330" s="227" t="s">
        <v>21</v>
      </c>
      <c r="F330" s="228" t="s">
        <v>200</v>
      </c>
      <c r="G330" s="226"/>
      <c r="H330" s="229">
        <v>3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AT330" s="235" t="s">
        <v>189</v>
      </c>
      <c r="AU330" s="235" t="s">
        <v>86</v>
      </c>
      <c r="AV330" s="13" t="s">
        <v>86</v>
      </c>
      <c r="AW330" s="13" t="s">
        <v>39</v>
      </c>
      <c r="AX330" s="13" t="s">
        <v>76</v>
      </c>
      <c r="AY330" s="235" t="s">
        <v>180</v>
      </c>
    </row>
    <row r="331" spans="2:51" s="14" customFormat="1" ht="12">
      <c r="B331" s="236"/>
      <c r="C331" s="237"/>
      <c r="D331" s="216" t="s">
        <v>189</v>
      </c>
      <c r="E331" s="238" t="s">
        <v>21</v>
      </c>
      <c r="F331" s="239" t="s">
        <v>192</v>
      </c>
      <c r="G331" s="237"/>
      <c r="H331" s="240">
        <v>3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AT331" s="246" t="s">
        <v>189</v>
      </c>
      <c r="AU331" s="246" t="s">
        <v>86</v>
      </c>
      <c r="AV331" s="14" t="s">
        <v>187</v>
      </c>
      <c r="AW331" s="14" t="s">
        <v>39</v>
      </c>
      <c r="AX331" s="14" t="s">
        <v>84</v>
      </c>
      <c r="AY331" s="246" t="s">
        <v>180</v>
      </c>
    </row>
    <row r="332" spans="2:65" s="1" customFormat="1" ht="16.5" customHeight="1">
      <c r="B332" s="42"/>
      <c r="C332" s="264" t="s">
        <v>1119</v>
      </c>
      <c r="D332" s="264" t="s">
        <v>360</v>
      </c>
      <c r="E332" s="265" t="s">
        <v>1235</v>
      </c>
      <c r="F332" s="266" t="s">
        <v>1236</v>
      </c>
      <c r="G332" s="267" t="s">
        <v>872</v>
      </c>
      <c r="H332" s="268">
        <v>3</v>
      </c>
      <c r="I332" s="269"/>
      <c r="J332" s="270">
        <f>ROUND(I332*H332,2)</f>
        <v>0</v>
      </c>
      <c r="K332" s="266" t="s">
        <v>186</v>
      </c>
      <c r="L332" s="271"/>
      <c r="M332" s="272" t="s">
        <v>21</v>
      </c>
      <c r="N332" s="273" t="s">
        <v>47</v>
      </c>
      <c r="O332" s="43"/>
      <c r="P332" s="211">
        <f>O332*H332</f>
        <v>0</v>
      </c>
      <c r="Q332" s="211">
        <v>0.232</v>
      </c>
      <c r="R332" s="211">
        <f>Q332*H332</f>
        <v>0.6960000000000001</v>
      </c>
      <c r="S332" s="211">
        <v>0</v>
      </c>
      <c r="T332" s="212">
        <f>S332*H332</f>
        <v>0</v>
      </c>
      <c r="AR332" s="25" t="s">
        <v>484</v>
      </c>
      <c r="AT332" s="25" t="s">
        <v>360</v>
      </c>
      <c r="AU332" s="25" t="s">
        <v>86</v>
      </c>
      <c r="AY332" s="25" t="s">
        <v>180</v>
      </c>
      <c r="BE332" s="213">
        <f>IF(N332="základní",J332,0)</f>
        <v>0</v>
      </c>
      <c r="BF332" s="213">
        <f>IF(N332="snížená",J332,0)</f>
        <v>0</v>
      </c>
      <c r="BG332" s="213">
        <f>IF(N332="zákl. přenesená",J332,0)</f>
        <v>0</v>
      </c>
      <c r="BH332" s="213">
        <f>IF(N332="sníž. přenesená",J332,0)</f>
        <v>0</v>
      </c>
      <c r="BI332" s="213">
        <f>IF(N332="nulová",J332,0)</f>
        <v>0</v>
      </c>
      <c r="BJ332" s="25" t="s">
        <v>84</v>
      </c>
      <c r="BK332" s="213">
        <f>ROUND(I332*H332,2)</f>
        <v>0</v>
      </c>
      <c r="BL332" s="25" t="s">
        <v>484</v>
      </c>
      <c r="BM332" s="25" t="s">
        <v>1237</v>
      </c>
    </row>
    <row r="333" spans="2:51" s="12" customFormat="1" ht="12">
      <c r="B333" s="214"/>
      <c r="C333" s="215"/>
      <c r="D333" s="216" t="s">
        <v>189</v>
      </c>
      <c r="E333" s="217" t="s">
        <v>21</v>
      </c>
      <c r="F333" s="218" t="s">
        <v>1238</v>
      </c>
      <c r="G333" s="215"/>
      <c r="H333" s="217" t="s">
        <v>21</v>
      </c>
      <c r="I333" s="219"/>
      <c r="J333" s="215"/>
      <c r="K333" s="215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189</v>
      </c>
      <c r="AU333" s="224" t="s">
        <v>86</v>
      </c>
      <c r="AV333" s="12" t="s">
        <v>84</v>
      </c>
      <c r="AW333" s="12" t="s">
        <v>39</v>
      </c>
      <c r="AX333" s="12" t="s">
        <v>76</v>
      </c>
      <c r="AY333" s="224" t="s">
        <v>180</v>
      </c>
    </row>
    <row r="334" spans="2:51" s="13" customFormat="1" ht="12">
      <c r="B334" s="225"/>
      <c r="C334" s="226"/>
      <c r="D334" s="216" t="s">
        <v>189</v>
      </c>
      <c r="E334" s="227" t="s">
        <v>21</v>
      </c>
      <c r="F334" s="228" t="s">
        <v>200</v>
      </c>
      <c r="G334" s="226"/>
      <c r="H334" s="229">
        <v>3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AT334" s="235" t="s">
        <v>189</v>
      </c>
      <c r="AU334" s="235" t="s">
        <v>86</v>
      </c>
      <c r="AV334" s="13" t="s">
        <v>86</v>
      </c>
      <c r="AW334" s="13" t="s">
        <v>39</v>
      </c>
      <c r="AX334" s="13" t="s">
        <v>76</v>
      </c>
      <c r="AY334" s="235" t="s">
        <v>180</v>
      </c>
    </row>
    <row r="335" spans="2:51" s="14" customFormat="1" ht="12">
      <c r="B335" s="236"/>
      <c r="C335" s="237"/>
      <c r="D335" s="216" t="s">
        <v>189</v>
      </c>
      <c r="E335" s="238" t="s">
        <v>21</v>
      </c>
      <c r="F335" s="239" t="s">
        <v>192</v>
      </c>
      <c r="G335" s="237"/>
      <c r="H335" s="240">
        <v>3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AT335" s="246" t="s">
        <v>189</v>
      </c>
      <c r="AU335" s="246" t="s">
        <v>86</v>
      </c>
      <c r="AV335" s="14" t="s">
        <v>187</v>
      </c>
      <c r="AW335" s="14" t="s">
        <v>39</v>
      </c>
      <c r="AX335" s="14" t="s">
        <v>84</v>
      </c>
      <c r="AY335" s="246" t="s">
        <v>180</v>
      </c>
    </row>
    <row r="336" spans="2:65" s="1" customFormat="1" ht="16.5" customHeight="1">
      <c r="B336" s="42"/>
      <c r="C336" s="264" t="s">
        <v>1125</v>
      </c>
      <c r="D336" s="264" t="s">
        <v>360</v>
      </c>
      <c r="E336" s="265" t="s">
        <v>1240</v>
      </c>
      <c r="F336" s="266" t="s">
        <v>1241</v>
      </c>
      <c r="G336" s="267" t="s">
        <v>872</v>
      </c>
      <c r="H336" s="268">
        <v>3</v>
      </c>
      <c r="I336" s="269"/>
      <c r="J336" s="270">
        <f>ROUND(I336*H336,2)</f>
        <v>0</v>
      </c>
      <c r="K336" s="266" t="s">
        <v>186</v>
      </c>
      <c r="L336" s="271"/>
      <c r="M336" s="272" t="s">
        <v>21</v>
      </c>
      <c r="N336" s="273" t="s">
        <v>47</v>
      </c>
      <c r="O336" s="43"/>
      <c r="P336" s="211">
        <f>O336*H336</f>
        <v>0</v>
      </c>
      <c r="Q336" s="211">
        <v>0.12</v>
      </c>
      <c r="R336" s="211">
        <f>Q336*H336</f>
        <v>0.36</v>
      </c>
      <c r="S336" s="211">
        <v>0</v>
      </c>
      <c r="T336" s="212">
        <f>S336*H336</f>
        <v>0</v>
      </c>
      <c r="AR336" s="25" t="s">
        <v>484</v>
      </c>
      <c r="AT336" s="25" t="s">
        <v>360</v>
      </c>
      <c r="AU336" s="25" t="s">
        <v>86</v>
      </c>
      <c r="AY336" s="25" t="s">
        <v>180</v>
      </c>
      <c r="BE336" s="213">
        <f>IF(N336="základní",J336,0)</f>
        <v>0</v>
      </c>
      <c r="BF336" s="213">
        <f>IF(N336="snížená",J336,0)</f>
        <v>0</v>
      </c>
      <c r="BG336" s="213">
        <f>IF(N336="zákl. přenesená",J336,0)</f>
        <v>0</v>
      </c>
      <c r="BH336" s="213">
        <f>IF(N336="sníž. přenesená",J336,0)</f>
        <v>0</v>
      </c>
      <c r="BI336" s="213">
        <f>IF(N336="nulová",J336,0)</f>
        <v>0</v>
      </c>
      <c r="BJ336" s="25" t="s">
        <v>84</v>
      </c>
      <c r="BK336" s="213">
        <f>ROUND(I336*H336,2)</f>
        <v>0</v>
      </c>
      <c r="BL336" s="25" t="s">
        <v>484</v>
      </c>
      <c r="BM336" s="25" t="s">
        <v>1242</v>
      </c>
    </row>
    <row r="337" spans="2:51" s="12" customFormat="1" ht="12">
      <c r="B337" s="214"/>
      <c r="C337" s="215"/>
      <c r="D337" s="216" t="s">
        <v>189</v>
      </c>
      <c r="E337" s="217" t="s">
        <v>21</v>
      </c>
      <c r="F337" s="218" t="s">
        <v>1243</v>
      </c>
      <c r="G337" s="215"/>
      <c r="H337" s="217" t="s">
        <v>21</v>
      </c>
      <c r="I337" s="219"/>
      <c r="J337" s="215"/>
      <c r="K337" s="215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189</v>
      </c>
      <c r="AU337" s="224" t="s">
        <v>86</v>
      </c>
      <c r="AV337" s="12" t="s">
        <v>84</v>
      </c>
      <c r="AW337" s="12" t="s">
        <v>39</v>
      </c>
      <c r="AX337" s="12" t="s">
        <v>76</v>
      </c>
      <c r="AY337" s="224" t="s">
        <v>180</v>
      </c>
    </row>
    <row r="338" spans="2:51" s="13" customFormat="1" ht="12">
      <c r="B338" s="225"/>
      <c r="C338" s="226"/>
      <c r="D338" s="216" t="s">
        <v>189</v>
      </c>
      <c r="E338" s="227" t="s">
        <v>21</v>
      </c>
      <c r="F338" s="228" t="s">
        <v>200</v>
      </c>
      <c r="G338" s="226"/>
      <c r="H338" s="229">
        <v>3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AT338" s="235" t="s">
        <v>189</v>
      </c>
      <c r="AU338" s="235" t="s">
        <v>86</v>
      </c>
      <c r="AV338" s="13" t="s">
        <v>86</v>
      </c>
      <c r="AW338" s="13" t="s">
        <v>39</v>
      </c>
      <c r="AX338" s="13" t="s">
        <v>76</v>
      </c>
      <c r="AY338" s="235" t="s">
        <v>180</v>
      </c>
    </row>
    <row r="339" spans="2:51" s="14" customFormat="1" ht="12">
      <c r="B339" s="236"/>
      <c r="C339" s="237"/>
      <c r="D339" s="216" t="s">
        <v>189</v>
      </c>
      <c r="E339" s="238" t="s">
        <v>21</v>
      </c>
      <c r="F339" s="239" t="s">
        <v>192</v>
      </c>
      <c r="G339" s="237"/>
      <c r="H339" s="240">
        <v>3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AT339" s="246" t="s">
        <v>189</v>
      </c>
      <c r="AU339" s="246" t="s">
        <v>86</v>
      </c>
      <c r="AV339" s="14" t="s">
        <v>187</v>
      </c>
      <c r="AW339" s="14" t="s">
        <v>39</v>
      </c>
      <c r="AX339" s="14" t="s">
        <v>84</v>
      </c>
      <c r="AY339" s="246" t="s">
        <v>180</v>
      </c>
    </row>
    <row r="340" spans="2:65" s="1" customFormat="1" ht="16.5" customHeight="1">
      <c r="B340" s="42"/>
      <c r="C340" s="264" t="s">
        <v>1130</v>
      </c>
      <c r="D340" s="264" t="s">
        <v>360</v>
      </c>
      <c r="E340" s="265" t="s">
        <v>1245</v>
      </c>
      <c r="F340" s="266" t="s">
        <v>1246</v>
      </c>
      <c r="G340" s="267" t="s">
        <v>872</v>
      </c>
      <c r="H340" s="268">
        <v>3</v>
      </c>
      <c r="I340" s="269"/>
      <c r="J340" s="270">
        <f>ROUND(I340*H340,2)</f>
        <v>0</v>
      </c>
      <c r="K340" s="266" t="s">
        <v>186</v>
      </c>
      <c r="L340" s="271"/>
      <c r="M340" s="272" t="s">
        <v>21</v>
      </c>
      <c r="N340" s="273" t="s">
        <v>47</v>
      </c>
      <c r="O340" s="43"/>
      <c r="P340" s="211">
        <f>O340*H340</f>
        <v>0</v>
      </c>
      <c r="Q340" s="211">
        <v>0.06</v>
      </c>
      <c r="R340" s="211">
        <f>Q340*H340</f>
        <v>0.18</v>
      </c>
      <c r="S340" s="211">
        <v>0</v>
      </c>
      <c r="T340" s="212">
        <f>S340*H340</f>
        <v>0</v>
      </c>
      <c r="AR340" s="25" t="s">
        <v>484</v>
      </c>
      <c r="AT340" s="25" t="s">
        <v>360</v>
      </c>
      <c r="AU340" s="25" t="s">
        <v>86</v>
      </c>
      <c r="AY340" s="25" t="s">
        <v>180</v>
      </c>
      <c r="BE340" s="213">
        <f>IF(N340="základní",J340,0)</f>
        <v>0</v>
      </c>
      <c r="BF340" s="213">
        <f>IF(N340="snížená",J340,0)</f>
        <v>0</v>
      </c>
      <c r="BG340" s="213">
        <f>IF(N340="zákl. přenesená",J340,0)</f>
        <v>0</v>
      </c>
      <c r="BH340" s="213">
        <f>IF(N340="sníž. přenesená",J340,0)</f>
        <v>0</v>
      </c>
      <c r="BI340" s="213">
        <f>IF(N340="nulová",J340,0)</f>
        <v>0</v>
      </c>
      <c r="BJ340" s="25" t="s">
        <v>84</v>
      </c>
      <c r="BK340" s="213">
        <f>ROUND(I340*H340,2)</f>
        <v>0</v>
      </c>
      <c r="BL340" s="25" t="s">
        <v>484</v>
      </c>
      <c r="BM340" s="25" t="s">
        <v>1247</v>
      </c>
    </row>
    <row r="341" spans="2:51" s="12" customFormat="1" ht="12">
      <c r="B341" s="214"/>
      <c r="C341" s="215"/>
      <c r="D341" s="216" t="s">
        <v>189</v>
      </c>
      <c r="E341" s="217" t="s">
        <v>21</v>
      </c>
      <c r="F341" s="218" t="s">
        <v>1243</v>
      </c>
      <c r="G341" s="215"/>
      <c r="H341" s="217" t="s">
        <v>21</v>
      </c>
      <c r="I341" s="219"/>
      <c r="J341" s="215"/>
      <c r="K341" s="215"/>
      <c r="L341" s="220"/>
      <c r="M341" s="221"/>
      <c r="N341" s="222"/>
      <c r="O341" s="222"/>
      <c r="P341" s="222"/>
      <c r="Q341" s="222"/>
      <c r="R341" s="222"/>
      <c r="S341" s="222"/>
      <c r="T341" s="223"/>
      <c r="AT341" s="224" t="s">
        <v>189</v>
      </c>
      <c r="AU341" s="224" t="s">
        <v>86</v>
      </c>
      <c r="AV341" s="12" t="s">
        <v>84</v>
      </c>
      <c r="AW341" s="12" t="s">
        <v>39</v>
      </c>
      <c r="AX341" s="12" t="s">
        <v>76</v>
      </c>
      <c r="AY341" s="224" t="s">
        <v>180</v>
      </c>
    </row>
    <row r="342" spans="2:51" s="13" customFormat="1" ht="12">
      <c r="B342" s="225"/>
      <c r="C342" s="226"/>
      <c r="D342" s="216" t="s">
        <v>189</v>
      </c>
      <c r="E342" s="227" t="s">
        <v>21</v>
      </c>
      <c r="F342" s="228" t="s">
        <v>200</v>
      </c>
      <c r="G342" s="226"/>
      <c r="H342" s="229">
        <v>3</v>
      </c>
      <c r="I342" s="230"/>
      <c r="J342" s="226"/>
      <c r="K342" s="226"/>
      <c r="L342" s="231"/>
      <c r="M342" s="232"/>
      <c r="N342" s="233"/>
      <c r="O342" s="233"/>
      <c r="P342" s="233"/>
      <c r="Q342" s="233"/>
      <c r="R342" s="233"/>
      <c r="S342" s="233"/>
      <c r="T342" s="234"/>
      <c r="AT342" s="235" t="s">
        <v>189</v>
      </c>
      <c r="AU342" s="235" t="s">
        <v>86</v>
      </c>
      <c r="AV342" s="13" t="s">
        <v>86</v>
      </c>
      <c r="AW342" s="13" t="s">
        <v>39</v>
      </c>
      <c r="AX342" s="13" t="s">
        <v>76</v>
      </c>
      <c r="AY342" s="235" t="s">
        <v>180</v>
      </c>
    </row>
    <row r="343" spans="2:51" s="14" customFormat="1" ht="12">
      <c r="B343" s="236"/>
      <c r="C343" s="237"/>
      <c r="D343" s="216" t="s">
        <v>189</v>
      </c>
      <c r="E343" s="238" t="s">
        <v>21</v>
      </c>
      <c r="F343" s="239" t="s">
        <v>192</v>
      </c>
      <c r="G343" s="237"/>
      <c r="H343" s="240">
        <v>3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AT343" s="246" t="s">
        <v>189</v>
      </c>
      <c r="AU343" s="246" t="s">
        <v>86</v>
      </c>
      <c r="AV343" s="14" t="s">
        <v>187</v>
      </c>
      <c r="AW343" s="14" t="s">
        <v>39</v>
      </c>
      <c r="AX343" s="14" t="s">
        <v>84</v>
      </c>
      <c r="AY343" s="246" t="s">
        <v>180</v>
      </c>
    </row>
    <row r="344" spans="2:65" s="1" customFormat="1" ht="16.5" customHeight="1">
      <c r="B344" s="42"/>
      <c r="C344" s="264" t="s">
        <v>1135</v>
      </c>
      <c r="D344" s="264" t="s">
        <v>360</v>
      </c>
      <c r="E344" s="265" t="s">
        <v>1249</v>
      </c>
      <c r="F344" s="266" t="s">
        <v>1250</v>
      </c>
      <c r="G344" s="267" t="s">
        <v>872</v>
      </c>
      <c r="H344" s="268">
        <v>3</v>
      </c>
      <c r="I344" s="269"/>
      <c r="J344" s="270">
        <f>ROUND(I344*H344,2)</f>
        <v>0</v>
      </c>
      <c r="K344" s="266" t="s">
        <v>186</v>
      </c>
      <c r="L344" s="271"/>
      <c r="M344" s="272" t="s">
        <v>21</v>
      </c>
      <c r="N344" s="273" t="s">
        <v>47</v>
      </c>
      <c r="O344" s="43"/>
      <c r="P344" s="211">
        <f>O344*H344</f>
        <v>0</v>
      </c>
      <c r="Q344" s="211">
        <v>0.103</v>
      </c>
      <c r="R344" s="211">
        <f>Q344*H344</f>
        <v>0.309</v>
      </c>
      <c r="S344" s="211">
        <v>0</v>
      </c>
      <c r="T344" s="212">
        <f>S344*H344</f>
        <v>0</v>
      </c>
      <c r="AR344" s="25" t="s">
        <v>484</v>
      </c>
      <c r="AT344" s="25" t="s">
        <v>360</v>
      </c>
      <c r="AU344" s="25" t="s">
        <v>86</v>
      </c>
      <c r="AY344" s="25" t="s">
        <v>180</v>
      </c>
      <c r="BE344" s="213">
        <f>IF(N344="základní",J344,0)</f>
        <v>0</v>
      </c>
      <c r="BF344" s="213">
        <f>IF(N344="snížená",J344,0)</f>
        <v>0</v>
      </c>
      <c r="BG344" s="213">
        <f>IF(N344="zákl. přenesená",J344,0)</f>
        <v>0</v>
      </c>
      <c r="BH344" s="213">
        <f>IF(N344="sníž. přenesená",J344,0)</f>
        <v>0</v>
      </c>
      <c r="BI344" s="213">
        <f>IF(N344="nulová",J344,0)</f>
        <v>0</v>
      </c>
      <c r="BJ344" s="25" t="s">
        <v>84</v>
      </c>
      <c r="BK344" s="213">
        <f>ROUND(I344*H344,2)</f>
        <v>0</v>
      </c>
      <c r="BL344" s="25" t="s">
        <v>484</v>
      </c>
      <c r="BM344" s="25" t="s">
        <v>1251</v>
      </c>
    </row>
    <row r="345" spans="2:51" s="12" customFormat="1" ht="12">
      <c r="B345" s="214"/>
      <c r="C345" s="215"/>
      <c r="D345" s="216" t="s">
        <v>189</v>
      </c>
      <c r="E345" s="217" t="s">
        <v>21</v>
      </c>
      <c r="F345" s="218" t="s">
        <v>1252</v>
      </c>
      <c r="G345" s="215"/>
      <c r="H345" s="217" t="s">
        <v>21</v>
      </c>
      <c r="I345" s="219"/>
      <c r="J345" s="215"/>
      <c r="K345" s="215"/>
      <c r="L345" s="220"/>
      <c r="M345" s="221"/>
      <c r="N345" s="222"/>
      <c r="O345" s="222"/>
      <c r="P345" s="222"/>
      <c r="Q345" s="222"/>
      <c r="R345" s="222"/>
      <c r="S345" s="222"/>
      <c r="T345" s="223"/>
      <c r="AT345" s="224" t="s">
        <v>189</v>
      </c>
      <c r="AU345" s="224" t="s">
        <v>86</v>
      </c>
      <c r="AV345" s="12" t="s">
        <v>84</v>
      </c>
      <c r="AW345" s="12" t="s">
        <v>39</v>
      </c>
      <c r="AX345" s="12" t="s">
        <v>76</v>
      </c>
      <c r="AY345" s="224" t="s">
        <v>180</v>
      </c>
    </row>
    <row r="346" spans="2:51" s="13" customFormat="1" ht="12">
      <c r="B346" s="225"/>
      <c r="C346" s="226"/>
      <c r="D346" s="216" t="s">
        <v>189</v>
      </c>
      <c r="E346" s="227" t="s">
        <v>21</v>
      </c>
      <c r="F346" s="228" t="s">
        <v>200</v>
      </c>
      <c r="G346" s="226"/>
      <c r="H346" s="229">
        <v>3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AT346" s="235" t="s">
        <v>189</v>
      </c>
      <c r="AU346" s="235" t="s">
        <v>86</v>
      </c>
      <c r="AV346" s="13" t="s">
        <v>86</v>
      </c>
      <c r="AW346" s="13" t="s">
        <v>39</v>
      </c>
      <c r="AX346" s="13" t="s">
        <v>76</v>
      </c>
      <c r="AY346" s="235" t="s">
        <v>180</v>
      </c>
    </row>
    <row r="347" spans="2:51" s="14" customFormat="1" ht="12">
      <c r="B347" s="236"/>
      <c r="C347" s="237"/>
      <c r="D347" s="216" t="s">
        <v>189</v>
      </c>
      <c r="E347" s="238" t="s">
        <v>21</v>
      </c>
      <c r="F347" s="239" t="s">
        <v>192</v>
      </c>
      <c r="G347" s="237"/>
      <c r="H347" s="240">
        <v>3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AT347" s="246" t="s">
        <v>189</v>
      </c>
      <c r="AU347" s="246" t="s">
        <v>86</v>
      </c>
      <c r="AV347" s="14" t="s">
        <v>187</v>
      </c>
      <c r="AW347" s="14" t="s">
        <v>39</v>
      </c>
      <c r="AX347" s="14" t="s">
        <v>84</v>
      </c>
      <c r="AY347" s="246" t="s">
        <v>180</v>
      </c>
    </row>
    <row r="348" spans="2:65" s="1" customFormat="1" ht="16.5" customHeight="1">
      <c r="B348" s="42"/>
      <c r="C348" s="264" t="s">
        <v>1140</v>
      </c>
      <c r="D348" s="264" t="s">
        <v>360</v>
      </c>
      <c r="E348" s="265" t="s">
        <v>1254</v>
      </c>
      <c r="F348" s="266" t="s">
        <v>1255</v>
      </c>
      <c r="G348" s="267" t="s">
        <v>872</v>
      </c>
      <c r="H348" s="268">
        <v>3</v>
      </c>
      <c r="I348" s="269"/>
      <c r="J348" s="270">
        <f>ROUND(I348*H348,2)</f>
        <v>0</v>
      </c>
      <c r="K348" s="266" t="s">
        <v>186</v>
      </c>
      <c r="L348" s="271"/>
      <c r="M348" s="272" t="s">
        <v>21</v>
      </c>
      <c r="N348" s="273" t="s">
        <v>47</v>
      </c>
      <c r="O348" s="43"/>
      <c r="P348" s="211">
        <f>O348*H348</f>
        <v>0</v>
      </c>
      <c r="Q348" s="211">
        <v>0.027</v>
      </c>
      <c r="R348" s="211">
        <f>Q348*H348</f>
        <v>0.081</v>
      </c>
      <c r="S348" s="211">
        <v>0</v>
      </c>
      <c r="T348" s="212">
        <f>S348*H348</f>
        <v>0</v>
      </c>
      <c r="AR348" s="25" t="s">
        <v>484</v>
      </c>
      <c r="AT348" s="25" t="s">
        <v>360</v>
      </c>
      <c r="AU348" s="25" t="s">
        <v>86</v>
      </c>
      <c r="AY348" s="25" t="s">
        <v>180</v>
      </c>
      <c r="BE348" s="213">
        <f>IF(N348="základní",J348,0)</f>
        <v>0</v>
      </c>
      <c r="BF348" s="213">
        <f>IF(N348="snížená",J348,0)</f>
        <v>0</v>
      </c>
      <c r="BG348" s="213">
        <f>IF(N348="zákl. přenesená",J348,0)</f>
        <v>0</v>
      </c>
      <c r="BH348" s="213">
        <f>IF(N348="sníž. přenesená",J348,0)</f>
        <v>0</v>
      </c>
      <c r="BI348" s="213">
        <f>IF(N348="nulová",J348,0)</f>
        <v>0</v>
      </c>
      <c r="BJ348" s="25" t="s">
        <v>84</v>
      </c>
      <c r="BK348" s="213">
        <f>ROUND(I348*H348,2)</f>
        <v>0</v>
      </c>
      <c r="BL348" s="25" t="s">
        <v>484</v>
      </c>
      <c r="BM348" s="25" t="s">
        <v>1256</v>
      </c>
    </row>
    <row r="349" spans="2:51" s="12" customFormat="1" ht="12">
      <c r="B349" s="214"/>
      <c r="C349" s="215"/>
      <c r="D349" s="216" t="s">
        <v>189</v>
      </c>
      <c r="E349" s="217" t="s">
        <v>21</v>
      </c>
      <c r="F349" s="218" t="s">
        <v>1257</v>
      </c>
      <c r="G349" s="215"/>
      <c r="H349" s="217" t="s">
        <v>21</v>
      </c>
      <c r="I349" s="219"/>
      <c r="J349" s="215"/>
      <c r="K349" s="215"/>
      <c r="L349" s="220"/>
      <c r="M349" s="221"/>
      <c r="N349" s="222"/>
      <c r="O349" s="222"/>
      <c r="P349" s="222"/>
      <c r="Q349" s="222"/>
      <c r="R349" s="222"/>
      <c r="S349" s="222"/>
      <c r="T349" s="223"/>
      <c r="AT349" s="224" t="s">
        <v>189</v>
      </c>
      <c r="AU349" s="224" t="s">
        <v>86</v>
      </c>
      <c r="AV349" s="12" t="s">
        <v>84</v>
      </c>
      <c r="AW349" s="12" t="s">
        <v>39</v>
      </c>
      <c r="AX349" s="12" t="s">
        <v>76</v>
      </c>
      <c r="AY349" s="224" t="s">
        <v>180</v>
      </c>
    </row>
    <row r="350" spans="2:51" s="13" customFormat="1" ht="12">
      <c r="B350" s="225"/>
      <c r="C350" s="226"/>
      <c r="D350" s="216" t="s">
        <v>189</v>
      </c>
      <c r="E350" s="227" t="s">
        <v>21</v>
      </c>
      <c r="F350" s="228" t="s">
        <v>200</v>
      </c>
      <c r="G350" s="226"/>
      <c r="H350" s="229">
        <v>3</v>
      </c>
      <c r="I350" s="230"/>
      <c r="J350" s="226"/>
      <c r="K350" s="226"/>
      <c r="L350" s="231"/>
      <c r="M350" s="232"/>
      <c r="N350" s="233"/>
      <c r="O350" s="233"/>
      <c r="P350" s="233"/>
      <c r="Q350" s="233"/>
      <c r="R350" s="233"/>
      <c r="S350" s="233"/>
      <c r="T350" s="234"/>
      <c r="AT350" s="235" t="s">
        <v>189</v>
      </c>
      <c r="AU350" s="235" t="s">
        <v>86</v>
      </c>
      <c r="AV350" s="13" t="s">
        <v>86</v>
      </c>
      <c r="AW350" s="13" t="s">
        <v>39</v>
      </c>
      <c r="AX350" s="13" t="s">
        <v>76</v>
      </c>
      <c r="AY350" s="235" t="s">
        <v>180</v>
      </c>
    </row>
    <row r="351" spans="2:51" s="14" customFormat="1" ht="12">
      <c r="B351" s="236"/>
      <c r="C351" s="237"/>
      <c r="D351" s="216" t="s">
        <v>189</v>
      </c>
      <c r="E351" s="238" t="s">
        <v>21</v>
      </c>
      <c r="F351" s="239" t="s">
        <v>192</v>
      </c>
      <c r="G351" s="237"/>
      <c r="H351" s="240">
        <v>3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AT351" s="246" t="s">
        <v>189</v>
      </c>
      <c r="AU351" s="246" t="s">
        <v>86</v>
      </c>
      <c r="AV351" s="14" t="s">
        <v>187</v>
      </c>
      <c r="AW351" s="14" t="s">
        <v>39</v>
      </c>
      <c r="AX351" s="14" t="s">
        <v>84</v>
      </c>
      <c r="AY351" s="246" t="s">
        <v>180</v>
      </c>
    </row>
    <row r="352" spans="2:65" s="1" customFormat="1" ht="25.5" customHeight="1">
      <c r="B352" s="42"/>
      <c r="C352" s="202" t="s">
        <v>1145</v>
      </c>
      <c r="D352" s="202" t="s">
        <v>182</v>
      </c>
      <c r="E352" s="203" t="s">
        <v>1265</v>
      </c>
      <c r="F352" s="204" t="s">
        <v>1266</v>
      </c>
      <c r="G352" s="205" t="s">
        <v>872</v>
      </c>
      <c r="H352" s="206">
        <v>3</v>
      </c>
      <c r="I352" s="207"/>
      <c r="J352" s="208">
        <f>ROUND(I352*H352,2)</f>
        <v>0</v>
      </c>
      <c r="K352" s="204" t="s">
        <v>186</v>
      </c>
      <c r="L352" s="62"/>
      <c r="M352" s="209" t="s">
        <v>21</v>
      </c>
      <c r="N352" s="210" t="s">
        <v>47</v>
      </c>
      <c r="O352" s="43"/>
      <c r="P352" s="211">
        <f>O352*H352</f>
        <v>0</v>
      </c>
      <c r="Q352" s="211">
        <v>0.00702</v>
      </c>
      <c r="R352" s="211">
        <f>Q352*H352</f>
        <v>0.021060000000000002</v>
      </c>
      <c r="S352" s="211">
        <v>0</v>
      </c>
      <c r="T352" s="212">
        <f>S352*H352</f>
        <v>0</v>
      </c>
      <c r="AR352" s="25" t="s">
        <v>187</v>
      </c>
      <c r="AT352" s="25" t="s">
        <v>182</v>
      </c>
      <c r="AU352" s="25" t="s">
        <v>86</v>
      </c>
      <c r="AY352" s="25" t="s">
        <v>180</v>
      </c>
      <c r="BE352" s="213">
        <f>IF(N352="základní",J352,0)</f>
        <v>0</v>
      </c>
      <c r="BF352" s="213">
        <f>IF(N352="snížená",J352,0)</f>
        <v>0</v>
      </c>
      <c r="BG352" s="213">
        <f>IF(N352="zákl. přenesená",J352,0)</f>
        <v>0</v>
      </c>
      <c r="BH352" s="213">
        <f>IF(N352="sníž. přenesená",J352,0)</f>
        <v>0</v>
      </c>
      <c r="BI352" s="213">
        <f>IF(N352="nulová",J352,0)</f>
        <v>0</v>
      </c>
      <c r="BJ352" s="25" t="s">
        <v>84</v>
      </c>
      <c r="BK352" s="213">
        <f>ROUND(I352*H352,2)</f>
        <v>0</v>
      </c>
      <c r="BL352" s="25" t="s">
        <v>187</v>
      </c>
      <c r="BM352" s="25" t="s">
        <v>1267</v>
      </c>
    </row>
    <row r="353" spans="2:51" s="12" customFormat="1" ht="12">
      <c r="B353" s="214"/>
      <c r="C353" s="215"/>
      <c r="D353" s="216" t="s">
        <v>189</v>
      </c>
      <c r="E353" s="217" t="s">
        <v>21</v>
      </c>
      <c r="F353" s="218" t="s">
        <v>1268</v>
      </c>
      <c r="G353" s="215"/>
      <c r="H353" s="217" t="s">
        <v>21</v>
      </c>
      <c r="I353" s="219"/>
      <c r="J353" s="215"/>
      <c r="K353" s="215"/>
      <c r="L353" s="220"/>
      <c r="M353" s="221"/>
      <c r="N353" s="222"/>
      <c r="O353" s="222"/>
      <c r="P353" s="222"/>
      <c r="Q353" s="222"/>
      <c r="R353" s="222"/>
      <c r="S353" s="222"/>
      <c r="T353" s="223"/>
      <c r="AT353" s="224" t="s">
        <v>189</v>
      </c>
      <c r="AU353" s="224" t="s">
        <v>86</v>
      </c>
      <c r="AV353" s="12" t="s">
        <v>84</v>
      </c>
      <c r="AW353" s="12" t="s">
        <v>39</v>
      </c>
      <c r="AX353" s="12" t="s">
        <v>76</v>
      </c>
      <c r="AY353" s="224" t="s">
        <v>180</v>
      </c>
    </row>
    <row r="354" spans="2:51" s="13" customFormat="1" ht="12">
      <c r="B354" s="225"/>
      <c r="C354" s="226"/>
      <c r="D354" s="216" t="s">
        <v>189</v>
      </c>
      <c r="E354" s="227" t="s">
        <v>21</v>
      </c>
      <c r="F354" s="228" t="s">
        <v>200</v>
      </c>
      <c r="G354" s="226"/>
      <c r="H354" s="229">
        <v>3</v>
      </c>
      <c r="I354" s="230"/>
      <c r="J354" s="226"/>
      <c r="K354" s="226"/>
      <c r="L354" s="231"/>
      <c r="M354" s="232"/>
      <c r="N354" s="233"/>
      <c r="O354" s="233"/>
      <c r="P354" s="233"/>
      <c r="Q354" s="233"/>
      <c r="R354" s="233"/>
      <c r="S354" s="233"/>
      <c r="T354" s="234"/>
      <c r="AT354" s="235" t="s">
        <v>189</v>
      </c>
      <c r="AU354" s="235" t="s">
        <v>86</v>
      </c>
      <c r="AV354" s="13" t="s">
        <v>86</v>
      </c>
      <c r="AW354" s="13" t="s">
        <v>39</v>
      </c>
      <c r="AX354" s="13" t="s">
        <v>76</v>
      </c>
      <c r="AY354" s="235" t="s">
        <v>180</v>
      </c>
    </row>
    <row r="355" spans="2:51" s="14" customFormat="1" ht="12">
      <c r="B355" s="236"/>
      <c r="C355" s="237"/>
      <c r="D355" s="216" t="s">
        <v>189</v>
      </c>
      <c r="E355" s="238" t="s">
        <v>21</v>
      </c>
      <c r="F355" s="239" t="s">
        <v>192</v>
      </c>
      <c r="G355" s="237"/>
      <c r="H355" s="240">
        <v>3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AT355" s="246" t="s">
        <v>189</v>
      </c>
      <c r="AU355" s="246" t="s">
        <v>86</v>
      </c>
      <c r="AV355" s="14" t="s">
        <v>187</v>
      </c>
      <c r="AW355" s="14" t="s">
        <v>39</v>
      </c>
      <c r="AX355" s="14" t="s">
        <v>84</v>
      </c>
      <c r="AY355" s="246" t="s">
        <v>180</v>
      </c>
    </row>
    <row r="356" spans="2:65" s="1" customFormat="1" ht="16.5" customHeight="1">
      <c r="B356" s="42"/>
      <c r="C356" s="264" t="s">
        <v>1151</v>
      </c>
      <c r="D356" s="264" t="s">
        <v>360</v>
      </c>
      <c r="E356" s="265" t="s">
        <v>1270</v>
      </c>
      <c r="F356" s="266" t="s">
        <v>1271</v>
      </c>
      <c r="G356" s="267" t="s">
        <v>872</v>
      </c>
      <c r="H356" s="268">
        <v>3</v>
      </c>
      <c r="I356" s="269"/>
      <c r="J356" s="270">
        <f>ROUND(I356*H356,2)</f>
        <v>0</v>
      </c>
      <c r="K356" s="266" t="s">
        <v>422</v>
      </c>
      <c r="L356" s="271"/>
      <c r="M356" s="272" t="s">
        <v>21</v>
      </c>
      <c r="N356" s="273" t="s">
        <v>47</v>
      </c>
      <c r="O356" s="43"/>
      <c r="P356" s="211">
        <f>O356*H356</f>
        <v>0</v>
      </c>
      <c r="Q356" s="211">
        <v>0.105</v>
      </c>
      <c r="R356" s="211">
        <f>Q356*H356</f>
        <v>0.315</v>
      </c>
      <c r="S356" s="211">
        <v>0</v>
      </c>
      <c r="T356" s="212">
        <f>S356*H356</f>
        <v>0</v>
      </c>
      <c r="AR356" s="25" t="s">
        <v>484</v>
      </c>
      <c r="AT356" s="25" t="s">
        <v>360</v>
      </c>
      <c r="AU356" s="25" t="s">
        <v>86</v>
      </c>
      <c r="AY356" s="25" t="s">
        <v>180</v>
      </c>
      <c r="BE356" s="213">
        <f>IF(N356="základní",J356,0)</f>
        <v>0</v>
      </c>
      <c r="BF356" s="213">
        <f>IF(N356="snížená",J356,0)</f>
        <v>0</v>
      </c>
      <c r="BG356" s="213">
        <f>IF(N356="zákl. přenesená",J356,0)</f>
        <v>0</v>
      </c>
      <c r="BH356" s="213">
        <f>IF(N356="sníž. přenesená",J356,0)</f>
        <v>0</v>
      </c>
      <c r="BI356" s="213">
        <f>IF(N356="nulová",J356,0)</f>
        <v>0</v>
      </c>
      <c r="BJ356" s="25" t="s">
        <v>84</v>
      </c>
      <c r="BK356" s="213">
        <f>ROUND(I356*H356,2)</f>
        <v>0</v>
      </c>
      <c r="BL356" s="25" t="s">
        <v>484</v>
      </c>
      <c r="BM356" s="25" t="s">
        <v>1272</v>
      </c>
    </row>
    <row r="357" spans="2:47" s="1" customFormat="1" ht="24">
      <c r="B357" s="42"/>
      <c r="C357" s="64"/>
      <c r="D357" s="216" t="s">
        <v>424</v>
      </c>
      <c r="E357" s="64"/>
      <c r="F357" s="274" t="s">
        <v>425</v>
      </c>
      <c r="G357" s="64"/>
      <c r="H357" s="64"/>
      <c r="I357" s="173"/>
      <c r="J357" s="64"/>
      <c r="K357" s="64"/>
      <c r="L357" s="62"/>
      <c r="M357" s="275"/>
      <c r="N357" s="43"/>
      <c r="O357" s="43"/>
      <c r="P357" s="43"/>
      <c r="Q357" s="43"/>
      <c r="R357" s="43"/>
      <c r="S357" s="43"/>
      <c r="T357" s="79"/>
      <c r="AT357" s="25" t="s">
        <v>424</v>
      </c>
      <c r="AU357" s="25" t="s">
        <v>86</v>
      </c>
    </row>
    <row r="358" spans="2:51" s="12" customFormat="1" ht="12">
      <c r="B358" s="214"/>
      <c r="C358" s="215"/>
      <c r="D358" s="216" t="s">
        <v>189</v>
      </c>
      <c r="E358" s="217" t="s">
        <v>21</v>
      </c>
      <c r="F358" s="218" t="s">
        <v>1273</v>
      </c>
      <c r="G358" s="215"/>
      <c r="H358" s="217" t="s">
        <v>21</v>
      </c>
      <c r="I358" s="219"/>
      <c r="J358" s="215"/>
      <c r="K358" s="215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189</v>
      </c>
      <c r="AU358" s="224" t="s">
        <v>86</v>
      </c>
      <c r="AV358" s="12" t="s">
        <v>84</v>
      </c>
      <c r="AW358" s="12" t="s">
        <v>39</v>
      </c>
      <c r="AX358" s="12" t="s">
        <v>76</v>
      </c>
      <c r="AY358" s="224" t="s">
        <v>180</v>
      </c>
    </row>
    <row r="359" spans="2:51" s="13" customFormat="1" ht="12">
      <c r="B359" s="225"/>
      <c r="C359" s="226"/>
      <c r="D359" s="216" t="s">
        <v>189</v>
      </c>
      <c r="E359" s="227" t="s">
        <v>21</v>
      </c>
      <c r="F359" s="228" t="s">
        <v>200</v>
      </c>
      <c r="G359" s="226"/>
      <c r="H359" s="229">
        <v>3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AT359" s="235" t="s">
        <v>189</v>
      </c>
      <c r="AU359" s="235" t="s">
        <v>86</v>
      </c>
      <c r="AV359" s="13" t="s">
        <v>86</v>
      </c>
      <c r="AW359" s="13" t="s">
        <v>39</v>
      </c>
      <c r="AX359" s="13" t="s">
        <v>76</v>
      </c>
      <c r="AY359" s="235" t="s">
        <v>180</v>
      </c>
    </row>
    <row r="360" spans="2:51" s="14" customFormat="1" ht="12">
      <c r="B360" s="236"/>
      <c r="C360" s="237"/>
      <c r="D360" s="216" t="s">
        <v>189</v>
      </c>
      <c r="E360" s="238" t="s">
        <v>21</v>
      </c>
      <c r="F360" s="239" t="s">
        <v>192</v>
      </c>
      <c r="G360" s="237"/>
      <c r="H360" s="240">
        <v>3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AT360" s="246" t="s">
        <v>189</v>
      </c>
      <c r="AU360" s="246" t="s">
        <v>86</v>
      </c>
      <c r="AV360" s="14" t="s">
        <v>187</v>
      </c>
      <c r="AW360" s="14" t="s">
        <v>39</v>
      </c>
      <c r="AX360" s="14" t="s">
        <v>84</v>
      </c>
      <c r="AY360" s="246" t="s">
        <v>180</v>
      </c>
    </row>
    <row r="361" spans="2:65" s="1" customFormat="1" ht="16.5" customHeight="1">
      <c r="B361" s="42"/>
      <c r="C361" s="264" t="s">
        <v>1157</v>
      </c>
      <c r="D361" s="264" t="s">
        <v>360</v>
      </c>
      <c r="E361" s="265" t="s">
        <v>1275</v>
      </c>
      <c r="F361" s="266" t="s">
        <v>1276</v>
      </c>
      <c r="G361" s="267" t="s">
        <v>872</v>
      </c>
      <c r="H361" s="268">
        <v>3</v>
      </c>
      <c r="I361" s="269"/>
      <c r="J361" s="270">
        <f>ROUND(I361*H361,2)</f>
        <v>0</v>
      </c>
      <c r="K361" s="266" t="s">
        <v>422</v>
      </c>
      <c r="L361" s="271"/>
      <c r="M361" s="272" t="s">
        <v>21</v>
      </c>
      <c r="N361" s="273" t="s">
        <v>47</v>
      </c>
      <c r="O361" s="43"/>
      <c r="P361" s="211">
        <f>O361*H361</f>
        <v>0</v>
      </c>
      <c r="Q361" s="211">
        <v>0.01</v>
      </c>
      <c r="R361" s="211">
        <f>Q361*H361</f>
        <v>0.03</v>
      </c>
      <c r="S361" s="211">
        <v>0</v>
      </c>
      <c r="T361" s="212">
        <f>S361*H361</f>
        <v>0</v>
      </c>
      <c r="AR361" s="25" t="s">
        <v>484</v>
      </c>
      <c r="AT361" s="25" t="s">
        <v>360</v>
      </c>
      <c r="AU361" s="25" t="s">
        <v>86</v>
      </c>
      <c r="AY361" s="25" t="s">
        <v>180</v>
      </c>
      <c r="BE361" s="213">
        <f>IF(N361="základní",J361,0)</f>
        <v>0</v>
      </c>
      <c r="BF361" s="213">
        <f>IF(N361="snížená",J361,0)</f>
        <v>0</v>
      </c>
      <c r="BG361" s="213">
        <f>IF(N361="zákl. přenesená",J361,0)</f>
        <v>0</v>
      </c>
      <c r="BH361" s="213">
        <f>IF(N361="sníž. přenesená",J361,0)</f>
        <v>0</v>
      </c>
      <c r="BI361" s="213">
        <f>IF(N361="nulová",J361,0)</f>
        <v>0</v>
      </c>
      <c r="BJ361" s="25" t="s">
        <v>84</v>
      </c>
      <c r="BK361" s="213">
        <f>ROUND(I361*H361,2)</f>
        <v>0</v>
      </c>
      <c r="BL361" s="25" t="s">
        <v>484</v>
      </c>
      <c r="BM361" s="25" t="s">
        <v>1277</v>
      </c>
    </row>
    <row r="362" spans="2:47" s="1" customFormat="1" ht="24">
      <c r="B362" s="42"/>
      <c r="C362" s="64"/>
      <c r="D362" s="216" t="s">
        <v>424</v>
      </c>
      <c r="E362" s="64"/>
      <c r="F362" s="274" t="s">
        <v>425</v>
      </c>
      <c r="G362" s="64"/>
      <c r="H362" s="64"/>
      <c r="I362" s="173"/>
      <c r="J362" s="64"/>
      <c r="K362" s="64"/>
      <c r="L362" s="62"/>
      <c r="M362" s="275"/>
      <c r="N362" s="43"/>
      <c r="O362" s="43"/>
      <c r="P362" s="43"/>
      <c r="Q362" s="43"/>
      <c r="R362" s="43"/>
      <c r="S362" s="43"/>
      <c r="T362" s="79"/>
      <c r="AT362" s="25" t="s">
        <v>424</v>
      </c>
      <c r="AU362" s="25" t="s">
        <v>86</v>
      </c>
    </row>
    <row r="363" spans="2:51" s="12" customFormat="1" ht="12">
      <c r="B363" s="214"/>
      <c r="C363" s="215"/>
      <c r="D363" s="216" t="s">
        <v>189</v>
      </c>
      <c r="E363" s="217" t="s">
        <v>21</v>
      </c>
      <c r="F363" s="218" t="s">
        <v>1278</v>
      </c>
      <c r="G363" s="215"/>
      <c r="H363" s="217" t="s">
        <v>21</v>
      </c>
      <c r="I363" s="219"/>
      <c r="J363" s="215"/>
      <c r="K363" s="215"/>
      <c r="L363" s="220"/>
      <c r="M363" s="221"/>
      <c r="N363" s="222"/>
      <c r="O363" s="222"/>
      <c r="P363" s="222"/>
      <c r="Q363" s="222"/>
      <c r="R363" s="222"/>
      <c r="S363" s="222"/>
      <c r="T363" s="223"/>
      <c r="AT363" s="224" t="s">
        <v>189</v>
      </c>
      <c r="AU363" s="224" t="s">
        <v>86</v>
      </c>
      <c r="AV363" s="12" t="s">
        <v>84</v>
      </c>
      <c r="AW363" s="12" t="s">
        <v>39</v>
      </c>
      <c r="AX363" s="12" t="s">
        <v>76</v>
      </c>
      <c r="AY363" s="224" t="s">
        <v>180</v>
      </c>
    </row>
    <row r="364" spans="2:51" s="13" customFormat="1" ht="12">
      <c r="B364" s="225"/>
      <c r="C364" s="226"/>
      <c r="D364" s="216" t="s">
        <v>189</v>
      </c>
      <c r="E364" s="227" t="s">
        <v>21</v>
      </c>
      <c r="F364" s="228" t="s">
        <v>200</v>
      </c>
      <c r="G364" s="226"/>
      <c r="H364" s="229">
        <v>3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AT364" s="235" t="s">
        <v>189</v>
      </c>
      <c r="AU364" s="235" t="s">
        <v>86</v>
      </c>
      <c r="AV364" s="13" t="s">
        <v>86</v>
      </c>
      <c r="AW364" s="13" t="s">
        <v>39</v>
      </c>
      <c r="AX364" s="13" t="s">
        <v>76</v>
      </c>
      <c r="AY364" s="235" t="s">
        <v>180</v>
      </c>
    </row>
    <row r="365" spans="2:51" s="14" customFormat="1" ht="12">
      <c r="B365" s="236"/>
      <c r="C365" s="237"/>
      <c r="D365" s="216" t="s">
        <v>189</v>
      </c>
      <c r="E365" s="238" t="s">
        <v>21</v>
      </c>
      <c r="F365" s="239" t="s">
        <v>192</v>
      </c>
      <c r="G365" s="237"/>
      <c r="H365" s="240">
        <v>3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AT365" s="246" t="s">
        <v>189</v>
      </c>
      <c r="AU365" s="246" t="s">
        <v>86</v>
      </c>
      <c r="AV365" s="14" t="s">
        <v>187</v>
      </c>
      <c r="AW365" s="14" t="s">
        <v>39</v>
      </c>
      <c r="AX365" s="14" t="s">
        <v>84</v>
      </c>
      <c r="AY365" s="246" t="s">
        <v>180</v>
      </c>
    </row>
    <row r="366" spans="2:65" s="1" customFormat="1" ht="16.5" customHeight="1">
      <c r="B366" s="42"/>
      <c r="C366" s="202" t="s">
        <v>585</v>
      </c>
      <c r="D366" s="202" t="s">
        <v>182</v>
      </c>
      <c r="E366" s="203" t="s">
        <v>1419</v>
      </c>
      <c r="F366" s="204" t="s">
        <v>1420</v>
      </c>
      <c r="G366" s="205" t="s">
        <v>872</v>
      </c>
      <c r="H366" s="206">
        <v>1</v>
      </c>
      <c r="I366" s="207"/>
      <c r="J366" s="208">
        <f>ROUND(I366*H366,2)</f>
        <v>0</v>
      </c>
      <c r="K366" s="204" t="s">
        <v>186</v>
      </c>
      <c r="L366" s="62"/>
      <c r="M366" s="209" t="s">
        <v>21</v>
      </c>
      <c r="N366" s="210" t="s">
        <v>47</v>
      </c>
      <c r="O366" s="43"/>
      <c r="P366" s="211">
        <f>O366*H366</f>
        <v>0</v>
      </c>
      <c r="Q366" s="211">
        <v>0.4208</v>
      </c>
      <c r="R366" s="211">
        <f>Q366*H366</f>
        <v>0.4208</v>
      </c>
      <c r="S366" s="211">
        <v>0</v>
      </c>
      <c r="T366" s="212">
        <f>S366*H366</f>
        <v>0</v>
      </c>
      <c r="AR366" s="25" t="s">
        <v>187</v>
      </c>
      <c r="AT366" s="25" t="s">
        <v>182</v>
      </c>
      <c r="AU366" s="25" t="s">
        <v>86</v>
      </c>
      <c r="AY366" s="25" t="s">
        <v>180</v>
      </c>
      <c r="BE366" s="213">
        <f>IF(N366="základní",J366,0)</f>
        <v>0</v>
      </c>
      <c r="BF366" s="213">
        <f>IF(N366="snížená",J366,0)</f>
        <v>0</v>
      </c>
      <c r="BG366" s="213">
        <f>IF(N366="zákl. přenesená",J366,0)</f>
        <v>0</v>
      </c>
      <c r="BH366" s="213">
        <f>IF(N366="sníž. přenesená",J366,0)</f>
        <v>0</v>
      </c>
      <c r="BI366" s="213">
        <f>IF(N366="nulová",J366,0)</f>
        <v>0</v>
      </c>
      <c r="BJ366" s="25" t="s">
        <v>84</v>
      </c>
      <c r="BK366" s="213">
        <f>ROUND(I366*H366,2)</f>
        <v>0</v>
      </c>
      <c r="BL366" s="25" t="s">
        <v>187</v>
      </c>
      <c r="BM366" s="25" t="s">
        <v>1421</v>
      </c>
    </row>
    <row r="367" spans="2:51" s="12" customFormat="1" ht="12">
      <c r="B367" s="214"/>
      <c r="C367" s="215"/>
      <c r="D367" s="216" t="s">
        <v>189</v>
      </c>
      <c r="E367" s="217" t="s">
        <v>21</v>
      </c>
      <c r="F367" s="218" t="s">
        <v>1422</v>
      </c>
      <c r="G367" s="215"/>
      <c r="H367" s="217" t="s">
        <v>21</v>
      </c>
      <c r="I367" s="219"/>
      <c r="J367" s="215"/>
      <c r="K367" s="215"/>
      <c r="L367" s="220"/>
      <c r="M367" s="221"/>
      <c r="N367" s="222"/>
      <c r="O367" s="222"/>
      <c r="P367" s="222"/>
      <c r="Q367" s="222"/>
      <c r="R367" s="222"/>
      <c r="S367" s="222"/>
      <c r="T367" s="223"/>
      <c r="AT367" s="224" t="s">
        <v>189</v>
      </c>
      <c r="AU367" s="224" t="s">
        <v>86</v>
      </c>
      <c r="AV367" s="12" t="s">
        <v>84</v>
      </c>
      <c r="AW367" s="12" t="s">
        <v>39</v>
      </c>
      <c r="AX367" s="12" t="s">
        <v>76</v>
      </c>
      <c r="AY367" s="224" t="s">
        <v>180</v>
      </c>
    </row>
    <row r="368" spans="2:51" s="13" customFormat="1" ht="12">
      <c r="B368" s="225"/>
      <c r="C368" s="226"/>
      <c r="D368" s="216" t="s">
        <v>189</v>
      </c>
      <c r="E368" s="227" t="s">
        <v>21</v>
      </c>
      <c r="F368" s="228" t="s">
        <v>84</v>
      </c>
      <c r="G368" s="226"/>
      <c r="H368" s="229">
        <v>1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AT368" s="235" t="s">
        <v>189</v>
      </c>
      <c r="AU368" s="235" t="s">
        <v>86</v>
      </c>
      <c r="AV368" s="13" t="s">
        <v>86</v>
      </c>
      <c r="AW368" s="13" t="s">
        <v>39</v>
      </c>
      <c r="AX368" s="13" t="s">
        <v>76</v>
      </c>
      <c r="AY368" s="235" t="s">
        <v>180</v>
      </c>
    </row>
    <row r="369" spans="2:51" s="14" customFormat="1" ht="12">
      <c r="B369" s="236"/>
      <c r="C369" s="237"/>
      <c r="D369" s="216" t="s">
        <v>189</v>
      </c>
      <c r="E369" s="238" t="s">
        <v>21</v>
      </c>
      <c r="F369" s="239" t="s">
        <v>192</v>
      </c>
      <c r="G369" s="237"/>
      <c r="H369" s="240">
        <v>1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AT369" s="246" t="s">
        <v>189</v>
      </c>
      <c r="AU369" s="246" t="s">
        <v>86</v>
      </c>
      <c r="AV369" s="14" t="s">
        <v>187</v>
      </c>
      <c r="AW369" s="14" t="s">
        <v>39</v>
      </c>
      <c r="AX369" s="14" t="s">
        <v>84</v>
      </c>
      <c r="AY369" s="246" t="s">
        <v>180</v>
      </c>
    </row>
    <row r="370" spans="2:65" s="1" customFormat="1" ht="16.5" customHeight="1">
      <c r="B370" s="42"/>
      <c r="C370" s="202" t="s">
        <v>1169</v>
      </c>
      <c r="D370" s="202" t="s">
        <v>182</v>
      </c>
      <c r="E370" s="203" t="s">
        <v>1290</v>
      </c>
      <c r="F370" s="204" t="s">
        <v>1291</v>
      </c>
      <c r="G370" s="205" t="s">
        <v>220</v>
      </c>
      <c r="H370" s="206">
        <v>60.7</v>
      </c>
      <c r="I370" s="207"/>
      <c r="J370" s="208">
        <f>ROUND(I370*H370,2)</f>
        <v>0</v>
      </c>
      <c r="K370" s="204" t="s">
        <v>186</v>
      </c>
      <c r="L370" s="62"/>
      <c r="M370" s="209" t="s">
        <v>21</v>
      </c>
      <c r="N370" s="210" t="s">
        <v>47</v>
      </c>
      <c r="O370" s="43"/>
      <c r="P370" s="211">
        <f>O370*H370</f>
        <v>0</v>
      </c>
      <c r="Q370" s="211">
        <v>9E-05</v>
      </c>
      <c r="R370" s="211">
        <f>Q370*H370</f>
        <v>0.005463000000000001</v>
      </c>
      <c r="S370" s="211">
        <v>0</v>
      </c>
      <c r="T370" s="212">
        <f>S370*H370</f>
        <v>0</v>
      </c>
      <c r="AR370" s="25" t="s">
        <v>187</v>
      </c>
      <c r="AT370" s="25" t="s">
        <v>182</v>
      </c>
      <c r="AU370" s="25" t="s">
        <v>86</v>
      </c>
      <c r="AY370" s="25" t="s">
        <v>180</v>
      </c>
      <c r="BE370" s="213">
        <f>IF(N370="základní",J370,0)</f>
        <v>0</v>
      </c>
      <c r="BF370" s="213">
        <f>IF(N370="snížená",J370,0)</f>
        <v>0</v>
      </c>
      <c r="BG370" s="213">
        <f>IF(N370="zákl. přenesená",J370,0)</f>
        <v>0</v>
      </c>
      <c r="BH370" s="213">
        <f>IF(N370="sníž. přenesená",J370,0)</f>
        <v>0</v>
      </c>
      <c r="BI370" s="213">
        <f>IF(N370="nulová",J370,0)</f>
        <v>0</v>
      </c>
      <c r="BJ370" s="25" t="s">
        <v>84</v>
      </c>
      <c r="BK370" s="213">
        <f>ROUND(I370*H370,2)</f>
        <v>0</v>
      </c>
      <c r="BL370" s="25" t="s">
        <v>187</v>
      </c>
      <c r="BM370" s="25" t="s">
        <v>1292</v>
      </c>
    </row>
    <row r="371" spans="2:51" s="12" customFormat="1" ht="12">
      <c r="B371" s="214"/>
      <c r="C371" s="215"/>
      <c r="D371" s="216" t="s">
        <v>189</v>
      </c>
      <c r="E371" s="217" t="s">
        <v>21</v>
      </c>
      <c r="F371" s="218" t="s">
        <v>1293</v>
      </c>
      <c r="G371" s="215"/>
      <c r="H371" s="217" t="s">
        <v>21</v>
      </c>
      <c r="I371" s="219"/>
      <c r="J371" s="215"/>
      <c r="K371" s="215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189</v>
      </c>
      <c r="AU371" s="224" t="s">
        <v>86</v>
      </c>
      <c r="AV371" s="12" t="s">
        <v>84</v>
      </c>
      <c r="AW371" s="12" t="s">
        <v>39</v>
      </c>
      <c r="AX371" s="12" t="s">
        <v>76</v>
      </c>
      <c r="AY371" s="224" t="s">
        <v>180</v>
      </c>
    </row>
    <row r="372" spans="2:51" s="13" customFormat="1" ht="12">
      <c r="B372" s="225"/>
      <c r="C372" s="226"/>
      <c r="D372" s="216" t="s">
        <v>189</v>
      </c>
      <c r="E372" s="227" t="s">
        <v>21</v>
      </c>
      <c r="F372" s="228" t="s">
        <v>1385</v>
      </c>
      <c r="G372" s="226"/>
      <c r="H372" s="229">
        <v>51.7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189</v>
      </c>
      <c r="AU372" s="235" t="s">
        <v>86</v>
      </c>
      <c r="AV372" s="13" t="s">
        <v>86</v>
      </c>
      <c r="AW372" s="13" t="s">
        <v>39</v>
      </c>
      <c r="AX372" s="13" t="s">
        <v>76</v>
      </c>
      <c r="AY372" s="235" t="s">
        <v>180</v>
      </c>
    </row>
    <row r="373" spans="2:51" s="12" customFormat="1" ht="12">
      <c r="B373" s="214"/>
      <c r="C373" s="215"/>
      <c r="D373" s="216" t="s">
        <v>189</v>
      </c>
      <c r="E373" s="217" t="s">
        <v>21</v>
      </c>
      <c r="F373" s="218" t="s">
        <v>938</v>
      </c>
      <c r="G373" s="215"/>
      <c r="H373" s="217" t="s">
        <v>21</v>
      </c>
      <c r="I373" s="219"/>
      <c r="J373" s="215"/>
      <c r="K373" s="215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189</v>
      </c>
      <c r="AU373" s="224" t="s">
        <v>86</v>
      </c>
      <c r="AV373" s="12" t="s">
        <v>84</v>
      </c>
      <c r="AW373" s="12" t="s">
        <v>39</v>
      </c>
      <c r="AX373" s="12" t="s">
        <v>76</v>
      </c>
      <c r="AY373" s="224" t="s">
        <v>180</v>
      </c>
    </row>
    <row r="374" spans="2:51" s="13" customFormat="1" ht="12">
      <c r="B374" s="225"/>
      <c r="C374" s="226"/>
      <c r="D374" s="216" t="s">
        <v>189</v>
      </c>
      <c r="E374" s="227" t="s">
        <v>21</v>
      </c>
      <c r="F374" s="228" t="s">
        <v>1390</v>
      </c>
      <c r="G374" s="226"/>
      <c r="H374" s="229">
        <v>9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AT374" s="235" t="s">
        <v>189</v>
      </c>
      <c r="AU374" s="235" t="s">
        <v>86</v>
      </c>
      <c r="AV374" s="13" t="s">
        <v>86</v>
      </c>
      <c r="AW374" s="13" t="s">
        <v>39</v>
      </c>
      <c r="AX374" s="13" t="s">
        <v>76</v>
      </c>
      <c r="AY374" s="235" t="s">
        <v>180</v>
      </c>
    </row>
    <row r="375" spans="2:51" s="14" customFormat="1" ht="12">
      <c r="B375" s="236"/>
      <c r="C375" s="237"/>
      <c r="D375" s="216" t="s">
        <v>189</v>
      </c>
      <c r="E375" s="238" t="s">
        <v>21</v>
      </c>
      <c r="F375" s="239" t="s">
        <v>192</v>
      </c>
      <c r="G375" s="237"/>
      <c r="H375" s="240">
        <v>60.7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AT375" s="246" t="s">
        <v>189</v>
      </c>
      <c r="AU375" s="246" t="s">
        <v>86</v>
      </c>
      <c r="AV375" s="14" t="s">
        <v>187</v>
      </c>
      <c r="AW375" s="14" t="s">
        <v>39</v>
      </c>
      <c r="AX375" s="14" t="s">
        <v>84</v>
      </c>
      <c r="AY375" s="246" t="s">
        <v>180</v>
      </c>
    </row>
    <row r="376" spans="2:65" s="1" customFormat="1" ht="25.5" customHeight="1">
      <c r="B376" s="42"/>
      <c r="C376" s="202" t="s">
        <v>1174</v>
      </c>
      <c r="D376" s="202" t="s">
        <v>182</v>
      </c>
      <c r="E376" s="203" t="s">
        <v>1423</v>
      </c>
      <c r="F376" s="204" t="s">
        <v>1424</v>
      </c>
      <c r="G376" s="205" t="s">
        <v>865</v>
      </c>
      <c r="H376" s="206">
        <v>1</v>
      </c>
      <c r="I376" s="207"/>
      <c r="J376" s="208">
        <f>ROUND(I376*H376,2)</f>
        <v>0</v>
      </c>
      <c r="K376" s="204" t="s">
        <v>422</v>
      </c>
      <c r="L376" s="62"/>
      <c r="M376" s="209" t="s">
        <v>21</v>
      </c>
      <c r="N376" s="210" t="s">
        <v>47</v>
      </c>
      <c r="O376" s="43"/>
      <c r="P376" s="211">
        <f>O376*H376</f>
        <v>0</v>
      </c>
      <c r="Q376" s="211">
        <v>0</v>
      </c>
      <c r="R376" s="211">
        <f>Q376*H376</f>
        <v>0</v>
      </c>
      <c r="S376" s="211">
        <v>0</v>
      </c>
      <c r="T376" s="212">
        <f>S376*H376</f>
        <v>0</v>
      </c>
      <c r="AR376" s="25" t="s">
        <v>187</v>
      </c>
      <c r="AT376" s="25" t="s">
        <v>182</v>
      </c>
      <c r="AU376" s="25" t="s">
        <v>86</v>
      </c>
      <c r="AY376" s="25" t="s">
        <v>180</v>
      </c>
      <c r="BE376" s="213">
        <f>IF(N376="základní",J376,0)</f>
        <v>0</v>
      </c>
      <c r="BF376" s="213">
        <f>IF(N376="snížená",J376,0)</f>
        <v>0</v>
      </c>
      <c r="BG376" s="213">
        <f>IF(N376="zákl. přenesená",J376,0)</f>
        <v>0</v>
      </c>
      <c r="BH376" s="213">
        <f>IF(N376="sníž. přenesená",J376,0)</f>
        <v>0</v>
      </c>
      <c r="BI376" s="213">
        <f>IF(N376="nulová",J376,0)</f>
        <v>0</v>
      </c>
      <c r="BJ376" s="25" t="s">
        <v>84</v>
      </c>
      <c r="BK376" s="213">
        <f>ROUND(I376*H376,2)</f>
        <v>0</v>
      </c>
      <c r="BL376" s="25" t="s">
        <v>187</v>
      </c>
      <c r="BM376" s="25" t="s">
        <v>1425</v>
      </c>
    </row>
    <row r="377" spans="2:47" s="1" customFormat="1" ht="24">
      <c r="B377" s="42"/>
      <c r="C377" s="64"/>
      <c r="D377" s="216" t="s">
        <v>424</v>
      </c>
      <c r="E377" s="64"/>
      <c r="F377" s="274" t="s">
        <v>425</v>
      </c>
      <c r="G377" s="64"/>
      <c r="H377" s="64"/>
      <c r="I377" s="173"/>
      <c r="J377" s="64"/>
      <c r="K377" s="64"/>
      <c r="L377" s="62"/>
      <c r="M377" s="275"/>
      <c r="N377" s="43"/>
      <c r="O377" s="43"/>
      <c r="P377" s="43"/>
      <c r="Q377" s="43"/>
      <c r="R377" s="43"/>
      <c r="S377" s="43"/>
      <c r="T377" s="79"/>
      <c r="AT377" s="25" t="s">
        <v>424</v>
      </c>
      <c r="AU377" s="25" t="s">
        <v>86</v>
      </c>
    </row>
    <row r="378" spans="2:51" s="12" customFormat="1" ht="12">
      <c r="B378" s="214"/>
      <c r="C378" s="215"/>
      <c r="D378" s="216" t="s">
        <v>189</v>
      </c>
      <c r="E378" s="217" t="s">
        <v>21</v>
      </c>
      <c r="F378" s="218" t="s">
        <v>1426</v>
      </c>
      <c r="G378" s="215"/>
      <c r="H378" s="217" t="s">
        <v>21</v>
      </c>
      <c r="I378" s="219"/>
      <c r="J378" s="215"/>
      <c r="K378" s="215"/>
      <c r="L378" s="220"/>
      <c r="M378" s="221"/>
      <c r="N378" s="222"/>
      <c r="O378" s="222"/>
      <c r="P378" s="222"/>
      <c r="Q378" s="222"/>
      <c r="R378" s="222"/>
      <c r="S378" s="222"/>
      <c r="T378" s="223"/>
      <c r="AT378" s="224" t="s">
        <v>189</v>
      </c>
      <c r="AU378" s="224" t="s">
        <v>86</v>
      </c>
      <c r="AV378" s="12" t="s">
        <v>84</v>
      </c>
      <c r="AW378" s="12" t="s">
        <v>39</v>
      </c>
      <c r="AX378" s="12" t="s">
        <v>76</v>
      </c>
      <c r="AY378" s="224" t="s">
        <v>180</v>
      </c>
    </row>
    <row r="379" spans="2:51" s="13" customFormat="1" ht="12">
      <c r="B379" s="225"/>
      <c r="C379" s="226"/>
      <c r="D379" s="216" t="s">
        <v>189</v>
      </c>
      <c r="E379" s="227" t="s">
        <v>21</v>
      </c>
      <c r="F379" s="228" t="s">
        <v>84</v>
      </c>
      <c r="G379" s="226"/>
      <c r="H379" s="229">
        <v>1</v>
      </c>
      <c r="I379" s="230"/>
      <c r="J379" s="226"/>
      <c r="K379" s="226"/>
      <c r="L379" s="231"/>
      <c r="M379" s="232"/>
      <c r="N379" s="233"/>
      <c r="O379" s="233"/>
      <c r="P379" s="233"/>
      <c r="Q379" s="233"/>
      <c r="R379" s="233"/>
      <c r="S379" s="233"/>
      <c r="T379" s="234"/>
      <c r="AT379" s="235" t="s">
        <v>189</v>
      </c>
      <c r="AU379" s="235" t="s">
        <v>86</v>
      </c>
      <c r="AV379" s="13" t="s">
        <v>86</v>
      </c>
      <c r="AW379" s="13" t="s">
        <v>39</v>
      </c>
      <c r="AX379" s="13" t="s">
        <v>76</v>
      </c>
      <c r="AY379" s="235" t="s">
        <v>180</v>
      </c>
    </row>
    <row r="380" spans="2:51" s="14" customFormat="1" ht="12">
      <c r="B380" s="236"/>
      <c r="C380" s="237"/>
      <c r="D380" s="216" t="s">
        <v>189</v>
      </c>
      <c r="E380" s="238" t="s">
        <v>21</v>
      </c>
      <c r="F380" s="239" t="s">
        <v>192</v>
      </c>
      <c r="G380" s="237"/>
      <c r="H380" s="240">
        <v>1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AT380" s="246" t="s">
        <v>189</v>
      </c>
      <c r="AU380" s="246" t="s">
        <v>86</v>
      </c>
      <c r="AV380" s="14" t="s">
        <v>187</v>
      </c>
      <c r="AW380" s="14" t="s">
        <v>39</v>
      </c>
      <c r="AX380" s="14" t="s">
        <v>84</v>
      </c>
      <c r="AY380" s="246" t="s">
        <v>180</v>
      </c>
    </row>
    <row r="381" spans="2:65" s="1" customFormat="1" ht="25.5" customHeight="1">
      <c r="B381" s="42"/>
      <c r="C381" s="202" t="s">
        <v>1179</v>
      </c>
      <c r="D381" s="202" t="s">
        <v>182</v>
      </c>
      <c r="E381" s="203" t="s">
        <v>1302</v>
      </c>
      <c r="F381" s="204" t="s">
        <v>1303</v>
      </c>
      <c r="G381" s="205" t="s">
        <v>865</v>
      </c>
      <c r="H381" s="206">
        <v>1</v>
      </c>
      <c r="I381" s="207"/>
      <c r="J381" s="208">
        <f>ROUND(I381*H381,2)</f>
        <v>0</v>
      </c>
      <c r="K381" s="204" t="s">
        <v>422</v>
      </c>
      <c r="L381" s="62"/>
      <c r="M381" s="209" t="s">
        <v>21</v>
      </c>
      <c r="N381" s="210" t="s">
        <v>47</v>
      </c>
      <c r="O381" s="43"/>
      <c r="P381" s="211">
        <f>O381*H381</f>
        <v>0</v>
      </c>
      <c r="Q381" s="211">
        <v>0</v>
      </c>
      <c r="R381" s="211">
        <f>Q381*H381</f>
        <v>0</v>
      </c>
      <c r="S381" s="211">
        <v>0</v>
      </c>
      <c r="T381" s="212">
        <f>S381*H381</f>
        <v>0</v>
      </c>
      <c r="AR381" s="25" t="s">
        <v>187</v>
      </c>
      <c r="AT381" s="25" t="s">
        <v>182</v>
      </c>
      <c r="AU381" s="25" t="s">
        <v>86</v>
      </c>
      <c r="AY381" s="25" t="s">
        <v>180</v>
      </c>
      <c r="BE381" s="213">
        <f>IF(N381="základní",J381,0)</f>
        <v>0</v>
      </c>
      <c r="BF381" s="213">
        <f>IF(N381="snížená",J381,0)</f>
        <v>0</v>
      </c>
      <c r="BG381" s="213">
        <f>IF(N381="zákl. přenesená",J381,0)</f>
        <v>0</v>
      </c>
      <c r="BH381" s="213">
        <f>IF(N381="sníž. přenesená",J381,0)</f>
        <v>0</v>
      </c>
      <c r="BI381" s="213">
        <f>IF(N381="nulová",J381,0)</f>
        <v>0</v>
      </c>
      <c r="BJ381" s="25" t="s">
        <v>84</v>
      </c>
      <c r="BK381" s="213">
        <f>ROUND(I381*H381,2)</f>
        <v>0</v>
      </c>
      <c r="BL381" s="25" t="s">
        <v>187</v>
      </c>
      <c r="BM381" s="25" t="s">
        <v>1427</v>
      </c>
    </row>
    <row r="382" spans="2:47" s="1" customFormat="1" ht="24">
      <c r="B382" s="42"/>
      <c r="C382" s="64"/>
      <c r="D382" s="216" t="s">
        <v>424</v>
      </c>
      <c r="E382" s="64"/>
      <c r="F382" s="274" t="s">
        <v>425</v>
      </c>
      <c r="G382" s="64"/>
      <c r="H382" s="64"/>
      <c r="I382" s="173"/>
      <c r="J382" s="64"/>
      <c r="K382" s="64"/>
      <c r="L382" s="62"/>
      <c r="M382" s="275"/>
      <c r="N382" s="43"/>
      <c r="O382" s="43"/>
      <c r="P382" s="43"/>
      <c r="Q382" s="43"/>
      <c r="R382" s="43"/>
      <c r="S382" s="43"/>
      <c r="T382" s="79"/>
      <c r="AT382" s="25" t="s">
        <v>424</v>
      </c>
      <c r="AU382" s="25" t="s">
        <v>86</v>
      </c>
    </row>
    <row r="383" spans="2:51" s="12" customFormat="1" ht="12">
      <c r="B383" s="214"/>
      <c r="C383" s="215"/>
      <c r="D383" s="216" t="s">
        <v>189</v>
      </c>
      <c r="E383" s="217" t="s">
        <v>21</v>
      </c>
      <c r="F383" s="218" t="s">
        <v>1305</v>
      </c>
      <c r="G383" s="215"/>
      <c r="H383" s="217" t="s">
        <v>21</v>
      </c>
      <c r="I383" s="219"/>
      <c r="J383" s="215"/>
      <c r="K383" s="215"/>
      <c r="L383" s="220"/>
      <c r="M383" s="221"/>
      <c r="N383" s="222"/>
      <c r="O383" s="222"/>
      <c r="P383" s="222"/>
      <c r="Q383" s="222"/>
      <c r="R383" s="222"/>
      <c r="S383" s="222"/>
      <c r="T383" s="223"/>
      <c r="AT383" s="224" t="s">
        <v>189</v>
      </c>
      <c r="AU383" s="224" t="s">
        <v>86</v>
      </c>
      <c r="AV383" s="12" t="s">
        <v>84</v>
      </c>
      <c r="AW383" s="12" t="s">
        <v>39</v>
      </c>
      <c r="AX383" s="12" t="s">
        <v>76</v>
      </c>
      <c r="AY383" s="224" t="s">
        <v>180</v>
      </c>
    </row>
    <row r="384" spans="2:51" s="13" customFormat="1" ht="12">
      <c r="B384" s="225"/>
      <c r="C384" s="226"/>
      <c r="D384" s="216" t="s">
        <v>189</v>
      </c>
      <c r="E384" s="227" t="s">
        <v>21</v>
      </c>
      <c r="F384" s="228" t="s">
        <v>84</v>
      </c>
      <c r="G384" s="226"/>
      <c r="H384" s="229">
        <v>1</v>
      </c>
      <c r="I384" s="230"/>
      <c r="J384" s="226"/>
      <c r="K384" s="226"/>
      <c r="L384" s="231"/>
      <c r="M384" s="232"/>
      <c r="N384" s="233"/>
      <c r="O384" s="233"/>
      <c r="P384" s="233"/>
      <c r="Q384" s="233"/>
      <c r="R384" s="233"/>
      <c r="S384" s="233"/>
      <c r="T384" s="234"/>
      <c r="AT384" s="235" t="s">
        <v>189</v>
      </c>
      <c r="AU384" s="235" t="s">
        <v>86</v>
      </c>
      <c r="AV384" s="13" t="s">
        <v>86</v>
      </c>
      <c r="AW384" s="13" t="s">
        <v>39</v>
      </c>
      <c r="AX384" s="13" t="s">
        <v>76</v>
      </c>
      <c r="AY384" s="235" t="s">
        <v>180</v>
      </c>
    </row>
    <row r="385" spans="2:51" s="14" customFormat="1" ht="12">
      <c r="B385" s="236"/>
      <c r="C385" s="237"/>
      <c r="D385" s="216" t="s">
        <v>189</v>
      </c>
      <c r="E385" s="238" t="s">
        <v>21</v>
      </c>
      <c r="F385" s="239" t="s">
        <v>192</v>
      </c>
      <c r="G385" s="237"/>
      <c r="H385" s="240">
        <v>1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AT385" s="246" t="s">
        <v>189</v>
      </c>
      <c r="AU385" s="246" t="s">
        <v>86</v>
      </c>
      <c r="AV385" s="14" t="s">
        <v>187</v>
      </c>
      <c r="AW385" s="14" t="s">
        <v>39</v>
      </c>
      <c r="AX385" s="14" t="s">
        <v>84</v>
      </c>
      <c r="AY385" s="246" t="s">
        <v>180</v>
      </c>
    </row>
    <row r="386" spans="2:63" s="11" customFormat="1" ht="29.85" customHeight="1">
      <c r="B386" s="186"/>
      <c r="C386" s="187"/>
      <c r="D386" s="188" t="s">
        <v>75</v>
      </c>
      <c r="E386" s="200" t="s">
        <v>306</v>
      </c>
      <c r="F386" s="200" t="s">
        <v>307</v>
      </c>
      <c r="G386" s="187"/>
      <c r="H386" s="187"/>
      <c r="I386" s="190"/>
      <c r="J386" s="201">
        <f>BK386</f>
        <v>0</v>
      </c>
      <c r="K386" s="187"/>
      <c r="L386" s="192"/>
      <c r="M386" s="193"/>
      <c r="N386" s="194"/>
      <c r="O386" s="194"/>
      <c r="P386" s="195">
        <f>P387</f>
        <v>0</v>
      </c>
      <c r="Q386" s="194"/>
      <c r="R386" s="195">
        <f>R387</f>
        <v>0</v>
      </c>
      <c r="S386" s="194"/>
      <c r="T386" s="196">
        <f>T387</f>
        <v>0</v>
      </c>
      <c r="AR386" s="197" t="s">
        <v>84</v>
      </c>
      <c r="AT386" s="198" t="s">
        <v>75</v>
      </c>
      <c r="AU386" s="198" t="s">
        <v>84</v>
      </c>
      <c r="AY386" s="197" t="s">
        <v>180</v>
      </c>
      <c r="BK386" s="199">
        <f>BK387</f>
        <v>0</v>
      </c>
    </row>
    <row r="387" spans="2:65" s="1" customFormat="1" ht="38.25" customHeight="1">
      <c r="B387" s="42"/>
      <c r="C387" s="202" t="s">
        <v>1184</v>
      </c>
      <c r="D387" s="202" t="s">
        <v>182</v>
      </c>
      <c r="E387" s="203" t="s">
        <v>1338</v>
      </c>
      <c r="F387" s="204" t="s">
        <v>1339</v>
      </c>
      <c r="G387" s="205" t="s">
        <v>257</v>
      </c>
      <c r="H387" s="206">
        <v>18.959</v>
      </c>
      <c r="I387" s="207"/>
      <c r="J387" s="208">
        <f>ROUND(I387*H387,2)</f>
        <v>0</v>
      </c>
      <c r="K387" s="204" t="s">
        <v>186</v>
      </c>
      <c r="L387" s="62"/>
      <c r="M387" s="209" t="s">
        <v>21</v>
      </c>
      <c r="N387" s="247" t="s">
        <v>47</v>
      </c>
      <c r="O387" s="248"/>
      <c r="P387" s="249">
        <f>O387*H387</f>
        <v>0</v>
      </c>
      <c r="Q387" s="249">
        <v>0</v>
      </c>
      <c r="R387" s="249">
        <f>Q387*H387</f>
        <v>0</v>
      </c>
      <c r="S387" s="249">
        <v>0</v>
      </c>
      <c r="T387" s="250">
        <f>S387*H387</f>
        <v>0</v>
      </c>
      <c r="AR387" s="25" t="s">
        <v>187</v>
      </c>
      <c r="AT387" s="25" t="s">
        <v>182</v>
      </c>
      <c r="AU387" s="25" t="s">
        <v>86</v>
      </c>
      <c r="AY387" s="25" t="s">
        <v>180</v>
      </c>
      <c r="BE387" s="213">
        <f>IF(N387="základní",J387,0)</f>
        <v>0</v>
      </c>
      <c r="BF387" s="213">
        <f>IF(N387="snížená",J387,0)</f>
        <v>0</v>
      </c>
      <c r="BG387" s="213">
        <f>IF(N387="zákl. přenesená",J387,0)</f>
        <v>0</v>
      </c>
      <c r="BH387" s="213">
        <f>IF(N387="sníž. přenesená",J387,0)</f>
        <v>0</v>
      </c>
      <c r="BI387" s="213">
        <f>IF(N387="nulová",J387,0)</f>
        <v>0</v>
      </c>
      <c r="BJ387" s="25" t="s">
        <v>84</v>
      </c>
      <c r="BK387" s="213">
        <f>ROUND(I387*H387,2)</f>
        <v>0</v>
      </c>
      <c r="BL387" s="25" t="s">
        <v>187</v>
      </c>
      <c r="BM387" s="25" t="s">
        <v>1340</v>
      </c>
    </row>
    <row r="388" spans="2:12" s="1" customFormat="1" ht="6.9" customHeight="1">
      <c r="B388" s="57"/>
      <c r="C388" s="58"/>
      <c r="D388" s="58"/>
      <c r="E388" s="58"/>
      <c r="F388" s="58"/>
      <c r="G388" s="58"/>
      <c r="H388" s="58"/>
      <c r="I388" s="149"/>
      <c r="J388" s="58"/>
      <c r="K388" s="58"/>
      <c r="L388" s="62"/>
    </row>
  </sheetData>
  <sheetProtection algorithmName="SHA-512" hashValue="ktQd3wlch6zyNm7BY/FXlda58xy0TzlayaZz6JpRCZpeFnbLgtS84tg8Ul4mcoyCbI9cePTSXLL0ES8dgeMiLg==" saltValue="sTILRGbNrhd2r1+UbvRVmO0b5rc+t2jzfuWtgE6+cY+fIhHW/YxhEcrDuwppIEDCNSSheSL6t/EHKB80fcIZqw==" spinCount="100000" sheet="1" objects="1" scenarios="1" formatColumns="0" formatRows="0" autoFilter="0"/>
  <autoFilter ref="C88:K387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ZAMYKAL-PC\zamykal</dc:creator>
  <cp:keywords/>
  <dc:description/>
  <cp:lastModifiedBy>Zatloukalová Eva, Ing.</cp:lastModifiedBy>
  <dcterms:created xsi:type="dcterms:W3CDTF">2018-07-30T12:33:58Z</dcterms:created>
  <dcterms:modified xsi:type="dcterms:W3CDTF">2019-02-13T15:16:07Z</dcterms:modified>
  <cp:category/>
  <cp:version/>
  <cp:contentType/>
  <cp:contentStatus/>
</cp:coreProperties>
</file>