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0" windowWidth="0" windowHeight="0"/>
  </bookViews>
  <sheets>
    <sheet name="Rekapitulace stavby" sheetId="1" r:id="rId1"/>
    <sheet name="SO 001 - Příprava území, ..." sheetId="2" r:id="rId2"/>
    <sheet name="SO 101 - Chodník, SO 102 ..." sheetId="3" r:id="rId3"/>
    <sheet name="SO 192 - Dopravní značení..." sheetId="4" r:id="rId4"/>
    <sheet name="SO 801 - Sadové úpravy, j..." sheetId="5" r:id="rId5"/>
    <sheet name="1000 - Ostatní náklady" sheetId="6" r:id="rId6"/>
    <sheet name="1020 - VRN" sheetId="7" r:id="rId7"/>
  </sheets>
  <definedNames>
    <definedName name="_xlnm.Print_Area" localSheetId="0">'Rekapitulace stavby'!$D$4:$AO$36,'Rekapitulace stavby'!$C$42:$AQ$64</definedName>
    <definedName name="_xlnm.Print_Titles" localSheetId="0">'Rekapitulace stavby'!$52:$52</definedName>
    <definedName name="_xlnm._FilterDatabase" localSheetId="1" hidden="1">'SO 001 - Příprava území, ...'!$C$88:$K$211</definedName>
    <definedName name="_xlnm.Print_Area" localSheetId="1">'SO 001 - Příprava území, ...'!$C$4:$J$41,'SO 001 - Příprava území, ...'!$C$47:$J$68,'SO 001 - Příprava území, ...'!$C$74:$K$211</definedName>
    <definedName name="_xlnm.Print_Titles" localSheetId="1">'SO 001 - Příprava území, ...'!$88:$88</definedName>
    <definedName name="_xlnm._FilterDatabase" localSheetId="2" hidden="1">'SO 101 - Chodník, SO 102 ...'!$C$92:$K$301</definedName>
    <definedName name="_xlnm.Print_Area" localSheetId="2">'SO 101 - Chodník, SO 102 ...'!$C$4:$J$41,'SO 101 - Chodník, SO 102 ...'!$C$47:$J$72,'SO 101 - Chodník, SO 102 ...'!$C$78:$K$301</definedName>
    <definedName name="_xlnm.Print_Titles" localSheetId="2">'SO 101 - Chodník, SO 102 ...'!$92:$92</definedName>
    <definedName name="_xlnm._FilterDatabase" localSheetId="3" hidden="1">'SO 192 - Dopravní značení...'!$C$86:$K$95</definedName>
    <definedName name="_xlnm.Print_Area" localSheetId="3">'SO 192 - Dopravní značení...'!$C$4:$J$41,'SO 192 - Dopravní značení...'!$C$47:$J$66,'SO 192 - Dopravní značení...'!$C$72:$K$95</definedName>
    <definedName name="_xlnm.Print_Titles" localSheetId="3">'SO 192 - Dopravní značení...'!$86:$86</definedName>
    <definedName name="_xlnm._FilterDatabase" localSheetId="4" hidden="1">'SO 801 - Sadové úpravy, j...'!$C$88:$K$118</definedName>
    <definedName name="_xlnm.Print_Area" localSheetId="4">'SO 801 - Sadové úpravy, j...'!$C$4:$J$41,'SO 801 - Sadové úpravy, j...'!$C$47:$J$68,'SO 801 - Sadové úpravy, j...'!$C$74:$K$118</definedName>
    <definedName name="_xlnm.Print_Titles" localSheetId="4">'SO 801 - Sadové úpravy, j...'!$88:$88</definedName>
    <definedName name="_xlnm._FilterDatabase" localSheetId="5" hidden="1">'1000 - Ostatní náklady'!$C$80:$K$111</definedName>
    <definedName name="_xlnm.Print_Area" localSheetId="5">'1000 - Ostatní náklady'!$C$4:$J$39,'1000 - Ostatní náklady'!$C$45:$J$62,'1000 - Ostatní náklady'!$C$68:$K$111</definedName>
    <definedName name="_xlnm.Print_Titles" localSheetId="5">'1000 - Ostatní náklady'!$80:$80</definedName>
    <definedName name="_xlnm._FilterDatabase" localSheetId="6" hidden="1">'1020 - VRN'!$C$80:$K$85</definedName>
    <definedName name="_xlnm.Print_Area" localSheetId="6">'1020 - VRN'!$C$4:$J$39,'1020 - VRN'!$C$45:$J$62,'1020 - VRN'!$C$68:$K$85</definedName>
    <definedName name="_xlnm.Print_Titles" localSheetId="6">'1020 - VRN'!$80:$80</definedName>
  </definedNames>
  <calcPr/>
</workbook>
</file>

<file path=xl/calcChain.xml><?xml version="1.0" encoding="utf-8"?>
<calcChain xmlns="http://schemas.openxmlformats.org/spreadsheetml/2006/main">
  <c i="7" r="J37"/>
  <c r="J36"/>
  <c i="1" r="AY63"/>
  <c i="7" r="J35"/>
  <c i="1" r="AX63"/>
  <c i="7" r="BI85"/>
  <c r="BH85"/>
  <c r="BG85"/>
  <c r="BF85"/>
  <c r="T85"/>
  <c r="R85"/>
  <c r="P85"/>
  <c r="BK85"/>
  <c r="J85"/>
  <c r="BE85"/>
  <c r="BI84"/>
  <c r="F37"/>
  <c i="1" r="BD63"/>
  <c i="7" r="BH84"/>
  <c r="F36"/>
  <c i="1" r="BC63"/>
  <c i="7" r="BG84"/>
  <c r="F35"/>
  <c i="1" r="BB63"/>
  <c i="7" r="BF84"/>
  <c r="J34"/>
  <c i="1" r="AW63"/>
  <c i="7" r="F34"/>
  <c i="1" r="BA63"/>
  <c i="7" r="T84"/>
  <c r="T83"/>
  <c r="T82"/>
  <c r="T81"/>
  <c r="R84"/>
  <c r="R83"/>
  <c r="R82"/>
  <c r="R81"/>
  <c r="P84"/>
  <c r="P83"/>
  <c r="P82"/>
  <c r="P81"/>
  <c i="1" r="AU63"/>
  <c i="7" r="BK84"/>
  <c r="BK83"/>
  <c r="J83"/>
  <c r="BK82"/>
  <c r="J82"/>
  <c r="BK81"/>
  <c r="J81"/>
  <c r="J59"/>
  <c r="J30"/>
  <c i="1" r="AG63"/>
  <c i="7" r="J84"/>
  <c r="BE84"/>
  <c r="J33"/>
  <c i="1" r="AV63"/>
  <c i="7" r="F33"/>
  <c i="1" r="AZ63"/>
  <c i="7" r="J61"/>
  <c r="J60"/>
  <c r="F75"/>
  <c r="E73"/>
  <c r="F52"/>
  <c r="E50"/>
  <c r="J39"/>
  <c r="J24"/>
  <c r="E24"/>
  <c r="J78"/>
  <c r="J55"/>
  <c r="J23"/>
  <c r="J21"/>
  <c r="E21"/>
  <c r="J77"/>
  <c r="J54"/>
  <c r="J20"/>
  <c r="J18"/>
  <c r="E18"/>
  <c r="F78"/>
  <c r="F55"/>
  <c r="J17"/>
  <c r="J15"/>
  <c r="E15"/>
  <c r="F77"/>
  <c r="F54"/>
  <c r="J14"/>
  <c r="J12"/>
  <c r="J75"/>
  <c r="J52"/>
  <c r="E7"/>
  <c r="E71"/>
  <c r="E48"/>
  <c i="6" r="J37"/>
  <c r="J36"/>
  <c i="1" r="AY62"/>
  <c i="6" r="J35"/>
  <c i="1" r="AX62"/>
  <c i="6" r="BI107"/>
  <c r="BH107"/>
  <c r="BG107"/>
  <c r="BF107"/>
  <c r="T107"/>
  <c r="R107"/>
  <c r="P107"/>
  <c r="BK107"/>
  <c r="J107"/>
  <c r="BE107"/>
  <c r="BI104"/>
  <c r="BH104"/>
  <c r="BG104"/>
  <c r="BF104"/>
  <c r="T104"/>
  <c r="R104"/>
  <c r="P104"/>
  <c r="BK104"/>
  <c r="J104"/>
  <c r="BE104"/>
  <c r="BI103"/>
  <c r="BH103"/>
  <c r="BG103"/>
  <c r="BF103"/>
  <c r="T103"/>
  <c r="R103"/>
  <c r="P103"/>
  <c r="BK103"/>
  <c r="J103"/>
  <c r="BE103"/>
  <c r="BI102"/>
  <c r="BH102"/>
  <c r="BG102"/>
  <c r="BF102"/>
  <c r="T102"/>
  <c r="R102"/>
  <c r="P102"/>
  <c r="BK102"/>
  <c r="J102"/>
  <c r="BE102"/>
  <c r="BI101"/>
  <c r="BH101"/>
  <c r="BG101"/>
  <c r="BF101"/>
  <c r="T101"/>
  <c r="R101"/>
  <c r="P101"/>
  <c r="BK101"/>
  <c r="J101"/>
  <c r="BE101"/>
  <c r="BI96"/>
  <c r="BH96"/>
  <c r="BG96"/>
  <c r="BF96"/>
  <c r="T96"/>
  <c r="R96"/>
  <c r="P96"/>
  <c r="BK96"/>
  <c r="J96"/>
  <c r="BE96"/>
  <c r="BI92"/>
  <c r="BH92"/>
  <c r="BG92"/>
  <c r="BF92"/>
  <c r="T92"/>
  <c r="R92"/>
  <c r="P92"/>
  <c r="BK92"/>
  <c r="J92"/>
  <c r="BE92"/>
  <c r="BI88"/>
  <c r="BH88"/>
  <c r="BG88"/>
  <c r="BF88"/>
  <c r="T88"/>
  <c r="R88"/>
  <c r="P88"/>
  <c r="BK88"/>
  <c r="J88"/>
  <c r="BE88"/>
  <c r="BI85"/>
  <c r="BH85"/>
  <c r="BG85"/>
  <c r="BF85"/>
  <c r="T85"/>
  <c r="R85"/>
  <c r="P85"/>
  <c r="BK85"/>
  <c r="J85"/>
  <c r="BE85"/>
  <c r="BI84"/>
  <c r="F37"/>
  <c i="1" r="BD62"/>
  <c i="6" r="BH84"/>
  <c r="F36"/>
  <c i="1" r="BC62"/>
  <c i="6" r="BG84"/>
  <c r="F35"/>
  <c i="1" r="BB62"/>
  <c i="6" r="BF84"/>
  <c r="J34"/>
  <c i="1" r="AW62"/>
  <c i="6" r="F34"/>
  <c i="1" r="BA62"/>
  <c i="6" r="T84"/>
  <c r="T83"/>
  <c r="T82"/>
  <c r="T81"/>
  <c r="R84"/>
  <c r="R83"/>
  <c r="R82"/>
  <c r="R81"/>
  <c r="P84"/>
  <c r="P83"/>
  <c r="P82"/>
  <c r="P81"/>
  <c i="1" r="AU62"/>
  <c i="6" r="BK84"/>
  <c r="BK83"/>
  <c r="J83"/>
  <c r="BK82"/>
  <c r="J82"/>
  <c r="BK81"/>
  <c r="J81"/>
  <c r="J59"/>
  <c r="J30"/>
  <c i="1" r="AG62"/>
  <c i="6" r="J84"/>
  <c r="BE84"/>
  <c r="J33"/>
  <c i="1" r="AV62"/>
  <c i="6" r="F33"/>
  <c i="1" r="AZ62"/>
  <c i="6" r="J61"/>
  <c r="J60"/>
  <c r="F75"/>
  <c r="E73"/>
  <c r="F52"/>
  <c r="E50"/>
  <c r="J39"/>
  <c r="J24"/>
  <c r="E24"/>
  <c r="J78"/>
  <c r="J55"/>
  <c r="J23"/>
  <c r="J21"/>
  <c r="E21"/>
  <c r="J77"/>
  <c r="J54"/>
  <c r="J20"/>
  <c r="J18"/>
  <c r="E18"/>
  <c r="F78"/>
  <c r="F55"/>
  <c r="J17"/>
  <c r="J15"/>
  <c r="E15"/>
  <c r="F77"/>
  <c r="F54"/>
  <c r="J14"/>
  <c r="J12"/>
  <c r="J75"/>
  <c r="J52"/>
  <c r="E7"/>
  <c r="E71"/>
  <c r="E48"/>
  <c i="5" r="J39"/>
  <c r="J38"/>
  <c i="1" r="AY61"/>
  <c i="5" r="J37"/>
  <c i="1" r="AX61"/>
  <c i="5" r="BI118"/>
  <c r="BH118"/>
  <c r="BG118"/>
  <c r="BF118"/>
  <c r="T118"/>
  <c r="T117"/>
  <c r="R118"/>
  <c r="R117"/>
  <c r="P118"/>
  <c r="P117"/>
  <c r="BK118"/>
  <c r="BK117"/>
  <c r="J117"/>
  <c r="J118"/>
  <c r="BE118"/>
  <c r="J67"/>
  <c r="BI112"/>
  <c r="BH112"/>
  <c r="BG112"/>
  <c r="BF112"/>
  <c r="T112"/>
  <c r="R112"/>
  <c r="P112"/>
  <c r="BK112"/>
  <c r="J112"/>
  <c r="BE112"/>
  <c r="BI107"/>
  <c r="BH107"/>
  <c r="BG107"/>
  <c r="BF107"/>
  <c r="T107"/>
  <c r="R107"/>
  <c r="P107"/>
  <c r="BK107"/>
  <c r="J107"/>
  <c r="BE107"/>
  <c r="BI102"/>
  <c r="BH102"/>
  <c r="BG102"/>
  <c r="BF102"/>
  <c r="T102"/>
  <c r="T101"/>
  <c r="R102"/>
  <c r="R101"/>
  <c r="P102"/>
  <c r="P101"/>
  <c r="BK102"/>
  <c r="BK101"/>
  <c r="J101"/>
  <c r="J102"/>
  <c r="BE102"/>
  <c r="J66"/>
  <c r="BI97"/>
  <c r="BH97"/>
  <c r="BG97"/>
  <c r="BF97"/>
  <c r="T97"/>
  <c r="R97"/>
  <c r="P97"/>
  <c r="BK97"/>
  <c r="J97"/>
  <c r="BE97"/>
  <c r="BI92"/>
  <c r="F39"/>
  <c i="1" r="BD61"/>
  <c i="5" r="BH92"/>
  <c r="F38"/>
  <c i="1" r="BC61"/>
  <c i="5" r="BG92"/>
  <c r="F37"/>
  <c i="1" r="BB61"/>
  <c i="5" r="BF92"/>
  <c r="J36"/>
  <c i="1" r="AW61"/>
  <c i="5" r="F36"/>
  <c i="1" r="BA61"/>
  <c i="5" r="T92"/>
  <c r="T91"/>
  <c r="T90"/>
  <c r="T89"/>
  <c r="R92"/>
  <c r="R91"/>
  <c r="R90"/>
  <c r="R89"/>
  <c r="P92"/>
  <c r="P91"/>
  <c r="P90"/>
  <c r="P89"/>
  <c i="1" r="AU61"/>
  <c i="5" r="BK92"/>
  <c r="BK91"/>
  <c r="J91"/>
  <c r="BK90"/>
  <c r="J90"/>
  <c r="BK89"/>
  <c r="J89"/>
  <c r="J63"/>
  <c r="J32"/>
  <c i="1" r="AG61"/>
  <c i="5" r="J92"/>
  <c r="BE92"/>
  <c r="J35"/>
  <c i="1" r="AV61"/>
  <c i="5" r="F35"/>
  <c i="1" r="AZ61"/>
  <c i="5" r="J65"/>
  <c r="J64"/>
  <c r="F83"/>
  <c r="E81"/>
  <c r="F56"/>
  <c r="E54"/>
  <c r="J41"/>
  <c r="J26"/>
  <c r="E26"/>
  <c r="J86"/>
  <c r="J59"/>
  <c r="J25"/>
  <c r="J23"/>
  <c r="E23"/>
  <c r="J85"/>
  <c r="J58"/>
  <c r="J22"/>
  <c r="J20"/>
  <c r="E20"/>
  <c r="F86"/>
  <c r="F59"/>
  <c r="J19"/>
  <c r="J17"/>
  <c r="E17"/>
  <c r="F85"/>
  <c r="F58"/>
  <c r="J16"/>
  <c r="J14"/>
  <c r="J83"/>
  <c r="J56"/>
  <c r="E7"/>
  <c r="E77"/>
  <c r="E50"/>
  <c i="4" r="J39"/>
  <c r="J38"/>
  <c i="1" r="AY59"/>
  <c i="4" r="J37"/>
  <c i="1" r="AX59"/>
  <c i="4" r="BI90"/>
  <c r="F39"/>
  <c i="1" r="BD59"/>
  <c i="4" r="BH90"/>
  <c r="F38"/>
  <c i="1" r="BC59"/>
  <c i="4" r="BG90"/>
  <c r="F37"/>
  <c i="1" r="BB59"/>
  <c i="4" r="BF90"/>
  <c r="J36"/>
  <c i="1" r="AW59"/>
  <c i="4" r="F36"/>
  <c i="1" r="BA59"/>
  <c i="4" r="T90"/>
  <c r="T89"/>
  <c r="T88"/>
  <c r="T87"/>
  <c r="R90"/>
  <c r="R89"/>
  <c r="R88"/>
  <c r="R87"/>
  <c r="P90"/>
  <c r="P89"/>
  <c r="P88"/>
  <c r="P87"/>
  <c i="1" r="AU59"/>
  <c i="4" r="BK90"/>
  <c r="BK89"/>
  <c r="J89"/>
  <c r="BK88"/>
  <c r="J88"/>
  <c r="BK87"/>
  <c r="J87"/>
  <c r="J63"/>
  <c r="J32"/>
  <c i="1" r="AG59"/>
  <c i="4" r="J90"/>
  <c r="BE90"/>
  <c r="J35"/>
  <c i="1" r="AV59"/>
  <c i="4" r="F35"/>
  <c i="1" r="AZ59"/>
  <c i="4" r="J65"/>
  <c r="J64"/>
  <c r="F81"/>
  <c r="E79"/>
  <c r="F56"/>
  <c r="E54"/>
  <c r="J41"/>
  <c r="J26"/>
  <c r="E26"/>
  <c r="J84"/>
  <c r="J59"/>
  <c r="J25"/>
  <c r="J23"/>
  <c r="E23"/>
  <c r="J83"/>
  <c r="J58"/>
  <c r="J22"/>
  <c r="J20"/>
  <c r="E20"/>
  <c r="F84"/>
  <c r="F59"/>
  <c r="J19"/>
  <c r="J17"/>
  <c r="E17"/>
  <c r="F83"/>
  <c r="F58"/>
  <c r="J16"/>
  <c r="J14"/>
  <c r="J81"/>
  <c r="J56"/>
  <c r="E7"/>
  <c r="E75"/>
  <c r="E50"/>
  <c i="3" r="J39"/>
  <c r="J38"/>
  <c i="1" r="AY58"/>
  <c i="3" r="J37"/>
  <c i="1" r="AX58"/>
  <c i="3" r="BI301"/>
  <c r="BH301"/>
  <c r="BG301"/>
  <c r="BF301"/>
  <c r="T301"/>
  <c r="T300"/>
  <c r="R301"/>
  <c r="R300"/>
  <c r="P301"/>
  <c r="P300"/>
  <c r="BK301"/>
  <c r="BK300"/>
  <c r="J300"/>
  <c r="J301"/>
  <c r="BE301"/>
  <c r="J71"/>
  <c r="BI296"/>
  <c r="BH296"/>
  <c r="BG296"/>
  <c r="BF296"/>
  <c r="T296"/>
  <c r="R296"/>
  <c r="P296"/>
  <c r="BK296"/>
  <c r="J296"/>
  <c r="BE296"/>
  <c r="BI292"/>
  <c r="BH292"/>
  <c r="BG292"/>
  <c r="BF292"/>
  <c r="T292"/>
  <c r="R292"/>
  <c r="P292"/>
  <c r="BK292"/>
  <c r="J292"/>
  <c r="BE292"/>
  <c r="BI284"/>
  <c r="BH284"/>
  <c r="BG284"/>
  <c r="BF284"/>
  <c r="T284"/>
  <c r="R284"/>
  <c r="P284"/>
  <c r="BK284"/>
  <c r="J284"/>
  <c r="BE284"/>
  <c r="BI280"/>
  <c r="BH280"/>
  <c r="BG280"/>
  <c r="BF280"/>
  <c r="T280"/>
  <c r="R280"/>
  <c r="P280"/>
  <c r="BK280"/>
  <c r="J280"/>
  <c r="BE280"/>
  <c r="BI277"/>
  <c r="BH277"/>
  <c r="BG277"/>
  <c r="BF277"/>
  <c r="T277"/>
  <c r="R277"/>
  <c r="P277"/>
  <c r="BK277"/>
  <c r="J277"/>
  <c r="BE277"/>
  <c r="BI274"/>
  <c r="BH274"/>
  <c r="BG274"/>
  <c r="BF274"/>
  <c r="T274"/>
  <c r="R274"/>
  <c r="P274"/>
  <c r="BK274"/>
  <c r="J274"/>
  <c r="BE274"/>
  <c r="BI270"/>
  <c r="BH270"/>
  <c r="BG270"/>
  <c r="BF270"/>
  <c r="T270"/>
  <c r="R270"/>
  <c r="P270"/>
  <c r="BK270"/>
  <c r="J270"/>
  <c r="BE270"/>
  <c r="BI266"/>
  <c r="BH266"/>
  <c r="BG266"/>
  <c r="BF266"/>
  <c r="T266"/>
  <c r="R266"/>
  <c r="P266"/>
  <c r="BK266"/>
  <c r="J266"/>
  <c r="BE266"/>
  <c r="BI262"/>
  <c r="BH262"/>
  <c r="BG262"/>
  <c r="BF262"/>
  <c r="T262"/>
  <c r="R262"/>
  <c r="P262"/>
  <c r="BK262"/>
  <c r="J262"/>
  <c r="BE262"/>
  <c r="BI258"/>
  <c r="BH258"/>
  <c r="BG258"/>
  <c r="BF258"/>
  <c r="T258"/>
  <c r="R258"/>
  <c r="P258"/>
  <c r="BK258"/>
  <c r="J258"/>
  <c r="BE258"/>
  <c r="BI254"/>
  <c r="BH254"/>
  <c r="BG254"/>
  <c r="BF254"/>
  <c r="T254"/>
  <c r="R254"/>
  <c r="P254"/>
  <c r="BK254"/>
  <c r="J254"/>
  <c r="BE254"/>
  <c r="BI250"/>
  <c r="BH250"/>
  <c r="BG250"/>
  <c r="BF250"/>
  <c r="T250"/>
  <c r="R250"/>
  <c r="P250"/>
  <c r="BK250"/>
  <c r="J250"/>
  <c r="BE250"/>
  <c r="BI246"/>
  <c r="BH246"/>
  <c r="BG246"/>
  <c r="BF246"/>
  <c r="T246"/>
  <c r="R246"/>
  <c r="P246"/>
  <c r="BK246"/>
  <c r="J246"/>
  <c r="BE246"/>
  <c r="BI240"/>
  <c r="BH240"/>
  <c r="BG240"/>
  <c r="BF240"/>
  <c r="T240"/>
  <c r="T239"/>
  <c r="R240"/>
  <c r="R239"/>
  <c r="P240"/>
  <c r="P239"/>
  <c r="BK240"/>
  <c r="BK239"/>
  <c r="J239"/>
  <c r="J240"/>
  <c r="BE240"/>
  <c r="J70"/>
  <c r="BI235"/>
  <c r="BH235"/>
  <c r="BG235"/>
  <c r="BF235"/>
  <c r="T235"/>
  <c r="R235"/>
  <c r="P235"/>
  <c r="BK235"/>
  <c r="J235"/>
  <c r="BE235"/>
  <c r="BI234"/>
  <c r="BH234"/>
  <c r="BG234"/>
  <c r="BF234"/>
  <c r="T234"/>
  <c r="R234"/>
  <c r="P234"/>
  <c r="BK234"/>
  <c r="J234"/>
  <c r="BE234"/>
  <c r="BI231"/>
  <c r="BH231"/>
  <c r="BG231"/>
  <c r="BF231"/>
  <c r="T231"/>
  <c r="R231"/>
  <c r="P231"/>
  <c r="BK231"/>
  <c r="J231"/>
  <c r="BE231"/>
  <c r="BI228"/>
  <c r="BH228"/>
  <c r="BG228"/>
  <c r="BF228"/>
  <c r="T228"/>
  <c r="R228"/>
  <c r="P228"/>
  <c r="BK228"/>
  <c r="J228"/>
  <c r="BE228"/>
  <c r="BI225"/>
  <c r="BH225"/>
  <c r="BG225"/>
  <c r="BF225"/>
  <c r="T225"/>
  <c r="R225"/>
  <c r="P225"/>
  <c r="BK225"/>
  <c r="J225"/>
  <c r="BE225"/>
  <c r="BI224"/>
  <c r="BH224"/>
  <c r="BG224"/>
  <c r="BF224"/>
  <c r="T224"/>
  <c r="R224"/>
  <c r="P224"/>
  <c r="BK224"/>
  <c r="J224"/>
  <c r="BE224"/>
  <c r="BI221"/>
  <c r="BH221"/>
  <c r="BG221"/>
  <c r="BF221"/>
  <c r="T221"/>
  <c r="R221"/>
  <c r="P221"/>
  <c r="BK221"/>
  <c r="J221"/>
  <c r="BE221"/>
  <c r="BI217"/>
  <c r="BH217"/>
  <c r="BG217"/>
  <c r="BF217"/>
  <c r="T217"/>
  <c r="R217"/>
  <c r="P217"/>
  <c r="BK217"/>
  <c r="J217"/>
  <c r="BE217"/>
  <c r="BI213"/>
  <c r="BH213"/>
  <c r="BG213"/>
  <c r="BF213"/>
  <c r="T213"/>
  <c r="R213"/>
  <c r="P213"/>
  <c r="BK213"/>
  <c r="J213"/>
  <c r="BE213"/>
  <c r="BI209"/>
  <c r="BH209"/>
  <c r="BG209"/>
  <c r="BF209"/>
  <c r="T209"/>
  <c r="T208"/>
  <c r="R209"/>
  <c r="R208"/>
  <c r="P209"/>
  <c r="P208"/>
  <c r="BK209"/>
  <c r="BK208"/>
  <c r="J208"/>
  <c r="J209"/>
  <c r="BE209"/>
  <c r="J69"/>
  <c r="BI204"/>
  <c r="BH204"/>
  <c r="BG204"/>
  <c r="BF204"/>
  <c r="T204"/>
  <c r="R204"/>
  <c r="P204"/>
  <c r="BK204"/>
  <c r="J204"/>
  <c r="BE204"/>
  <c r="BI200"/>
  <c r="BH200"/>
  <c r="BG200"/>
  <c r="BF200"/>
  <c r="T200"/>
  <c r="R200"/>
  <c r="P200"/>
  <c r="BK200"/>
  <c r="J200"/>
  <c r="BE200"/>
  <c r="BI196"/>
  <c r="BH196"/>
  <c r="BG196"/>
  <c r="BF196"/>
  <c r="T196"/>
  <c r="R196"/>
  <c r="P196"/>
  <c r="BK196"/>
  <c r="J196"/>
  <c r="BE196"/>
  <c r="BI192"/>
  <c r="BH192"/>
  <c r="BG192"/>
  <c r="BF192"/>
  <c r="T192"/>
  <c r="R192"/>
  <c r="P192"/>
  <c r="BK192"/>
  <c r="J192"/>
  <c r="BE192"/>
  <c r="BI188"/>
  <c r="BH188"/>
  <c r="BG188"/>
  <c r="BF188"/>
  <c r="T188"/>
  <c r="R188"/>
  <c r="P188"/>
  <c r="BK188"/>
  <c r="J188"/>
  <c r="BE188"/>
  <c r="BI182"/>
  <c r="BH182"/>
  <c r="BG182"/>
  <c r="BF182"/>
  <c r="T182"/>
  <c r="R182"/>
  <c r="P182"/>
  <c r="BK182"/>
  <c r="J182"/>
  <c r="BE182"/>
  <c r="BI178"/>
  <c r="BH178"/>
  <c r="BG178"/>
  <c r="BF178"/>
  <c r="T178"/>
  <c r="R178"/>
  <c r="P178"/>
  <c r="BK178"/>
  <c r="J178"/>
  <c r="BE178"/>
  <c r="BI174"/>
  <c r="BH174"/>
  <c r="BG174"/>
  <c r="BF174"/>
  <c r="T174"/>
  <c r="R174"/>
  <c r="P174"/>
  <c r="BK174"/>
  <c r="J174"/>
  <c r="BE174"/>
  <c r="BI170"/>
  <c r="BH170"/>
  <c r="BG170"/>
  <c r="BF170"/>
  <c r="T170"/>
  <c r="R170"/>
  <c r="P170"/>
  <c r="BK170"/>
  <c r="J170"/>
  <c r="BE170"/>
  <c r="BI167"/>
  <c r="BH167"/>
  <c r="BG167"/>
  <c r="BF167"/>
  <c r="T167"/>
  <c r="R167"/>
  <c r="P167"/>
  <c r="BK167"/>
  <c r="J167"/>
  <c r="BE167"/>
  <c r="BI163"/>
  <c r="BH163"/>
  <c r="BG163"/>
  <c r="BF163"/>
  <c r="T163"/>
  <c r="R163"/>
  <c r="P163"/>
  <c r="BK163"/>
  <c r="J163"/>
  <c r="BE163"/>
  <c r="BI153"/>
  <c r="BH153"/>
  <c r="BG153"/>
  <c r="BF153"/>
  <c r="T153"/>
  <c r="R153"/>
  <c r="P153"/>
  <c r="BK153"/>
  <c r="J153"/>
  <c r="BE153"/>
  <c r="BI148"/>
  <c r="BH148"/>
  <c r="BG148"/>
  <c r="BF148"/>
  <c r="T148"/>
  <c r="T147"/>
  <c r="R148"/>
  <c r="R147"/>
  <c r="P148"/>
  <c r="P147"/>
  <c r="BK148"/>
  <c r="BK147"/>
  <c r="J147"/>
  <c r="J148"/>
  <c r="BE148"/>
  <c r="J68"/>
  <c r="BI143"/>
  <c r="BH143"/>
  <c r="BG143"/>
  <c r="BF143"/>
  <c r="T143"/>
  <c r="T142"/>
  <c r="R143"/>
  <c r="R142"/>
  <c r="P143"/>
  <c r="P142"/>
  <c r="BK143"/>
  <c r="BK142"/>
  <c r="J142"/>
  <c r="J143"/>
  <c r="BE143"/>
  <c r="J67"/>
  <c r="BI124"/>
  <c r="BH124"/>
  <c r="BG124"/>
  <c r="BF124"/>
  <c r="T124"/>
  <c r="T123"/>
  <c r="R124"/>
  <c r="R123"/>
  <c r="P124"/>
  <c r="P123"/>
  <c r="BK124"/>
  <c r="BK123"/>
  <c r="J123"/>
  <c r="J124"/>
  <c r="BE124"/>
  <c r="J66"/>
  <c r="BI119"/>
  <c r="BH119"/>
  <c r="BG119"/>
  <c r="BF119"/>
  <c r="T119"/>
  <c r="R119"/>
  <c r="P119"/>
  <c r="BK119"/>
  <c r="J119"/>
  <c r="BE119"/>
  <c r="BI115"/>
  <c r="BH115"/>
  <c r="BG115"/>
  <c r="BF115"/>
  <c r="T115"/>
  <c r="R115"/>
  <c r="P115"/>
  <c r="BK115"/>
  <c r="J115"/>
  <c r="BE115"/>
  <c r="BI111"/>
  <c r="BH111"/>
  <c r="BG111"/>
  <c r="BF111"/>
  <c r="T111"/>
  <c r="R111"/>
  <c r="P111"/>
  <c r="BK111"/>
  <c r="J111"/>
  <c r="BE111"/>
  <c r="BI107"/>
  <c r="BH107"/>
  <c r="BG107"/>
  <c r="BF107"/>
  <c r="T107"/>
  <c r="R107"/>
  <c r="P107"/>
  <c r="BK107"/>
  <c r="J107"/>
  <c r="BE107"/>
  <c r="BI104"/>
  <c r="BH104"/>
  <c r="BG104"/>
  <c r="BF104"/>
  <c r="T104"/>
  <c r="R104"/>
  <c r="P104"/>
  <c r="BK104"/>
  <c r="J104"/>
  <c r="BE104"/>
  <c r="BI100"/>
  <c r="BH100"/>
  <c r="BG100"/>
  <c r="BF100"/>
  <c r="T100"/>
  <c r="R100"/>
  <c r="P100"/>
  <c r="BK100"/>
  <c r="J100"/>
  <c r="BE100"/>
  <c r="BI96"/>
  <c r="F39"/>
  <c i="1" r="BD58"/>
  <c i="3" r="BH96"/>
  <c r="F38"/>
  <c i="1" r="BC58"/>
  <c i="3" r="BG96"/>
  <c r="F37"/>
  <c i="1" r="BB58"/>
  <c i="3" r="BF96"/>
  <c r="J36"/>
  <c i="1" r="AW58"/>
  <c i="3" r="F36"/>
  <c i="1" r="BA58"/>
  <c i="3" r="T96"/>
  <c r="T95"/>
  <c r="T94"/>
  <c r="T93"/>
  <c r="R96"/>
  <c r="R95"/>
  <c r="R94"/>
  <c r="R93"/>
  <c r="P96"/>
  <c r="P95"/>
  <c r="P94"/>
  <c r="P93"/>
  <c i="1" r="AU58"/>
  <c i="3" r="BK96"/>
  <c r="BK95"/>
  <c r="J95"/>
  <c r="BK94"/>
  <c r="J94"/>
  <c r="BK93"/>
  <c r="J93"/>
  <c r="J63"/>
  <c r="J32"/>
  <c i="1" r="AG58"/>
  <c i="3" r="J96"/>
  <c r="BE96"/>
  <c r="J35"/>
  <c i="1" r="AV58"/>
  <c i="3" r="F35"/>
  <c i="1" r="AZ58"/>
  <c i="3" r="J65"/>
  <c r="J64"/>
  <c r="F87"/>
  <c r="E85"/>
  <c r="F56"/>
  <c r="E54"/>
  <c r="J41"/>
  <c r="J26"/>
  <c r="E26"/>
  <c r="J90"/>
  <c r="J59"/>
  <c r="J25"/>
  <c r="J23"/>
  <c r="E23"/>
  <c r="J89"/>
  <c r="J58"/>
  <c r="J22"/>
  <c r="J20"/>
  <c r="E20"/>
  <c r="F90"/>
  <c r="F59"/>
  <c r="J19"/>
  <c r="J17"/>
  <c r="E17"/>
  <c r="F89"/>
  <c r="F58"/>
  <c r="J16"/>
  <c r="J14"/>
  <c r="J87"/>
  <c r="J56"/>
  <c r="E7"/>
  <c r="E81"/>
  <c r="E50"/>
  <c i="2" r="J39"/>
  <c r="J38"/>
  <c i="1" r="AY56"/>
  <c i="2" r="J37"/>
  <c i="1" r="AX56"/>
  <c i="2" r="BI206"/>
  <c r="BH206"/>
  <c r="BG206"/>
  <c r="BF206"/>
  <c r="T206"/>
  <c r="R206"/>
  <c r="P206"/>
  <c r="BK206"/>
  <c r="J206"/>
  <c r="BE206"/>
  <c r="BI200"/>
  <c r="BH200"/>
  <c r="BG200"/>
  <c r="BF200"/>
  <c r="T200"/>
  <c r="R200"/>
  <c r="P200"/>
  <c r="BK200"/>
  <c r="J200"/>
  <c r="BE200"/>
  <c r="BI196"/>
  <c r="BH196"/>
  <c r="BG196"/>
  <c r="BF196"/>
  <c r="T196"/>
  <c r="R196"/>
  <c r="P196"/>
  <c r="BK196"/>
  <c r="J196"/>
  <c r="BE196"/>
  <c r="BI186"/>
  <c r="BH186"/>
  <c r="BG186"/>
  <c r="BF186"/>
  <c r="T186"/>
  <c r="R186"/>
  <c r="P186"/>
  <c r="BK186"/>
  <c r="J186"/>
  <c r="BE186"/>
  <c r="BI180"/>
  <c r="BH180"/>
  <c r="BG180"/>
  <c r="BF180"/>
  <c r="T180"/>
  <c r="R180"/>
  <c r="P180"/>
  <c r="BK180"/>
  <c r="J180"/>
  <c r="BE180"/>
  <c r="BI174"/>
  <c r="BH174"/>
  <c r="BG174"/>
  <c r="BF174"/>
  <c r="T174"/>
  <c r="R174"/>
  <c r="P174"/>
  <c r="BK174"/>
  <c r="J174"/>
  <c r="BE174"/>
  <c r="BI166"/>
  <c r="BH166"/>
  <c r="BG166"/>
  <c r="BF166"/>
  <c r="T166"/>
  <c r="R166"/>
  <c r="P166"/>
  <c r="BK166"/>
  <c r="J166"/>
  <c r="BE166"/>
  <c r="BI158"/>
  <c r="BH158"/>
  <c r="BG158"/>
  <c r="BF158"/>
  <c r="T158"/>
  <c r="T157"/>
  <c r="R158"/>
  <c r="R157"/>
  <c r="P158"/>
  <c r="P157"/>
  <c r="BK158"/>
  <c r="BK157"/>
  <c r="J157"/>
  <c r="J158"/>
  <c r="BE158"/>
  <c r="J67"/>
  <c r="BI154"/>
  <c r="BH154"/>
  <c r="BG154"/>
  <c r="BF154"/>
  <c r="T154"/>
  <c r="T153"/>
  <c r="R154"/>
  <c r="R153"/>
  <c r="P154"/>
  <c r="P153"/>
  <c r="BK154"/>
  <c r="BK153"/>
  <c r="J153"/>
  <c r="J154"/>
  <c r="BE154"/>
  <c r="J66"/>
  <c r="BI149"/>
  <c r="BH149"/>
  <c r="BG149"/>
  <c r="BF149"/>
  <c r="T149"/>
  <c r="R149"/>
  <c r="P149"/>
  <c r="BK149"/>
  <c r="J149"/>
  <c r="BE149"/>
  <c r="BI145"/>
  <c r="BH145"/>
  <c r="BG145"/>
  <c r="BF145"/>
  <c r="T145"/>
  <c r="R145"/>
  <c r="P145"/>
  <c r="BK145"/>
  <c r="J145"/>
  <c r="BE145"/>
  <c r="BI142"/>
  <c r="BH142"/>
  <c r="BG142"/>
  <c r="BF142"/>
  <c r="T142"/>
  <c r="R142"/>
  <c r="P142"/>
  <c r="BK142"/>
  <c r="J142"/>
  <c r="BE142"/>
  <c r="BI138"/>
  <c r="BH138"/>
  <c r="BG138"/>
  <c r="BF138"/>
  <c r="T138"/>
  <c r="R138"/>
  <c r="P138"/>
  <c r="BK138"/>
  <c r="J138"/>
  <c r="BE138"/>
  <c r="BI134"/>
  <c r="BH134"/>
  <c r="BG134"/>
  <c r="BF134"/>
  <c r="T134"/>
  <c r="R134"/>
  <c r="P134"/>
  <c r="BK134"/>
  <c r="J134"/>
  <c r="BE134"/>
  <c r="BI130"/>
  <c r="BH130"/>
  <c r="BG130"/>
  <c r="BF130"/>
  <c r="T130"/>
  <c r="R130"/>
  <c r="P130"/>
  <c r="BK130"/>
  <c r="J130"/>
  <c r="BE130"/>
  <c r="BI124"/>
  <c r="BH124"/>
  <c r="BG124"/>
  <c r="BF124"/>
  <c r="T124"/>
  <c r="R124"/>
  <c r="P124"/>
  <c r="BK124"/>
  <c r="J124"/>
  <c r="BE124"/>
  <c r="BI120"/>
  <c r="BH120"/>
  <c r="BG120"/>
  <c r="BF120"/>
  <c r="T120"/>
  <c r="R120"/>
  <c r="P120"/>
  <c r="BK120"/>
  <c r="J120"/>
  <c r="BE120"/>
  <c r="BI112"/>
  <c r="BH112"/>
  <c r="BG112"/>
  <c r="BF112"/>
  <c r="T112"/>
  <c r="R112"/>
  <c r="P112"/>
  <c r="BK112"/>
  <c r="J112"/>
  <c r="BE112"/>
  <c r="BI108"/>
  <c r="BH108"/>
  <c r="BG108"/>
  <c r="BF108"/>
  <c r="T108"/>
  <c r="R108"/>
  <c r="P108"/>
  <c r="BK108"/>
  <c r="J108"/>
  <c r="BE108"/>
  <c r="BI104"/>
  <c r="BH104"/>
  <c r="BG104"/>
  <c r="BF104"/>
  <c r="T104"/>
  <c r="R104"/>
  <c r="P104"/>
  <c r="BK104"/>
  <c r="J104"/>
  <c r="BE104"/>
  <c r="BI100"/>
  <c r="BH100"/>
  <c r="BG100"/>
  <c r="BF100"/>
  <c r="T100"/>
  <c r="R100"/>
  <c r="P100"/>
  <c r="BK100"/>
  <c r="J100"/>
  <c r="BE100"/>
  <c r="BI96"/>
  <c r="BH96"/>
  <c r="BG96"/>
  <c r="BF96"/>
  <c r="T96"/>
  <c r="R96"/>
  <c r="P96"/>
  <c r="BK96"/>
  <c r="J96"/>
  <c r="BE96"/>
  <c r="BI92"/>
  <c r="F39"/>
  <c i="1" r="BD56"/>
  <c i="2" r="BH92"/>
  <c r="F38"/>
  <c i="1" r="BC56"/>
  <c i="2" r="BG92"/>
  <c r="F37"/>
  <c i="1" r="BB56"/>
  <c i="2" r="BF92"/>
  <c r="J36"/>
  <c i="1" r="AW56"/>
  <c i="2" r="F36"/>
  <c i="1" r="BA56"/>
  <c i="2" r="T92"/>
  <c r="T91"/>
  <c r="T90"/>
  <c r="T89"/>
  <c r="R92"/>
  <c r="R91"/>
  <c r="R90"/>
  <c r="R89"/>
  <c r="P92"/>
  <c r="P91"/>
  <c r="P90"/>
  <c r="P89"/>
  <c i="1" r="AU56"/>
  <c i="2" r="BK92"/>
  <c r="BK91"/>
  <c r="J91"/>
  <c r="BK90"/>
  <c r="J90"/>
  <c r="BK89"/>
  <c r="J89"/>
  <c r="J63"/>
  <c r="J32"/>
  <c i="1" r="AG56"/>
  <c i="2" r="J92"/>
  <c r="BE92"/>
  <c r="J35"/>
  <c i="1" r="AV56"/>
  <c i="2" r="F35"/>
  <c i="1" r="AZ56"/>
  <c i="2" r="J65"/>
  <c r="J64"/>
  <c r="F83"/>
  <c r="E81"/>
  <c r="F56"/>
  <c r="E54"/>
  <c r="J41"/>
  <c r="J26"/>
  <c r="E26"/>
  <c r="J86"/>
  <c r="J59"/>
  <c r="J25"/>
  <c r="J23"/>
  <c r="E23"/>
  <c r="J85"/>
  <c r="J58"/>
  <c r="J22"/>
  <c r="J20"/>
  <c r="E20"/>
  <c r="F86"/>
  <c r="F59"/>
  <c r="J19"/>
  <c r="J17"/>
  <c r="E17"/>
  <c r="F85"/>
  <c r="F58"/>
  <c r="J16"/>
  <c r="J14"/>
  <c r="J83"/>
  <c r="J56"/>
  <c r="E7"/>
  <c r="E77"/>
  <c r="E50"/>
  <c i="1" r="BD60"/>
  <c r="BC60"/>
  <c r="BB60"/>
  <c r="BA60"/>
  <c r="AZ60"/>
  <c r="AY60"/>
  <c r="AX60"/>
  <c r="AW60"/>
  <c r="AV60"/>
  <c r="AU60"/>
  <c r="AT60"/>
  <c r="AS60"/>
  <c r="AG60"/>
  <c r="BD57"/>
  <c r="BC57"/>
  <c r="BB57"/>
  <c r="BA57"/>
  <c r="AZ57"/>
  <c r="AY57"/>
  <c r="AX57"/>
  <c r="AW57"/>
  <c r="AV57"/>
  <c r="AU57"/>
  <c r="AT57"/>
  <c r="AS57"/>
  <c r="AG57"/>
  <c r="BD55"/>
  <c r="BC55"/>
  <c r="BB55"/>
  <c r="BA55"/>
  <c r="AZ55"/>
  <c r="AY55"/>
  <c r="AX55"/>
  <c r="AW55"/>
  <c r="AV55"/>
  <c r="AU55"/>
  <c r="AT55"/>
  <c r="AS55"/>
  <c r="AG55"/>
  <c r="BD54"/>
  <c r="W33"/>
  <c r="BC54"/>
  <c r="W32"/>
  <c r="BB54"/>
  <c r="W31"/>
  <c r="BA54"/>
  <c r="W30"/>
  <c r="AZ54"/>
  <c r="W29"/>
  <c r="AY54"/>
  <c r="AX54"/>
  <c r="AW54"/>
  <c r="AK30"/>
  <c r="AV54"/>
  <c r="AK29"/>
  <c r="AU54"/>
  <c r="AT54"/>
  <c r="AS54"/>
  <c r="AG54"/>
  <c r="AK26"/>
  <c r="AT63"/>
  <c r="AN63"/>
  <c r="AT62"/>
  <c r="AN62"/>
  <c r="AT61"/>
  <c r="AN61"/>
  <c r="AN60"/>
  <c r="AT59"/>
  <c r="AN59"/>
  <c r="AT58"/>
  <c r="AN58"/>
  <c r="AN57"/>
  <c r="AT56"/>
  <c r="AN56"/>
  <c r="AN55"/>
  <c r="AN54"/>
  <c r="L50"/>
  <c r="AM50"/>
  <c r="AM49"/>
  <c r="L49"/>
  <c r="AM47"/>
  <c r="L47"/>
  <c r="L45"/>
  <c r="L44"/>
  <c r="AK35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<sst xmlns="http://schemas.openxmlformats.org/spreadsheetml/2006/main">
  <si>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</si>
  <si>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</si>
  <si>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</si>
  <si>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</si>
  <si>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</si>
  <si>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{a345898a-6627-4ed7-8c9c-7630e891c2f4}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</si>
  <si>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</si>
  <si>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</si>
  <si>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</si>
  <si>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</si>
  <si>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</si>
  <si>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</si>
  <si>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</si>
  <si>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</si>
  <si>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003</t>
  </si>
  <si>
    <t xml:space="preserve">Měnit lze pouze buňky se žlutým podbarvením!_x000d_
_x000d_
1) na prvním listu Rekapitulace stavby vyplňte v sestavě_x000d_
_x000d_
    a) Souhrnný list_x000d_
       - údaje o Zhotoviteli_x000d_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Zhotoviteli, pokud se liší od údajů o Zhotoviteli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</si>
  <si>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</si>
  <si>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Rekonstrukce stávajícího chodníku a zpevněných ploch na ul. Balbínova, Šumperk</t>
  </si>
  <si>
    <t>KSO:</t>
  </si>
  <si>
    <t>CC-CZ:</t>
  </si>
  <si>
    <t>Místo:</t>
  </si>
  <si>
    <t xml:space="preserve"> </t>
  </si>
  <si>
    <t>Datum:</t>
  </si>
  <si>
    <t>8. 2. 2019</t>
  </si>
  <si>
    <t>Zadavatel:</t>
  </si>
  <si>
    <t>IČ:</t>
  </si>
  <si>
    <t>DIČ:</t>
  </si>
  <si>
    <t>Uchazeč:</t>
  </si>
  <si>
    <t>Vyplň údaj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</si>
  <si>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</si>
  <si>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</si>
  <si>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</si>
  <si>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</si>
  <si>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</si>
  <si>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</si>
  <si>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</si>
  <si>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</si>
  <si>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</si>
  <si>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</si>
  <si>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</si>
  <si>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</si>
  <si>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</si>
  <si>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</si>
  <si>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</si>
  <si>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</si>
  <si>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</si>
  <si>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</si>
  <si>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</si>
  <si>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</si>
  <si>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</si>
  <si>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</si>
  <si>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</si>
  <si>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</si>
  <si>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</si>
  <si>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</si>
  <si>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</si>
  <si>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</si>
  <si>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</si>
  <si>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</si>
  <si>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</si>
  <si>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</si>
  <si>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</si>
  <si>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</si>
  <si>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</si>
  <si>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</si>
  <si>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</si>
  <si>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</si>
  <si>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</si>
  <si>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</si>
  <si>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</si>
  <si>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</si>
  <si>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000</t>
  </si>
  <si>
    <t>Příprava území, demolice stávajících zpevněných ploch</t>
  </si>
  <si>
    <t>STA</t>
  </si>
  <si>
    <t>1</t>
  </si>
  <si>
    <t>{b56866b2-d605-4740-9850-0ab99195fb16}</t>
  </si>
  <si>
    <t>2</t>
  </si>
  <si>
    <t>/</t>
  </si>
  <si>
    <t>SO 001</t>
  </si>
  <si>
    <t>Soupis</t>
  </si>
  <si>
    <t>{b780545d-3cbf-4c60-afdb-1e08a08e5845}</t>
  </si>
  <si>
    <t>100</t>
  </si>
  <si>
    <t>Komunikace</t>
  </si>
  <si>
    <t>{0fb658a9-b241-44dc-8151-9328261b7628}</t>
  </si>
  <si>
    <t>SO 101</t>
  </si>
  <si>
    <t>Chodník, SO 102 - sjezdy, SO 103 -parkoviště,SO 104- obrusná vrstva stáv. komunikace na ul.Balbínova</t>
  </si>
  <si>
    <t>{60195c6b-b6e6-4aa5-a2b6-fecc9f580ac0}</t>
  </si>
  <si>
    <t>SO 192</t>
  </si>
  <si>
    <t>Dopravní značení provizorní - DIO</t>
  </si>
  <si>
    <t>{7f2ee8d9-f033-42a6-a092-203ef1950b8d}</t>
  </si>
  <si>
    <t>800</t>
  </si>
  <si>
    <t>Vegetační a sadové úpravy</t>
  </si>
  <si>
    <t>{2c96d3a1-e14d-47b5-b8b5-65ca6947d7a8}</t>
  </si>
  <si>
    <t>SO 801</t>
  </si>
  <si>
    <t>Sadové úpravy, jemné terénní úpravy a rekultivace</t>
  </si>
  <si>
    <t>{e9d183c2-e5fb-43c9-9aee-0ecad803cfb2}</t>
  </si>
  <si>
    <t>1000</t>
  </si>
  <si>
    <t>Ostatní náklady</t>
  </si>
  <si>
    <t>{3fc24ebf-dba9-4775-89b9-a852c8d4d027}</t>
  </si>
  <si>
    <t>1020</t>
  </si>
  <si>
    <t>VRN</t>
  </si>
  <si>
    <t>{58e62bd5-c3ae-48a3-99c4-4129d1dd7168}</t>
  </si>
  <si>
    <t>KRYCÍ LIST SOUPISU PRACÍ</t>
  </si>
  <si>
    <t>Objekt:</t>
  </si>
  <si>
    <t>000 - Příprava území, demolice stávajících zpevněných ploch</t>
  </si>
  <si>
    <t>Soupis:</t>
  </si>
  <si>
    <t>SO 001 - Příprava území, demolice stávajících zpevněných ploch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</si>
  <si>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</si>
  <si>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</si>
  <si>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</si>
  <si>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</si>
  <si>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</si>
  <si>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</si>
  <si>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</si>
  <si>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8 - Trubní vedení</t>
  </si>
  <si>
    <t xml:space="preserve">    997 - Přesun sutě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</si>
  <si>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</si>
  <si>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</si>
  <si>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</si>
  <si>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</si>
  <si>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</si>
  <si>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</si>
  <si>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</si>
  <si>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</si>
  <si>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</si>
  <si>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</si>
  <si>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</si>
  <si>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</si>
  <si>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</si>
  <si>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</si>
  <si>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</si>
  <si>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</si>
  <si>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</si>
  <si>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</si>
  <si>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113106121</t>
  </si>
  <si>
    <t>Rozebrání dlažeb komunikací pro pěší z betonových nebo kamenných dlaždic</t>
  </si>
  <si>
    <t>m2</t>
  </si>
  <si>
    <t>CS ÚRS 2016 01</t>
  </si>
  <si>
    <t>4</t>
  </si>
  <si>
    <t>-1257175527</t>
  </si>
  <si>
    <t>VV</t>
  </si>
  <si>
    <t>" původní betonová dlažba "</t>
  </si>
  <si>
    <t>179</t>
  </si>
  <si>
    <t>Součet</t>
  </si>
  <si>
    <t>113106161</t>
  </si>
  <si>
    <t>Rozebrání dlažeb vozovek z drobných kostek s ložem z kameniva ručně</t>
  </si>
  <si>
    <t>CS ÚRS 2019 01</t>
  </si>
  <si>
    <t>1917446160</t>
  </si>
  <si>
    <t>" stávající sjezd"</t>
  </si>
  <si>
    <t>14</t>
  </si>
  <si>
    <t>3</t>
  </si>
  <si>
    <t>113107164</t>
  </si>
  <si>
    <t>Odstranění podkladu z kameniva drceného tl 400 mm strojně pl přes 50 do 200 m2</t>
  </si>
  <si>
    <t>1276766680</t>
  </si>
  <si>
    <t>" původní skladba chodníku"</t>
  </si>
  <si>
    <t>(179*1,05)</t>
  </si>
  <si>
    <t>113107165</t>
  </si>
  <si>
    <t>Odstranění podkladu z kameniva drceného tl 500 mm strojně pl přes 50 do 200 m2</t>
  </si>
  <si>
    <t>1611324553</t>
  </si>
  <si>
    <t>" původní skladba parkoviště ze živice"</t>
  </si>
  <si>
    <t>175*1,1</t>
  </si>
  <si>
    <t>5</t>
  </si>
  <si>
    <t>113107181</t>
  </si>
  <si>
    <t>Odstranění podkladu živičného tl 50 mm strojně pl přes 50 do 200 m2</t>
  </si>
  <si>
    <t>1373633472</t>
  </si>
  <si>
    <t>175</t>
  </si>
  <si>
    <t>6</t>
  </si>
  <si>
    <t>113107323</t>
  </si>
  <si>
    <t>Odstranění podkladu z kameniva drceného tl 300 mm strojně pl do 50 m2</t>
  </si>
  <si>
    <t>-1076181458</t>
  </si>
  <si>
    <t>" původní skladba chodníku ze živice"</t>
  </si>
  <si>
    <t>40*1,05</t>
  </si>
  <si>
    <t>Mezisoučet</t>
  </si>
  <si>
    <t>14*1,05</t>
  </si>
  <si>
    <t>7</t>
  </si>
  <si>
    <t>113107324</t>
  </si>
  <si>
    <t>Odstranění podkladu z kameniva drceného tl 400 mm strojně pl do 50 m2</t>
  </si>
  <si>
    <t>-2047016580</t>
  </si>
  <si>
    <t>" původní sjezd ze živice"</t>
  </si>
  <si>
    <t>26</t>
  </si>
  <si>
    <t>8</t>
  </si>
  <si>
    <t>113107341</t>
  </si>
  <si>
    <t>Odstranění podkladu živičného tl 50 mm strojně pl do 50 m2</t>
  </si>
  <si>
    <t>235287643</t>
  </si>
  <si>
    <t>40</t>
  </si>
  <si>
    <t>" původní sjezd"</t>
  </si>
  <si>
    <t>9</t>
  </si>
  <si>
    <t>113154113</t>
  </si>
  <si>
    <t>Frézování živičného krytu tl 50 mm pruh š 0,5 m pl do 500 m2 bez překážek v trase</t>
  </si>
  <si>
    <t>-603311825</t>
  </si>
  <si>
    <t>" původní živičné vozovky"</t>
  </si>
  <si>
    <t>70</t>
  </si>
  <si>
    <t>10</t>
  </si>
  <si>
    <t>121101103</t>
  </si>
  <si>
    <t>Sejmutí ornice s přemístěním na vzdálenost do 250 m</t>
  </si>
  <si>
    <t>m3</t>
  </si>
  <si>
    <t>CS ÚRS 2017 01</t>
  </si>
  <si>
    <t>2073599390</t>
  </si>
  <si>
    <t>" sejmutí ornice v zeleném pásu v prostoru nové komunikace"</t>
  </si>
  <si>
    <t>29*0,3</t>
  </si>
  <si>
    <t>11</t>
  </si>
  <si>
    <t>122201101</t>
  </si>
  <si>
    <t>Odkopávky a prokopávky nezapažené v hornině tř. 3 objem do 100 m3</t>
  </si>
  <si>
    <t>324089392</t>
  </si>
  <si>
    <t>" odkop pro novou skladbu komunikace"</t>
  </si>
  <si>
    <t>(29*0,05)*1,05</t>
  </si>
  <si>
    <t>12</t>
  </si>
  <si>
    <t>122201109</t>
  </si>
  <si>
    <t>Příplatek za lepivost u odkopávek v hornině tř. 1 až 3</t>
  </si>
  <si>
    <t>-1928325443</t>
  </si>
  <si>
    <t>1,523*0,5</t>
  </si>
  <si>
    <t>13</t>
  </si>
  <si>
    <t>162601102</t>
  </si>
  <si>
    <t>Vodorovné přemístění do 5000 m výkopku/sypaniny z horniny tř. 1 až 4</t>
  </si>
  <si>
    <t>2066269188</t>
  </si>
  <si>
    <t>" odvoz přebytečného výkopku na skládku "</t>
  </si>
  <si>
    <t>100,87</t>
  </si>
  <si>
    <t>171201201</t>
  </si>
  <si>
    <t>Uložení sypaniny na skládky</t>
  </si>
  <si>
    <t>860107092</t>
  </si>
  <si>
    <t>" uložení sejmuté ornice na meziskládku"</t>
  </si>
  <si>
    <t>Trubní vedení</t>
  </si>
  <si>
    <t>895951301</t>
  </si>
  <si>
    <t>Vybourání původní kompletní uliční vpusti vč. zásypu, odvozu suti a skládkovného</t>
  </si>
  <si>
    <t>soubor</t>
  </si>
  <si>
    <t>8829287</t>
  </si>
  <si>
    <t>997</t>
  </si>
  <si>
    <t>Přesun sutě</t>
  </si>
  <si>
    <t>16</t>
  </si>
  <si>
    <t>997221551</t>
  </si>
  <si>
    <t>Vodorovná doprava suti ze sypkých materiálů do 1 km</t>
  </si>
  <si>
    <t>t</t>
  </si>
  <si>
    <t>-1076751983</t>
  </si>
  <si>
    <t>" kamenivo"</t>
  </si>
  <si>
    <t>(109,011+144,375+24,948+25,08)</t>
  </si>
  <si>
    <t>" frézovaná živice"</t>
  </si>
  <si>
    <t>8,96</t>
  </si>
  <si>
    <t>" živice"</t>
  </si>
  <si>
    <t>(17,15+6,468)</t>
  </si>
  <si>
    <t>17</t>
  </si>
  <si>
    <t>997221559</t>
  </si>
  <si>
    <t>Příplatek ZKD 1 km u vodorovné dopravy suti ze sypkých materiálů</t>
  </si>
  <si>
    <t>-2119981155</t>
  </si>
  <si>
    <t>(109,011+144,375+24,948+25,08)*4</t>
  </si>
  <si>
    <t>8,96*4</t>
  </si>
  <si>
    <t>(17,15+6,468)*4</t>
  </si>
  <si>
    <t>18</t>
  </si>
  <si>
    <t>997221561</t>
  </si>
  <si>
    <t>Vodorovná doprava suti z kusových materiálů do 1 km</t>
  </si>
  <si>
    <t>-307331913</t>
  </si>
  <si>
    <t>" betonová dlažba"</t>
  </si>
  <si>
    <t>45,645</t>
  </si>
  <si>
    <t>" žulová kostka"</t>
  </si>
  <si>
    <t>4,48</t>
  </si>
  <si>
    <t>19</t>
  </si>
  <si>
    <t>997221569</t>
  </si>
  <si>
    <t>Příplatek ZKD 1 km u vodorovné dopravy suti z kusových materiálů</t>
  </si>
  <si>
    <t>1075896131</t>
  </si>
  <si>
    <t>45,645*4</t>
  </si>
  <si>
    <t>4,48*4</t>
  </si>
  <si>
    <t>20</t>
  </si>
  <si>
    <t>997221611</t>
  </si>
  <si>
    <t>Nakládání suti na dopravní prostředky pro vodorovnou dopravu</t>
  </si>
  <si>
    <t>1319778948</t>
  </si>
  <si>
    <t>997221815</t>
  </si>
  <si>
    <t>Poplatek za uložení na skládce (skládkovné) stavebního odpadu betonového kód odpadu 170 101</t>
  </si>
  <si>
    <t>2119798140</t>
  </si>
  <si>
    <t>22</t>
  </si>
  <si>
    <t>997221845</t>
  </si>
  <si>
    <t>Poplatek za uložení na skládce (skládkovné) odpadu asfaltového bez dehtu kód odpadu 170 302</t>
  </si>
  <si>
    <t>-1777208696</t>
  </si>
  <si>
    <t>23</t>
  </si>
  <si>
    <t>997221855</t>
  </si>
  <si>
    <t>Poplatek za uložení na skládce (skládkovné) zeminy a kameniva kód odpadu 170 504</t>
  </si>
  <si>
    <t>2013031512</t>
  </si>
  <si>
    <t>100 - Komunikace</t>
  </si>
  <si>
    <t>SO 101 - Chodník, SO 102 - sjezdy, SO 103 -parkoviště,SO 104- obrusná vrstva stáv. komunikace na ul.Balbínova</t>
  </si>
  <si>
    <t xml:space="preserve">    2 - Zakládání</t>
  </si>
  <si>
    <t xml:space="preserve">    4 - Vodorovné konstrukce</t>
  </si>
  <si>
    <t xml:space="preserve">    5 - Komunikace</t>
  </si>
  <si>
    <t xml:space="preserve">    9 - Ostatní konstrukce a práce-bourání</t>
  </si>
  <si>
    <t xml:space="preserve">    998 - Přesun hmot</t>
  </si>
  <si>
    <t>113202111</t>
  </si>
  <si>
    <t>Vytrhání obrub krajníků obrubníků stojatých</t>
  </si>
  <si>
    <t>m</t>
  </si>
  <si>
    <t>-1375797214</t>
  </si>
  <si>
    <t>" přeskládání stávajících kamenných obrub"</t>
  </si>
  <si>
    <t>144</t>
  </si>
  <si>
    <t>132201101</t>
  </si>
  <si>
    <t>Hloubení rýh š do 600 mm v hornině tř. 3 objemu do 100 m3</t>
  </si>
  <si>
    <t>2065303982</t>
  </si>
  <si>
    <t>"hloubení rýh pro kanalizační přípojky DN 150"</t>
  </si>
  <si>
    <t>(4*0,6)*1,2</t>
  </si>
  <si>
    <t>132201109</t>
  </si>
  <si>
    <t>Příplatek za lepivost k hloubení rýh š do 600 mm v hornině tř. 3</t>
  </si>
  <si>
    <t>1044630499</t>
  </si>
  <si>
    <t>2,88*0,5</t>
  </si>
  <si>
    <t>162601152</t>
  </si>
  <si>
    <t>Vodorovné přemístění do 5000 m výkopku/sypaniny z horniny tř. 5 až 7</t>
  </si>
  <si>
    <t>-1045130868</t>
  </si>
  <si>
    <t>" odvoz přebytečného výkopku na skládku"</t>
  </si>
  <si>
    <t>2,88</t>
  </si>
  <si>
    <t>-1908939014</t>
  </si>
  <si>
    <t>171201211</t>
  </si>
  <si>
    <t>Poplatek za uložení odpadu ze sypaniny na skládce (skládkovné)</t>
  </si>
  <si>
    <t>1733453327</t>
  </si>
  <si>
    <t>2,88*1,8</t>
  </si>
  <si>
    <t>174101101</t>
  </si>
  <si>
    <t>Zásyp jam, šachet rýh nebo kolem objektů sypaninou se zhutněním</t>
  </si>
  <si>
    <t>-1749240913</t>
  </si>
  <si>
    <t>"zásyp rýh pro kanalizační přípojky DN 150"</t>
  </si>
  <si>
    <t>(4*0,6)*0,35</t>
  </si>
  <si>
    <t>Zakládání</t>
  </si>
  <si>
    <t>215901101</t>
  </si>
  <si>
    <t>Zhutnění podloží z hornin soudržných do 92% PS nebo nesoudržných sypkých I(d) do 0,8</t>
  </si>
  <si>
    <t>1184491847</t>
  </si>
  <si>
    <t>"skladba chodníku"</t>
  </si>
  <si>
    <t>185*1,05</t>
  </si>
  <si>
    <t>"skladba chodníku - umělá vodící linie"</t>
  </si>
  <si>
    <t>20*1,05</t>
  </si>
  <si>
    <t>" plocha signálního varovného pásu plocha sjezdu"</t>
  </si>
  <si>
    <t>" plocha sjezdu"</t>
  </si>
  <si>
    <t>" plocha stávajícího chodníku k předláždění"</t>
  </si>
  <si>
    <t>2*1,05</t>
  </si>
  <si>
    <t>" plocha parkoviště"</t>
  </si>
  <si>
    <t>(4*0,6)</t>
  </si>
  <si>
    <t>Vodorovné konstrukce</t>
  </si>
  <si>
    <t>451573111</t>
  </si>
  <si>
    <t>Lože pod potrubí otevřený výkop ze štěrkopísku</t>
  </si>
  <si>
    <t>-1392432823</t>
  </si>
  <si>
    <t>(4*0,6)*0,1</t>
  </si>
  <si>
    <t>564861111</t>
  </si>
  <si>
    <t>Podklad ze štěrkodrtě ŠD tl 200 mm</t>
  </si>
  <si>
    <t>720089539</t>
  </si>
  <si>
    <t>175*1,05</t>
  </si>
  <si>
    <t>564871111</t>
  </si>
  <si>
    <t>Podklad ze štěrkodrtě ŠD tl 250 mm</t>
  </si>
  <si>
    <t>-843338964</t>
  </si>
  <si>
    <t>"skladba chodníku- umělá vodící linie"</t>
  </si>
  <si>
    <t>" plocha signálního varovného pásu - plocha sjezdu"</t>
  </si>
  <si>
    <t>573211109</t>
  </si>
  <si>
    <t>Postřik živičný spojovací z asfaltu v množství 0,50 kg/m2</t>
  </si>
  <si>
    <t>-278593793</t>
  </si>
  <si>
    <t>" nová skladba komunikace"</t>
  </si>
  <si>
    <t>577144111</t>
  </si>
  <si>
    <t>Asfaltový beton vrstva obrusná ACO 11 (ABS) tř. I tl 50 mm š do 3 m z nemodifikovaného asfaltu</t>
  </si>
  <si>
    <t>49514790</t>
  </si>
  <si>
    <t>596211110</t>
  </si>
  <si>
    <t>Kladení zámkové dlažby komunikací pro pěší tl 60 mm skupiny A pl do 50 m2</t>
  </si>
  <si>
    <t>-269125775</t>
  </si>
  <si>
    <t>" předláždění stávajícího chodníku"</t>
  </si>
  <si>
    <t>596211112</t>
  </si>
  <si>
    <t>Kladení zámkové dlažby komunikací pro pěší tl 60 mm skupiny A pl do 300 m2</t>
  </si>
  <si>
    <t>1049490110</t>
  </si>
  <si>
    <t>185</t>
  </si>
  <si>
    <t>M</t>
  </si>
  <si>
    <t>59245018</t>
  </si>
  <si>
    <t>dlažba skladebná betonová 200x100x60mm přírodní</t>
  </si>
  <si>
    <t>-833369338</t>
  </si>
  <si>
    <t>185*1,02</t>
  </si>
  <si>
    <t>596212210</t>
  </si>
  <si>
    <t>Kladení zámkové dlažby pozemních komunikací tl 80 mm skupiny A pl do 50 m2</t>
  </si>
  <si>
    <t>-1744246378</t>
  </si>
  <si>
    <t>" plocha signálního varovného pásu"</t>
  </si>
  <si>
    <t>592451235</t>
  </si>
  <si>
    <t>dlažba zámková slepecká 20x10x8 cm červená</t>
  </si>
  <si>
    <t>-1035347877</t>
  </si>
  <si>
    <t>" plocha varovného pásu - sjezd"</t>
  </si>
  <si>
    <t>20*1,02</t>
  </si>
  <si>
    <t>59245020</t>
  </si>
  <si>
    <t>dlažba skladebná betonová 200x100x80mm přírodní</t>
  </si>
  <si>
    <t>-1607764664</t>
  </si>
  <si>
    <t>" skladba sjezdů"</t>
  </si>
  <si>
    <t>40*1,02</t>
  </si>
  <si>
    <t>596212212</t>
  </si>
  <si>
    <t>Kladení zámkové dlažby pozemních komunikací tl 80 mm skupiny A pl do 300 m2</t>
  </si>
  <si>
    <t>-679727179</t>
  </si>
  <si>
    <t>59245004</t>
  </si>
  <si>
    <t>dlažba skladebná betonová 200x200x80mm písková</t>
  </si>
  <si>
    <t>-771448851</t>
  </si>
  <si>
    <t>175*1,02</t>
  </si>
  <si>
    <t>599141112</t>
  </si>
  <si>
    <t>Vyplnění spár mezi silničními dílci trvale pružnou živičnou zálivkou</t>
  </si>
  <si>
    <t>432994184</t>
  </si>
  <si>
    <t>" plocha komunikace po odfrézování"</t>
  </si>
  <si>
    <t>871313121</t>
  </si>
  <si>
    <t>Montáž potrubí z kanalizačních trub z PVC otevřený výkop sklon do 20 % DN 150</t>
  </si>
  <si>
    <t>-2051767096</t>
  </si>
  <si>
    <t>"přípojka k uličním vpustím"</t>
  </si>
  <si>
    <t>24</t>
  </si>
  <si>
    <t>28611131</t>
  </si>
  <si>
    <t>trubka kanalizační PVC DN 160x1000 mm SN4</t>
  </si>
  <si>
    <t>-490767472</t>
  </si>
  <si>
    <t>4*1,05</t>
  </si>
  <si>
    <t>25</t>
  </si>
  <si>
    <t>890102500</t>
  </si>
  <si>
    <t>Provedení napojení kanalizační přípojky na stávající kanalizační řad- vyvrtání otvoru do beton. potrubí+dod. a mont. manžety</t>
  </si>
  <si>
    <t>1188065477</t>
  </si>
  <si>
    <t>" potrubí DN 150"</t>
  </si>
  <si>
    <t>895941311</t>
  </si>
  <si>
    <t>Zřízení vpusti kanalizační uliční z betonových dílců typ UVB-50</t>
  </si>
  <si>
    <t>kus</t>
  </si>
  <si>
    <t>833368143</t>
  </si>
  <si>
    <t>27</t>
  </si>
  <si>
    <t>55242320</t>
  </si>
  <si>
    <t>mříž vtoková litinová plochá 500x500mm</t>
  </si>
  <si>
    <t>-1644696797</t>
  </si>
  <si>
    <t>28</t>
  </si>
  <si>
    <t>59223850</t>
  </si>
  <si>
    <t>dno pro uliční vpusť s výtokovým otvorem betonové 450x330x50mm</t>
  </si>
  <si>
    <t>-1295366326</t>
  </si>
  <si>
    <t>2*1,01</t>
  </si>
  <si>
    <t>29</t>
  </si>
  <si>
    <t>59223857</t>
  </si>
  <si>
    <t>skruž pro uliční vpusť horní betonová 450x295x50mm</t>
  </si>
  <si>
    <t>923587005</t>
  </si>
  <si>
    <t>30</t>
  </si>
  <si>
    <t>59223862</t>
  </si>
  <si>
    <t>skruž pro uliční vpusť středová betonová 450x295x50mm</t>
  </si>
  <si>
    <t>-1290728453</t>
  </si>
  <si>
    <t>31</t>
  </si>
  <si>
    <t>59223871</t>
  </si>
  <si>
    <t>koš vysoký pro uliční vpusti žárově Pz plech pro rám 500/500mm</t>
  </si>
  <si>
    <t>147445149</t>
  </si>
  <si>
    <t>32</t>
  </si>
  <si>
    <t>899431111</t>
  </si>
  <si>
    <t>Výšková úprava uličního vstupu nebo vpusti do 200 mm zvýšením krycího hrnce, šoupěte nebo hydrantu</t>
  </si>
  <si>
    <t>-1488616927</t>
  </si>
  <si>
    <t>" zvýšení do 100 mm"</t>
  </si>
  <si>
    <t>Ostatní konstrukce a práce-bourání</t>
  </si>
  <si>
    <t>33</t>
  </si>
  <si>
    <t>113451240</t>
  </si>
  <si>
    <t>Příplatek za řezání betonových obrubníků</t>
  </si>
  <si>
    <t>ks</t>
  </si>
  <si>
    <t>1391925017</t>
  </si>
  <si>
    <t>" silniční obrubník"</t>
  </si>
  <si>
    <t>" chodníkový obrubník"</t>
  </si>
  <si>
    <t>34</t>
  </si>
  <si>
    <t>915491214</t>
  </si>
  <si>
    <t>Osazení umělé vodící línie z betonových desek do lože z kameniva šíře proužku 400 mm, ložná vrstva ze štěrku tl. 60mm</t>
  </si>
  <si>
    <t>-155560921</t>
  </si>
  <si>
    <t>" plocha z umělé vodící linie "</t>
  </si>
  <si>
    <t>20/0,4</t>
  </si>
  <si>
    <t>35</t>
  </si>
  <si>
    <t>592457025</t>
  </si>
  <si>
    <t>Umělá vodící linie dlažba betonová plošná s podélným drážkováním 40x40x5 cm šedá</t>
  </si>
  <si>
    <t>-1948574506</t>
  </si>
  <si>
    <t>" umělá vodící linie"</t>
  </si>
  <si>
    <t>36</t>
  </si>
  <si>
    <t>58381007</t>
  </si>
  <si>
    <t>kostka dlažební žula drobná 8/10</t>
  </si>
  <si>
    <t>-1435330141</t>
  </si>
  <si>
    <t>" dvojřádek"</t>
  </si>
  <si>
    <t>(144*0,2)*1,02</t>
  </si>
  <si>
    <t>37</t>
  </si>
  <si>
    <t>916111123</t>
  </si>
  <si>
    <t>Osazení obruby z drobných kostek s boční opěrou do lože z betonu prostého</t>
  </si>
  <si>
    <t>-2005376984</t>
  </si>
  <si>
    <t>" přídlažba- dvojřádek"</t>
  </si>
  <si>
    <t>(144*2)</t>
  </si>
  <si>
    <t>38</t>
  </si>
  <si>
    <t>916131213</t>
  </si>
  <si>
    <t>Osazení silničního obrubníku betonového stojatého s boční opěrou do lože z betonu prostého</t>
  </si>
  <si>
    <t>-236424148</t>
  </si>
  <si>
    <t>" silniční betonový obrubník snížený"</t>
  </si>
  <si>
    <t>48</t>
  </si>
  <si>
    <t>39</t>
  </si>
  <si>
    <t>59217029</t>
  </si>
  <si>
    <t>obrubník betonový silniční nájezdový 1000x150x150mm</t>
  </si>
  <si>
    <t>1873187841</t>
  </si>
  <si>
    <t>" silniční obrubník snížený"</t>
  </si>
  <si>
    <t>48*1,01</t>
  </si>
  <si>
    <t>916231213</t>
  </si>
  <si>
    <t>Osazení chodníkového obrubníku betonového stojatého s boční opěrou do lože z betonu prostého</t>
  </si>
  <si>
    <t>-620829347</t>
  </si>
  <si>
    <t>" obrubník chodníkový"</t>
  </si>
  <si>
    <t>120</t>
  </si>
  <si>
    <t>41</t>
  </si>
  <si>
    <t>59217019</t>
  </si>
  <si>
    <t>obrubník betonový chodníkový 1000x100x200mm</t>
  </si>
  <si>
    <t>1334603306</t>
  </si>
  <si>
    <t>120*1,01</t>
  </si>
  <si>
    <t>42</t>
  </si>
  <si>
    <t>59217017</t>
  </si>
  <si>
    <t>obrubník betonový chodníkový 1000x100x250mm</t>
  </si>
  <si>
    <t>1437196420</t>
  </si>
  <si>
    <t>43</t>
  </si>
  <si>
    <t>916241213</t>
  </si>
  <si>
    <t>Osazení obrubníku kamenného stojatého s boční opěrou do lože z betonu prostého</t>
  </si>
  <si>
    <t>706598561</t>
  </si>
  <si>
    <t>44</t>
  </si>
  <si>
    <t>916991121</t>
  </si>
  <si>
    <t>Lože pod obrubníky, krajníky nebo obruby z dlažebních kostek z betonu prostého</t>
  </si>
  <si>
    <t>-979437649</t>
  </si>
  <si>
    <t>144*0,01</t>
  </si>
  <si>
    <t>48*0,01</t>
  </si>
  <si>
    <t>120*0,01</t>
  </si>
  <si>
    <t>45</t>
  </si>
  <si>
    <t>979024443</t>
  </si>
  <si>
    <t>Očištění vybouraných obrubníků a krajníků silničních</t>
  </si>
  <si>
    <t>-1498250404</t>
  </si>
  <si>
    <t>46</t>
  </si>
  <si>
    <t>979054451</t>
  </si>
  <si>
    <t>Očištění vybouraných zámkových dlaždic s původním spárováním z kameniva těženého</t>
  </si>
  <si>
    <t>-822052613</t>
  </si>
  <si>
    <t>998</t>
  </si>
  <si>
    <t>Přesun hmot</t>
  </si>
  <si>
    <t>47</t>
  </si>
  <si>
    <t>998223011</t>
  </si>
  <si>
    <t>Přesun hmot pro pozemní komunikace s krytem dlážděným</t>
  </si>
  <si>
    <t>-1185380232</t>
  </si>
  <si>
    <t>SO 192 - Dopravní značení provizorní - DIO</t>
  </si>
  <si>
    <t>913911123a</t>
  </si>
  <si>
    <t xml:space="preserve">Montáž a demontáž  dočasného dopravního značení na 12 týdnů</t>
  </si>
  <si>
    <t>-28141071</t>
  </si>
  <si>
    <t>" A15+B20a"</t>
  </si>
  <si>
    <t>" Z4a"</t>
  </si>
  <si>
    <t>800 - Vegetační a sadové úpravy</t>
  </si>
  <si>
    <t>SO 801 - Sadové úpravy, jemné terénní úpravy a rekultivace</t>
  </si>
  <si>
    <t xml:space="preserve">    18 - Zemní práce - povrchové úpravy terénu</t>
  </si>
  <si>
    <t>162301101</t>
  </si>
  <si>
    <t>Vodorovné přemístění do 500 m výkopku/sypaniny z horniny tř. 1 až 4</t>
  </si>
  <si>
    <t>1907507654</t>
  </si>
  <si>
    <t>" nakládání ornice z meziskládky na zpětné ohumusování"</t>
  </si>
  <si>
    <t>" úprava terénu "</t>
  </si>
  <si>
    <t>20*0,1</t>
  </si>
  <si>
    <t>181301101</t>
  </si>
  <si>
    <t>Rozprostření ornice tl vrstvy do 100 mm pl do 500 m2 v rovině nebo ve svahu do 1:5</t>
  </si>
  <si>
    <t>-1663626956</t>
  </si>
  <si>
    <t>Zemní práce - povrchové úpravy terénu</t>
  </si>
  <si>
    <t>167103101</t>
  </si>
  <si>
    <t>Nakládání výkopku ze zemin schopných zúrodnění</t>
  </si>
  <si>
    <t>1050141359</t>
  </si>
  <si>
    <t>181411131</t>
  </si>
  <si>
    <t>Založení parkového trávníku výsevem plochy do 1000 m2 v rovině a ve svahu do 1:5</t>
  </si>
  <si>
    <t>-1249201238</t>
  </si>
  <si>
    <t xml:space="preserve">" plochy pro ozelenění  "</t>
  </si>
  <si>
    <t>005724100</t>
  </si>
  <si>
    <t>osivo směs travní parková</t>
  </si>
  <si>
    <t>kg</t>
  </si>
  <si>
    <t>-1199379389</t>
  </si>
  <si>
    <t>20*0,05</t>
  </si>
  <si>
    <t>998231411</t>
  </si>
  <si>
    <t>Ruční přesun hmot pro sadovnické a krajinářské úpravy do100 m</t>
  </si>
  <si>
    <t>184295985</t>
  </si>
  <si>
    <t>1000 - Ostatní náklady</t>
  </si>
  <si>
    <t>OST - Ostatní</t>
  </si>
  <si>
    <t xml:space="preserve">    O01 - Ostatní</t>
  </si>
  <si>
    <t>OST</t>
  </si>
  <si>
    <t>Ostatní</t>
  </si>
  <si>
    <t>O01</t>
  </si>
  <si>
    <t>211500000</t>
  </si>
  <si>
    <t>Dokumentace skutečného provedení</t>
  </si>
  <si>
    <t>512</t>
  </si>
  <si>
    <t>-348507184</t>
  </si>
  <si>
    <t>221500000</t>
  </si>
  <si>
    <t>Vytýčení stávajících sítí</t>
  </si>
  <si>
    <t>349019527</t>
  </si>
  <si>
    <t xml:space="preserve">"  vytýčení  stávajících podzemních inženýrských sítí před zahájením zemních prací a přeložek"</t>
  </si>
  <si>
    <t>221600000</t>
  </si>
  <si>
    <t>Vytýčení hlavních bodů stavby autorizovaným geodetem</t>
  </si>
  <si>
    <t>145242471</t>
  </si>
  <si>
    <t>" vytýčení hlavních bodů stavby před zahájením stavby autorizovaným geodetem vč. vypracování TZ"</t>
  </si>
  <si>
    <t>" včetně souřadnic a situace- ověřeno kulatým razítkem a dodatkem dle právních předpisů"</t>
  </si>
  <si>
    <t>231600000</t>
  </si>
  <si>
    <t>Geodetické práce</t>
  </si>
  <si>
    <t>383419763</t>
  </si>
  <si>
    <t>" vytýčení obvodu a hranic staveniště, objektů stavby a pevných vytyčovacích bodů vč. fixace a obnovení zhotovitelem"</t>
  </si>
  <si>
    <t xml:space="preserve">"  vyhotovení dokumentace v listinné a digitální podobě"</t>
  </si>
  <si>
    <t>241700000</t>
  </si>
  <si>
    <t>Pasportizace objektů</t>
  </si>
  <si>
    <t>-1083146907</t>
  </si>
  <si>
    <t xml:space="preserve">" pasportizace stávajících objektů v blízkosti  stavby před a po ukončení stavby"</t>
  </si>
  <si>
    <t>" pokud nebude prováděno nebude i fakturováno"</t>
  </si>
  <si>
    <t>311600000</t>
  </si>
  <si>
    <t>Geodetické zaměření stavby</t>
  </si>
  <si>
    <t>-1708989989</t>
  </si>
  <si>
    <t>411600000</t>
  </si>
  <si>
    <t xml:space="preserve">GP oddělování pro všechny SO, </t>
  </si>
  <si>
    <t>285683417</t>
  </si>
  <si>
    <t>411800000</t>
  </si>
  <si>
    <t>GP věcná břemena pro všechny SO,</t>
  </si>
  <si>
    <t>27595120</t>
  </si>
  <si>
    <t>711800000</t>
  </si>
  <si>
    <t>Průkazné a kontrolní zkoušky</t>
  </si>
  <si>
    <t>-20040579</t>
  </si>
  <si>
    <t>" dle ČSN , TP,TPG, ostatních předpisů, kompletní revize, kompletní tlakové zkoušky"</t>
  </si>
  <si>
    <t>821800000</t>
  </si>
  <si>
    <t>Fotodokumentace stavby</t>
  </si>
  <si>
    <t>-388404566</t>
  </si>
  <si>
    <t>" fotodokumentace stavcby před a po stavbě- ucelené foto změny celé komunikace v jejím průběhu"</t>
  </si>
  <si>
    <t>" zařazení fotek do fotoalba v časové souslednosti s popisem činností a číslem objektu"</t>
  </si>
  <si>
    <t>" provedení v listinné a v digitální podobě"</t>
  </si>
  <si>
    <t>1020 - VRN</t>
  </si>
  <si>
    <t>VRN - Vedlejší rozpočtové náklady</t>
  </si>
  <si>
    <t xml:space="preserve">    0 - Vedlejší rozpočtové náklady</t>
  </si>
  <si>
    <t>Vedlejší rozpočtové náklady</t>
  </si>
  <si>
    <t>030001000</t>
  </si>
  <si>
    <t>Zařízení staveniště</t>
  </si>
  <si>
    <t>Kč</t>
  </si>
  <si>
    <t>CS ÚRS 2013 01</t>
  </si>
  <si>
    <t>1024</t>
  </si>
  <si>
    <t>-1220611710</t>
  </si>
  <si>
    <t>070001000</t>
  </si>
  <si>
    <t>Provozní vlivy</t>
  </si>
  <si>
    <t>-2089867654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</si>
</sst>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6">
    <font>
      <sz val="8"/>
      <name val="Arial CE"/>
      <family val="2"/>
    </font>
    <font>
      <sz val="8"/>
      <color rgb="FF969696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0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8"/>
      <name val="Arial CE"/>
    </font>
    <font>
      <sz val="12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10"/>
      <color rgb="FF969696"/>
      <name val="Arial CE"/>
    </font>
    <font>
      <b/>
      <sz val="12"/>
      <color rgb="FF800000"/>
      <name val="Arial CE"/>
    </font>
    <font>
      <sz val="8"/>
      <color rgb="FF960000"/>
      <name val="Arial CE"/>
    </font>
    <font>
      <sz val="7"/>
      <color rgb="FF969696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5" fillId="0" borderId="0" applyNumberFormat="0" applyFill="0" applyBorder="0" applyAlignment="0" applyProtection="0"/>
  </cellStyleXfs>
  <cellXfs count="293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0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2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0" fillId="2" borderId="0" xfId="0" applyFont="1" applyFill="1" applyAlignment="1" applyProtection="1">
      <alignment horizontal="left" vertical="center"/>
      <protection locked="0"/>
    </xf>
    <xf numFmtId="49" fontId="0" fillId="2" borderId="0" xfId="0" applyNumberFormat="1" applyFont="1" applyFill="1" applyAlignment="1" applyProtection="1">
      <alignment horizontal="left" vertical="center"/>
      <protection locked="0"/>
    </xf>
    <xf numFmtId="49" fontId="0" fillId="0" borderId="0" xfId="0" applyNumberFormat="1" applyFont="1" applyAlignment="1" applyProtection="1">
      <alignment horizontal="left" vertical="center"/>
    </xf>
    <xf numFmtId="0" fontId="0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8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right" vertical="center"/>
    </xf>
    <xf numFmtId="4" fontId="17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3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3" fillId="3" borderId="7" xfId="0" applyFont="1" applyFill="1" applyBorder="1" applyAlignment="1" applyProtection="1">
      <alignment horizontal="center" vertical="center"/>
    </xf>
    <xf numFmtId="0" fontId="3" fillId="3" borderId="7" xfId="0" applyFont="1" applyFill="1" applyBorder="1" applyAlignment="1" applyProtection="1">
      <alignment horizontal="left" vertical="center"/>
    </xf>
    <xf numFmtId="4" fontId="3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left" vertical="center" wrapText="1"/>
    </xf>
    <xf numFmtId="0" fontId="2" fillId="0" borderId="3" xfId="0" applyFont="1" applyBorder="1" applyAlignment="1">
      <alignment vertical="center"/>
    </xf>
    <xf numFmtId="0" fontId="19" fillId="0" borderId="0" xfId="0" applyFont="1" applyAlignment="1" applyProtection="1">
      <alignment vertical="center"/>
    </xf>
    <xf numFmtId="165" fontId="0" fillId="0" borderId="0" xfId="0" applyNumberFormat="1" applyFont="1" applyAlignment="1" applyProtection="1">
      <alignment horizontal="left" vertical="center"/>
    </xf>
    <xf numFmtId="0" fontId="0" fillId="0" borderId="0" xfId="0" applyFont="1" applyAlignment="1" applyProtection="1">
      <alignment vertical="center" wrapText="1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1" fillId="0" borderId="14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1" fillId="0" borderId="14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1" fillId="4" borderId="6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right" vertical="center"/>
    </xf>
    <xf numFmtId="0" fontId="21" fillId="4" borderId="8" xfId="0" applyFont="1" applyFill="1" applyBorder="1" applyAlignment="1" applyProtection="1">
      <alignment horizontal="left" vertical="center"/>
    </xf>
    <xf numFmtId="0" fontId="21" fillId="4" borderId="0" xfId="0" applyFont="1" applyFill="1" applyAlignment="1" applyProtection="1">
      <alignment horizontal="center" vertical="center"/>
    </xf>
    <xf numFmtId="0" fontId="22" fillId="0" borderId="16" xfId="0" applyFont="1" applyBorder="1" applyAlignment="1" applyProtection="1">
      <alignment horizontal="center" vertical="center" wrapText="1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3" fillId="0" borderId="3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3" fillId="0" borderId="3" xfId="0" applyFont="1" applyBorder="1" applyAlignment="1">
      <alignment vertical="center"/>
    </xf>
    <xf numFmtId="4" fontId="20" fillId="0" borderId="14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5" xfId="0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4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5" fillId="0" borderId="0" xfId="0" applyFont="1" applyAlignment="1" applyProtection="1">
      <alignment horizontal="left" vertical="center" wrapText="1"/>
    </xf>
    <xf numFmtId="0" fontId="26" fillId="0" borderId="0" xfId="0" applyFont="1" applyAlignment="1" applyProtection="1">
      <alignment vertical="center"/>
    </xf>
    <xf numFmtId="4" fontId="26" fillId="0" borderId="0" xfId="0" applyNumberFormat="1" applyFont="1" applyAlignment="1" applyProtection="1">
      <alignment horizontal="right" vertical="center"/>
    </xf>
    <xf numFmtId="4" fontId="26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7" fillId="0" borderId="14" xfId="0" applyNumberFormat="1" applyFont="1" applyBorder="1" applyAlignment="1" applyProtection="1">
      <alignment vertical="center"/>
    </xf>
    <xf numFmtId="4" fontId="27" fillId="0" borderId="0" xfId="0" applyNumberFormat="1" applyFont="1" applyBorder="1" applyAlignment="1" applyProtection="1">
      <alignment vertical="center"/>
    </xf>
    <xf numFmtId="166" fontId="27" fillId="0" borderId="0" xfId="0" applyNumberFormat="1" applyFont="1" applyBorder="1" applyAlignment="1" applyProtection="1">
      <alignment vertical="center"/>
    </xf>
    <xf numFmtId="4" fontId="27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8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29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vertical="center"/>
    </xf>
    <xf numFmtId="0" fontId="5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30" fillId="0" borderId="14" xfId="0" applyNumberFormat="1" applyFont="1" applyBorder="1" applyAlignment="1" applyProtection="1">
      <alignment vertical="center"/>
    </xf>
    <xf numFmtId="4" fontId="30" fillId="0" borderId="0" xfId="0" applyNumberFormat="1" applyFont="1" applyBorder="1" applyAlignment="1" applyProtection="1">
      <alignment vertical="center"/>
    </xf>
    <xf numFmtId="166" fontId="30" fillId="0" borderId="0" xfId="0" applyNumberFormat="1" applyFont="1" applyBorder="1" applyAlignment="1" applyProtection="1">
      <alignment vertical="center"/>
    </xf>
    <xf numFmtId="4" fontId="30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7" fillId="0" borderId="19" xfId="0" applyNumberFormat="1" applyFont="1" applyBorder="1" applyAlignment="1" applyProtection="1">
      <alignment vertical="center"/>
    </xf>
    <xf numFmtId="4" fontId="27" fillId="0" borderId="20" xfId="0" applyNumberFormat="1" applyFont="1" applyBorder="1" applyAlignment="1" applyProtection="1">
      <alignment vertical="center"/>
    </xf>
    <xf numFmtId="166" fontId="27" fillId="0" borderId="20" xfId="0" applyNumberFormat="1" applyFont="1" applyBorder="1" applyAlignment="1" applyProtection="1">
      <alignment vertical="center"/>
    </xf>
    <xf numFmtId="4" fontId="27" fillId="0" borderId="21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2" xfId="0" applyBorder="1" applyProtection="1">
      <protection locked="0"/>
    </xf>
    <xf numFmtId="0" fontId="14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/>
      <protection locked="0"/>
    </xf>
    <xf numFmtId="165" fontId="0" fillId="0" borderId="0" xfId="0" applyNumberFormat="1" applyFont="1" applyAlignment="1">
      <alignment horizontal="left" vertical="center"/>
    </xf>
    <xf numFmtId="0" fontId="0" fillId="0" borderId="3" xfId="0" applyFont="1" applyBorder="1" applyAlignment="1">
      <alignment vertical="center" wrapText="1"/>
    </xf>
    <xf numFmtId="0" fontId="0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12" xfId="0" applyFont="1" applyBorder="1" applyAlignment="1" applyProtection="1">
      <alignment vertical="center"/>
      <protection locked="0"/>
    </xf>
    <xf numFmtId="0" fontId="18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3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3" fillId="4" borderId="7" xfId="0" applyFont="1" applyFill="1" applyBorder="1" applyAlignment="1">
      <alignment horizontal="right" vertical="center"/>
    </xf>
    <xf numFmtId="0" fontId="3" fillId="4" borderId="7" xfId="0" applyFont="1" applyFill="1" applyBorder="1" applyAlignment="1">
      <alignment horizontal="center" vertical="center"/>
    </xf>
    <xf numFmtId="0" fontId="0" fillId="4" borderId="7" xfId="0" applyFont="1" applyFill="1" applyBorder="1" applyAlignment="1" applyProtection="1">
      <alignment vertical="center"/>
      <protection locked="0"/>
    </xf>
    <xf numFmtId="4" fontId="3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 wrapText="1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  <protection locked="0"/>
    </xf>
    <xf numFmtId="0" fontId="21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vertical="center"/>
      <protection locked="0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horizontal="center" vertical="center" wrapText="1"/>
    </xf>
    <xf numFmtId="0" fontId="21" fillId="4" borderId="16" xfId="0" applyFont="1" applyFill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  <protection locked="0"/>
    </xf>
    <xf numFmtId="0" fontId="21" fillId="4" borderId="18" xfId="0" applyFont="1" applyFill="1" applyBorder="1" applyAlignment="1" applyProtection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4" fontId="23" fillId="0" borderId="0" xfId="0" applyNumberFormat="1" applyFont="1" applyAlignment="1" applyProtection="1"/>
    <xf numFmtId="166" fontId="32" fillId="0" borderId="12" xfId="0" applyNumberFormat="1" applyFont="1" applyBorder="1" applyAlignment="1" applyProtection="1"/>
    <xf numFmtId="166" fontId="32" fillId="0" borderId="13" xfId="0" applyNumberFormat="1" applyFont="1" applyBorder="1" applyAlignment="1" applyProtection="1"/>
    <xf numFmtId="4" fontId="19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0" fillId="0" borderId="22" xfId="0" applyFont="1" applyBorder="1" applyAlignment="1" applyProtection="1">
      <alignment horizontal="center" vertical="center"/>
    </xf>
    <xf numFmtId="49" fontId="0" fillId="0" borderId="22" xfId="0" applyNumberFormat="1" applyFont="1" applyBorder="1" applyAlignment="1" applyProtection="1">
      <alignment horizontal="left" vertical="center" wrapText="1"/>
    </xf>
    <xf numFmtId="0" fontId="0" fillId="0" borderId="22" xfId="0" applyFont="1" applyBorder="1" applyAlignment="1" applyProtection="1">
      <alignment horizontal="left" vertical="center" wrapText="1"/>
    </xf>
    <xf numFmtId="0" fontId="0" fillId="0" borderId="22" xfId="0" applyFont="1" applyBorder="1" applyAlignment="1" applyProtection="1">
      <alignment horizontal="center" vertical="center" wrapText="1"/>
    </xf>
    <xf numFmtId="167" fontId="0" fillId="0" borderId="22" xfId="0" applyNumberFormat="1" applyFont="1" applyBorder="1" applyAlignment="1" applyProtection="1">
      <alignment vertical="center"/>
    </xf>
    <xf numFmtId="4" fontId="0" fillId="2" borderId="22" xfId="0" applyNumberFormat="1" applyFont="1" applyFill="1" applyBorder="1" applyAlignment="1" applyProtection="1">
      <alignment vertical="center"/>
      <protection locked="0"/>
    </xf>
    <xf numFmtId="4" fontId="0" fillId="0" borderId="22" xfId="0" applyNumberFormat="1" applyFont="1" applyBorder="1" applyAlignment="1" applyProtection="1">
      <alignment vertical="center"/>
    </xf>
    <xf numFmtId="0" fontId="1" fillId="2" borderId="14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center" vertical="center"/>
    </xf>
    <xf numFmtId="166" fontId="1" fillId="0" borderId="0" xfId="0" applyNumberFormat="1" applyFont="1" applyBorder="1" applyAlignment="1" applyProtection="1">
      <alignment vertical="center"/>
    </xf>
    <xf numFmtId="166" fontId="1" fillId="0" borderId="15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3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12" fillId="0" borderId="3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3" xfId="0" applyFont="1" applyBorder="1" applyAlignment="1">
      <alignment vertical="center"/>
    </xf>
    <xf numFmtId="0" fontId="12" fillId="0" borderId="14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11" fillId="0" borderId="19" xfId="0" applyFont="1" applyBorder="1" applyAlignment="1" applyProtection="1">
      <alignment vertical="center"/>
    </xf>
    <xf numFmtId="0" fontId="11" fillId="0" borderId="20" xfId="0" applyFont="1" applyBorder="1" applyAlignment="1" applyProtection="1">
      <alignment vertical="center"/>
    </xf>
    <xf numFmtId="0" fontId="11" fillId="0" borderId="21" xfId="0" applyFont="1" applyBorder="1" applyAlignment="1" applyProtection="1">
      <alignment vertical="center"/>
    </xf>
    <xf numFmtId="0" fontId="34" fillId="0" borderId="22" xfId="0" applyFont="1" applyBorder="1" applyAlignment="1" applyProtection="1">
      <alignment horizontal="center" vertical="center"/>
    </xf>
    <xf numFmtId="49" fontId="34" fillId="0" borderId="22" xfId="0" applyNumberFormat="1" applyFont="1" applyBorder="1" applyAlignment="1" applyProtection="1">
      <alignment horizontal="left" vertical="center" wrapText="1"/>
    </xf>
    <xf numFmtId="0" fontId="34" fillId="0" borderId="22" xfId="0" applyFont="1" applyBorder="1" applyAlignment="1" applyProtection="1">
      <alignment horizontal="left" vertical="center" wrapText="1"/>
    </xf>
    <xf numFmtId="0" fontId="34" fillId="0" borderId="22" xfId="0" applyFont="1" applyBorder="1" applyAlignment="1" applyProtection="1">
      <alignment horizontal="center" vertical="center" wrapText="1"/>
    </xf>
    <xf numFmtId="167" fontId="34" fillId="0" borderId="22" xfId="0" applyNumberFormat="1" applyFont="1" applyBorder="1" applyAlignment="1" applyProtection="1">
      <alignment vertical="center"/>
    </xf>
    <xf numFmtId="4" fontId="34" fillId="2" borderId="22" xfId="0" applyNumberFormat="1" applyFont="1" applyFill="1" applyBorder="1" applyAlignment="1" applyProtection="1">
      <alignment vertical="center"/>
      <protection locked="0"/>
    </xf>
    <xf numFmtId="4" fontId="34" fillId="0" borderId="22" xfId="0" applyNumberFormat="1" applyFont="1" applyBorder="1" applyAlignment="1" applyProtection="1">
      <alignment vertical="center"/>
    </xf>
    <xf numFmtId="0" fontId="34" fillId="0" borderId="3" xfId="0" applyFont="1" applyBorder="1" applyAlignment="1">
      <alignment vertical="center"/>
    </xf>
    <xf numFmtId="0" fontId="34" fillId="2" borderId="14" xfId="0" applyFont="1" applyFill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left" vertical="center"/>
      <protection locked="0"/>
    </xf>
    <xf numFmtId="0" fontId="1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1" fillId="0" borderId="20" xfId="0" applyNumberFormat="1" applyFont="1" applyBorder="1" applyAlignment="1" applyProtection="1">
      <alignment vertical="center"/>
    </xf>
    <xf numFmtId="166" fontId="1" fillId="0" borderId="21" xfId="0" applyNumberFormat="1" applyFont="1" applyBorder="1" applyAlignment="1" applyProtection="1">
      <alignment vertical="center"/>
    </xf>
    <xf numFmtId="0" fontId="10" fillId="0" borderId="19" xfId="0" applyFont="1" applyBorder="1" applyAlignment="1" applyProtection="1">
      <alignment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styles" Target="styles.xml" /><Relationship Id="rId9" Type="http://schemas.openxmlformats.org/officeDocument/2006/relationships/theme" Target="theme/theme1.xml" /><Relationship Id="rId10" Type="http://schemas.openxmlformats.org/officeDocument/2006/relationships/calcChain" Target="calcChain.xml" /><Relationship Id="rId11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" customWidth="1"/>
    <col min="2" max="2" width="1.67" customWidth="1"/>
    <col min="3" max="3" width="4.17" customWidth="1"/>
    <col min="4" max="4" width="2.67" customWidth="1"/>
    <col min="5" max="5" width="2.67" customWidth="1"/>
    <col min="6" max="6" width="2.67" customWidth="1"/>
    <col min="7" max="7" width="2.67" customWidth="1"/>
    <col min="8" max="8" width="2.67" customWidth="1"/>
    <col min="9" max="9" width="2.67" customWidth="1"/>
    <col min="10" max="10" width="2.67" customWidth="1"/>
    <col min="11" max="11" width="2.67" customWidth="1"/>
    <col min="12" max="12" width="2.67" customWidth="1"/>
    <col min="13" max="13" width="2.67" customWidth="1"/>
    <col min="14" max="14" width="2.67" customWidth="1"/>
    <col min="15" max="15" width="2.67" customWidth="1"/>
    <col min="16" max="16" width="2.67" customWidth="1"/>
    <col min="17" max="17" width="2.67" customWidth="1"/>
    <col min="18" max="18" width="2.67" customWidth="1"/>
    <col min="19" max="19" width="2.67" customWidth="1"/>
    <col min="20" max="20" width="2.67" customWidth="1"/>
    <col min="21" max="21" width="2.67" customWidth="1"/>
    <col min="22" max="22" width="2.67" customWidth="1"/>
    <col min="23" max="23" width="2.67" customWidth="1"/>
    <col min="24" max="24" width="2.67" customWidth="1"/>
    <col min="25" max="25" width="2.67" customWidth="1"/>
    <col min="26" max="26" width="2.67" customWidth="1"/>
    <col min="27" max="27" width="2.67" customWidth="1"/>
    <col min="28" max="28" width="2.67" customWidth="1"/>
    <col min="29" max="29" width="2.67" customWidth="1"/>
    <col min="30" max="30" width="2.67" customWidth="1"/>
    <col min="31" max="31" width="2.67" customWidth="1"/>
    <col min="32" max="32" width="2.67" customWidth="1"/>
    <col min="33" max="33" width="2.67" customWidth="1"/>
    <col min="34" max="34" width="3.33" customWidth="1"/>
    <col min="35" max="35" width="31.67" customWidth="1"/>
    <col min="36" max="36" width="2.5" customWidth="1"/>
    <col min="37" max="37" width="2.5" customWidth="1"/>
    <col min="38" max="38" width="8.33" customWidth="1"/>
    <col min="39" max="39" width="3.33" customWidth="1"/>
    <col min="40" max="40" width="13.33" customWidth="1"/>
    <col min="41" max="41" width="7.5" customWidth="1"/>
    <col min="42" max="42" width="4.17" customWidth="1"/>
    <col min="43" max="43" width="15.67" hidden="1" customWidth="1"/>
    <col min="44" max="44" width="13.67" customWidth="1"/>
    <col min="45" max="45" width="25.83" hidden="1" customWidth="1"/>
    <col min="46" max="46" width="25.83" hidden="1" customWidth="1"/>
    <col min="47" max="47" width="25.83" hidden="1" customWidth="1"/>
    <col min="48" max="48" width="21.67" hidden="1" customWidth="1"/>
    <col min="49" max="49" width="21.67" hidden="1" customWidth="1"/>
    <col min="50" max="50" width="25" hidden="1" customWidth="1"/>
    <col min="51" max="51" width="25" hidden="1" customWidth="1"/>
    <col min="52" max="52" width="21.67" hidden="1" customWidth="1"/>
    <col min="53" max="53" width="19.17" hidden="1" customWidth="1"/>
    <col min="54" max="54" width="25" hidden="1" customWidth="1"/>
    <col min="55" max="55" width="21.67" hidden="1" customWidth="1"/>
    <col min="56" max="56" width="19.17" hidden="1" customWidth="1"/>
    <col min="57" max="57" width="66.5" customWidth="1"/>
    <col min="71" max="71" width="9.33" hidden="1"/>
    <col min="72" max="72" width="9.33" hidden="1"/>
    <col min="73" max="73" width="9.33" hidden="1"/>
    <col min="74" max="74" width="9.33" hidden="1"/>
    <col min="75" max="75" width="9.33" hidden="1"/>
    <col min="76" max="76" width="9.33" hidden="1"/>
    <col min="77" max="77" width="9.33" hidden="1"/>
    <col min="78" max="78" width="9.33" hidden="1"/>
    <col min="79" max="79" width="9.33" hidden="1"/>
    <col min="80" max="80" width="9.33" hidden="1"/>
    <col min="81" max="81" width="9.33" hidden="1"/>
    <col min="82" max="82" width="9.33" hidden="1"/>
    <col min="83" max="83" width="9.33" hidden="1"/>
    <col min="84" max="84" width="9.33" hidden="1"/>
    <col min="85" max="85" width="9.33" hidden="1"/>
    <col min="86" max="86" width="9.33" hidden="1"/>
    <col min="87" max="87" width="9.33" hidden="1"/>
    <col min="88" max="88" width="9.33" hidden="1"/>
    <col min="89" max="89" width="9.33" hidden="1"/>
    <col min="90" max="90" width="9.33" hidden="1"/>
    <col min="91" max="91" width="9.33" hidden="1"/>
  </cols>
  <sheetData>
    <row r="1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ht="36.96" customHeight="1">
      <c r="AR2"/>
      <c r="BS2" s="17" t="s">
        <v>6</v>
      </c>
      <c r="BT2" s="17" t="s">
        <v>7</v>
      </c>
    </row>
    <row r="3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ht="24.96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7" t="s">
        <v>14</v>
      </c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0"/>
      <c r="BE5" s="28" t="s">
        <v>15</v>
      </c>
      <c r="BS5" s="17" t="s">
        <v>6</v>
      </c>
    </row>
    <row r="6" ht="36.96" customHeight="1">
      <c r="B6" s="21"/>
      <c r="C6" s="22"/>
      <c r="D6" s="29" t="s">
        <v>16</v>
      </c>
      <c r="E6" s="22"/>
      <c r="F6" s="22"/>
      <c r="G6" s="22"/>
      <c r="H6" s="22"/>
      <c r="I6" s="22"/>
      <c r="J6" s="22"/>
      <c r="K6" s="30" t="s">
        <v>17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0"/>
      <c r="BE6" s="31"/>
      <c r="BS6" s="17" t="s">
        <v>6</v>
      </c>
    </row>
    <row r="7" ht="12" customHeight="1">
      <c r="B7" s="21"/>
      <c r="C7" s="22"/>
      <c r="D7" s="32" t="s">
        <v>18</v>
      </c>
      <c r="E7" s="22"/>
      <c r="F7" s="22"/>
      <c r="G7" s="22"/>
      <c r="H7" s="22"/>
      <c r="I7" s="22"/>
      <c r="J7" s="22"/>
      <c r="K7" s="27" t="s">
        <v>1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32" t="s">
        <v>19</v>
      </c>
      <c r="AL7" s="22"/>
      <c r="AM7" s="22"/>
      <c r="AN7" s="27" t="s">
        <v>1</v>
      </c>
      <c r="AO7" s="22"/>
      <c r="AP7" s="22"/>
      <c r="AQ7" s="22"/>
      <c r="AR7" s="20"/>
      <c r="BE7" s="31"/>
      <c r="BS7" s="17" t="s">
        <v>6</v>
      </c>
    </row>
    <row r="8" ht="12" customHeight="1">
      <c r="B8" s="21"/>
      <c r="C8" s="22"/>
      <c r="D8" s="32" t="s">
        <v>20</v>
      </c>
      <c r="E8" s="22"/>
      <c r="F8" s="22"/>
      <c r="G8" s="22"/>
      <c r="H8" s="22"/>
      <c r="I8" s="22"/>
      <c r="J8" s="22"/>
      <c r="K8" s="27" t="s">
        <v>21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32" t="s">
        <v>22</v>
      </c>
      <c r="AL8" s="22"/>
      <c r="AM8" s="22"/>
      <c r="AN8" s="33" t="s">
        <v>23</v>
      </c>
      <c r="AO8" s="22"/>
      <c r="AP8" s="22"/>
      <c r="AQ8" s="22"/>
      <c r="AR8" s="20"/>
      <c r="BE8" s="31"/>
      <c r="BS8" s="17" t="s">
        <v>6</v>
      </c>
    </row>
    <row r="9" ht="14.4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31"/>
      <c r="BS9" s="17" t="s">
        <v>6</v>
      </c>
    </row>
    <row r="10" ht="12" customHeight="1">
      <c r="B10" s="21"/>
      <c r="C10" s="22"/>
      <c r="D10" s="32" t="s">
        <v>24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32" t="s">
        <v>25</v>
      </c>
      <c r="AL10" s="22"/>
      <c r="AM10" s="22"/>
      <c r="AN10" s="27" t="s">
        <v>1</v>
      </c>
      <c r="AO10" s="22"/>
      <c r="AP10" s="22"/>
      <c r="AQ10" s="22"/>
      <c r="AR10" s="20"/>
      <c r="BE10" s="31"/>
      <c r="BS10" s="17" t="s">
        <v>6</v>
      </c>
    </row>
    <row r="11" ht="18.48" customHeight="1">
      <c r="B11" s="21"/>
      <c r="C11" s="22"/>
      <c r="D11" s="22"/>
      <c r="E11" s="27" t="s">
        <v>21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32" t="s">
        <v>26</v>
      </c>
      <c r="AL11" s="22"/>
      <c r="AM11" s="22"/>
      <c r="AN11" s="27" t="s">
        <v>1</v>
      </c>
      <c r="AO11" s="22"/>
      <c r="AP11" s="22"/>
      <c r="AQ11" s="22"/>
      <c r="AR11" s="20"/>
      <c r="BE11" s="31"/>
      <c r="BS11" s="17" t="s">
        <v>6</v>
      </c>
    </row>
    <row r="12" ht="6.96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31"/>
      <c r="BS12" s="17" t="s">
        <v>6</v>
      </c>
    </row>
    <row r="13" ht="12" customHeight="1">
      <c r="B13" s="21"/>
      <c r="C13" s="22"/>
      <c r="D13" s="32" t="s">
        <v>27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32" t="s">
        <v>25</v>
      </c>
      <c r="AL13" s="22"/>
      <c r="AM13" s="22"/>
      <c r="AN13" s="34" t="s">
        <v>28</v>
      </c>
      <c r="AO13" s="22"/>
      <c r="AP13" s="22"/>
      <c r="AQ13" s="22"/>
      <c r="AR13" s="20"/>
      <c r="BE13" s="31"/>
      <c r="BS13" s="17" t="s">
        <v>6</v>
      </c>
    </row>
    <row r="14">
      <c r="B14" s="21"/>
      <c r="C14" s="22"/>
      <c r="D14" s="22"/>
      <c r="E14" s="34" t="s">
        <v>28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2" t="s">
        <v>26</v>
      </c>
      <c r="AL14" s="22"/>
      <c r="AM14" s="22"/>
      <c r="AN14" s="34" t="s">
        <v>28</v>
      </c>
      <c r="AO14" s="22"/>
      <c r="AP14" s="22"/>
      <c r="AQ14" s="22"/>
      <c r="AR14" s="20"/>
      <c r="BE14" s="31"/>
      <c r="BS14" s="17" t="s">
        <v>6</v>
      </c>
    </row>
    <row r="15" ht="6.96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31"/>
      <c r="BS15" s="17" t="s">
        <v>4</v>
      </c>
    </row>
    <row r="16" ht="12" customHeight="1">
      <c r="B16" s="21"/>
      <c r="C16" s="22"/>
      <c r="D16" s="32" t="s">
        <v>29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32" t="s">
        <v>25</v>
      </c>
      <c r="AL16" s="22"/>
      <c r="AM16" s="22"/>
      <c r="AN16" s="27" t="s">
        <v>1</v>
      </c>
      <c r="AO16" s="22"/>
      <c r="AP16" s="22"/>
      <c r="AQ16" s="22"/>
      <c r="AR16" s="20"/>
      <c r="BE16" s="31"/>
      <c r="BS16" s="17" t="s">
        <v>4</v>
      </c>
    </row>
    <row r="17" ht="18.48" customHeight="1">
      <c r="B17" s="21"/>
      <c r="C17" s="22"/>
      <c r="D17" s="22"/>
      <c r="E17" s="27" t="s">
        <v>21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32" t="s">
        <v>26</v>
      </c>
      <c r="AL17" s="22"/>
      <c r="AM17" s="22"/>
      <c r="AN17" s="27" t="s">
        <v>1</v>
      </c>
      <c r="AO17" s="22"/>
      <c r="AP17" s="22"/>
      <c r="AQ17" s="22"/>
      <c r="AR17" s="20"/>
      <c r="BE17" s="31"/>
      <c r="BS17" s="17" t="s">
        <v>30</v>
      </c>
    </row>
    <row r="18" ht="6.96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31"/>
      <c r="BS18" s="17" t="s">
        <v>6</v>
      </c>
    </row>
    <row r="19" ht="12" customHeight="1">
      <c r="B19" s="21"/>
      <c r="C19" s="22"/>
      <c r="D19" s="32" t="s">
        <v>31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32" t="s">
        <v>25</v>
      </c>
      <c r="AL19" s="22"/>
      <c r="AM19" s="22"/>
      <c r="AN19" s="27" t="s">
        <v>1</v>
      </c>
      <c r="AO19" s="22"/>
      <c r="AP19" s="22"/>
      <c r="AQ19" s="22"/>
      <c r="AR19" s="20"/>
      <c r="BE19" s="31"/>
      <c r="BS19" s="17" t="s">
        <v>6</v>
      </c>
    </row>
    <row r="20" ht="18.48" customHeight="1">
      <c r="B20" s="21"/>
      <c r="C20" s="22"/>
      <c r="D20" s="22"/>
      <c r="E20" s="27" t="s">
        <v>21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32" t="s">
        <v>26</v>
      </c>
      <c r="AL20" s="22"/>
      <c r="AM20" s="22"/>
      <c r="AN20" s="27" t="s">
        <v>1</v>
      </c>
      <c r="AO20" s="22"/>
      <c r="AP20" s="22"/>
      <c r="AQ20" s="22"/>
      <c r="AR20" s="20"/>
      <c r="BE20" s="31"/>
      <c r="BS20" s="17" t="s">
        <v>30</v>
      </c>
    </row>
    <row r="21" ht="6.96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31"/>
    </row>
    <row r="22" ht="12" customHeight="1">
      <c r="B22" s="21"/>
      <c r="C22" s="22"/>
      <c r="D22" s="32" t="s">
        <v>32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31"/>
    </row>
    <row r="23" ht="16.5" customHeight="1">
      <c r="B23" s="21"/>
      <c r="C23" s="22"/>
      <c r="D23" s="22"/>
      <c r="E23" s="36" t="s">
        <v>1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22"/>
      <c r="AP23" s="22"/>
      <c r="AQ23" s="22"/>
      <c r="AR23" s="20"/>
      <c r="BE23" s="31"/>
    </row>
    <row r="24" ht="6.96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31"/>
    </row>
    <row r="25" ht="6.96" customHeight="1">
      <c r="B25" s="21"/>
      <c r="C25" s="22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22"/>
      <c r="AQ25" s="22"/>
      <c r="AR25" s="20"/>
      <c r="BE25" s="31"/>
    </row>
    <row r="26" s="1" customFormat="1" ht="25.92" customHeight="1">
      <c r="B26" s="38"/>
      <c r="C26" s="39"/>
      <c r="D26" s="40" t="s">
        <v>33</v>
      </c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2">
        <f>ROUND(AG54,2)</f>
        <v>0</v>
      </c>
      <c r="AL26" s="41"/>
      <c r="AM26" s="41"/>
      <c r="AN26" s="41"/>
      <c r="AO26" s="41"/>
      <c r="AP26" s="39"/>
      <c r="AQ26" s="39"/>
      <c r="AR26" s="43"/>
      <c r="BE26" s="31"/>
    </row>
    <row r="27" s="1" customFormat="1" ht="6.96" customHeight="1">
      <c r="B27" s="38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43"/>
      <c r="BE27" s="31"/>
    </row>
    <row r="28" s="1" customFormat="1">
      <c r="B28" s="38"/>
      <c r="C28" s="39"/>
      <c r="D28" s="39"/>
      <c r="E28" s="39"/>
      <c r="F28" s="39"/>
      <c r="G28" s="39"/>
      <c r="H28" s="39"/>
      <c r="I28" s="39"/>
      <c r="J28" s="39"/>
      <c r="K28" s="39"/>
      <c r="L28" s="44" t="s">
        <v>34</v>
      </c>
      <c r="M28" s="44"/>
      <c r="N28" s="44"/>
      <c r="O28" s="44"/>
      <c r="P28" s="44"/>
      <c r="Q28" s="39"/>
      <c r="R28" s="39"/>
      <c r="S28" s="39"/>
      <c r="T28" s="39"/>
      <c r="U28" s="39"/>
      <c r="V28" s="39"/>
      <c r="W28" s="44" t="s">
        <v>35</v>
      </c>
      <c r="X28" s="44"/>
      <c r="Y28" s="44"/>
      <c r="Z28" s="44"/>
      <c r="AA28" s="44"/>
      <c r="AB28" s="44"/>
      <c r="AC28" s="44"/>
      <c r="AD28" s="44"/>
      <c r="AE28" s="44"/>
      <c r="AF28" s="39"/>
      <c r="AG28" s="39"/>
      <c r="AH28" s="39"/>
      <c r="AI28" s="39"/>
      <c r="AJ28" s="39"/>
      <c r="AK28" s="44" t="s">
        <v>36</v>
      </c>
      <c r="AL28" s="44"/>
      <c r="AM28" s="44"/>
      <c r="AN28" s="44"/>
      <c r="AO28" s="44"/>
      <c r="AP28" s="39"/>
      <c r="AQ28" s="39"/>
      <c r="AR28" s="43"/>
      <c r="BE28" s="31"/>
    </row>
    <row r="29" s="2" customFormat="1" ht="14.4" customHeight="1">
      <c r="B29" s="45"/>
      <c r="C29" s="46"/>
      <c r="D29" s="32" t="s">
        <v>37</v>
      </c>
      <c r="E29" s="46"/>
      <c r="F29" s="32" t="s">
        <v>38</v>
      </c>
      <c r="G29" s="46"/>
      <c r="H29" s="46"/>
      <c r="I29" s="46"/>
      <c r="J29" s="46"/>
      <c r="K29" s="46"/>
      <c r="L29" s="47">
        <v>0.20999999999999999</v>
      </c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8">
        <f>ROUND(AZ54, 2)</f>
        <v>0</v>
      </c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8">
        <f>ROUND(AV54, 2)</f>
        <v>0</v>
      </c>
      <c r="AL29" s="46"/>
      <c r="AM29" s="46"/>
      <c r="AN29" s="46"/>
      <c r="AO29" s="46"/>
      <c r="AP29" s="46"/>
      <c r="AQ29" s="46"/>
      <c r="AR29" s="49"/>
      <c r="BE29" s="31"/>
    </row>
    <row r="30" s="2" customFormat="1" ht="14.4" customHeight="1">
      <c r="B30" s="45"/>
      <c r="C30" s="46"/>
      <c r="D30" s="46"/>
      <c r="E30" s="46"/>
      <c r="F30" s="32" t="s">
        <v>39</v>
      </c>
      <c r="G30" s="46"/>
      <c r="H30" s="46"/>
      <c r="I30" s="46"/>
      <c r="J30" s="46"/>
      <c r="K30" s="46"/>
      <c r="L30" s="47">
        <v>0.14999999999999999</v>
      </c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8">
        <f>ROUND(BA54, 2)</f>
        <v>0</v>
      </c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6"/>
      <c r="AK30" s="48">
        <f>ROUND(AW54, 2)</f>
        <v>0</v>
      </c>
      <c r="AL30" s="46"/>
      <c r="AM30" s="46"/>
      <c r="AN30" s="46"/>
      <c r="AO30" s="46"/>
      <c r="AP30" s="46"/>
      <c r="AQ30" s="46"/>
      <c r="AR30" s="49"/>
      <c r="BE30" s="31"/>
    </row>
    <row r="31" hidden="1" s="2" customFormat="1" ht="14.4" customHeight="1">
      <c r="B31" s="45"/>
      <c r="C31" s="46"/>
      <c r="D31" s="46"/>
      <c r="E31" s="46"/>
      <c r="F31" s="32" t="s">
        <v>40</v>
      </c>
      <c r="G31" s="46"/>
      <c r="H31" s="46"/>
      <c r="I31" s="46"/>
      <c r="J31" s="46"/>
      <c r="K31" s="46"/>
      <c r="L31" s="47">
        <v>0.20999999999999999</v>
      </c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8">
        <f>ROUND(BB54, 2)</f>
        <v>0</v>
      </c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8">
        <v>0</v>
      </c>
      <c r="AL31" s="46"/>
      <c r="AM31" s="46"/>
      <c r="AN31" s="46"/>
      <c r="AO31" s="46"/>
      <c r="AP31" s="46"/>
      <c r="AQ31" s="46"/>
      <c r="AR31" s="49"/>
      <c r="BE31" s="31"/>
    </row>
    <row r="32" hidden="1" s="2" customFormat="1" ht="14.4" customHeight="1">
      <c r="B32" s="45"/>
      <c r="C32" s="46"/>
      <c r="D32" s="46"/>
      <c r="E32" s="46"/>
      <c r="F32" s="32" t="s">
        <v>41</v>
      </c>
      <c r="G32" s="46"/>
      <c r="H32" s="46"/>
      <c r="I32" s="46"/>
      <c r="J32" s="46"/>
      <c r="K32" s="46"/>
      <c r="L32" s="47">
        <v>0.14999999999999999</v>
      </c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8">
        <f>ROUND(BC54, 2)</f>
        <v>0</v>
      </c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8">
        <v>0</v>
      </c>
      <c r="AL32" s="46"/>
      <c r="AM32" s="46"/>
      <c r="AN32" s="46"/>
      <c r="AO32" s="46"/>
      <c r="AP32" s="46"/>
      <c r="AQ32" s="46"/>
      <c r="AR32" s="49"/>
      <c r="BE32" s="31"/>
    </row>
    <row r="33" hidden="1" s="2" customFormat="1" ht="14.4" customHeight="1">
      <c r="B33" s="45"/>
      <c r="C33" s="46"/>
      <c r="D33" s="46"/>
      <c r="E33" s="46"/>
      <c r="F33" s="32" t="s">
        <v>42</v>
      </c>
      <c r="G33" s="46"/>
      <c r="H33" s="46"/>
      <c r="I33" s="46"/>
      <c r="J33" s="46"/>
      <c r="K33" s="46"/>
      <c r="L33" s="47">
        <v>0</v>
      </c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8">
        <f>ROUND(BD54, 2)</f>
        <v>0</v>
      </c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8">
        <v>0</v>
      </c>
      <c r="AL33" s="46"/>
      <c r="AM33" s="46"/>
      <c r="AN33" s="46"/>
      <c r="AO33" s="46"/>
      <c r="AP33" s="46"/>
      <c r="AQ33" s="46"/>
      <c r="AR33" s="49"/>
      <c r="BE33" s="31"/>
    </row>
    <row r="34" s="1" customFormat="1" ht="6.96" customHeight="1">
      <c r="B34" s="38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43"/>
      <c r="BE34" s="31"/>
    </row>
    <row r="35" s="1" customFormat="1" ht="25.92" customHeight="1">
      <c r="B35" s="38"/>
      <c r="C35" s="50"/>
      <c r="D35" s="51" t="s">
        <v>43</v>
      </c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3" t="s">
        <v>44</v>
      </c>
      <c r="U35" s="52"/>
      <c r="V35" s="52"/>
      <c r="W35" s="52"/>
      <c r="X35" s="54" t="s">
        <v>45</v>
      </c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5">
        <f>SUM(AK26:AK33)</f>
        <v>0</v>
      </c>
      <c r="AL35" s="52"/>
      <c r="AM35" s="52"/>
      <c r="AN35" s="52"/>
      <c r="AO35" s="56"/>
      <c r="AP35" s="50"/>
      <c r="AQ35" s="50"/>
      <c r="AR35" s="43"/>
    </row>
    <row r="36" s="1" customFormat="1" ht="6.96" customHeight="1">
      <c r="B36" s="38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43"/>
    </row>
    <row r="37" s="1" customFormat="1" ht="6.96" customHeight="1">
      <c r="B37" s="57"/>
      <c r="C37" s="58"/>
      <c r="D37" s="58"/>
      <c r="E37" s="58"/>
      <c r="F37" s="58"/>
      <c r="G37" s="58"/>
      <c r="H37" s="58"/>
      <c r="I37" s="58"/>
      <c r="J37" s="58"/>
      <c r="K37" s="58"/>
      <c r="L37" s="58"/>
      <c r="M37" s="58"/>
      <c r="N37" s="58"/>
      <c r="O37" s="58"/>
      <c r="P37" s="58"/>
      <c r="Q37" s="58"/>
      <c r="R37" s="58"/>
      <c r="S37" s="58"/>
      <c r="T37" s="58"/>
      <c r="U37" s="58"/>
      <c r="V37" s="58"/>
      <c r="W37" s="58"/>
      <c r="X37" s="58"/>
      <c r="Y37" s="58"/>
      <c r="Z37" s="58"/>
      <c r="AA37" s="58"/>
      <c r="AB37" s="58"/>
      <c r="AC37" s="58"/>
      <c r="AD37" s="58"/>
      <c r="AE37" s="58"/>
      <c r="AF37" s="58"/>
      <c r="AG37" s="58"/>
      <c r="AH37" s="58"/>
      <c r="AI37" s="58"/>
      <c r="AJ37" s="58"/>
      <c r="AK37" s="58"/>
      <c r="AL37" s="58"/>
      <c r="AM37" s="58"/>
      <c r="AN37" s="58"/>
      <c r="AO37" s="58"/>
      <c r="AP37" s="58"/>
      <c r="AQ37" s="58"/>
      <c r="AR37" s="43"/>
    </row>
    <row r="41" s="1" customFormat="1" ht="6.96" customHeight="1">
      <c r="B41" s="59"/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60"/>
      <c r="Z41" s="60"/>
      <c r="AA41" s="60"/>
      <c r="AB41" s="60"/>
      <c r="AC41" s="60"/>
      <c r="AD41" s="60"/>
      <c r="AE41" s="60"/>
      <c r="AF41" s="60"/>
      <c r="AG41" s="60"/>
      <c r="AH41" s="60"/>
      <c r="AI41" s="60"/>
      <c r="AJ41" s="60"/>
      <c r="AK41" s="60"/>
      <c r="AL41" s="60"/>
      <c r="AM41" s="60"/>
      <c r="AN41" s="60"/>
      <c r="AO41" s="60"/>
      <c r="AP41" s="60"/>
      <c r="AQ41" s="60"/>
      <c r="AR41" s="43"/>
    </row>
    <row r="42" s="1" customFormat="1" ht="24.96" customHeight="1">
      <c r="B42" s="38"/>
      <c r="C42" s="23" t="s">
        <v>46</v>
      </c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  <c r="AJ42" s="39"/>
      <c r="AK42" s="39"/>
      <c r="AL42" s="39"/>
      <c r="AM42" s="39"/>
      <c r="AN42" s="39"/>
      <c r="AO42" s="39"/>
      <c r="AP42" s="39"/>
      <c r="AQ42" s="39"/>
      <c r="AR42" s="43"/>
    </row>
    <row r="43" s="1" customFormat="1" ht="6.96" customHeight="1">
      <c r="B43" s="38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39"/>
      <c r="AI43" s="39"/>
      <c r="AJ43" s="39"/>
      <c r="AK43" s="39"/>
      <c r="AL43" s="39"/>
      <c r="AM43" s="39"/>
      <c r="AN43" s="39"/>
      <c r="AO43" s="39"/>
      <c r="AP43" s="39"/>
      <c r="AQ43" s="39"/>
      <c r="AR43" s="43"/>
    </row>
    <row r="44" s="1" customFormat="1" ht="12" customHeight="1">
      <c r="B44" s="38"/>
      <c r="C44" s="32" t="s">
        <v>13</v>
      </c>
      <c r="D44" s="39"/>
      <c r="E44" s="39"/>
      <c r="F44" s="39"/>
      <c r="G44" s="39"/>
      <c r="H44" s="39"/>
      <c r="I44" s="39"/>
      <c r="J44" s="39"/>
      <c r="K44" s="39"/>
      <c r="L44" s="39" t="str">
        <f>K5</f>
        <v>003</v>
      </c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  <c r="AF44" s="39"/>
      <c r="AG44" s="39"/>
      <c r="AH44" s="39"/>
      <c r="AI44" s="39"/>
      <c r="AJ44" s="39"/>
      <c r="AK44" s="39"/>
      <c r="AL44" s="39"/>
      <c r="AM44" s="39"/>
      <c r="AN44" s="39"/>
      <c r="AO44" s="39"/>
      <c r="AP44" s="39"/>
      <c r="AQ44" s="39"/>
      <c r="AR44" s="43"/>
    </row>
    <row r="45" s="3" customFormat="1" ht="36.96" customHeight="1">
      <c r="B45" s="61"/>
      <c r="C45" s="62" t="s">
        <v>16</v>
      </c>
      <c r="D45" s="63"/>
      <c r="E45" s="63"/>
      <c r="F45" s="63"/>
      <c r="G45" s="63"/>
      <c r="H45" s="63"/>
      <c r="I45" s="63"/>
      <c r="J45" s="63"/>
      <c r="K45" s="63"/>
      <c r="L45" s="64" t="str">
        <f>K6</f>
        <v>Rekonstrukce stávajícího chodníku a zpevněných ploch na ul. Balbínova, Šumperk</v>
      </c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3"/>
      <c r="AC45" s="63"/>
      <c r="AD45" s="63"/>
      <c r="AE45" s="63"/>
      <c r="AF45" s="63"/>
      <c r="AG45" s="63"/>
      <c r="AH45" s="63"/>
      <c r="AI45" s="63"/>
      <c r="AJ45" s="63"/>
      <c r="AK45" s="63"/>
      <c r="AL45" s="63"/>
      <c r="AM45" s="63"/>
      <c r="AN45" s="63"/>
      <c r="AO45" s="63"/>
      <c r="AP45" s="63"/>
      <c r="AQ45" s="63"/>
      <c r="AR45" s="65"/>
    </row>
    <row r="46" s="1" customFormat="1" ht="6.96" customHeight="1">
      <c r="B46" s="38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39"/>
      <c r="AI46" s="39"/>
      <c r="AJ46" s="39"/>
      <c r="AK46" s="39"/>
      <c r="AL46" s="39"/>
      <c r="AM46" s="39"/>
      <c r="AN46" s="39"/>
      <c r="AO46" s="39"/>
      <c r="AP46" s="39"/>
      <c r="AQ46" s="39"/>
      <c r="AR46" s="43"/>
    </row>
    <row r="47" s="1" customFormat="1" ht="12" customHeight="1">
      <c r="B47" s="38"/>
      <c r="C47" s="32" t="s">
        <v>20</v>
      </c>
      <c r="D47" s="39"/>
      <c r="E47" s="39"/>
      <c r="F47" s="39"/>
      <c r="G47" s="39"/>
      <c r="H47" s="39"/>
      <c r="I47" s="39"/>
      <c r="J47" s="39"/>
      <c r="K47" s="39"/>
      <c r="L47" s="66" t="str">
        <f>IF(K8="","",K8)</f>
        <v xml:space="preserve"> </v>
      </c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  <c r="AF47" s="39"/>
      <c r="AG47" s="39"/>
      <c r="AH47" s="39"/>
      <c r="AI47" s="32" t="s">
        <v>22</v>
      </c>
      <c r="AJ47" s="39"/>
      <c r="AK47" s="39"/>
      <c r="AL47" s="39"/>
      <c r="AM47" s="67" t="str">
        <f>IF(AN8= "","",AN8)</f>
        <v>8. 2. 2019</v>
      </c>
      <c r="AN47" s="67"/>
      <c r="AO47" s="39"/>
      <c r="AP47" s="39"/>
      <c r="AQ47" s="39"/>
      <c r="AR47" s="43"/>
    </row>
    <row r="48" s="1" customFormat="1" ht="6.96" customHeight="1">
      <c r="B48" s="38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  <c r="AF48" s="39"/>
      <c r="AG48" s="39"/>
      <c r="AH48" s="39"/>
      <c r="AI48" s="39"/>
      <c r="AJ48" s="39"/>
      <c r="AK48" s="39"/>
      <c r="AL48" s="39"/>
      <c r="AM48" s="39"/>
      <c r="AN48" s="39"/>
      <c r="AO48" s="39"/>
      <c r="AP48" s="39"/>
      <c r="AQ48" s="39"/>
      <c r="AR48" s="43"/>
    </row>
    <row r="49" s="1" customFormat="1" ht="13.65" customHeight="1">
      <c r="B49" s="38"/>
      <c r="C49" s="32" t="s">
        <v>24</v>
      </c>
      <c r="D49" s="39"/>
      <c r="E49" s="39"/>
      <c r="F49" s="39"/>
      <c r="G49" s="39"/>
      <c r="H49" s="39"/>
      <c r="I49" s="39"/>
      <c r="J49" s="39"/>
      <c r="K49" s="39"/>
      <c r="L49" s="39" t="str">
        <f>IF(E11= "","",E11)</f>
        <v xml:space="preserve"> </v>
      </c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9"/>
      <c r="AI49" s="32" t="s">
        <v>29</v>
      </c>
      <c r="AJ49" s="39"/>
      <c r="AK49" s="39"/>
      <c r="AL49" s="39"/>
      <c r="AM49" s="68" t="str">
        <f>IF(E17="","",E17)</f>
        <v xml:space="preserve"> </v>
      </c>
      <c r="AN49" s="39"/>
      <c r="AO49" s="39"/>
      <c r="AP49" s="39"/>
      <c r="AQ49" s="39"/>
      <c r="AR49" s="43"/>
      <c r="AS49" s="69" t="s">
        <v>47</v>
      </c>
      <c r="AT49" s="70"/>
      <c r="AU49" s="71"/>
      <c r="AV49" s="71"/>
      <c r="AW49" s="71"/>
      <c r="AX49" s="71"/>
      <c r="AY49" s="71"/>
      <c r="AZ49" s="71"/>
      <c r="BA49" s="71"/>
      <c r="BB49" s="71"/>
      <c r="BC49" s="71"/>
      <c r="BD49" s="72"/>
    </row>
    <row r="50" s="1" customFormat="1" ht="13.65" customHeight="1">
      <c r="B50" s="38"/>
      <c r="C50" s="32" t="s">
        <v>27</v>
      </c>
      <c r="D50" s="39"/>
      <c r="E50" s="39"/>
      <c r="F50" s="39"/>
      <c r="G50" s="39"/>
      <c r="H50" s="39"/>
      <c r="I50" s="39"/>
      <c r="J50" s="39"/>
      <c r="K50" s="39"/>
      <c r="L50" s="39" t="str">
        <f>IF(E14= "Vyplň údaj","",E14)</f>
        <v/>
      </c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  <c r="AF50" s="39"/>
      <c r="AG50" s="39"/>
      <c r="AH50" s="39"/>
      <c r="AI50" s="32" t="s">
        <v>31</v>
      </c>
      <c r="AJ50" s="39"/>
      <c r="AK50" s="39"/>
      <c r="AL50" s="39"/>
      <c r="AM50" s="68" t="str">
        <f>IF(E20="","",E20)</f>
        <v xml:space="preserve"> </v>
      </c>
      <c r="AN50" s="39"/>
      <c r="AO50" s="39"/>
      <c r="AP50" s="39"/>
      <c r="AQ50" s="39"/>
      <c r="AR50" s="43"/>
      <c r="AS50" s="73"/>
      <c r="AT50" s="74"/>
      <c r="AU50" s="75"/>
      <c r="AV50" s="75"/>
      <c r="AW50" s="75"/>
      <c r="AX50" s="75"/>
      <c r="AY50" s="75"/>
      <c r="AZ50" s="75"/>
      <c r="BA50" s="75"/>
      <c r="BB50" s="75"/>
      <c r="BC50" s="75"/>
      <c r="BD50" s="76"/>
    </row>
    <row r="51" s="1" customFormat="1" ht="10.8" customHeight="1">
      <c r="B51" s="38"/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  <c r="AF51" s="39"/>
      <c r="AG51" s="39"/>
      <c r="AH51" s="39"/>
      <c r="AI51" s="39"/>
      <c r="AJ51" s="39"/>
      <c r="AK51" s="39"/>
      <c r="AL51" s="39"/>
      <c r="AM51" s="39"/>
      <c r="AN51" s="39"/>
      <c r="AO51" s="39"/>
      <c r="AP51" s="39"/>
      <c r="AQ51" s="39"/>
      <c r="AR51" s="43"/>
      <c r="AS51" s="77"/>
      <c r="AT51" s="78"/>
      <c r="AU51" s="79"/>
      <c r="AV51" s="79"/>
      <c r="AW51" s="79"/>
      <c r="AX51" s="79"/>
      <c r="AY51" s="79"/>
      <c r="AZ51" s="79"/>
      <c r="BA51" s="79"/>
      <c r="BB51" s="79"/>
      <c r="BC51" s="79"/>
      <c r="BD51" s="80"/>
    </row>
    <row r="52" s="1" customFormat="1" ht="29.28" customHeight="1">
      <c r="B52" s="38"/>
      <c r="C52" s="81" t="s">
        <v>48</v>
      </c>
      <c r="D52" s="82"/>
      <c r="E52" s="82"/>
      <c r="F52" s="82"/>
      <c r="G52" s="82"/>
      <c r="H52" s="83"/>
      <c r="I52" s="84" t="s">
        <v>49</v>
      </c>
      <c r="J52" s="82"/>
      <c r="K52" s="82"/>
      <c r="L52" s="82"/>
      <c r="M52" s="82"/>
      <c r="N52" s="82"/>
      <c r="O52" s="82"/>
      <c r="P52" s="82"/>
      <c r="Q52" s="82"/>
      <c r="R52" s="82"/>
      <c r="S52" s="82"/>
      <c r="T52" s="82"/>
      <c r="U52" s="82"/>
      <c r="V52" s="82"/>
      <c r="W52" s="82"/>
      <c r="X52" s="82"/>
      <c r="Y52" s="82"/>
      <c r="Z52" s="82"/>
      <c r="AA52" s="82"/>
      <c r="AB52" s="82"/>
      <c r="AC52" s="82"/>
      <c r="AD52" s="82"/>
      <c r="AE52" s="82"/>
      <c r="AF52" s="82"/>
      <c r="AG52" s="85" t="s">
        <v>50</v>
      </c>
      <c r="AH52" s="82"/>
      <c r="AI52" s="82"/>
      <c r="AJ52" s="82"/>
      <c r="AK52" s="82"/>
      <c r="AL52" s="82"/>
      <c r="AM52" s="82"/>
      <c r="AN52" s="84" t="s">
        <v>51</v>
      </c>
      <c r="AO52" s="82"/>
      <c r="AP52" s="86"/>
      <c r="AQ52" s="87" t="s">
        <v>52</v>
      </c>
      <c r="AR52" s="43"/>
      <c r="AS52" s="88" t="s">
        <v>53</v>
      </c>
      <c r="AT52" s="89" t="s">
        <v>54</v>
      </c>
      <c r="AU52" s="89" t="s">
        <v>55</v>
      </c>
      <c r="AV52" s="89" t="s">
        <v>56</v>
      </c>
      <c r="AW52" s="89" t="s">
        <v>57</v>
      </c>
      <c r="AX52" s="89" t="s">
        <v>58</v>
      </c>
      <c r="AY52" s="89" t="s">
        <v>59</v>
      </c>
      <c r="AZ52" s="89" t="s">
        <v>60</v>
      </c>
      <c r="BA52" s="89" t="s">
        <v>61</v>
      </c>
      <c r="BB52" s="89" t="s">
        <v>62</v>
      </c>
      <c r="BC52" s="89" t="s">
        <v>63</v>
      </c>
      <c r="BD52" s="90" t="s">
        <v>64</v>
      </c>
    </row>
    <row r="53" s="1" customFormat="1" ht="10.8" customHeight="1">
      <c r="B53" s="38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  <c r="AF53" s="39"/>
      <c r="AG53" s="39"/>
      <c r="AH53" s="39"/>
      <c r="AI53" s="39"/>
      <c r="AJ53" s="39"/>
      <c r="AK53" s="39"/>
      <c r="AL53" s="39"/>
      <c r="AM53" s="39"/>
      <c r="AN53" s="39"/>
      <c r="AO53" s="39"/>
      <c r="AP53" s="39"/>
      <c r="AQ53" s="39"/>
      <c r="AR53" s="43"/>
      <c r="AS53" s="91"/>
      <c r="AT53" s="92"/>
      <c r="AU53" s="92"/>
      <c r="AV53" s="92"/>
      <c r="AW53" s="92"/>
      <c r="AX53" s="92"/>
      <c r="AY53" s="92"/>
      <c r="AZ53" s="92"/>
      <c r="BA53" s="92"/>
      <c r="BB53" s="92"/>
      <c r="BC53" s="92"/>
      <c r="BD53" s="93"/>
    </row>
    <row r="54" s="4" customFormat="1" ht="32.4" customHeight="1">
      <c r="B54" s="94"/>
      <c r="C54" s="95" t="s">
        <v>65</v>
      </c>
      <c r="D54" s="96"/>
      <c r="E54" s="96"/>
      <c r="F54" s="96"/>
      <c r="G54" s="96"/>
      <c r="H54" s="96"/>
      <c r="I54" s="96"/>
      <c r="J54" s="96"/>
      <c r="K54" s="96"/>
      <c r="L54" s="96"/>
      <c r="M54" s="96"/>
      <c r="N54" s="96"/>
      <c r="O54" s="96"/>
      <c r="P54" s="96"/>
      <c r="Q54" s="96"/>
      <c r="R54" s="96"/>
      <c r="S54" s="96"/>
      <c r="T54" s="96"/>
      <c r="U54" s="96"/>
      <c r="V54" s="96"/>
      <c r="W54" s="96"/>
      <c r="X54" s="96"/>
      <c r="Y54" s="96"/>
      <c r="Z54" s="96"/>
      <c r="AA54" s="96"/>
      <c r="AB54" s="96"/>
      <c r="AC54" s="96"/>
      <c r="AD54" s="96"/>
      <c r="AE54" s="96"/>
      <c r="AF54" s="96"/>
      <c r="AG54" s="97">
        <f>ROUND(AG55+AG57+AG60+AG62+AG63,2)</f>
        <v>0</v>
      </c>
      <c r="AH54" s="97"/>
      <c r="AI54" s="97"/>
      <c r="AJ54" s="97"/>
      <c r="AK54" s="97"/>
      <c r="AL54" s="97"/>
      <c r="AM54" s="97"/>
      <c r="AN54" s="98">
        <f>SUM(AG54,AT54)</f>
        <v>0</v>
      </c>
      <c r="AO54" s="98"/>
      <c r="AP54" s="98"/>
      <c r="AQ54" s="99" t="s">
        <v>1</v>
      </c>
      <c r="AR54" s="100"/>
      <c r="AS54" s="101">
        <f>ROUND(AS55+AS57+AS60+AS62+AS63,2)</f>
        <v>0</v>
      </c>
      <c r="AT54" s="102">
        <f>ROUND(SUM(AV54:AW54),2)</f>
        <v>0</v>
      </c>
      <c r="AU54" s="103">
        <f>ROUND(AU55+AU57+AU60+AU62+AU63,5)</f>
        <v>0</v>
      </c>
      <c r="AV54" s="102">
        <f>ROUND(AZ54*L29,2)</f>
        <v>0</v>
      </c>
      <c r="AW54" s="102">
        <f>ROUND(BA54*L30,2)</f>
        <v>0</v>
      </c>
      <c r="AX54" s="102">
        <f>ROUND(BB54*L29,2)</f>
        <v>0</v>
      </c>
      <c r="AY54" s="102">
        <f>ROUND(BC54*L30,2)</f>
        <v>0</v>
      </c>
      <c r="AZ54" s="102">
        <f>ROUND(AZ55+AZ57+AZ60+AZ62+AZ63,2)</f>
        <v>0</v>
      </c>
      <c r="BA54" s="102">
        <f>ROUND(BA55+BA57+BA60+BA62+BA63,2)</f>
        <v>0</v>
      </c>
      <c r="BB54" s="102">
        <f>ROUND(BB55+BB57+BB60+BB62+BB63,2)</f>
        <v>0</v>
      </c>
      <c r="BC54" s="102">
        <f>ROUND(BC55+BC57+BC60+BC62+BC63,2)</f>
        <v>0</v>
      </c>
      <c r="BD54" s="104">
        <f>ROUND(BD55+BD57+BD60+BD62+BD63,2)</f>
        <v>0</v>
      </c>
      <c r="BS54" s="105" t="s">
        <v>66</v>
      </c>
      <c r="BT54" s="105" t="s">
        <v>67</v>
      </c>
      <c r="BU54" s="106" t="s">
        <v>68</v>
      </c>
      <c r="BV54" s="105" t="s">
        <v>69</v>
      </c>
      <c r="BW54" s="105" t="s">
        <v>5</v>
      </c>
      <c r="BX54" s="105" t="s">
        <v>70</v>
      </c>
      <c r="CL54" s="105" t="s">
        <v>1</v>
      </c>
    </row>
    <row r="55" s="5" customFormat="1" ht="27" customHeight="1">
      <c r="B55" s="107"/>
      <c r="C55" s="108"/>
      <c r="D55" s="109" t="s">
        <v>71</v>
      </c>
      <c r="E55" s="109"/>
      <c r="F55" s="109"/>
      <c r="G55" s="109"/>
      <c r="H55" s="109"/>
      <c r="I55" s="110"/>
      <c r="J55" s="109" t="s">
        <v>72</v>
      </c>
      <c r="K55" s="109"/>
      <c r="L55" s="109"/>
      <c r="M55" s="109"/>
      <c r="N55" s="109"/>
      <c r="O55" s="109"/>
      <c r="P55" s="109"/>
      <c r="Q55" s="109"/>
      <c r="R55" s="109"/>
      <c r="S55" s="109"/>
      <c r="T55" s="109"/>
      <c r="U55" s="109"/>
      <c r="V55" s="109"/>
      <c r="W55" s="109"/>
      <c r="X55" s="109"/>
      <c r="Y55" s="109"/>
      <c r="Z55" s="109"/>
      <c r="AA55" s="109"/>
      <c r="AB55" s="109"/>
      <c r="AC55" s="109"/>
      <c r="AD55" s="109"/>
      <c r="AE55" s="109"/>
      <c r="AF55" s="109"/>
      <c r="AG55" s="111">
        <f>ROUND(AG56,2)</f>
        <v>0</v>
      </c>
      <c r="AH55" s="110"/>
      <c r="AI55" s="110"/>
      <c r="AJ55" s="110"/>
      <c r="AK55" s="110"/>
      <c r="AL55" s="110"/>
      <c r="AM55" s="110"/>
      <c r="AN55" s="112">
        <f>SUM(AG55,AT55)</f>
        <v>0</v>
      </c>
      <c r="AO55" s="110"/>
      <c r="AP55" s="110"/>
      <c r="AQ55" s="113" t="s">
        <v>73</v>
      </c>
      <c r="AR55" s="114"/>
      <c r="AS55" s="115">
        <f>ROUND(AS56,2)</f>
        <v>0</v>
      </c>
      <c r="AT55" s="116">
        <f>ROUND(SUM(AV55:AW55),2)</f>
        <v>0</v>
      </c>
      <c r="AU55" s="117">
        <f>ROUND(AU56,5)</f>
        <v>0</v>
      </c>
      <c r="AV55" s="116">
        <f>ROUND(AZ55*L29,2)</f>
        <v>0</v>
      </c>
      <c r="AW55" s="116">
        <f>ROUND(BA55*L30,2)</f>
        <v>0</v>
      </c>
      <c r="AX55" s="116">
        <f>ROUND(BB55*L29,2)</f>
        <v>0</v>
      </c>
      <c r="AY55" s="116">
        <f>ROUND(BC55*L30,2)</f>
        <v>0</v>
      </c>
      <c r="AZ55" s="116">
        <f>ROUND(AZ56,2)</f>
        <v>0</v>
      </c>
      <c r="BA55" s="116">
        <f>ROUND(BA56,2)</f>
        <v>0</v>
      </c>
      <c r="BB55" s="116">
        <f>ROUND(BB56,2)</f>
        <v>0</v>
      </c>
      <c r="BC55" s="116">
        <f>ROUND(BC56,2)</f>
        <v>0</v>
      </c>
      <c r="BD55" s="118">
        <f>ROUND(BD56,2)</f>
        <v>0</v>
      </c>
      <c r="BS55" s="119" t="s">
        <v>66</v>
      </c>
      <c r="BT55" s="119" t="s">
        <v>74</v>
      </c>
      <c r="BU55" s="119" t="s">
        <v>68</v>
      </c>
      <c r="BV55" s="119" t="s">
        <v>69</v>
      </c>
      <c r="BW55" s="119" t="s">
        <v>75</v>
      </c>
      <c r="BX55" s="119" t="s">
        <v>5</v>
      </c>
      <c r="CL55" s="119" t="s">
        <v>1</v>
      </c>
      <c r="CM55" s="119" t="s">
        <v>76</v>
      </c>
    </row>
    <row r="56" s="6" customFormat="1" ht="25.5" customHeight="1">
      <c r="A56" s="120" t="s">
        <v>77</v>
      </c>
      <c r="B56" s="121"/>
      <c r="C56" s="122"/>
      <c r="D56" s="122"/>
      <c r="E56" s="123" t="s">
        <v>78</v>
      </c>
      <c r="F56" s="123"/>
      <c r="G56" s="123"/>
      <c r="H56" s="123"/>
      <c r="I56" s="123"/>
      <c r="J56" s="122"/>
      <c r="K56" s="123" t="s">
        <v>72</v>
      </c>
      <c r="L56" s="123"/>
      <c r="M56" s="123"/>
      <c r="N56" s="123"/>
      <c r="O56" s="123"/>
      <c r="P56" s="123"/>
      <c r="Q56" s="123"/>
      <c r="R56" s="123"/>
      <c r="S56" s="123"/>
      <c r="T56" s="123"/>
      <c r="U56" s="123"/>
      <c r="V56" s="123"/>
      <c r="W56" s="123"/>
      <c r="X56" s="123"/>
      <c r="Y56" s="123"/>
      <c r="Z56" s="123"/>
      <c r="AA56" s="123"/>
      <c r="AB56" s="123"/>
      <c r="AC56" s="123"/>
      <c r="AD56" s="123"/>
      <c r="AE56" s="123"/>
      <c r="AF56" s="123"/>
      <c r="AG56" s="124">
        <f>'SO 001 - Příprava území, ...'!J32</f>
        <v>0</v>
      </c>
      <c r="AH56" s="122"/>
      <c r="AI56" s="122"/>
      <c r="AJ56" s="122"/>
      <c r="AK56" s="122"/>
      <c r="AL56" s="122"/>
      <c r="AM56" s="122"/>
      <c r="AN56" s="124">
        <f>SUM(AG56,AT56)</f>
        <v>0</v>
      </c>
      <c r="AO56" s="122"/>
      <c r="AP56" s="122"/>
      <c r="AQ56" s="125" t="s">
        <v>79</v>
      </c>
      <c r="AR56" s="126"/>
      <c r="AS56" s="127">
        <v>0</v>
      </c>
      <c r="AT56" s="128">
        <f>ROUND(SUM(AV56:AW56),2)</f>
        <v>0</v>
      </c>
      <c r="AU56" s="129">
        <f>'SO 001 - Příprava území, ...'!P89</f>
        <v>0</v>
      </c>
      <c r="AV56" s="128">
        <f>'SO 001 - Příprava území, ...'!J35</f>
        <v>0</v>
      </c>
      <c r="AW56" s="128">
        <f>'SO 001 - Příprava území, ...'!J36</f>
        <v>0</v>
      </c>
      <c r="AX56" s="128">
        <f>'SO 001 - Příprava území, ...'!J37</f>
        <v>0</v>
      </c>
      <c r="AY56" s="128">
        <f>'SO 001 - Příprava území, ...'!J38</f>
        <v>0</v>
      </c>
      <c r="AZ56" s="128">
        <f>'SO 001 - Příprava území, ...'!F35</f>
        <v>0</v>
      </c>
      <c r="BA56" s="128">
        <f>'SO 001 - Příprava území, ...'!F36</f>
        <v>0</v>
      </c>
      <c r="BB56" s="128">
        <f>'SO 001 - Příprava území, ...'!F37</f>
        <v>0</v>
      </c>
      <c r="BC56" s="128">
        <f>'SO 001 - Příprava území, ...'!F38</f>
        <v>0</v>
      </c>
      <c r="BD56" s="130">
        <f>'SO 001 - Příprava území, ...'!F39</f>
        <v>0</v>
      </c>
      <c r="BT56" s="131" t="s">
        <v>76</v>
      </c>
      <c r="BV56" s="131" t="s">
        <v>69</v>
      </c>
      <c r="BW56" s="131" t="s">
        <v>80</v>
      </c>
      <c r="BX56" s="131" t="s">
        <v>75</v>
      </c>
      <c r="CL56" s="131" t="s">
        <v>1</v>
      </c>
    </row>
    <row r="57" s="5" customFormat="1" ht="16.5" customHeight="1">
      <c r="B57" s="107"/>
      <c r="C57" s="108"/>
      <c r="D57" s="109" t="s">
        <v>81</v>
      </c>
      <c r="E57" s="109"/>
      <c r="F57" s="109"/>
      <c r="G57" s="109"/>
      <c r="H57" s="109"/>
      <c r="I57" s="110"/>
      <c r="J57" s="109" t="s">
        <v>82</v>
      </c>
      <c r="K57" s="109"/>
      <c r="L57" s="109"/>
      <c r="M57" s="109"/>
      <c r="N57" s="109"/>
      <c r="O57" s="109"/>
      <c r="P57" s="109"/>
      <c r="Q57" s="109"/>
      <c r="R57" s="109"/>
      <c r="S57" s="109"/>
      <c r="T57" s="109"/>
      <c r="U57" s="109"/>
      <c r="V57" s="109"/>
      <c r="W57" s="109"/>
      <c r="X57" s="109"/>
      <c r="Y57" s="109"/>
      <c r="Z57" s="109"/>
      <c r="AA57" s="109"/>
      <c r="AB57" s="109"/>
      <c r="AC57" s="109"/>
      <c r="AD57" s="109"/>
      <c r="AE57" s="109"/>
      <c r="AF57" s="109"/>
      <c r="AG57" s="111">
        <f>ROUND(SUM(AG58:AG59),2)</f>
        <v>0</v>
      </c>
      <c r="AH57" s="110"/>
      <c r="AI57" s="110"/>
      <c r="AJ57" s="110"/>
      <c r="AK57" s="110"/>
      <c r="AL57" s="110"/>
      <c r="AM57" s="110"/>
      <c r="AN57" s="112">
        <f>SUM(AG57,AT57)</f>
        <v>0</v>
      </c>
      <c r="AO57" s="110"/>
      <c r="AP57" s="110"/>
      <c r="AQ57" s="113" t="s">
        <v>73</v>
      </c>
      <c r="AR57" s="114"/>
      <c r="AS57" s="115">
        <f>ROUND(SUM(AS58:AS59),2)</f>
        <v>0</v>
      </c>
      <c r="AT57" s="116">
        <f>ROUND(SUM(AV57:AW57),2)</f>
        <v>0</v>
      </c>
      <c r="AU57" s="117">
        <f>ROUND(SUM(AU58:AU59),5)</f>
        <v>0</v>
      </c>
      <c r="AV57" s="116">
        <f>ROUND(AZ57*L29,2)</f>
        <v>0</v>
      </c>
      <c r="AW57" s="116">
        <f>ROUND(BA57*L30,2)</f>
        <v>0</v>
      </c>
      <c r="AX57" s="116">
        <f>ROUND(BB57*L29,2)</f>
        <v>0</v>
      </c>
      <c r="AY57" s="116">
        <f>ROUND(BC57*L30,2)</f>
        <v>0</v>
      </c>
      <c r="AZ57" s="116">
        <f>ROUND(SUM(AZ58:AZ59),2)</f>
        <v>0</v>
      </c>
      <c r="BA57" s="116">
        <f>ROUND(SUM(BA58:BA59),2)</f>
        <v>0</v>
      </c>
      <c r="BB57" s="116">
        <f>ROUND(SUM(BB58:BB59),2)</f>
        <v>0</v>
      </c>
      <c r="BC57" s="116">
        <f>ROUND(SUM(BC58:BC59),2)</f>
        <v>0</v>
      </c>
      <c r="BD57" s="118">
        <f>ROUND(SUM(BD58:BD59),2)</f>
        <v>0</v>
      </c>
      <c r="BS57" s="119" t="s">
        <v>66</v>
      </c>
      <c r="BT57" s="119" t="s">
        <v>74</v>
      </c>
      <c r="BU57" s="119" t="s">
        <v>68</v>
      </c>
      <c r="BV57" s="119" t="s">
        <v>69</v>
      </c>
      <c r="BW57" s="119" t="s">
        <v>83</v>
      </c>
      <c r="BX57" s="119" t="s">
        <v>5</v>
      </c>
      <c r="CL57" s="119" t="s">
        <v>1</v>
      </c>
      <c r="CM57" s="119" t="s">
        <v>76</v>
      </c>
    </row>
    <row r="58" s="6" customFormat="1" ht="38.25" customHeight="1">
      <c r="A58" s="120" t="s">
        <v>77</v>
      </c>
      <c r="B58" s="121"/>
      <c r="C58" s="122"/>
      <c r="D58" s="122"/>
      <c r="E58" s="123" t="s">
        <v>84</v>
      </c>
      <c r="F58" s="123"/>
      <c r="G58" s="123"/>
      <c r="H58" s="123"/>
      <c r="I58" s="123"/>
      <c r="J58" s="122"/>
      <c r="K58" s="123" t="s">
        <v>85</v>
      </c>
      <c r="L58" s="123"/>
      <c r="M58" s="123"/>
      <c r="N58" s="123"/>
      <c r="O58" s="123"/>
      <c r="P58" s="123"/>
      <c r="Q58" s="123"/>
      <c r="R58" s="123"/>
      <c r="S58" s="123"/>
      <c r="T58" s="123"/>
      <c r="U58" s="123"/>
      <c r="V58" s="123"/>
      <c r="W58" s="123"/>
      <c r="X58" s="123"/>
      <c r="Y58" s="123"/>
      <c r="Z58" s="123"/>
      <c r="AA58" s="123"/>
      <c r="AB58" s="123"/>
      <c r="AC58" s="123"/>
      <c r="AD58" s="123"/>
      <c r="AE58" s="123"/>
      <c r="AF58" s="123"/>
      <c r="AG58" s="124">
        <f>'SO 101 - Chodník, SO 102 ...'!J32</f>
        <v>0</v>
      </c>
      <c r="AH58" s="122"/>
      <c r="AI58" s="122"/>
      <c r="AJ58" s="122"/>
      <c r="AK58" s="122"/>
      <c r="AL58" s="122"/>
      <c r="AM58" s="122"/>
      <c r="AN58" s="124">
        <f>SUM(AG58,AT58)</f>
        <v>0</v>
      </c>
      <c r="AO58" s="122"/>
      <c r="AP58" s="122"/>
      <c r="AQ58" s="125" t="s">
        <v>79</v>
      </c>
      <c r="AR58" s="126"/>
      <c r="AS58" s="127">
        <v>0</v>
      </c>
      <c r="AT58" s="128">
        <f>ROUND(SUM(AV58:AW58),2)</f>
        <v>0</v>
      </c>
      <c r="AU58" s="129">
        <f>'SO 101 - Chodník, SO 102 ...'!P93</f>
        <v>0</v>
      </c>
      <c r="AV58" s="128">
        <f>'SO 101 - Chodník, SO 102 ...'!J35</f>
        <v>0</v>
      </c>
      <c r="AW58" s="128">
        <f>'SO 101 - Chodník, SO 102 ...'!J36</f>
        <v>0</v>
      </c>
      <c r="AX58" s="128">
        <f>'SO 101 - Chodník, SO 102 ...'!J37</f>
        <v>0</v>
      </c>
      <c r="AY58" s="128">
        <f>'SO 101 - Chodník, SO 102 ...'!J38</f>
        <v>0</v>
      </c>
      <c r="AZ58" s="128">
        <f>'SO 101 - Chodník, SO 102 ...'!F35</f>
        <v>0</v>
      </c>
      <c r="BA58" s="128">
        <f>'SO 101 - Chodník, SO 102 ...'!F36</f>
        <v>0</v>
      </c>
      <c r="BB58" s="128">
        <f>'SO 101 - Chodník, SO 102 ...'!F37</f>
        <v>0</v>
      </c>
      <c r="BC58" s="128">
        <f>'SO 101 - Chodník, SO 102 ...'!F38</f>
        <v>0</v>
      </c>
      <c r="BD58" s="130">
        <f>'SO 101 - Chodník, SO 102 ...'!F39</f>
        <v>0</v>
      </c>
      <c r="BT58" s="131" t="s">
        <v>76</v>
      </c>
      <c r="BV58" s="131" t="s">
        <v>69</v>
      </c>
      <c r="BW58" s="131" t="s">
        <v>86</v>
      </c>
      <c r="BX58" s="131" t="s">
        <v>83</v>
      </c>
      <c r="CL58" s="131" t="s">
        <v>1</v>
      </c>
    </row>
    <row r="59" s="6" customFormat="1" ht="16.5" customHeight="1">
      <c r="A59" s="120" t="s">
        <v>77</v>
      </c>
      <c r="B59" s="121"/>
      <c r="C59" s="122"/>
      <c r="D59" s="122"/>
      <c r="E59" s="123" t="s">
        <v>87</v>
      </c>
      <c r="F59" s="123"/>
      <c r="G59" s="123"/>
      <c r="H59" s="123"/>
      <c r="I59" s="123"/>
      <c r="J59" s="122"/>
      <c r="K59" s="123" t="s">
        <v>88</v>
      </c>
      <c r="L59" s="123"/>
      <c r="M59" s="123"/>
      <c r="N59" s="123"/>
      <c r="O59" s="123"/>
      <c r="P59" s="123"/>
      <c r="Q59" s="123"/>
      <c r="R59" s="123"/>
      <c r="S59" s="123"/>
      <c r="T59" s="123"/>
      <c r="U59" s="123"/>
      <c r="V59" s="123"/>
      <c r="W59" s="123"/>
      <c r="X59" s="123"/>
      <c r="Y59" s="123"/>
      <c r="Z59" s="123"/>
      <c r="AA59" s="123"/>
      <c r="AB59" s="123"/>
      <c r="AC59" s="123"/>
      <c r="AD59" s="123"/>
      <c r="AE59" s="123"/>
      <c r="AF59" s="123"/>
      <c r="AG59" s="124">
        <f>'SO 192 - Dopravní značení...'!J32</f>
        <v>0</v>
      </c>
      <c r="AH59" s="122"/>
      <c r="AI59" s="122"/>
      <c r="AJ59" s="122"/>
      <c r="AK59" s="122"/>
      <c r="AL59" s="122"/>
      <c r="AM59" s="122"/>
      <c r="AN59" s="124">
        <f>SUM(AG59,AT59)</f>
        <v>0</v>
      </c>
      <c r="AO59" s="122"/>
      <c r="AP59" s="122"/>
      <c r="AQ59" s="125" t="s">
        <v>79</v>
      </c>
      <c r="AR59" s="126"/>
      <c r="AS59" s="127">
        <v>0</v>
      </c>
      <c r="AT59" s="128">
        <f>ROUND(SUM(AV59:AW59),2)</f>
        <v>0</v>
      </c>
      <c r="AU59" s="129">
        <f>'SO 192 - Dopravní značení...'!P87</f>
        <v>0</v>
      </c>
      <c r="AV59" s="128">
        <f>'SO 192 - Dopravní značení...'!J35</f>
        <v>0</v>
      </c>
      <c r="AW59" s="128">
        <f>'SO 192 - Dopravní značení...'!J36</f>
        <v>0</v>
      </c>
      <c r="AX59" s="128">
        <f>'SO 192 - Dopravní značení...'!J37</f>
        <v>0</v>
      </c>
      <c r="AY59" s="128">
        <f>'SO 192 - Dopravní značení...'!J38</f>
        <v>0</v>
      </c>
      <c r="AZ59" s="128">
        <f>'SO 192 - Dopravní značení...'!F35</f>
        <v>0</v>
      </c>
      <c r="BA59" s="128">
        <f>'SO 192 - Dopravní značení...'!F36</f>
        <v>0</v>
      </c>
      <c r="BB59" s="128">
        <f>'SO 192 - Dopravní značení...'!F37</f>
        <v>0</v>
      </c>
      <c r="BC59" s="128">
        <f>'SO 192 - Dopravní značení...'!F38</f>
        <v>0</v>
      </c>
      <c r="BD59" s="130">
        <f>'SO 192 - Dopravní značení...'!F39</f>
        <v>0</v>
      </c>
      <c r="BT59" s="131" t="s">
        <v>76</v>
      </c>
      <c r="BV59" s="131" t="s">
        <v>69</v>
      </c>
      <c r="BW59" s="131" t="s">
        <v>89</v>
      </c>
      <c r="BX59" s="131" t="s">
        <v>83</v>
      </c>
      <c r="CL59" s="131" t="s">
        <v>1</v>
      </c>
    </row>
    <row r="60" s="5" customFormat="1" ht="16.5" customHeight="1">
      <c r="B60" s="107"/>
      <c r="C60" s="108"/>
      <c r="D60" s="109" t="s">
        <v>90</v>
      </c>
      <c r="E60" s="109"/>
      <c r="F60" s="109"/>
      <c r="G60" s="109"/>
      <c r="H60" s="109"/>
      <c r="I60" s="110"/>
      <c r="J60" s="109" t="s">
        <v>91</v>
      </c>
      <c r="K60" s="109"/>
      <c r="L60" s="109"/>
      <c r="M60" s="109"/>
      <c r="N60" s="109"/>
      <c r="O60" s="109"/>
      <c r="P60" s="109"/>
      <c r="Q60" s="109"/>
      <c r="R60" s="109"/>
      <c r="S60" s="109"/>
      <c r="T60" s="109"/>
      <c r="U60" s="109"/>
      <c r="V60" s="109"/>
      <c r="W60" s="109"/>
      <c r="X60" s="109"/>
      <c r="Y60" s="109"/>
      <c r="Z60" s="109"/>
      <c r="AA60" s="109"/>
      <c r="AB60" s="109"/>
      <c r="AC60" s="109"/>
      <c r="AD60" s="109"/>
      <c r="AE60" s="109"/>
      <c r="AF60" s="109"/>
      <c r="AG60" s="111">
        <f>ROUND(AG61,2)</f>
        <v>0</v>
      </c>
      <c r="AH60" s="110"/>
      <c r="AI60" s="110"/>
      <c r="AJ60" s="110"/>
      <c r="AK60" s="110"/>
      <c r="AL60" s="110"/>
      <c r="AM60" s="110"/>
      <c r="AN60" s="112">
        <f>SUM(AG60,AT60)</f>
        <v>0</v>
      </c>
      <c r="AO60" s="110"/>
      <c r="AP60" s="110"/>
      <c r="AQ60" s="113" t="s">
        <v>73</v>
      </c>
      <c r="AR60" s="114"/>
      <c r="AS60" s="115">
        <f>ROUND(AS61,2)</f>
        <v>0</v>
      </c>
      <c r="AT60" s="116">
        <f>ROUND(SUM(AV60:AW60),2)</f>
        <v>0</v>
      </c>
      <c r="AU60" s="117">
        <f>ROUND(AU61,5)</f>
        <v>0</v>
      </c>
      <c r="AV60" s="116">
        <f>ROUND(AZ60*L29,2)</f>
        <v>0</v>
      </c>
      <c r="AW60" s="116">
        <f>ROUND(BA60*L30,2)</f>
        <v>0</v>
      </c>
      <c r="AX60" s="116">
        <f>ROUND(BB60*L29,2)</f>
        <v>0</v>
      </c>
      <c r="AY60" s="116">
        <f>ROUND(BC60*L30,2)</f>
        <v>0</v>
      </c>
      <c r="AZ60" s="116">
        <f>ROUND(AZ61,2)</f>
        <v>0</v>
      </c>
      <c r="BA60" s="116">
        <f>ROUND(BA61,2)</f>
        <v>0</v>
      </c>
      <c r="BB60" s="116">
        <f>ROUND(BB61,2)</f>
        <v>0</v>
      </c>
      <c r="BC60" s="116">
        <f>ROUND(BC61,2)</f>
        <v>0</v>
      </c>
      <c r="BD60" s="118">
        <f>ROUND(BD61,2)</f>
        <v>0</v>
      </c>
      <c r="BS60" s="119" t="s">
        <v>66</v>
      </c>
      <c r="BT60" s="119" t="s">
        <v>74</v>
      </c>
      <c r="BU60" s="119" t="s">
        <v>68</v>
      </c>
      <c r="BV60" s="119" t="s">
        <v>69</v>
      </c>
      <c r="BW60" s="119" t="s">
        <v>92</v>
      </c>
      <c r="BX60" s="119" t="s">
        <v>5</v>
      </c>
      <c r="CL60" s="119" t="s">
        <v>1</v>
      </c>
      <c r="CM60" s="119" t="s">
        <v>76</v>
      </c>
    </row>
    <row r="61" s="6" customFormat="1" ht="25.5" customHeight="1">
      <c r="A61" s="120" t="s">
        <v>77</v>
      </c>
      <c r="B61" s="121"/>
      <c r="C61" s="122"/>
      <c r="D61" s="122"/>
      <c r="E61" s="123" t="s">
        <v>93</v>
      </c>
      <c r="F61" s="123"/>
      <c r="G61" s="123"/>
      <c r="H61" s="123"/>
      <c r="I61" s="123"/>
      <c r="J61" s="122"/>
      <c r="K61" s="123" t="s">
        <v>94</v>
      </c>
      <c r="L61" s="123"/>
      <c r="M61" s="123"/>
      <c r="N61" s="123"/>
      <c r="O61" s="123"/>
      <c r="P61" s="123"/>
      <c r="Q61" s="123"/>
      <c r="R61" s="123"/>
      <c r="S61" s="123"/>
      <c r="T61" s="123"/>
      <c r="U61" s="123"/>
      <c r="V61" s="123"/>
      <c r="W61" s="123"/>
      <c r="X61" s="123"/>
      <c r="Y61" s="123"/>
      <c r="Z61" s="123"/>
      <c r="AA61" s="123"/>
      <c r="AB61" s="123"/>
      <c r="AC61" s="123"/>
      <c r="AD61" s="123"/>
      <c r="AE61" s="123"/>
      <c r="AF61" s="123"/>
      <c r="AG61" s="124">
        <f>'SO 801 - Sadové úpravy, j...'!J32</f>
        <v>0</v>
      </c>
      <c r="AH61" s="122"/>
      <c r="AI61" s="122"/>
      <c r="AJ61" s="122"/>
      <c r="AK61" s="122"/>
      <c r="AL61" s="122"/>
      <c r="AM61" s="122"/>
      <c r="AN61" s="124">
        <f>SUM(AG61,AT61)</f>
        <v>0</v>
      </c>
      <c r="AO61" s="122"/>
      <c r="AP61" s="122"/>
      <c r="AQ61" s="125" t="s">
        <v>79</v>
      </c>
      <c r="AR61" s="126"/>
      <c r="AS61" s="127">
        <v>0</v>
      </c>
      <c r="AT61" s="128">
        <f>ROUND(SUM(AV61:AW61),2)</f>
        <v>0</v>
      </c>
      <c r="AU61" s="129">
        <f>'SO 801 - Sadové úpravy, j...'!P89</f>
        <v>0</v>
      </c>
      <c r="AV61" s="128">
        <f>'SO 801 - Sadové úpravy, j...'!J35</f>
        <v>0</v>
      </c>
      <c r="AW61" s="128">
        <f>'SO 801 - Sadové úpravy, j...'!J36</f>
        <v>0</v>
      </c>
      <c r="AX61" s="128">
        <f>'SO 801 - Sadové úpravy, j...'!J37</f>
        <v>0</v>
      </c>
      <c r="AY61" s="128">
        <f>'SO 801 - Sadové úpravy, j...'!J38</f>
        <v>0</v>
      </c>
      <c r="AZ61" s="128">
        <f>'SO 801 - Sadové úpravy, j...'!F35</f>
        <v>0</v>
      </c>
      <c r="BA61" s="128">
        <f>'SO 801 - Sadové úpravy, j...'!F36</f>
        <v>0</v>
      </c>
      <c r="BB61" s="128">
        <f>'SO 801 - Sadové úpravy, j...'!F37</f>
        <v>0</v>
      </c>
      <c r="BC61" s="128">
        <f>'SO 801 - Sadové úpravy, j...'!F38</f>
        <v>0</v>
      </c>
      <c r="BD61" s="130">
        <f>'SO 801 - Sadové úpravy, j...'!F39</f>
        <v>0</v>
      </c>
      <c r="BT61" s="131" t="s">
        <v>76</v>
      </c>
      <c r="BV61" s="131" t="s">
        <v>69</v>
      </c>
      <c r="BW61" s="131" t="s">
        <v>95</v>
      </c>
      <c r="BX61" s="131" t="s">
        <v>92</v>
      </c>
      <c r="CL61" s="131" t="s">
        <v>1</v>
      </c>
    </row>
    <row r="62" s="5" customFormat="1" ht="16.5" customHeight="1">
      <c r="A62" s="120" t="s">
        <v>77</v>
      </c>
      <c r="B62" s="107"/>
      <c r="C62" s="108"/>
      <c r="D62" s="109" t="s">
        <v>96</v>
      </c>
      <c r="E62" s="109"/>
      <c r="F62" s="109"/>
      <c r="G62" s="109"/>
      <c r="H62" s="109"/>
      <c r="I62" s="110"/>
      <c r="J62" s="109" t="s">
        <v>97</v>
      </c>
      <c r="K62" s="109"/>
      <c r="L62" s="109"/>
      <c r="M62" s="109"/>
      <c r="N62" s="109"/>
      <c r="O62" s="109"/>
      <c r="P62" s="109"/>
      <c r="Q62" s="109"/>
      <c r="R62" s="109"/>
      <c r="S62" s="109"/>
      <c r="T62" s="109"/>
      <c r="U62" s="109"/>
      <c r="V62" s="109"/>
      <c r="W62" s="109"/>
      <c r="X62" s="109"/>
      <c r="Y62" s="109"/>
      <c r="Z62" s="109"/>
      <c r="AA62" s="109"/>
      <c r="AB62" s="109"/>
      <c r="AC62" s="109"/>
      <c r="AD62" s="109"/>
      <c r="AE62" s="109"/>
      <c r="AF62" s="109"/>
      <c r="AG62" s="112">
        <f>'1000 - Ostatní náklady'!J30</f>
        <v>0</v>
      </c>
      <c r="AH62" s="110"/>
      <c r="AI62" s="110"/>
      <c r="AJ62" s="110"/>
      <c r="AK62" s="110"/>
      <c r="AL62" s="110"/>
      <c r="AM62" s="110"/>
      <c r="AN62" s="112">
        <f>SUM(AG62,AT62)</f>
        <v>0</v>
      </c>
      <c r="AO62" s="110"/>
      <c r="AP62" s="110"/>
      <c r="AQ62" s="113" t="s">
        <v>73</v>
      </c>
      <c r="AR62" s="114"/>
      <c r="AS62" s="115">
        <v>0</v>
      </c>
      <c r="AT62" s="116">
        <f>ROUND(SUM(AV62:AW62),2)</f>
        <v>0</v>
      </c>
      <c r="AU62" s="117">
        <f>'1000 - Ostatní náklady'!P81</f>
        <v>0</v>
      </c>
      <c r="AV62" s="116">
        <f>'1000 - Ostatní náklady'!J33</f>
        <v>0</v>
      </c>
      <c r="AW62" s="116">
        <f>'1000 - Ostatní náklady'!J34</f>
        <v>0</v>
      </c>
      <c r="AX62" s="116">
        <f>'1000 - Ostatní náklady'!J35</f>
        <v>0</v>
      </c>
      <c r="AY62" s="116">
        <f>'1000 - Ostatní náklady'!J36</f>
        <v>0</v>
      </c>
      <c r="AZ62" s="116">
        <f>'1000 - Ostatní náklady'!F33</f>
        <v>0</v>
      </c>
      <c r="BA62" s="116">
        <f>'1000 - Ostatní náklady'!F34</f>
        <v>0</v>
      </c>
      <c r="BB62" s="116">
        <f>'1000 - Ostatní náklady'!F35</f>
        <v>0</v>
      </c>
      <c r="BC62" s="116">
        <f>'1000 - Ostatní náklady'!F36</f>
        <v>0</v>
      </c>
      <c r="BD62" s="118">
        <f>'1000 - Ostatní náklady'!F37</f>
        <v>0</v>
      </c>
      <c r="BT62" s="119" t="s">
        <v>74</v>
      </c>
      <c r="BV62" s="119" t="s">
        <v>69</v>
      </c>
      <c r="BW62" s="119" t="s">
        <v>98</v>
      </c>
      <c r="BX62" s="119" t="s">
        <v>5</v>
      </c>
      <c r="CL62" s="119" t="s">
        <v>1</v>
      </c>
      <c r="CM62" s="119" t="s">
        <v>76</v>
      </c>
    </row>
    <row r="63" s="5" customFormat="1" ht="16.5" customHeight="1">
      <c r="A63" s="120" t="s">
        <v>77</v>
      </c>
      <c r="B63" s="107"/>
      <c r="C63" s="108"/>
      <c r="D63" s="109" t="s">
        <v>99</v>
      </c>
      <c r="E63" s="109"/>
      <c r="F63" s="109"/>
      <c r="G63" s="109"/>
      <c r="H63" s="109"/>
      <c r="I63" s="110"/>
      <c r="J63" s="109" t="s">
        <v>100</v>
      </c>
      <c r="K63" s="109"/>
      <c r="L63" s="109"/>
      <c r="M63" s="109"/>
      <c r="N63" s="109"/>
      <c r="O63" s="109"/>
      <c r="P63" s="109"/>
      <c r="Q63" s="109"/>
      <c r="R63" s="109"/>
      <c r="S63" s="109"/>
      <c r="T63" s="109"/>
      <c r="U63" s="109"/>
      <c r="V63" s="109"/>
      <c r="W63" s="109"/>
      <c r="X63" s="109"/>
      <c r="Y63" s="109"/>
      <c r="Z63" s="109"/>
      <c r="AA63" s="109"/>
      <c r="AB63" s="109"/>
      <c r="AC63" s="109"/>
      <c r="AD63" s="109"/>
      <c r="AE63" s="109"/>
      <c r="AF63" s="109"/>
      <c r="AG63" s="112">
        <f>'1020 - VRN'!J30</f>
        <v>0</v>
      </c>
      <c r="AH63" s="110"/>
      <c r="AI63" s="110"/>
      <c r="AJ63" s="110"/>
      <c r="AK63" s="110"/>
      <c r="AL63" s="110"/>
      <c r="AM63" s="110"/>
      <c r="AN63" s="112">
        <f>SUM(AG63,AT63)</f>
        <v>0</v>
      </c>
      <c r="AO63" s="110"/>
      <c r="AP63" s="110"/>
      <c r="AQ63" s="113" t="s">
        <v>73</v>
      </c>
      <c r="AR63" s="114"/>
      <c r="AS63" s="132">
        <v>0</v>
      </c>
      <c r="AT63" s="133">
        <f>ROUND(SUM(AV63:AW63),2)</f>
        <v>0</v>
      </c>
      <c r="AU63" s="134">
        <f>'1020 - VRN'!P81</f>
        <v>0</v>
      </c>
      <c r="AV63" s="133">
        <f>'1020 - VRN'!J33</f>
        <v>0</v>
      </c>
      <c r="AW63" s="133">
        <f>'1020 - VRN'!J34</f>
        <v>0</v>
      </c>
      <c r="AX63" s="133">
        <f>'1020 - VRN'!J35</f>
        <v>0</v>
      </c>
      <c r="AY63" s="133">
        <f>'1020 - VRN'!J36</f>
        <v>0</v>
      </c>
      <c r="AZ63" s="133">
        <f>'1020 - VRN'!F33</f>
        <v>0</v>
      </c>
      <c r="BA63" s="133">
        <f>'1020 - VRN'!F34</f>
        <v>0</v>
      </c>
      <c r="BB63" s="133">
        <f>'1020 - VRN'!F35</f>
        <v>0</v>
      </c>
      <c r="BC63" s="133">
        <f>'1020 - VRN'!F36</f>
        <v>0</v>
      </c>
      <c r="BD63" s="135">
        <f>'1020 - VRN'!F37</f>
        <v>0</v>
      </c>
      <c r="BT63" s="119" t="s">
        <v>74</v>
      </c>
      <c r="BV63" s="119" t="s">
        <v>69</v>
      </c>
      <c r="BW63" s="119" t="s">
        <v>101</v>
      </c>
      <c r="BX63" s="119" t="s">
        <v>5</v>
      </c>
      <c r="CL63" s="119" t="s">
        <v>1</v>
      </c>
      <c r="CM63" s="119" t="s">
        <v>76</v>
      </c>
    </row>
    <row r="64" s="1" customFormat="1" ht="30" customHeight="1">
      <c r="B64" s="38"/>
      <c r="C64" s="39"/>
      <c r="D64" s="39"/>
      <c r="E64" s="39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  <c r="AF64" s="39"/>
      <c r="AG64" s="39"/>
      <c r="AH64" s="39"/>
      <c r="AI64" s="39"/>
      <c r="AJ64" s="39"/>
      <c r="AK64" s="39"/>
      <c r="AL64" s="39"/>
      <c r="AM64" s="39"/>
      <c r="AN64" s="39"/>
      <c r="AO64" s="39"/>
      <c r="AP64" s="39"/>
      <c r="AQ64" s="39"/>
      <c r="AR64" s="43"/>
    </row>
    <row r="65" s="1" customFormat="1" ht="6.96" customHeight="1">
      <c r="B65" s="57"/>
      <c r="C65" s="58"/>
      <c r="D65" s="58"/>
      <c r="E65" s="58"/>
      <c r="F65" s="58"/>
      <c r="G65" s="58"/>
      <c r="H65" s="58"/>
      <c r="I65" s="58"/>
      <c r="J65" s="58"/>
      <c r="K65" s="58"/>
      <c r="L65" s="58"/>
      <c r="M65" s="58"/>
      <c r="N65" s="58"/>
      <c r="O65" s="58"/>
      <c r="P65" s="58"/>
      <c r="Q65" s="58"/>
      <c r="R65" s="58"/>
      <c r="S65" s="58"/>
      <c r="T65" s="58"/>
      <c r="U65" s="58"/>
      <c r="V65" s="58"/>
      <c r="W65" s="58"/>
      <c r="X65" s="58"/>
      <c r="Y65" s="58"/>
      <c r="Z65" s="58"/>
      <c r="AA65" s="58"/>
      <c r="AB65" s="58"/>
      <c r="AC65" s="58"/>
      <c r="AD65" s="58"/>
      <c r="AE65" s="58"/>
      <c r="AF65" s="58"/>
      <c r="AG65" s="58"/>
      <c r="AH65" s="58"/>
      <c r="AI65" s="58"/>
      <c r="AJ65" s="58"/>
      <c r="AK65" s="58"/>
      <c r="AL65" s="58"/>
      <c r="AM65" s="58"/>
      <c r="AN65" s="58"/>
      <c r="AO65" s="58"/>
      <c r="AP65" s="58"/>
      <c r="AQ65" s="58"/>
      <c r="AR65" s="43"/>
    </row>
  </sheetData>
  <sheetProtection sheet="1" formatColumns="0" formatRows="0" objects="1" scenarios="1" spinCount="100000" saltValue="2Yd1PVB03IPTbt2jgJq9rfaNrEQqyFzb/VZsh4I0dQ74WbusuaZmhX0nA3YWjsgLNevk+yPLBMjJUSbXcNRijQ==" hashValue="Qvv1ATu89Yr29VDPV8qniRWb6CMwPuUwE7/+TuapzeWMakVmIkPeEZdr7f6+RTJVBGeV2JqwPI7ud9tOafHaVw==" algorithmName="SHA-512" password="CC35"/>
  <mergeCells count="74">
    <mergeCell ref="W31:AE31"/>
    <mergeCell ref="BE5:BE34"/>
    <mergeCell ref="AK26:AO26"/>
    <mergeCell ref="W29:AE29"/>
    <mergeCell ref="AK29:AO29"/>
    <mergeCell ref="W30:AE30"/>
    <mergeCell ref="AK30:AO30"/>
    <mergeCell ref="AK31:AO31"/>
    <mergeCell ref="W32:AE32"/>
    <mergeCell ref="AK32:AO32"/>
    <mergeCell ref="W33:AE33"/>
    <mergeCell ref="AK33:AO33"/>
    <mergeCell ref="X35:AB35"/>
    <mergeCell ref="AK35:AO35"/>
    <mergeCell ref="AR2:BE2"/>
    <mergeCell ref="AS49:AT51"/>
    <mergeCell ref="AM50:AP50"/>
    <mergeCell ref="L45:AO45"/>
    <mergeCell ref="AM47:AN47"/>
    <mergeCell ref="AM49:AP49"/>
    <mergeCell ref="K5:AO5"/>
    <mergeCell ref="K6:AO6"/>
    <mergeCell ref="E14:AJ14"/>
    <mergeCell ref="E23:AN23"/>
    <mergeCell ref="L28:P28"/>
    <mergeCell ref="W28:AE28"/>
    <mergeCell ref="AK28:AO28"/>
    <mergeCell ref="L29:P29"/>
    <mergeCell ref="L30:P30"/>
    <mergeCell ref="L31:P31"/>
    <mergeCell ref="L32:P32"/>
    <mergeCell ref="L33:P33"/>
    <mergeCell ref="AN61:AP61"/>
    <mergeCell ref="AN58:AP58"/>
    <mergeCell ref="AN59:AP59"/>
    <mergeCell ref="AN60:AP60"/>
    <mergeCell ref="AN62:AP62"/>
    <mergeCell ref="AN63:AP63"/>
    <mergeCell ref="D62:H62"/>
    <mergeCell ref="D55:H55"/>
    <mergeCell ref="E56:I56"/>
    <mergeCell ref="D57:H57"/>
    <mergeCell ref="E58:I58"/>
    <mergeCell ref="E59:I59"/>
    <mergeCell ref="D60:H60"/>
    <mergeCell ref="E61:I61"/>
    <mergeCell ref="D63:H63"/>
    <mergeCell ref="AN52:AP52"/>
    <mergeCell ref="AG52:AM52"/>
    <mergeCell ref="AN55:AP55"/>
    <mergeCell ref="AG55:AM55"/>
    <mergeCell ref="AN56:AP56"/>
    <mergeCell ref="AG56:AM56"/>
    <mergeCell ref="AN57:AP57"/>
    <mergeCell ref="AG57:AM57"/>
    <mergeCell ref="AG58:AM58"/>
    <mergeCell ref="AG59:AM59"/>
    <mergeCell ref="AG60:AM60"/>
    <mergeCell ref="AG61:AM61"/>
    <mergeCell ref="AG62:AM62"/>
    <mergeCell ref="AG63:AM63"/>
    <mergeCell ref="AG54:AM54"/>
    <mergeCell ref="AN54:AP54"/>
    <mergeCell ref="C52:G52"/>
    <mergeCell ref="I52:AF52"/>
    <mergeCell ref="J55:AF55"/>
    <mergeCell ref="K56:AF56"/>
    <mergeCell ref="J57:AF57"/>
    <mergeCell ref="K58:AF58"/>
    <mergeCell ref="K59:AF59"/>
    <mergeCell ref="J60:AF60"/>
    <mergeCell ref="K61:AF61"/>
    <mergeCell ref="J62:AF62"/>
    <mergeCell ref="J63:AF63"/>
  </mergeCells>
  <hyperlinks>
    <hyperlink ref="A56" location="'SO 001 - Příprava území, ...'!C2" display="/"/>
    <hyperlink ref="A58" location="'SO 101 - Chodník, SO 102 ...'!C2" display="/"/>
    <hyperlink ref="A59" location="'SO 192 - Dopravní značení...'!C2" display="/"/>
    <hyperlink ref="A61" location="'SO 801 - Sadové úpravy, j...'!C2" display="/"/>
    <hyperlink ref="A62" location="'1000 - Ostatní náklady'!C2" display="/"/>
    <hyperlink ref="A63" location="'1020 - VRN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100.83" customWidth="1"/>
    <col min="7" max="7" width="8.67" customWidth="1"/>
    <col min="8" max="8" width="11.17" customWidth="1"/>
    <col min="9" max="9" width="14.17" style="136" customWidth="1"/>
    <col min="10" max="10" width="23.5" customWidth="1"/>
    <col min="11" max="11" width="15.5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7" t="s">
        <v>80</v>
      </c>
    </row>
    <row r="3" ht="6.96" customHeight="1">
      <c r="B3" s="137"/>
      <c r="C3" s="138"/>
      <c r="D3" s="138"/>
      <c r="E3" s="138"/>
      <c r="F3" s="138"/>
      <c r="G3" s="138"/>
      <c r="H3" s="138"/>
      <c r="I3" s="139"/>
      <c r="J3" s="138"/>
      <c r="K3" s="138"/>
      <c r="L3" s="20"/>
      <c r="AT3" s="17" t="s">
        <v>76</v>
      </c>
    </row>
    <row r="4" ht="24.96" customHeight="1">
      <c r="B4" s="20"/>
      <c r="D4" s="140" t="s">
        <v>102</v>
      </c>
      <c r="L4" s="20"/>
      <c r="M4" s="24" t="s">
        <v>10</v>
      </c>
      <c r="AT4" s="17" t="s">
        <v>4</v>
      </c>
    </row>
    <row r="5" ht="6.96" customHeight="1">
      <c r="B5" s="20"/>
      <c r="L5" s="20"/>
    </row>
    <row r="6" ht="12" customHeight="1">
      <c r="B6" s="20"/>
      <c r="D6" s="141" t="s">
        <v>16</v>
      </c>
      <c r="L6" s="20"/>
    </row>
    <row r="7" ht="16.5" customHeight="1">
      <c r="B7" s="20"/>
      <c r="E7" s="142" t="str">
        <f>'Rekapitulace stavby'!K6</f>
        <v>Rekonstrukce stávajícího chodníku a zpevněných ploch na ul. Balbínova, Šumperk</v>
      </c>
      <c r="F7" s="141"/>
      <c r="G7" s="141"/>
      <c r="H7" s="141"/>
      <c r="L7" s="20"/>
    </row>
    <row r="8" ht="12" customHeight="1">
      <c r="B8" s="20"/>
      <c r="D8" s="141" t="s">
        <v>103</v>
      </c>
      <c r="L8" s="20"/>
    </row>
    <row r="9" s="1" customFormat="1" ht="16.5" customHeight="1">
      <c r="B9" s="43"/>
      <c r="E9" s="142" t="s">
        <v>104</v>
      </c>
      <c r="F9" s="1"/>
      <c r="G9" s="1"/>
      <c r="H9" s="1"/>
      <c r="I9" s="143"/>
      <c r="L9" s="43"/>
    </row>
    <row r="10" s="1" customFormat="1" ht="12" customHeight="1">
      <c r="B10" s="43"/>
      <c r="D10" s="141" t="s">
        <v>105</v>
      </c>
      <c r="I10" s="143"/>
      <c r="L10" s="43"/>
    </row>
    <row r="11" s="1" customFormat="1" ht="36.96" customHeight="1">
      <c r="B11" s="43"/>
      <c r="E11" s="144" t="s">
        <v>106</v>
      </c>
      <c r="F11" s="1"/>
      <c r="G11" s="1"/>
      <c r="H11" s="1"/>
      <c r="I11" s="143"/>
      <c r="L11" s="43"/>
    </row>
    <row r="12" s="1" customFormat="1">
      <c r="B12" s="43"/>
      <c r="I12" s="143"/>
      <c r="L12" s="43"/>
    </row>
    <row r="13" s="1" customFormat="1" ht="12" customHeight="1">
      <c r="B13" s="43"/>
      <c r="D13" s="141" t="s">
        <v>18</v>
      </c>
      <c r="F13" s="17" t="s">
        <v>1</v>
      </c>
      <c r="I13" s="145" t="s">
        <v>19</v>
      </c>
      <c r="J13" s="17" t="s">
        <v>1</v>
      </c>
      <c r="L13" s="43"/>
    </row>
    <row r="14" s="1" customFormat="1" ht="12" customHeight="1">
      <c r="B14" s="43"/>
      <c r="D14" s="141" t="s">
        <v>20</v>
      </c>
      <c r="F14" s="17" t="s">
        <v>21</v>
      </c>
      <c r="I14" s="145" t="s">
        <v>22</v>
      </c>
      <c r="J14" s="146" t="str">
        <f>'Rekapitulace stavby'!AN8</f>
        <v>8. 2. 2019</v>
      </c>
      <c r="L14" s="43"/>
    </row>
    <row r="15" s="1" customFormat="1" ht="10.8" customHeight="1">
      <c r="B15" s="43"/>
      <c r="I15" s="143"/>
      <c r="L15" s="43"/>
    </row>
    <row r="16" s="1" customFormat="1" ht="12" customHeight="1">
      <c r="B16" s="43"/>
      <c r="D16" s="141" t="s">
        <v>24</v>
      </c>
      <c r="I16" s="145" t="s">
        <v>25</v>
      </c>
      <c r="J16" s="17" t="str">
        <f>IF('Rekapitulace stavby'!AN10="","",'Rekapitulace stavby'!AN10)</f>
        <v/>
      </c>
      <c r="L16" s="43"/>
    </row>
    <row r="17" s="1" customFormat="1" ht="18" customHeight="1">
      <c r="B17" s="43"/>
      <c r="E17" s="17" t="str">
        <f>IF('Rekapitulace stavby'!E11="","",'Rekapitulace stavby'!E11)</f>
        <v xml:space="preserve"> </v>
      </c>
      <c r="I17" s="145" t="s">
        <v>26</v>
      </c>
      <c r="J17" s="17" t="str">
        <f>IF('Rekapitulace stavby'!AN11="","",'Rekapitulace stavby'!AN11)</f>
        <v/>
      </c>
      <c r="L17" s="43"/>
    </row>
    <row r="18" s="1" customFormat="1" ht="6.96" customHeight="1">
      <c r="B18" s="43"/>
      <c r="I18" s="143"/>
      <c r="L18" s="43"/>
    </row>
    <row r="19" s="1" customFormat="1" ht="12" customHeight="1">
      <c r="B19" s="43"/>
      <c r="D19" s="141" t="s">
        <v>27</v>
      </c>
      <c r="I19" s="145" t="s">
        <v>25</v>
      </c>
      <c r="J19" s="33" t="str">
        <f>'Rekapitulace stavby'!AN13</f>
        <v>Vyplň údaj</v>
      </c>
      <c r="L19" s="43"/>
    </row>
    <row r="20" s="1" customFormat="1" ht="18" customHeight="1">
      <c r="B20" s="43"/>
      <c r="E20" s="33" t="str">
        <f>'Rekapitulace stavby'!E14</f>
        <v>Vyplň údaj</v>
      </c>
      <c r="F20" s="17"/>
      <c r="G20" s="17"/>
      <c r="H20" s="17"/>
      <c r="I20" s="145" t="s">
        <v>26</v>
      </c>
      <c r="J20" s="33" t="str">
        <f>'Rekapitulace stavby'!AN14</f>
        <v>Vyplň údaj</v>
      </c>
      <c r="L20" s="43"/>
    </row>
    <row r="21" s="1" customFormat="1" ht="6.96" customHeight="1">
      <c r="B21" s="43"/>
      <c r="I21" s="143"/>
      <c r="L21" s="43"/>
    </row>
    <row r="22" s="1" customFormat="1" ht="12" customHeight="1">
      <c r="B22" s="43"/>
      <c r="D22" s="141" t="s">
        <v>29</v>
      </c>
      <c r="I22" s="145" t="s">
        <v>25</v>
      </c>
      <c r="J22" s="17" t="str">
        <f>IF('Rekapitulace stavby'!AN16="","",'Rekapitulace stavby'!AN16)</f>
        <v/>
      </c>
      <c r="L22" s="43"/>
    </row>
    <row r="23" s="1" customFormat="1" ht="18" customHeight="1">
      <c r="B23" s="43"/>
      <c r="E23" s="17" t="str">
        <f>IF('Rekapitulace stavby'!E17="","",'Rekapitulace stavby'!E17)</f>
        <v xml:space="preserve"> </v>
      </c>
      <c r="I23" s="145" t="s">
        <v>26</v>
      </c>
      <c r="J23" s="17" t="str">
        <f>IF('Rekapitulace stavby'!AN17="","",'Rekapitulace stavby'!AN17)</f>
        <v/>
      </c>
      <c r="L23" s="43"/>
    </row>
    <row r="24" s="1" customFormat="1" ht="6.96" customHeight="1">
      <c r="B24" s="43"/>
      <c r="I24" s="143"/>
      <c r="L24" s="43"/>
    </row>
    <row r="25" s="1" customFormat="1" ht="12" customHeight="1">
      <c r="B25" s="43"/>
      <c r="D25" s="141" t="s">
        <v>31</v>
      </c>
      <c r="I25" s="145" t="s">
        <v>25</v>
      </c>
      <c r="J25" s="17" t="str">
        <f>IF('Rekapitulace stavby'!AN19="","",'Rekapitulace stavby'!AN19)</f>
        <v/>
      </c>
      <c r="L25" s="43"/>
    </row>
    <row r="26" s="1" customFormat="1" ht="18" customHeight="1">
      <c r="B26" s="43"/>
      <c r="E26" s="17" t="str">
        <f>IF('Rekapitulace stavby'!E20="","",'Rekapitulace stavby'!E20)</f>
        <v xml:space="preserve"> </v>
      </c>
      <c r="I26" s="145" t="s">
        <v>26</v>
      </c>
      <c r="J26" s="17" t="str">
        <f>IF('Rekapitulace stavby'!AN20="","",'Rekapitulace stavby'!AN20)</f>
        <v/>
      </c>
      <c r="L26" s="43"/>
    </row>
    <row r="27" s="1" customFormat="1" ht="6.96" customHeight="1">
      <c r="B27" s="43"/>
      <c r="I27" s="143"/>
      <c r="L27" s="43"/>
    </row>
    <row r="28" s="1" customFormat="1" ht="12" customHeight="1">
      <c r="B28" s="43"/>
      <c r="D28" s="141" t="s">
        <v>32</v>
      </c>
      <c r="I28" s="143"/>
      <c r="L28" s="43"/>
    </row>
    <row r="29" s="7" customFormat="1" ht="16.5" customHeight="1">
      <c r="B29" s="147"/>
      <c r="E29" s="148" t="s">
        <v>1</v>
      </c>
      <c r="F29" s="148"/>
      <c r="G29" s="148"/>
      <c r="H29" s="148"/>
      <c r="I29" s="149"/>
      <c r="L29" s="147"/>
    </row>
    <row r="30" s="1" customFormat="1" ht="6.96" customHeight="1">
      <c r="B30" s="43"/>
      <c r="I30" s="143"/>
      <c r="L30" s="43"/>
    </row>
    <row r="31" s="1" customFormat="1" ht="6.96" customHeight="1">
      <c r="B31" s="43"/>
      <c r="D31" s="71"/>
      <c r="E31" s="71"/>
      <c r="F31" s="71"/>
      <c r="G31" s="71"/>
      <c r="H31" s="71"/>
      <c r="I31" s="150"/>
      <c r="J31" s="71"/>
      <c r="K31" s="71"/>
      <c r="L31" s="43"/>
    </row>
    <row r="32" s="1" customFormat="1" ht="25.44" customHeight="1">
      <c r="B32" s="43"/>
      <c r="D32" s="151" t="s">
        <v>33</v>
      </c>
      <c r="I32" s="143"/>
      <c r="J32" s="152">
        <f>ROUND(J89, 2)</f>
        <v>0</v>
      </c>
      <c r="L32" s="43"/>
    </row>
    <row r="33" s="1" customFormat="1" ht="6.96" customHeight="1">
      <c r="B33" s="43"/>
      <c r="D33" s="71"/>
      <c r="E33" s="71"/>
      <c r="F33" s="71"/>
      <c r="G33" s="71"/>
      <c r="H33" s="71"/>
      <c r="I33" s="150"/>
      <c r="J33" s="71"/>
      <c r="K33" s="71"/>
      <c r="L33" s="43"/>
    </row>
    <row r="34" s="1" customFormat="1" ht="14.4" customHeight="1">
      <c r="B34" s="43"/>
      <c r="F34" s="153" t="s">
        <v>35</v>
      </c>
      <c r="I34" s="154" t="s">
        <v>34</v>
      </c>
      <c r="J34" s="153" t="s">
        <v>36</v>
      </c>
      <c r="L34" s="43"/>
    </row>
    <row r="35" s="1" customFormat="1" ht="14.4" customHeight="1">
      <c r="B35" s="43"/>
      <c r="D35" s="141" t="s">
        <v>37</v>
      </c>
      <c r="E35" s="141" t="s">
        <v>38</v>
      </c>
      <c r="F35" s="155">
        <f>ROUND((SUM(BE89:BE211)),  2)</f>
        <v>0</v>
      </c>
      <c r="I35" s="156">
        <v>0.20999999999999999</v>
      </c>
      <c r="J35" s="155">
        <f>ROUND(((SUM(BE89:BE211))*I35),  2)</f>
        <v>0</v>
      </c>
      <c r="L35" s="43"/>
    </row>
    <row r="36" s="1" customFormat="1" ht="14.4" customHeight="1">
      <c r="B36" s="43"/>
      <c r="E36" s="141" t="s">
        <v>39</v>
      </c>
      <c r="F36" s="155">
        <f>ROUND((SUM(BF89:BF211)),  2)</f>
        <v>0</v>
      </c>
      <c r="I36" s="156">
        <v>0.14999999999999999</v>
      </c>
      <c r="J36" s="155">
        <f>ROUND(((SUM(BF89:BF211))*I36),  2)</f>
        <v>0</v>
      </c>
      <c r="L36" s="43"/>
    </row>
    <row r="37" hidden="1" s="1" customFormat="1" ht="14.4" customHeight="1">
      <c r="B37" s="43"/>
      <c r="E37" s="141" t="s">
        <v>40</v>
      </c>
      <c r="F37" s="155">
        <f>ROUND((SUM(BG89:BG211)),  2)</f>
        <v>0</v>
      </c>
      <c r="I37" s="156">
        <v>0.20999999999999999</v>
      </c>
      <c r="J37" s="155">
        <f>0</f>
        <v>0</v>
      </c>
      <c r="L37" s="43"/>
    </row>
    <row r="38" hidden="1" s="1" customFormat="1" ht="14.4" customHeight="1">
      <c r="B38" s="43"/>
      <c r="E38" s="141" t="s">
        <v>41</v>
      </c>
      <c r="F38" s="155">
        <f>ROUND((SUM(BH89:BH211)),  2)</f>
        <v>0</v>
      </c>
      <c r="I38" s="156">
        <v>0.14999999999999999</v>
      </c>
      <c r="J38" s="155">
        <f>0</f>
        <v>0</v>
      </c>
      <c r="L38" s="43"/>
    </row>
    <row r="39" hidden="1" s="1" customFormat="1" ht="14.4" customHeight="1">
      <c r="B39" s="43"/>
      <c r="E39" s="141" t="s">
        <v>42</v>
      </c>
      <c r="F39" s="155">
        <f>ROUND((SUM(BI89:BI211)),  2)</f>
        <v>0</v>
      </c>
      <c r="I39" s="156">
        <v>0</v>
      </c>
      <c r="J39" s="155">
        <f>0</f>
        <v>0</v>
      </c>
      <c r="L39" s="43"/>
    </row>
    <row r="40" s="1" customFormat="1" ht="6.96" customHeight="1">
      <c r="B40" s="43"/>
      <c r="I40" s="143"/>
      <c r="L40" s="43"/>
    </row>
    <row r="41" s="1" customFormat="1" ht="25.44" customHeight="1">
      <c r="B41" s="43"/>
      <c r="C41" s="157"/>
      <c r="D41" s="158" t="s">
        <v>43</v>
      </c>
      <c r="E41" s="159"/>
      <c r="F41" s="159"/>
      <c r="G41" s="160" t="s">
        <v>44</v>
      </c>
      <c r="H41" s="161" t="s">
        <v>45</v>
      </c>
      <c r="I41" s="162"/>
      <c r="J41" s="163">
        <f>SUM(J32:J39)</f>
        <v>0</v>
      </c>
      <c r="K41" s="164"/>
      <c r="L41" s="43"/>
    </row>
    <row r="42" s="1" customFormat="1" ht="14.4" customHeight="1">
      <c r="B42" s="165"/>
      <c r="C42" s="166"/>
      <c r="D42" s="166"/>
      <c r="E42" s="166"/>
      <c r="F42" s="166"/>
      <c r="G42" s="166"/>
      <c r="H42" s="166"/>
      <c r="I42" s="167"/>
      <c r="J42" s="166"/>
      <c r="K42" s="166"/>
      <c r="L42" s="43"/>
    </row>
    <row r="46" s="1" customFormat="1" ht="6.96" customHeight="1">
      <c r="B46" s="168"/>
      <c r="C46" s="169"/>
      <c r="D46" s="169"/>
      <c r="E46" s="169"/>
      <c r="F46" s="169"/>
      <c r="G46" s="169"/>
      <c r="H46" s="169"/>
      <c r="I46" s="170"/>
      <c r="J46" s="169"/>
      <c r="K46" s="169"/>
      <c r="L46" s="43"/>
    </row>
    <row r="47" s="1" customFormat="1" ht="24.96" customHeight="1">
      <c r="B47" s="38"/>
      <c r="C47" s="23" t="s">
        <v>107</v>
      </c>
      <c r="D47" s="39"/>
      <c r="E47" s="39"/>
      <c r="F47" s="39"/>
      <c r="G47" s="39"/>
      <c r="H47" s="39"/>
      <c r="I47" s="143"/>
      <c r="J47" s="39"/>
      <c r="K47" s="39"/>
      <c r="L47" s="43"/>
    </row>
    <row r="48" s="1" customFormat="1" ht="6.96" customHeight="1">
      <c r="B48" s="38"/>
      <c r="C48" s="39"/>
      <c r="D48" s="39"/>
      <c r="E48" s="39"/>
      <c r="F48" s="39"/>
      <c r="G48" s="39"/>
      <c r="H48" s="39"/>
      <c r="I48" s="143"/>
      <c r="J48" s="39"/>
      <c r="K48" s="39"/>
      <c r="L48" s="43"/>
    </row>
    <row r="49" s="1" customFormat="1" ht="12" customHeight="1">
      <c r="B49" s="38"/>
      <c r="C49" s="32" t="s">
        <v>16</v>
      </c>
      <c r="D49" s="39"/>
      <c r="E49" s="39"/>
      <c r="F49" s="39"/>
      <c r="G49" s="39"/>
      <c r="H49" s="39"/>
      <c r="I49" s="143"/>
      <c r="J49" s="39"/>
      <c r="K49" s="39"/>
      <c r="L49" s="43"/>
    </row>
    <row r="50" s="1" customFormat="1" ht="16.5" customHeight="1">
      <c r="B50" s="38"/>
      <c r="C50" s="39"/>
      <c r="D50" s="39"/>
      <c r="E50" s="171" t="str">
        <f>E7</f>
        <v>Rekonstrukce stávajícího chodníku a zpevněných ploch na ul. Balbínova, Šumperk</v>
      </c>
      <c r="F50" s="32"/>
      <c r="G50" s="32"/>
      <c r="H50" s="32"/>
      <c r="I50" s="143"/>
      <c r="J50" s="39"/>
      <c r="K50" s="39"/>
      <c r="L50" s="43"/>
    </row>
    <row r="51" ht="12" customHeight="1">
      <c r="B51" s="21"/>
      <c r="C51" s="32" t="s">
        <v>103</v>
      </c>
      <c r="D51" s="22"/>
      <c r="E51" s="22"/>
      <c r="F51" s="22"/>
      <c r="G51" s="22"/>
      <c r="H51" s="22"/>
      <c r="I51" s="136"/>
      <c r="J51" s="22"/>
      <c r="K51" s="22"/>
      <c r="L51" s="20"/>
    </row>
    <row r="52" s="1" customFormat="1" ht="16.5" customHeight="1">
      <c r="B52" s="38"/>
      <c r="C52" s="39"/>
      <c r="D52" s="39"/>
      <c r="E52" s="171" t="s">
        <v>104</v>
      </c>
      <c r="F52" s="39"/>
      <c r="G52" s="39"/>
      <c r="H52" s="39"/>
      <c r="I52" s="143"/>
      <c r="J52" s="39"/>
      <c r="K52" s="39"/>
      <c r="L52" s="43"/>
    </row>
    <row r="53" s="1" customFormat="1" ht="12" customHeight="1">
      <c r="B53" s="38"/>
      <c r="C53" s="32" t="s">
        <v>105</v>
      </c>
      <c r="D53" s="39"/>
      <c r="E53" s="39"/>
      <c r="F53" s="39"/>
      <c r="G53" s="39"/>
      <c r="H53" s="39"/>
      <c r="I53" s="143"/>
      <c r="J53" s="39"/>
      <c r="K53" s="39"/>
      <c r="L53" s="43"/>
    </row>
    <row r="54" s="1" customFormat="1" ht="16.5" customHeight="1">
      <c r="B54" s="38"/>
      <c r="C54" s="39"/>
      <c r="D54" s="39"/>
      <c r="E54" s="64" t="str">
        <f>E11</f>
        <v>SO 001 - Příprava území, demolice stávajících zpevněných ploch</v>
      </c>
      <c r="F54" s="39"/>
      <c r="G54" s="39"/>
      <c r="H54" s="39"/>
      <c r="I54" s="143"/>
      <c r="J54" s="39"/>
      <c r="K54" s="39"/>
      <c r="L54" s="43"/>
    </row>
    <row r="55" s="1" customFormat="1" ht="6.96" customHeight="1">
      <c r="B55" s="38"/>
      <c r="C55" s="39"/>
      <c r="D55" s="39"/>
      <c r="E55" s="39"/>
      <c r="F55" s="39"/>
      <c r="G55" s="39"/>
      <c r="H55" s="39"/>
      <c r="I55" s="143"/>
      <c r="J55" s="39"/>
      <c r="K55" s="39"/>
      <c r="L55" s="43"/>
    </row>
    <row r="56" s="1" customFormat="1" ht="12" customHeight="1">
      <c r="B56" s="38"/>
      <c r="C56" s="32" t="s">
        <v>20</v>
      </c>
      <c r="D56" s="39"/>
      <c r="E56" s="39"/>
      <c r="F56" s="27" t="str">
        <f>F14</f>
        <v xml:space="preserve"> </v>
      </c>
      <c r="G56" s="39"/>
      <c r="H56" s="39"/>
      <c r="I56" s="145" t="s">
        <v>22</v>
      </c>
      <c r="J56" s="67" t="str">
        <f>IF(J14="","",J14)</f>
        <v>8. 2. 2019</v>
      </c>
      <c r="K56" s="39"/>
      <c r="L56" s="43"/>
    </row>
    <row r="57" s="1" customFormat="1" ht="6.96" customHeight="1">
      <c r="B57" s="38"/>
      <c r="C57" s="39"/>
      <c r="D57" s="39"/>
      <c r="E57" s="39"/>
      <c r="F57" s="39"/>
      <c r="G57" s="39"/>
      <c r="H57" s="39"/>
      <c r="I57" s="143"/>
      <c r="J57" s="39"/>
      <c r="K57" s="39"/>
      <c r="L57" s="43"/>
    </row>
    <row r="58" s="1" customFormat="1" ht="13.65" customHeight="1">
      <c r="B58" s="38"/>
      <c r="C58" s="32" t="s">
        <v>24</v>
      </c>
      <c r="D58" s="39"/>
      <c r="E58" s="39"/>
      <c r="F58" s="27" t="str">
        <f>E17</f>
        <v xml:space="preserve"> </v>
      </c>
      <c r="G58" s="39"/>
      <c r="H58" s="39"/>
      <c r="I58" s="145" t="s">
        <v>29</v>
      </c>
      <c r="J58" s="36" t="str">
        <f>E23</f>
        <v xml:space="preserve"> </v>
      </c>
      <c r="K58" s="39"/>
      <c r="L58" s="43"/>
    </row>
    <row r="59" s="1" customFormat="1" ht="13.65" customHeight="1">
      <c r="B59" s="38"/>
      <c r="C59" s="32" t="s">
        <v>27</v>
      </c>
      <c r="D59" s="39"/>
      <c r="E59" s="39"/>
      <c r="F59" s="27" t="str">
        <f>IF(E20="","",E20)</f>
        <v>Vyplň údaj</v>
      </c>
      <c r="G59" s="39"/>
      <c r="H59" s="39"/>
      <c r="I59" s="145" t="s">
        <v>31</v>
      </c>
      <c r="J59" s="36" t="str">
        <f>E26</f>
        <v xml:space="preserve"> </v>
      </c>
      <c r="K59" s="39"/>
      <c r="L59" s="43"/>
    </row>
    <row r="60" s="1" customFormat="1" ht="10.32" customHeight="1">
      <c r="B60" s="38"/>
      <c r="C60" s="39"/>
      <c r="D60" s="39"/>
      <c r="E60" s="39"/>
      <c r="F60" s="39"/>
      <c r="G60" s="39"/>
      <c r="H60" s="39"/>
      <c r="I60" s="143"/>
      <c r="J60" s="39"/>
      <c r="K60" s="39"/>
      <c r="L60" s="43"/>
    </row>
    <row r="61" s="1" customFormat="1" ht="29.28" customHeight="1">
      <c r="B61" s="38"/>
      <c r="C61" s="172" t="s">
        <v>108</v>
      </c>
      <c r="D61" s="173"/>
      <c r="E61" s="173"/>
      <c r="F61" s="173"/>
      <c r="G61" s="173"/>
      <c r="H61" s="173"/>
      <c r="I61" s="174"/>
      <c r="J61" s="175" t="s">
        <v>109</v>
      </c>
      <c r="K61" s="173"/>
      <c r="L61" s="43"/>
    </row>
    <row r="62" s="1" customFormat="1" ht="10.32" customHeight="1">
      <c r="B62" s="38"/>
      <c r="C62" s="39"/>
      <c r="D62" s="39"/>
      <c r="E62" s="39"/>
      <c r="F62" s="39"/>
      <c r="G62" s="39"/>
      <c r="H62" s="39"/>
      <c r="I62" s="143"/>
      <c r="J62" s="39"/>
      <c r="K62" s="39"/>
      <c r="L62" s="43"/>
    </row>
    <row r="63" s="1" customFormat="1" ht="22.8" customHeight="1">
      <c r="B63" s="38"/>
      <c r="C63" s="176" t="s">
        <v>110</v>
      </c>
      <c r="D63" s="39"/>
      <c r="E63" s="39"/>
      <c r="F63" s="39"/>
      <c r="G63" s="39"/>
      <c r="H63" s="39"/>
      <c r="I63" s="143"/>
      <c r="J63" s="98">
        <f>J89</f>
        <v>0</v>
      </c>
      <c r="K63" s="39"/>
      <c r="L63" s="43"/>
      <c r="AU63" s="17" t="s">
        <v>111</v>
      </c>
    </row>
    <row r="64" s="8" customFormat="1" ht="24.96" customHeight="1">
      <c r="B64" s="177"/>
      <c r="C64" s="178"/>
      <c r="D64" s="179" t="s">
        <v>112</v>
      </c>
      <c r="E64" s="180"/>
      <c r="F64" s="180"/>
      <c r="G64" s="180"/>
      <c r="H64" s="180"/>
      <c r="I64" s="181"/>
      <c r="J64" s="182">
        <f>J90</f>
        <v>0</v>
      </c>
      <c r="K64" s="178"/>
      <c r="L64" s="183"/>
    </row>
    <row r="65" s="9" customFormat="1" ht="19.92" customHeight="1">
      <c r="B65" s="184"/>
      <c r="C65" s="122"/>
      <c r="D65" s="185" t="s">
        <v>113</v>
      </c>
      <c r="E65" s="186"/>
      <c r="F65" s="186"/>
      <c r="G65" s="186"/>
      <c r="H65" s="186"/>
      <c r="I65" s="187"/>
      <c r="J65" s="188">
        <f>J91</f>
        <v>0</v>
      </c>
      <c r="K65" s="122"/>
      <c r="L65" s="189"/>
    </row>
    <row r="66" s="9" customFormat="1" ht="19.92" customHeight="1">
      <c r="B66" s="184"/>
      <c r="C66" s="122"/>
      <c r="D66" s="185" t="s">
        <v>114</v>
      </c>
      <c r="E66" s="186"/>
      <c r="F66" s="186"/>
      <c r="G66" s="186"/>
      <c r="H66" s="186"/>
      <c r="I66" s="187"/>
      <c r="J66" s="188">
        <f>J153</f>
        <v>0</v>
      </c>
      <c r="K66" s="122"/>
      <c r="L66" s="189"/>
    </row>
    <row r="67" s="9" customFormat="1" ht="19.92" customHeight="1">
      <c r="B67" s="184"/>
      <c r="C67" s="122"/>
      <c r="D67" s="185" t="s">
        <v>115</v>
      </c>
      <c r="E67" s="186"/>
      <c r="F67" s="186"/>
      <c r="G67" s="186"/>
      <c r="H67" s="186"/>
      <c r="I67" s="187"/>
      <c r="J67" s="188">
        <f>J157</f>
        <v>0</v>
      </c>
      <c r="K67" s="122"/>
      <c r="L67" s="189"/>
    </row>
    <row r="68" s="1" customFormat="1" ht="21.84" customHeight="1">
      <c r="B68" s="38"/>
      <c r="C68" s="39"/>
      <c r="D68" s="39"/>
      <c r="E68" s="39"/>
      <c r="F68" s="39"/>
      <c r="G68" s="39"/>
      <c r="H68" s="39"/>
      <c r="I68" s="143"/>
      <c r="J68" s="39"/>
      <c r="K68" s="39"/>
      <c r="L68" s="43"/>
    </row>
    <row r="69" s="1" customFormat="1" ht="6.96" customHeight="1">
      <c r="B69" s="57"/>
      <c r="C69" s="58"/>
      <c r="D69" s="58"/>
      <c r="E69" s="58"/>
      <c r="F69" s="58"/>
      <c r="G69" s="58"/>
      <c r="H69" s="58"/>
      <c r="I69" s="167"/>
      <c r="J69" s="58"/>
      <c r="K69" s="58"/>
      <c r="L69" s="43"/>
    </row>
    <row r="73" s="1" customFormat="1" ht="6.96" customHeight="1">
      <c r="B73" s="59"/>
      <c r="C73" s="60"/>
      <c r="D73" s="60"/>
      <c r="E73" s="60"/>
      <c r="F73" s="60"/>
      <c r="G73" s="60"/>
      <c r="H73" s="60"/>
      <c r="I73" s="170"/>
      <c r="J73" s="60"/>
      <c r="K73" s="60"/>
      <c r="L73" s="43"/>
    </row>
    <row r="74" s="1" customFormat="1" ht="24.96" customHeight="1">
      <c r="B74" s="38"/>
      <c r="C74" s="23" t="s">
        <v>116</v>
      </c>
      <c r="D74" s="39"/>
      <c r="E74" s="39"/>
      <c r="F74" s="39"/>
      <c r="G74" s="39"/>
      <c r="H74" s="39"/>
      <c r="I74" s="143"/>
      <c r="J74" s="39"/>
      <c r="K74" s="39"/>
      <c r="L74" s="43"/>
    </row>
    <row r="75" s="1" customFormat="1" ht="6.96" customHeight="1">
      <c r="B75" s="38"/>
      <c r="C75" s="39"/>
      <c r="D75" s="39"/>
      <c r="E75" s="39"/>
      <c r="F75" s="39"/>
      <c r="G75" s="39"/>
      <c r="H75" s="39"/>
      <c r="I75" s="143"/>
      <c r="J75" s="39"/>
      <c r="K75" s="39"/>
      <c r="L75" s="43"/>
    </row>
    <row r="76" s="1" customFormat="1" ht="12" customHeight="1">
      <c r="B76" s="38"/>
      <c r="C76" s="32" t="s">
        <v>16</v>
      </c>
      <c r="D76" s="39"/>
      <c r="E76" s="39"/>
      <c r="F76" s="39"/>
      <c r="G76" s="39"/>
      <c r="H76" s="39"/>
      <c r="I76" s="143"/>
      <c r="J76" s="39"/>
      <c r="K76" s="39"/>
      <c r="L76" s="43"/>
    </row>
    <row r="77" s="1" customFormat="1" ht="16.5" customHeight="1">
      <c r="B77" s="38"/>
      <c r="C77" s="39"/>
      <c r="D77" s="39"/>
      <c r="E77" s="171" t="str">
        <f>E7</f>
        <v>Rekonstrukce stávajícího chodníku a zpevněných ploch na ul. Balbínova, Šumperk</v>
      </c>
      <c r="F77" s="32"/>
      <c r="G77" s="32"/>
      <c r="H77" s="32"/>
      <c r="I77" s="143"/>
      <c r="J77" s="39"/>
      <c r="K77" s="39"/>
      <c r="L77" s="43"/>
    </row>
    <row r="78" ht="12" customHeight="1">
      <c r="B78" s="21"/>
      <c r="C78" s="32" t="s">
        <v>103</v>
      </c>
      <c r="D78" s="22"/>
      <c r="E78" s="22"/>
      <c r="F78" s="22"/>
      <c r="G78" s="22"/>
      <c r="H78" s="22"/>
      <c r="I78" s="136"/>
      <c r="J78" s="22"/>
      <c r="K78" s="22"/>
      <c r="L78" s="20"/>
    </row>
    <row r="79" s="1" customFormat="1" ht="16.5" customHeight="1">
      <c r="B79" s="38"/>
      <c r="C79" s="39"/>
      <c r="D79" s="39"/>
      <c r="E79" s="171" t="s">
        <v>104</v>
      </c>
      <c r="F79" s="39"/>
      <c r="G79" s="39"/>
      <c r="H79" s="39"/>
      <c r="I79" s="143"/>
      <c r="J79" s="39"/>
      <c r="K79" s="39"/>
      <c r="L79" s="43"/>
    </row>
    <row r="80" s="1" customFormat="1" ht="12" customHeight="1">
      <c r="B80" s="38"/>
      <c r="C80" s="32" t="s">
        <v>105</v>
      </c>
      <c r="D80" s="39"/>
      <c r="E80" s="39"/>
      <c r="F80" s="39"/>
      <c r="G80" s="39"/>
      <c r="H80" s="39"/>
      <c r="I80" s="143"/>
      <c r="J80" s="39"/>
      <c r="K80" s="39"/>
      <c r="L80" s="43"/>
    </row>
    <row r="81" s="1" customFormat="1" ht="16.5" customHeight="1">
      <c r="B81" s="38"/>
      <c r="C81" s="39"/>
      <c r="D81" s="39"/>
      <c r="E81" s="64" t="str">
        <f>E11</f>
        <v>SO 001 - Příprava území, demolice stávajících zpevněných ploch</v>
      </c>
      <c r="F81" s="39"/>
      <c r="G81" s="39"/>
      <c r="H81" s="39"/>
      <c r="I81" s="143"/>
      <c r="J81" s="39"/>
      <c r="K81" s="39"/>
      <c r="L81" s="43"/>
    </row>
    <row r="82" s="1" customFormat="1" ht="6.96" customHeight="1">
      <c r="B82" s="38"/>
      <c r="C82" s="39"/>
      <c r="D82" s="39"/>
      <c r="E82" s="39"/>
      <c r="F82" s="39"/>
      <c r="G82" s="39"/>
      <c r="H82" s="39"/>
      <c r="I82" s="143"/>
      <c r="J82" s="39"/>
      <c r="K82" s="39"/>
      <c r="L82" s="43"/>
    </row>
    <row r="83" s="1" customFormat="1" ht="12" customHeight="1">
      <c r="B83" s="38"/>
      <c r="C83" s="32" t="s">
        <v>20</v>
      </c>
      <c r="D83" s="39"/>
      <c r="E83" s="39"/>
      <c r="F83" s="27" t="str">
        <f>F14</f>
        <v xml:space="preserve"> </v>
      </c>
      <c r="G83" s="39"/>
      <c r="H83" s="39"/>
      <c r="I83" s="145" t="s">
        <v>22</v>
      </c>
      <c r="J83" s="67" t="str">
        <f>IF(J14="","",J14)</f>
        <v>8. 2. 2019</v>
      </c>
      <c r="K83" s="39"/>
      <c r="L83" s="43"/>
    </row>
    <row r="84" s="1" customFormat="1" ht="6.96" customHeight="1">
      <c r="B84" s="38"/>
      <c r="C84" s="39"/>
      <c r="D84" s="39"/>
      <c r="E84" s="39"/>
      <c r="F84" s="39"/>
      <c r="G84" s="39"/>
      <c r="H84" s="39"/>
      <c r="I84" s="143"/>
      <c r="J84" s="39"/>
      <c r="K84" s="39"/>
      <c r="L84" s="43"/>
    </row>
    <row r="85" s="1" customFormat="1" ht="13.65" customHeight="1">
      <c r="B85" s="38"/>
      <c r="C85" s="32" t="s">
        <v>24</v>
      </c>
      <c r="D85" s="39"/>
      <c r="E85" s="39"/>
      <c r="F85" s="27" t="str">
        <f>E17</f>
        <v xml:space="preserve"> </v>
      </c>
      <c r="G85" s="39"/>
      <c r="H85" s="39"/>
      <c r="I85" s="145" t="s">
        <v>29</v>
      </c>
      <c r="J85" s="36" t="str">
        <f>E23</f>
        <v xml:space="preserve"> </v>
      </c>
      <c r="K85" s="39"/>
      <c r="L85" s="43"/>
    </row>
    <row r="86" s="1" customFormat="1" ht="13.65" customHeight="1">
      <c r="B86" s="38"/>
      <c r="C86" s="32" t="s">
        <v>27</v>
      </c>
      <c r="D86" s="39"/>
      <c r="E86" s="39"/>
      <c r="F86" s="27" t="str">
        <f>IF(E20="","",E20)</f>
        <v>Vyplň údaj</v>
      </c>
      <c r="G86" s="39"/>
      <c r="H86" s="39"/>
      <c r="I86" s="145" t="s">
        <v>31</v>
      </c>
      <c r="J86" s="36" t="str">
        <f>E26</f>
        <v xml:space="preserve"> </v>
      </c>
      <c r="K86" s="39"/>
      <c r="L86" s="43"/>
    </row>
    <row r="87" s="1" customFormat="1" ht="10.32" customHeight="1">
      <c r="B87" s="38"/>
      <c r="C87" s="39"/>
      <c r="D87" s="39"/>
      <c r="E87" s="39"/>
      <c r="F87" s="39"/>
      <c r="G87" s="39"/>
      <c r="H87" s="39"/>
      <c r="I87" s="143"/>
      <c r="J87" s="39"/>
      <c r="K87" s="39"/>
      <c r="L87" s="43"/>
    </row>
    <row r="88" s="10" customFormat="1" ht="29.28" customHeight="1">
      <c r="B88" s="190"/>
      <c r="C88" s="191" t="s">
        <v>117</v>
      </c>
      <c r="D88" s="192" t="s">
        <v>52</v>
      </c>
      <c r="E88" s="192" t="s">
        <v>48</v>
      </c>
      <c r="F88" s="192" t="s">
        <v>49</v>
      </c>
      <c r="G88" s="192" t="s">
        <v>118</v>
      </c>
      <c r="H88" s="192" t="s">
        <v>119</v>
      </c>
      <c r="I88" s="193" t="s">
        <v>120</v>
      </c>
      <c r="J88" s="192" t="s">
        <v>109</v>
      </c>
      <c r="K88" s="194" t="s">
        <v>121</v>
      </c>
      <c r="L88" s="195"/>
      <c r="M88" s="88" t="s">
        <v>1</v>
      </c>
      <c r="N88" s="89" t="s">
        <v>37</v>
      </c>
      <c r="O88" s="89" t="s">
        <v>122</v>
      </c>
      <c r="P88" s="89" t="s">
        <v>123</v>
      </c>
      <c r="Q88" s="89" t="s">
        <v>124</v>
      </c>
      <c r="R88" s="89" t="s">
        <v>125</v>
      </c>
      <c r="S88" s="89" t="s">
        <v>126</v>
      </c>
      <c r="T88" s="90" t="s">
        <v>127</v>
      </c>
    </row>
    <row r="89" s="1" customFormat="1" ht="22.8" customHeight="1">
      <c r="B89" s="38"/>
      <c r="C89" s="95" t="s">
        <v>128</v>
      </c>
      <c r="D89" s="39"/>
      <c r="E89" s="39"/>
      <c r="F89" s="39"/>
      <c r="G89" s="39"/>
      <c r="H89" s="39"/>
      <c r="I89" s="143"/>
      <c r="J89" s="196">
        <f>BK89</f>
        <v>0</v>
      </c>
      <c r="K89" s="39"/>
      <c r="L89" s="43"/>
      <c r="M89" s="91"/>
      <c r="N89" s="92"/>
      <c r="O89" s="92"/>
      <c r="P89" s="197">
        <f>P90</f>
        <v>0</v>
      </c>
      <c r="Q89" s="92"/>
      <c r="R89" s="197">
        <f>R90</f>
        <v>0.0028000000000000004</v>
      </c>
      <c r="S89" s="92"/>
      <c r="T89" s="198">
        <f>T90</f>
        <v>376.1169999999999</v>
      </c>
      <c r="AT89" s="17" t="s">
        <v>66</v>
      </c>
      <c r="AU89" s="17" t="s">
        <v>111</v>
      </c>
      <c r="BK89" s="199">
        <f>BK90</f>
        <v>0</v>
      </c>
    </row>
    <row r="90" s="11" customFormat="1" ht="25.92" customHeight="1">
      <c r="B90" s="200"/>
      <c r="C90" s="201"/>
      <c r="D90" s="202" t="s">
        <v>66</v>
      </c>
      <c r="E90" s="203" t="s">
        <v>129</v>
      </c>
      <c r="F90" s="203" t="s">
        <v>130</v>
      </c>
      <c r="G90" s="201"/>
      <c r="H90" s="201"/>
      <c r="I90" s="204"/>
      <c r="J90" s="205">
        <f>BK90</f>
        <v>0</v>
      </c>
      <c r="K90" s="201"/>
      <c r="L90" s="206"/>
      <c r="M90" s="207"/>
      <c r="N90" s="208"/>
      <c r="O90" s="208"/>
      <c r="P90" s="209">
        <f>P91+P153+P157</f>
        <v>0</v>
      </c>
      <c r="Q90" s="208"/>
      <c r="R90" s="209">
        <f>R91+R153+R157</f>
        <v>0.0028000000000000004</v>
      </c>
      <c r="S90" s="208"/>
      <c r="T90" s="210">
        <f>T91+T153+T157</f>
        <v>376.1169999999999</v>
      </c>
      <c r="AR90" s="211" t="s">
        <v>74</v>
      </c>
      <c r="AT90" s="212" t="s">
        <v>66</v>
      </c>
      <c r="AU90" s="212" t="s">
        <v>67</v>
      </c>
      <c r="AY90" s="211" t="s">
        <v>131</v>
      </c>
      <c r="BK90" s="213">
        <f>BK91+BK153+BK157</f>
        <v>0</v>
      </c>
    </row>
    <row r="91" s="11" customFormat="1" ht="22.8" customHeight="1">
      <c r="B91" s="200"/>
      <c r="C91" s="201"/>
      <c r="D91" s="202" t="s">
        <v>66</v>
      </c>
      <c r="E91" s="214" t="s">
        <v>74</v>
      </c>
      <c r="F91" s="214" t="s">
        <v>132</v>
      </c>
      <c r="G91" s="201"/>
      <c r="H91" s="201"/>
      <c r="I91" s="204"/>
      <c r="J91" s="215">
        <f>BK91</f>
        <v>0</v>
      </c>
      <c r="K91" s="201"/>
      <c r="L91" s="206"/>
      <c r="M91" s="207"/>
      <c r="N91" s="208"/>
      <c r="O91" s="208"/>
      <c r="P91" s="209">
        <f>SUM(P92:P152)</f>
        <v>0</v>
      </c>
      <c r="Q91" s="208"/>
      <c r="R91" s="209">
        <f>SUM(R92:R152)</f>
        <v>0.0028000000000000004</v>
      </c>
      <c r="S91" s="208"/>
      <c r="T91" s="210">
        <f>SUM(T92:T152)</f>
        <v>376.1169999999999</v>
      </c>
      <c r="AR91" s="211" t="s">
        <v>74</v>
      </c>
      <c r="AT91" s="212" t="s">
        <v>66</v>
      </c>
      <c r="AU91" s="212" t="s">
        <v>74</v>
      </c>
      <c r="AY91" s="211" t="s">
        <v>131</v>
      </c>
      <c r="BK91" s="213">
        <f>SUM(BK92:BK152)</f>
        <v>0</v>
      </c>
    </row>
    <row r="92" s="1" customFormat="1" ht="16.5" customHeight="1">
      <c r="B92" s="38"/>
      <c r="C92" s="216" t="s">
        <v>74</v>
      </c>
      <c r="D92" s="216" t="s">
        <v>133</v>
      </c>
      <c r="E92" s="217" t="s">
        <v>134</v>
      </c>
      <c r="F92" s="218" t="s">
        <v>135</v>
      </c>
      <c r="G92" s="219" t="s">
        <v>136</v>
      </c>
      <c r="H92" s="220">
        <v>179</v>
      </c>
      <c r="I92" s="221"/>
      <c r="J92" s="222">
        <f>ROUND(I92*H92,2)</f>
        <v>0</v>
      </c>
      <c r="K92" s="218" t="s">
        <v>137</v>
      </c>
      <c r="L92" s="43"/>
      <c r="M92" s="223" t="s">
        <v>1</v>
      </c>
      <c r="N92" s="224" t="s">
        <v>38</v>
      </c>
      <c r="O92" s="79"/>
      <c r="P92" s="225">
        <f>O92*H92</f>
        <v>0</v>
      </c>
      <c r="Q92" s="225">
        <v>0</v>
      </c>
      <c r="R92" s="225">
        <f>Q92*H92</f>
        <v>0</v>
      </c>
      <c r="S92" s="225">
        <v>0.255</v>
      </c>
      <c r="T92" s="226">
        <f>S92*H92</f>
        <v>45.645000000000003</v>
      </c>
      <c r="AR92" s="17" t="s">
        <v>138</v>
      </c>
      <c r="AT92" s="17" t="s">
        <v>133</v>
      </c>
      <c r="AU92" s="17" t="s">
        <v>76</v>
      </c>
      <c r="AY92" s="17" t="s">
        <v>131</v>
      </c>
      <c r="BE92" s="227">
        <f>IF(N92="základní",J92,0)</f>
        <v>0</v>
      </c>
      <c r="BF92" s="227">
        <f>IF(N92="snížená",J92,0)</f>
        <v>0</v>
      </c>
      <c r="BG92" s="227">
        <f>IF(N92="zákl. přenesená",J92,0)</f>
        <v>0</v>
      </c>
      <c r="BH92" s="227">
        <f>IF(N92="sníž. přenesená",J92,0)</f>
        <v>0</v>
      </c>
      <c r="BI92" s="227">
        <f>IF(N92="nulová",J92,0)</f>
        <v>0</v>
      </c>
      <c r="BJ92" s="17" t="s">
        <v>74</v>
      </c>
      <c r="BK92" s="227">
        <f>ROUND(I92*H92,2)</f>
        <v>0</v>
      </c>
      <c r="BL92" s="17" t="s">
        <v>138</v>
      </c>
      <c r="BM92" s="17" t="s">
        <v>139</v>
      </c>
    </row>
    <row r="93" s="12" customFormat="1">
      <c r="B93" s="228"/>
      <c r="C93" s="229"/>
      <c r="D93" s="230" t="s">
        <v>140</v>
      </c>
      <c r="E93" s="231" t="s">
        <v>1</v>
      </c>
      <c r="F93" s="232" t="s">
        <v>141</v>
      </c>
      <c r="G93" s="229"/>
      <c r="H93" s="231" t="s">
        <v>1</v>
      </c>
      <c r="I93" s="233"/>
      <c r="J93" s="229"/>
      <c r="K93" s="229"/>
      <c r="L93" s="234"/>
      <c r="M93" s="235"/>
      <c r="N93" s="236"/>
      <c r="O93" s="236"/>
      <c r="P93" s="236"/>
      <c r="Q93" s="236"/>
      <c r="R93" s="236"/>
      <c r="S93" s="236"/>
      <c r="T93" s="237"/>
      <c r="AT93" s="238" t="s">
        <v>140</v>
      </c>
      <c r="AU93" s="238" t="s">
        <v>76</v>
      </c>
      <c r="AV93" s="12" t="s">
        <v>74</v>
      </c>
      <c r="AW93" s="12" t="s">
        <v>30</v>
      </c>
      <c r="AX93" s="12" t="s">
        <v>67</v>
      </c>
      <c r="AY93" s="238" t="s">
        <v>131</v>
      </c>
    </row>
    <row r="94" s="13" customFormat="1">
      <c r="B94" s="239"/>
      <c r="C94" s="240"/>
      <c r="D94" s="230" t="s">
        <v>140</v>
      </c>
      <c r="E94" s="241" t="s">
        <v>1</v>
      </c>
      <c r="F94" s="242" t="s">
        <v>142</v>
      </c>
      <c r="G94" s="240"/>
      <c r="H94" s="243">
        <v>179</v>
      </c>
      <c r="I94" s="244"/>
      <c r="J94" s="240"/>
      <c r="K94" s="240"/>
      <c r="L94" s="245"/>
      <c r="M94" s="246"/>
      <c r="N94" s="247"/>
      <c r="O94" s="247"/>
      <c r="P94" s="247"/>
      <c r="Q94" s="247"/>
      <c r="R94" s="247"/>
      <c r="S94" s="247"/>
      <c r="T94" s="248"/>
      <c r="AT94" s="249" t="s">
        <v>140</v>
      </c>
      <c r="AU94" s="249" t="s">
        <v>76</v>
      </c>
      <c r="AV94" s="13" t="s">
        <v>76</v>
      </c>
      <c r="AW94" s="13" t="s">
        <v>30</v>
      </c>
      <c r="AX94" s="13" t="s">
        <v>67</v>
      </c>
      <c r="AY94" s="249" t="s">
        <v>131</v>
      </c>
    </row>
    <row r="95" s="14" customFormat="1">
      <c r="B95" s="250"/>
      <c r="C95" s="251"/>
      <c r="D95" s="230" t="s">
        <v>140</v>
      </c>
      <c r="E95" s="252" t="s">
        <v>1</v>
      </c>
      <c r="F95" s="253" t="s">
        <v>143</v>
      </c>
      <c r="G95" s="251"/>
      <c r="H95" s="254">
        <v>179</v>
      </c>
      <c r="I95" s="255"/>
      <c r="J95" s="251"/>
      <c r="K95" s="251"/>
      <c r="L95" s="256"/>
      <c r="M95" s="257"/>
      <c r="N95" s="258"/>
      <c r="O95" s="258"/>
      <c r="P95" s="258"/>
      <c r="Q95" s="258"/>
      <c r="R95" s="258"/>
      <c r="S95" s="258"/>
      <c r="T95" s="259"/>
      <c r="AT95" s="260" t="s">
        <v>140</v>
      </c>
      <c r="AU95" s="260" t="s">
        <v>76</v>
      </c>
      <c r="AV95" s="14" t="s">
        <v>138</v>
      </c>
      <c r="AW95" s="14" t="s">
        <v>30</v>
      </c>
      <c r="AX95" s="14" t="s">
        <v>74</v>
      </c>
      <c r="AY95" s="260" t="s">
        <v>131</v>
      </c>
    </row>
    <row r="96" s="1" customFormat="1" ht="16.5" customHeight="1">
      <c r="B96" s="38"/>
      <c r="C96" s="216" t="s">
        <v>76</v>
      </c>
      <c r="D96" s="216" t="s">
        <v>133</v>
      </c>
      <c r="E96" s="217" t="s">
        <v>144</v>
      </c>
      <c r="F96" s="218" t="s">
        <v>145</v>
      </c>
      <c r="G96" s="219" t="s">
        <v>136</v>
      </c>
      <c r="H96" s="220">
        <v>14</v>
      </c>
      <c r="I96" s="221"/>
      <c r="J96" s="222">
        <f>ROUND(I96*H96,2)</f>
        <v>0</v>
      </c>
      <c r="K96" s="218" t="s">
        <v>146</v>
      </c>
      <c r="L96" s="43"/>
      <c r="M96" s="223" t="s">
        <v>1</v>
      </c>
      <c r="N96" s="224" t="s">
        <v>38</v>
      </c>
      <c r="O96" s="79"/>
      <c r="P96" s="225">
        <f>O96*H96</f>
        <v>0</v>
      </c>
      <c r="Q96" s="225">
        <v>0</v>
      </c>
      <c r="R96" s="225">
        <f>Q96*H96</f>
        <v>0</v>
      </c>
      <c r="S96" s="225">
        <v>0.32000000000000001</v>
      </c>
      <c r="T96" s="226">
        <f>S96*H96</f>
        <v>4.4800000000000004</v>
      </c>
      <c r="AR96" s="17" t="s">
        <v>138</v>
      </c>
      <c r="AT96" s="17" t="s">
        <v>133</v>
      </c>
      <c r="AU96" s="17" t="s">
        <v>76</v>
      </c>
      <c r="AY96" s="17" t="s">
        <v>131</v>
      </c>
      <c r="BE96" s="227">
        <f>IF(N96="základní",J96,0)</f>
        <v>0</v>
      </c>
      <c r="BF96" s="227">
        <f>IF(N96="snížená",J96,0)</f>
        <v>0</v>
      </c>
      <c r="BG96" s="227">
        <f>IF(N96="zákl. přenesená",J96,0)</f>
        <v>0</v>
      </c>
      <c r="BH96" s="227">
        <f>IF(N96="sníž. přenesená",J96,0)</f>
        <v>0</v>
      </c>
      <c r="BI96" s="227">
        <f>IF(N96="nulová",J96,0)</f>
        <v>0</v>
      </c>
      <c r="BJ96" s="17" t="s">
        <v>74</v>
      </c>
      <c r="BK96" s="227">
        <f>ROUND(I96*H96,2)</f>
        <v>0</v>
      </c>
      <c r="BL96" s="17" t="s">
        <v>138</v>
      </c>
      <c r="BM96" s="17" t="s">
        <v>147</v>
      </c>
    </row>
    <row r="97" s="12" customFormat="1">
      <c r="B97" s="228"/>
      <c r="C97" s="229"/>
      <c r="D97" s="230" t="s">
        <v>140</v>
      </c>
      <c r="E97" s="231" t="s">
        <v>1</v>
      </c>
      <c r="F97" s="232" t="s">
        <v>148</v>
      </c>
      <c r="G97" s="229"/>
      <c r="H97" s="231" t="s">
        <v>1</v>
      </c>
      <c r="I97" s="233"/>
      <c r="J97" s="229"/>
      <c r="K97" s="229"/>
      <c r="L97" s="234"/>
      <c r="M97" s="235"/>
      <c r="N97" s="236"/>
      <c r="O97" s="236"/>
      <c r="P97" s="236"/>
      <c r="Q97" s="236"/>
      <c r="R97" s="236"/>
      <c r="S97" s="236"/>
      <c r="T97" s="237"/>
      <c r="AT97" s="238" t="s">
        <v>140</v>
      </c>
      <c r="AU97" s="238" t="s">
        <v>76</v>
      </c>
      <c r="AV97" s="12" t="s">
        <v>74</v>
      </c>
      <c r="AW97" s="12" t="s">
        <v>30</v>
      </c>
      <c r="AX97" s="12" t="s">
        <v>67</v>
      </c>
      <c r="AY97" s="238" t="s">
        <v>131</v>
      </c>
    </row>
    <row r="98" s="13" customFormat="1">
      <c r="B98" s="239"/>
      <c r="C98" s="240"/>
      <c r="D98" s="230" t="s">
        <v>140</v>
      </c>
      <c r="E98" s="241" t="s">
        <v>1</v>
      </c>
      <c r="F98" s="242" t="s">
        <v>149</v>
      </c>
      <c r="G98" s="240"/>
      <c r="H98" s="243">
        <v>14</v>
      </c>
      <c r="I98" s="244"/>
      <c r="J98" s="240"/>
      <c r="K98" s="240"/>
      <c r="L98" s="245"/>
      <c r="M98" s="246"/>
      <c r="N98" s="247"/>
      <c r="O98" s="247"/>
      <c r="P98" s="247"/>
      <c r="Q98" s="247"/>
      <c r="R98" s="247"/>
      <c r="S98" s="247"/>
      <c r="T98" s="248"/>
      <c r="AT98" s="249" t="s">
        <v>140</v>
      </c>
      <c r="AU98" s="249" t="s">
        <v>76</v>
      </c>
      <c r="AV98" s="13" t="s">
        <v>76</v>
      </c>
      <c r="AW98" s="13" t="s">
        <v>30</v>
      </c>
      <c r="AX98" s="13" t="s">
        <v>67</v>
      </c>
      <c r="AY98" s="249" t="s">
        <v>131</v>
      </c>
    </row>
    <row r="99" s="14" customFormat="1">
      <c r="B99" s="250"/>
      <c r="C99" s="251"/>
      <c r="D99" s="230" t="s">
        <v>140</v>
      </c>
      <c r="E99" s="252" t="s">
        <v>1</v>
      </c>
      <c r="F99" s="253" t="s">
        <v>143</v>
      </c>
      <c r="G99" s="251"/>
      <c r="H99" s="254">
        <v>14</v>
      </c>
      <c r="I99" s="255"/>
      <c r="J99" s="251"/>
      <c r="K99" s="251"/>
      <c r="L99" s="256"/>
      <c r="M99" s="257"/>
      <c r="N99" s="258"/>
      <c r="O99" s="258"/>
      <c r="P99" s="258"/>
      <c r="Q99" s="258"/>
      <c r="R99" s="258"/>
      <c r="S99" s="258"/>
      <c r="T99" s="259"/>
      <c r="AT99" s="260" t="s">
        <v>140</v>
      </c>
      <c r="AU99" s="260" t="s">
        <v>76</v>
      </c>
      <c r="AV99" s="14" t="s">
        <v>138</v>
      </c>
      <c r="AW99" s="14" t="s">
        <v>30</v>
      </c>
      <c r="AX99" s="14" t="s">
        <v>74</v>
      </c>
      <c r="AY99" s="260" t="s">
        <v>131</v>
      </c>
    </row>
    <row r="100" s="1" customFormat="1" ht="16.5" customHeight="1">
      <c r="B100" s="38"/>
      <c r="C100" s="216" t="s">
        <v>150</v>
      </c>
      <c r="D100" s="216" t="s">
        <v>133</v>
      </c>
      <c r="E100" s="217" t="s">
        <v>151</v>
      </c>
      <c r="F100" s="218" t="s">
        <v>152</v>
      </c>
      <c r="G100" s="219" t="s">
        <v>136</v>
      </c>
      <c r="H100" s="220">
        <v>187.94999999999999</v>
      </c>
      <c r="I100" s="221"/>
      <c r="J100" s="222">
        <f>ROUND(I100*H100,2)</f>
        <v>0</v>
      </c>
      <c r="K100" s="218" t="s">
        <v>146</v>
      </c>
      <c r="L100" s="43"/>
      <c r="M100" s="223" t="s">
        <v>1</v>
      </c>
      <c r="N100" s="224" t="s">
        <v>38</v>
      </c>
      <c r="O100" s="79"/>
      <c r="P100" s="225">
        <f>O100*H100</f>
        <v>0</v>
      </c>
      <c r="Q100" s="225">
        <v>0</v>
      </c>
      <c r="R100" s="225">
        <f>Q100*H100</f>
        <v>0</v>
      </c>
      <c r="S100" s="225">
        <v>0.57999999999999996</v>
      </c>
      <c r="T100" s="226">
        <f>S100*H100</f>
        <v>109.01099999999998</v>
      </c>
      <c r="AR100" s="17" t="s">
        <v>138</v>
      </c>
      <c r="AT100" s="17" t="s">
        <v>133</v>
      </c>
      <c r="AU100" s="17" t="s">
        <v>76</v>
      </c>
      <c r="AY100" s="17" t="s">
        <v>131</v>
      </c>
      <c r="BE100" s="227">
        <f>IF(N100="základní",J100,0)</f>
        <v>0</v>
      </c>
      <c r="BF100" s="227">
        <f>IF(N100="snížená",J100,0)</f>
        <v>0</v>
      </c>
      <c r="BG100" s="227">
        <f>IF(N100="zákl. přenesená",J100,0)</f>
        <v>0</v>
      </c>
      <c r="BH100" s="227">
        <f>IF(N100="sníž. přenesená",J100,0)</f>
        <v>0</v>
      </c>
      <c r="BI100" s="227">
        <f>IF(N100="nulová",J100,0)</f>
        <v>0</v>
      </c>
      <c r="BJ100" s="17" t="s">
        <v>74</v>
      </c>
      <c r="BK100" s="227">
        <f>ROUND(I100*H100,2)</f>
        <v>0</v>
      </c>
      <c r="BL100" s="17" t="s">
        <v>138</v>
      </c>
      <c r="BM100" s="17" t="s">
        <v>153</v>
      </c>
    </row>
    <row r="101" s="12" customFormat="1">
      <c r="B101" s="228"/>
      <c r="C101" s="229"/>
      <c r="D101" s="230" t="s">
        <v>140</v>
      </c>
      <c r="E101" s="231" t="s">
        <v>1</v>
      </c>
      <c r="F101" s="232" t="s">
        <v>154</v>
      </c>
      <c r="G101" s="229"/>
      <c r="H101" s="231" t="s">
        <v>1</v>
      </c>
      <c r="I101" s="233"/>
      <c r="J101" s="229"/>
      <c r="K101" s="229"/>
      <c r="L101" s="234"/>
      <c r="M101" s="235"/>
      <c r="N101" s="236"/>
      <c r="O101" s="236"/>
      <c r="P101" s="236"/>
      <c r="Q101" s="236"/>
      <c r="R101" s="236"/>
      <c r="S101" s="236"/>
      <c r="T101" s="237"/>
      <c r="AT101" s="238" t="s">
        <v>140</v>
      </c>
      <c r="AU101" s="238" t="s">
        <v>76</v>
      </c>
      <c r="AV101" s="12" t="s">
        <v>74</v>
      </c>
      <c r="AW101" s="12" t="s">
        <v>30</v>
      </c>
      <c r="AX101" s="12" t="s">
        <v>67</v>
      </c>
      <c r="AY101" s="238" t="s">
        <v>131</v>
      </c>
    </row>
    <row r="102" s="13" customFormat="1">
      <c r="B102" s="239"/>
      <c r="C102" s="240"/>
      <c r="D102" s="230" t="s">
        <v>140</v>
      </c>
      <c r="E102" s="241" t="s">
        <v>1</v>
      </c>
      <c r="F102" s="242" t="s">
        <v>155</v>
      </c>
      <c r="G102" s="240"/>
      <c r="H102" s="243">
        <v>187.94999999999999</v>
      </c>
      <c r="I102" s="244"/>
      <c r="J102" s="240"/>
      <c r="K102" s="240"/>
      <c r="L102" s="245"/>
      <c r="M102" s="246"/>
      <c r="N102" s="247"/>
      <c r="O102" s="247"/>
      <c r="P102" s="247"/>
      <c r="Q102" s="247"/>
      <c r="R102" s="247"/>
      <c r="S102" s="247"/>
      <c r="T102" s="248"/>
      <c r="AT102" s="249" t="s">
        <v>140</v>
      </c>
      <c r="AU102" s="249" t="s">
        <v>76</v>
      </c>
      <c r="AV102" s="13" t="s">
        <v>76</v>
      </c>
      <c r="AW102" s="13" t="s">
        <v>30</v>
      </c>
      <c r="AX102" s="13" t="s">
        <v>67</v>
      </c>
      <c r="AY102" s="249" t="s">
        <v>131</v>
      </c>
    </row>
    <row r="103" s="14" customFormat="1">
      <c r="B103" s="250"/>
      <c r="C103" s="251"/>
      <c r="D103" s="230" t="s">
        <v>140</v>
      </c>
      <c r="E103" s="252" t="s">
        <v>1</v>
      </c>
      <c r="F103" s="253" t="s">
        <v>143</v>
      </c>
      <c r="G103" s="251"/>
      <c r="H103" s="254">
        <v>187.94999999999999</v>
      </c>
      <c r="I103" s="255"/>
      <c r="J103" s="251"/>
      <c r="K103" s="251"/>
      <c r="L103" s="256"/>
      <c r="M103" s="257"/>
      <c r="N103" s="258"/>
      <c r="O103" s="258"/>
      <c r="P103" s="258"/>
      <c r="Q103" s="258"/>
      <c r="R103" s="258"/>
      <c r="S103" s="258"/>
      <c r="T103" s="259"/>
      <c r="AT103" s="260" t="s">
        <v>140</v>
      </c>
      <c r="AU103" s="260" t="s">
        <v>76</v>
      </c>
      <c r="AV103" s="14" t="s">
        <v>138</v>
      </c>
      <c r="AW103" s="14" t="s">
        <v>30</v>
      </c>
      <c r="AX103" s="14" t="s">
        <v>74</v>
      </c>
      <c r="AY103" s="260" t="s">
        <v>131</v>
      </c>
    </row>
    <row r="104" s="1" customFormat="1" ht="16.5" customHeight="1">
      <c r="B104" s="38"/>
      <c r="C104" s="216" t="s">
        <v>138</v>
      </c>
      <c r="D104" s="216" t="s">
        <v>133</v>
      </c>
      <c r="E104" s="217" t="s">
        <v>156</v>
      </c>
      <c r="F104" s="218" t="s">
        <v>157</v>
      </c>
      <c r="G104" s="219" t="s">
        <v>136</v>
      </c>
      <c r="H104" s="220">
        <v>192.5</v>
      </c>
      <c r="I104" s="221"/>
      <c r="J104" s="222">
        <f>ROUND(I104*H104,2)</f>
        <v>0</v>
      </c>
      <c r="K104" s="218" t="s">
        <v>146</v>
      </c>
      <c r="L104" s="43"/>
      <c r="M104" s="223" t="s">
        <v>1</v>
      </c>
      <c r="N104" s="224" t="s">
        <v>38</v>
      </c>
      <c r="O104" s="79"/>
      <c r="P104" s="225">
        <f>O104*H104</f>
        <v>0</v>
      </c>
      <c r="Q104" s="225">
        <v>0</v>
      </c>
      <c r="R104" s="225">
        <f>Q104*H104</f>
        <v>0</v>
      </c>
      <c r="S104" s="225">
        <v>0.75</v>
      </c>
      <c r="T104" s="226">
        <f>S104*H104</f>
        <v>144.375</v>
      </c>
      <c r="AR104" s="17" t="s">
        <v>138</v>
      </c>
      <c r="AT104" s="17" t="s">
        <v>133</v>
      </c>
      <c r="AU104" s="17" t="s">
        <v>76</v>
      </c>
      <c r="AY104" s="17" t="s">
        <v>131</v>
      </c>
      <c r="BE104" s="227">
        <f>IF(N104="základní",J104,0)</f>
        <v>0</v>
      </c>
      <c r="BF104" s="227">
        <f>IF(N104="snížená",J104,0)</f>
        <v>0</v>
      </c>
      <c r="BG104" s="227">
        <f>IF(N104="zákl. přenesená",J104,0)</f>
        <v>0</v>
      </c>
      <c r="BH104" s="227">
        <f>IF(N104="sníž. přenesená",J104,0)</f>
        <v>0</v>
      </c>
      <c r="BI104" s="227">
        <f>IF(N104="nulová",J104,0)</f>
        <v>0</v>
      </c>
      <c r="BJ104" s="17" t="s">
        <v>74</v>
      </c>
      <c r="BK104" s="227">
        <f>ROUND(I104*H104,2)</f>
        <v>0</v>
      </c>
      <c r="BL104" s="17" t="s">
        <v>138</v>
      </c>
      <c r="BM104" s="17" t="s">
        <v>158</v>
      </c>
    </row>
    <row r="105" s="12" customFormat="1">
      <c r="B105" s="228"/>
      <c r="C105" s="229"/>
      <c r="D105" s="230" t="s">
        <v>140</v>
      </c>
      <c r="E105" s="231" t="s">
        <v>1</v>
      </c>
      <c r="F105" s="232" t="s">
        <v>159</v>
      </c>
      <c r="G105" s="229"/>
      <c r="H105" s="231" t="s">
        <v>1</v>
      </c>
      <c r="I105" s="233"/>
      <c r="J105" s="229"/>
      <c r="K105" s="229"/>
      <c r="L105" s="234"/>
      <c r="M105" s="235"/>
      <c r="N105" s="236"/>
      <c r="O105" s="236"/>
      <c r="P105" s="236"/>
      <c r="Q105" s="236"/>
      <c r="R105" s="236"/>
      <c r="S105" s="236"/>
      <c r="T105" s="237"/>
      <c r="AT105" s="238" t="s">
        <v>140</v>
      </c>
      <c r="AU105" s="238" t="s">
        <v>76</v>
      </c>
      <c r="AV105" s="12" t="s">
        <v>74</v>
      </c>
      <c r="AW105" s="12" t="s">
        <v>30</v>
      </c>
      <c r="AX105" s="12" t="s">
        <v>67</v>
      </c>
      <c r="AY105" s="238" t="s">
        <v>131</v>
      </c>
    </row>
    <row r="106" s="13" customFormat="1">
      <c r="B106" s="239"/>
      <c r="C106" s="240"/>
      <c r="D106" s="230" t="s">
        <v>140</v>
      </c>
      <c r="E106" s="241" t="s">
        <v>1</v>
      </c>
      <c r="F106" s="242" t="s">
        <v>160</v>
      </c>
      <c r="G106" s="240"/>
      <c r="H106" s="243">
        <v>192.5</v>
      </c>
      <c r="I106" s="244"/>
      <c r="J106" s="240"/>
      <c r="K106" s="240"/>
      <c r="L106" s="245"/>
      <c r="M106" s="246"/>
      <c r="N106" s="247"/>
      <c r="O106" s="247"/>
      <c r="P106" s="247"/>
      <c r="Q106" s="247"/>
      <c r="R106" s="247"/>
      <c r="S106" s="247"/>
      <c r="T106" s="248"/>
      <c r="AT106" s="249" t="s">
        <v>140</v>
      </c>
      <c r="AU106" s="249" t="s">
        <v>76</v>
      </c>
      <c r="AV106" s="13" t="s">
        <v>76</v>
      </c>
      <c r="AW106" s="13" t="s">
        <v>30</v>
      </c>
      <c r="AX106" s="13" t="s">
        <v>67</v>
      </c>
      <c r="AY106" s="249" t="s">
        <v>131</v>
      </c>
    </row>
    <row r="107" s="14" customFormat="1">
      <c r="B107" s="250"/>
      <c r="C107" s="251"/>
      <c r="D107" s="230" t="s">
        <v>140</v>
      </c>
      <c r="E107" s="252" t="s">
        <v>1</v>
      </c>
      <c r="F107" s="253" t="s">
        <v>143</v>
      </c>
      <c r="G107" s="251"/>
      <c r="H107" s="254">
        <v>192.5</v>
      </c>
      <c r="I107" s="255"/>
      <c r="J107" s="251"/>
      <c r="K107" s="251"/>
      <c r="L107" s="256"/>
      <c r="M107" s="257"/>
      <c r="N107" s="258"/>
      <c r="O107" s="258"/>
      <c r="P107" s="258"/>
      <c r="Q107" s="258"/>
      <c r="R107" s="258"/>
      <c r="S107" s="258"/>
      <c r="T107" s="259"/>
      <c r="AT107" s="260" t="s">
        <v>140</v>
      </c>
      <c r="AU107" s="260" t="s">
        <v>76</v>
      </c>
      <c r="AV107" s="14" t="s">
        <v>138</v>
      </c>
      <c r="AW107" s="14" t="s">
        <v>30</v>
      </c>
      <c r="AX107" s="14" t="s">
        <v>74</v>
      </c>
      <c r="AY107" s="260" t="s">
        <v>131</v>
      </c>
    </row>
    <row r="108" s="1" customFormat="1" ht="16.5" customHeight="1">
      <c r="B108" s="38"/>
      <c r="C108" s="216" t="s">
        <v>161</v>
      </c>
      <c r="D108" s="216" t="s">
        <v>133</v>
      </c>
      <c r="E108" s="217" t="s">
        <v>162</v>
      </c>
      <c r="F108" s="218" t="s">
        <v>163</v>
      </c>
      <c r="G108" s="219" t="s">
        <v>136</v>
      </c>
      <c r="H108" s="220">
        <v>175</v>
      </c>
      <c r="I108" s="221"/>
      <c r="J108" s="222">
        <f>ROUND(I108*H108,2)</f>
        <v>0</v>
      </c>
      <c r="K108" s="218" t="s">
        <v>146</v>
      </c>
      <c r="L108" s="43"/>
      <c r="M108" s="223" t="s">
        <v>1</v>
      </c>
      <c r="N108" s="224" t="s">
        <v>38</v>
      </c>
      <c r="O108" s="79"/>
      <c r="P108" s="225">
        <f>O108*H108</f>
        <v>0</v>
      </c>
      <c r="Q108" s="225">
        <v>0</v>
      </c>
      <c r="R108" s="225">
        <f>Q108*H108</f>
        <v>0</v>
      </c>
      <c r="S108" s="225">
        <v>0.098000000000000004</v>
      </c>
      <c r="T108" s="226">
        <f>S108*H108</f>
        <v>17.150000000000002</v>
      </c>
      <c r="AR108" s="17" t="s">
        <v>138</v>
      </c>
      <c r="AT108" s="17" t="s">
        <v>133</v>
      </c>
      <c r="AU108" s="17" t="s">
        <v>76</v>
      </c>
      <c r="AY108" s="17" t="s">
        <v>131</v>
      </c>
      <c r="BE108" s="227">
        <f>IF(N108="základní",J108,0)</f>
        <v>0</v>
      </c>
      <c r="BF108" s="227">
        <f>IF(N108="snížená",J108,0)</f>
        <v>0</v>
      </c>
      <c r="BG108" s="227">
        <f>IF(N108="zákl. přenesená",J108,0)</f>
        <v>0</v>
      </c>
      <c r="BH108" s="227">
        <f>IF(N108="sníž. přenesená",J108,0)</f>
        <v>0</v>
      </c>
      <c r="BI108" s="227">
        <f>IF(N108="nulová",J108,0)</f>
        <v>0</v>
      </c>
      <c r="BJ108" s="17" t="s">
        <v>74</v>
      </c>
      <c r="BK108" s="227">
        <f>ROUND(I108*H108,2)</f>
        <v>0</v>
      </c>
      <c r="BL108" s="17" t="s">
        <v>138</v>
      </c>
      <c r="BM108" s="17" t="s">
        <v>164</v>
      </c>
    </row>
    <row r="109" s="12" customFormat="1">
      <c r="B109" s="228"/>
      <c r="C109" s="229"/>
      <c r="D109" s="230" t="s">
        <v>140</v>
      </c>
      <c r="E109" s="231" t="s">
        <v>1</v>
      </c>
      <c r="F109" s="232" t="s">
        <v>159</v>
      </c>
      <c r="G109" s="229"/>
      <c r="H109" s="231" t="s">
        <v>1</v>
      </c>
      <c r="I109" s="233"/>
      <c r="J109" s="229"/>
      <c r="K109" s="229"/>
      <c r="L109" s="234"/>
      <c r="M109" s="235"/>
      <c r="N109" s="236"/>
      <c r="O109" s="236"/>
      <c r="P109" s="236"/>
      <c r="Q109" s="236"/>
      <c r="R109" s="236"/>
      <c r="S109" s="236"/>
      <c r="T109" s="237"/>
      <c r="AT109" s="238" t="s">
        <v>140</v>
      </c>
      <c r="AU109" s="238" t="s">
        <v>76</v>
      </c>
      <c r="AV109" s="12" t="s">
        <v>74</v>
      </c>
      <c r="AW109" s="12" t="s">
        <v>30</v>
      </c>
      <c r="AX109" s="12" t="s">
        <v>67</v>
      </c>
      <c r="AY109" s="238" t="s">
        <v>131</v>
      </c>
    </row>
    <row r="110" s="13" customFormat="1">
      <c r="B110" s="239"/>
      <c r="C110" s="240"/>
      <c r="D110" s="230" t="s">
        <v>140</v>
      </c>
      <c r="E110" s="241" t="s">
        <v>1</v>
      </c>
      <c r="F110" s="242" t="s">
        <v>165</v>
      </c>
      <c r="G110" s="240"/>
      <c r="H110" s="243">
        <v>175</v>
      </c>
      <c r="I110" s="244"/>
      <c r="J110" s="240"/>
      <c r="K110" s="240"/>
      <c r="L110" s="245"/>
      <c r="M110" s="246"/>
      <c r="N110" s="247"/>
      <c r="O110" s="247"/>
      <c r="P110" s="247"/>
      <c r="Q110" s="247"/>
      <c r="R110" s="247"/>
      <c r="S110" s="247"/>
      <c r="T110" s="248"/>
      <c r="AT110" s="249" t="s">
        <v>140</v>
      </c>
      <c r="AU110" s="249" t="s">
        <v>76</v>
      </c>
      <c r="AV110" s="13" t="s">
        <v>76</v>
      </c>
      <c r="AW110" s="13" t="s">
        <v>30</v>
      </c>
      <c r="AX110" s="13" t="s">
        <v>67</v>
      </c>
      <c r="AY110" s="249" t="s">
        <v>131</v>
      </c>
    </row>
    <row r="111" s="14" customFormat="1">
      <c r="B111" s="250"/>
      <c r="C111" s="251"/>
      <c r="D111" s="230" t="s">
        <v>140</v>
      </c>
      <c r="E111" s="252" t="s">
        <v>1</v>
      </c>
      <c r="F111" s="253" t="s">
        <v>143</v>
      </c>
      <c r="G111" s="251"/>
      <c r="H111" s="254">
        <v>175</v>
      </c>
      <c r="I111" s="255"/>
      <c r="J111" s="251"/>
      <c r="K111" s="251"/>
      <c r="L111" s="256"/>
      <c r="M111" s="257"/>
      <c r="N111" s="258"/>
      <c r="O111" s="258"/>
      <c r="P111" s="258"/>
      <c r="Q111" s="258"/>
      <c r="R111" s="258"/>
      <c r="S111" s="258"/>
      <c r="T111" s="259"/>
      <c r="AT111" s="260" t="s">
        <v>140</v>
      </c>
      <c r="AU111" s="260" t="s">
        <v>76</v>
      </c>
      <c r="AV111" s="14" t="s">
        <v>138</v>
      </c>
      <c r="AW111" s="14" t="s">
        <v>30</v>
      </c>
      <c r="AX111" s="14" t="s">
        <v>74</v>
      </c>
      <c r="AY111" s="260" t="s">
        <v>131</v>
      </c>
    </row>
    <row r="112" s="1" customFormat="1" ht="16.5" customHeight="1">
      <c r="B112" s="38"/>
      <c r="C112" s="216" t="s">
        <v>166</v>
      </c>
      <c r="D112" s="216" t="s">
        <v>133</v>
      </c>
      <c r="E112" s="217" t="s">
        <v>167</v>
      </c>
      <c r="F112" s="218" t="s">
        <v>168</v>
      </c>
      <c r="G112" s="219" t="s">
        <v>136</v>
      </c>
      <c r="H112" s="220">
        <v>56.700000000000003</v>
      </c>
      <c r="I112" s="221"/>
      <c r="J112" s="222">
        <f>ROUND(I112*H112,2)</f>
        <v>0</v>
      </c>
      <c r="K112" s="218" t="s">
        <v>146</v>
      </c>
      <c r="L112" s="43"/>
      <c r="M112" s="223" t="s">
        <v>1</v>
      </c>
      <c r="N112" s="224" t="s">
        <v>38</v>
      </c>
      <c r="O112" s="79"/>
      <c r="P112" s="225">
        <f>O112*H112</f>
        <v>0</v>
      </c>
      <c r="Q112" s="225">
        <v>0</v>
      </c>
      <c r="R112" s="225">
        <f>Q112*H112</f>
        <v>0</v>
      </c>
      <c r="S112" s="225">
        <v>0.44</v>
      </c>
      <c r="T112" s="226">
        <f>S112*H112</f>
        <v>24.948</v>
      </c>
      <c r="AR112" s="17" t="s">
        <v>138</v>
      </c>
      <c r="AT112" s="17" t="s">
        <v>133</v>
      </c>
      <c r="AU112" s="17" t="s">
        <v>76</v>
      </c>
      <c r="AY112" s="17" t="s">
        <v>131</v>
      </c>
      <c r="BE112" s="227">
        <f>IF(N112="základní",J112,0)</f>
        <v>0</v>
      </c>
      <c r="BF112" s="227">
        <f>IF(N112="snížená",J112,0)</f>
        <v>0</v>
      </c>
      <c r="BG112" s="227">
        <f>IF(N112="zákl. přenesená",J112,0)</f>
        <v>0</v>
      </c>
      <c r="BH112" s="227">
        <f>IF(N112="sníž. přenesená",J112,0)</f>
        <v>0</v>
      </c>
      <c r="BI112" s="227">
        <f>IF(N112="nulová",J112,0)</f>
        <v>0</v>
      </c>
      <c r="BJ112" s="17" t="s">
        <v>74</v>
      </c>
      <c r="BK112" s="227">
        <f>ROUND(I112*H112,2)</f>
        <v>0</v>
      </c>
      <c r="BL112" s="17" t="s">
        <v>138</v>
      </c>
      <c r="BM112" s="17" t="s">
        <v>169</v>
      </c>
    </row>
    <row r="113" s="12" customFormat="1">
      <c r="B113" s="228"/>
      <c r="C113" s="229"/>
      <c r="D113" s="230" t="s">
        <v>140</v>
      </c>
      <c r="E113" s="231" t="s">
        <v>1</v>
      </c>
      <c r="F113" s="232" t="s">
        <v>170</v>
      </c>
      <c r="G113" s="229"/>
      <c r="H113" s="231" t="s">
        <v>1</v>
      </c>
      <c r="I113" s="233"/>
      <c r="J113" s="229"/>
      <c r="K113" s="229"/>
      <c r="L113" s="234"/>
      <c r="M113" s="235"/>
      <c r="N113" s="236"/>
      <c r="O113" s="236"/>
      <c r="P113" s="236"/>
      <c r="Q113" s="236"/>
      <c r="R113" s="236"/>
      <c r="S113" s="236"/>
      <c r="T113" s="237"/>
      <c r="AT113" s="238" t="s">
        <v>140</v>
      </c>
      <c r="AU113" s="238" t="s">
        <v>76</v>
      </c>
      <c r="AV113" s="12" t="s">
        <v>74</v>
      </c>
      <c r="AW113" s="12" t="s">
        <v>30</v>
      </c>
      <c r="AX113" s="12" t="s">
        <v>67</v>
      </c>
      <c r="AY113" s="238" t="s">
        <v>131</v>
      </c>
    </row>
    <row r="114" s="13" customFormat="1">
      <c r="B114" s="239"/>
      <c r="C114" s="240"/>
      <c r="D114" s="230" t="s">
        <v>140</v>
      </c>
      <c r="E114" s="241" t="s">
        <v>1</v>
      </c>
      <c r="F114" s="242" t="s">
        <v>171</v>
      </c>
      <c r="G114" s="240"/>
      <c r="H114" s="243">
        <v>42</v>
      </c>
      <c r="I114" s="244"/>
      <c r="J114" s="240"/>
      <c r="K114" s="240"/>
      <c r="L114" s="245"/>
      <c r="M114" s="246"/>
      <c r="N114" s="247"/>
      <c r="O114" s="247"/>
      <c r="P114" s="247"/>
      <c r="Q114" s="247"/>
      <c r="R114" s="247"/>
      <c r="S114" s="247"/>
      <c r="T114" s="248"/>
      <c r="AT114" s="249" t="s">
        <v>140</v>
      </c>
      <c r="AU114" s="249" t="s">
        <v>76</v>
      </c>
      <c r="AV114" s="13" t="s">
        <v>76</v>
      </c>
      <c r="AW114" s="13" t="s">
        <v>30</v>
      </c>
      <c r="AX114" s="13" t="s">
        <v>67</v>
      </c>
      <c r="AY114" s="249" t="s">
        <v>131</v>
      </c>
    </row>
    <row r="115" s="15" customFormat="1">
      <c r="B115" s="261"/>
      <c r="C115" s="262"/>
      <c r="D115" s="230" t="s">
        <v>140</v>
      </c>
      <c r="E115" s="263" t="s">
        <v>1</v>
      </c>
      <c r="F115" s="264" t="s">
        <v>172</v>
      </c>
      <c r="G115" s="262"/>
      <c r="H115" s="265">
        <v>42</v>
      </c>
      <c r="I115" s="266"/>
      <c r="J115" s="262"/>
      <c r="K115" s="262"/>
      <c r="L115" s="267"/>
      <c r="M115" s="268"/>
      <c r="N115" s="269"/>
      <c r="O115" s="269"/>
      <c r="P115" s="269"/>
      <c r="Q115" s="269"/>
      <c r="R115" s="269"/>
      <c r="S115" s="269"/>
      <c r="T115" s="270"/>
      <c r="AT115" s="271" t="s">
        <v>140</v>
      </c>
      <c r="AU115" s="271" t="s">
        <v>76</v>
      </c>
      <c r="AV115" s="15" t="s">
        <v>150</v>
      </c>
      <c r="AW115" s="15" t="s">
        <v>30</v>
      </c>
      <c r="AX115" s="15" t="s">
        <v>67</v>
      </c>
      <c r="AY115" s="271" t="s">
        <v>131</v>
      </c>
    </row>
    <row r="116" s="12" customFormat="1">
      <c r="B116" s="228"/>
      <c r="C116" s="229"/>
      <c r="D116" s="230" t="s">
        <v>140</v>
      </c>
      <c r="E116" s="231" t="s">
        <v>1</v>
      </c>
      <c r="F116" s="232" t="s">
        <v>148</v>
      </c>
      <c r="G116" s="229"/>
      <c r="H116" s="231" t="s">
        <v>1</v>
      </c>
      <c r="I116" s="233"/>
      <c r="J116" s="229"/>
      <c r="K116" s="229"/>
      <c r="L116" s="234"/>
      <c r="M116" s="235"/>
      <c r="N116" s="236"/>
      <c r="O116" s="236"/>
      <c r="P116" s="236"/>
      <c r="Q116" s="236"/>
      <c r="R116" s="236"/>
      <c r="S116" s="236"/>
      <c r="T116" s="237"/>
      <c r="AT116" s="238" t="s">
        <v>140</v>
      </c>
      <c r="AU116" s="238" t="s">
        <v>76</v>
      </c>
      <c r="AV116" s="12" t="s">
        <v>74</v>
      </c>
      <c r="AW116" s="12" t="s">
        <v>30</v>
      </c>
      <c r="AX116" s="12" t="s">
        <v>67</v>
      </c>
      <c r="AY116" s="238" t="s">
        <v>131</v>
      </c>
    </row>
    <row r="117" s="13" customFormat="1">
      <c r="B117" s="239"/>
      <c r="C117" s="240"/>
      <c r="D117" s="230" t="s">
        <v>140</v>
      </c>
      <c r="E117" s="241" t="s">
        <v>1</v>
      </c>
      <c r="F117" s="242" t="s">
        <v>173</v>
      </c>
      <c r="G117" s="240"/>
      <c r="H117" s="243">
        <v>14.699999999999999</v>
      </c>
      <c r="I117" s="244"/>
      <c r="J117" s="240"/>
      <c r="K117" s="240"/>
      <c r="L117" s="245"/>
      <c r="M117" s="246"/>
      <c r="N117" s="247"/>
      <c r="O117" s="247"/>
      <c r="P117" s="247"/>
      <c r="Q117" s="247"/>
      <c r="R117" s="247"/>
      <c r="S117" s="247"/>
      <c r="T117" s="248"/>
      <c r="AT117" s="249" t="s">
        <v>140</v>
      </c>
      <c r="AU117" s="249" t="s">
        <v>76</v>
      </c>
      <c r="AV117" s="13" t="s">
        <v>76</v>
      </c>
      <c r="AW117" s="13" t="s">
        <v>30</v>
      </c>
      <c r="AX117" s="13" t="s">
        <v>67</v>
      </c>
      <c r="AY117" s="249" t="s">
        <v>131</v>
      </c>
    </row>
    <row r="118" s="15" customFormat="1">
      <c r="B118" s="261"/>
      <c r="C118" s="262"/>
      <c r="D118" s="230" t="s">
        <v>140</v>
      </c>
      <c r="E118" s="263" t="s">
        <v>1</v>
      </c>
      <c r="F118" s="264" t="s">
        <v>172</v>
      </c>
      <c r="G118" s="262"/>
      <c r="H118" s="265">
        <v>14.699999999999999</v>
      </c>
      <c r="I118" s="266"/>
      <c r="J118" s="262"/>
      <c r="K118" s="262"/>
      <c r="L118" s="267"/>
      <c r="M118" s="268"/>
      <c r="N118" s="269"/>
      <c r="O118" s="269"/>
      <c r="P118" s="269"/>
      <c r="Q118" s="269"/>
      <c r="R118" s="269"/>
      <c r="S118" s="269"/>
      <c r="T118" s="270"/>
      <c r="AT118" s="271" t="s">
        <v>140</v>
      </c>
      <c r="AU118" s="271" t="s">
        <v>76</v>
      </c>
      <c r="AV118" s="15" t="s">
        <v>150</v>
      </c>
      <c r="AW118" s="15" t="s">
        <v>30</v>
      </c>
      <c r="AX118" s="15" t="s">
        <v>67</v>
      </c>
      <c r="AY118" s="271" t="s">
        <v>131</v>
      </c>
    </row>
    <row r="119" s="14" customFormat="1">
      <c r="B119" s="250"/>
      <c r="C119" s="251"/>
      <c r="D119" s="230" t="s">
        <v>140</v>
      </c>
      <c r="E119" s="252" t="s">
        <v>1</v>
      </c>
      <c r="F119" s="253" t="s">
        <v>143</v>
      </c>
      <c r="G119" s="251"/>
      <c r="H119" s="254">
        <v>56.700000000000003</v>
      </c>
      <c r="I119" s="255"/>
      <c r="J119" s="251"/>
      <c r="K119" s="251"/>
      <c r="L119" s="256"/>
      <c r="M119" s="257"/>
      <c r="N119" s="258"/>
      <c r="O119" s="258"/>
      <c r="P119" s="258"/>
      <c r="Q119" s="258"/>
      <c r="R119" s="258"/>
      <c r="S119" s="258"/>
      <c r="T119" s="259"/>
      <c r="AT119" s="260" t="s">
        <v>140</v>
      </c>
      <c r="AU119" s="260" t="s">
        <v>76</v>
      </c>
      <c r="AV119" s="14" t="s">
        <v>138</v>
      </c>
      <c r="AW119" s="14" t="s">
        <v>30</v>
      </c>
      <c r="AX119" s="14" t="s">
        <v>74</v>
      </c>
      <c r="AY119" s="260" t="s">
        <v>131</v>
      </c>
    </row>
    <row r="120" s="1" customFormat="1" ht="16.5" customHeight="1">
      <c r="B120" s="38"/>
      <c r="C120" s="216" t="s">
        <v>174</v>
      </c>
      <c r="D120" s="216" t="s">
        <v>133</v>
      </c>
      <c r="E120" s="217" t="s">
        <v>175</v>
      </c>
      <c r="F120" s="218" t="s">
        <v>176</v>
      </c>
      <c r="G120" s="219" t="s">
        <v>136</v>
      </c>
      <c r="H120" s="220">
        <v>26</v>
      </c>
      <c r="I120" s="221"/>
      <c r="J120" s="222">
        <f>ROUND(I120*H120,2)</f>
        <v>0</v>
      </c>
      <c r="K120" s="218" t="s">
        <v>146</v>
      </c>
      <c r="L120" s="43"/>
      <c r="M120" s="223" t="s">
        <v>1</v>
      </c>
      <c r="N120" s="224" t="s">
        <v>38</v>
      </c>
      <c r="O120" s="79"/>
      <c r="P120" s="225">
        <f>O120*H120</f>
        <v>0</v>
      </c>
      <c r="Q120" s="225">
        <v>0</v>
      </c>
      <c r="R120" s="225">
        <f>Q120*H120</f>
        <v>0</v>
      </c>
      <c r="S120" s="225">
        <v>0.57999999999999996</v>
      </c>
      <c r="T120" s="226">
        <f>S120*H120</f>
        <v>15.079999999999998</v>
      </c>
      <c r="AR120" s="17" t="s">
        <v>138</v>
      </c>
      <c r="AT120" s="17" t="s">
        <v>133</v>
      </c>
      <c r="AU120" s="17" t="s">
        <v>76</v>
      </c>
      <c r="AY120" s="17" t="s">
        <v>131</v>
      </c>
      <c r="BE120" s="227">
        <f>IF(N120="základní",J120,0)</f>
        <v>0</v>
      </c>
      <c r="BF120" s="227">
        <f>IF(N120="snížená",J120,0)</f>
        <v>0</v>
      </c>
      <c r="BG120" s="227">
        <f>IF(N120="zákl. přenesená",J120,0)</f>
        <v>0</v>
      </c>
      <c r="BH120" s="227">
        <f>IF(N120="sníž. přenesená",J120,0)</f>
        <v>0</v>
      </c>
      <c r="BI120" s="227">
        <f>IF(N120="nulová",J120,0)</f>
        <v>0</v>
      </c>
      <c r="BJ120" s="17" t="s">
        <v>74</v>
      </c>
      <c r="BK120" s="227">
        <f>ROUND(I120*H120,2)</f>
        <v>0</v>
      </c>
      <c r="BL120" s="17" t="s">
        <v>138</v>
      </c>
      <c r="BM120" s="17" t="s">
        <v>177</v>
      </c>
    </row>
    <row r="121" s="12" customFormat="1">
      <c r="B121" s="228"/>
      <c r="C121" s="229"/>
      <c r="D121" s="230" t="s">
        <v>140</v>
      </c>
      <c r="E121" s="231" t="s">
        <v>1</v>
      </c>
      <c r="F121" s="232" t="s">
        <v>178</v>
      </c>
      <c r="G121" s="229"/>
      <c r="H121" s="231" t="s">
        <v>1</v>
      </c>
      <c r="I121" s="233"/>
      <c r="J121" s="229"/>
      <c r="K121" s="229"/>
      <c r="L121" s="234"/>
      <c r="M121" s="235"/>
      <c r="N121" s="236"/>
      <c r="O121" s="236"/>
      <c r="P121" s="236"/>
      <c r="Q121" s="236"/>
      <c r="R121" s="236"/>
      <c r="S121" s="236"/>
      <c r="T121" s="237"/>
      <c r="AT121" s="238" t="s">
        <v>140</v>
      </c>
      <c r="AU121" s="238" t="s">
        <v>76</v>
      </c>
      <c r="AV121" s="12" t="s">
        <v>74</v>
      </c>
      <c r="AW121" s="12" t="s">
        <v>30</v>
      </c>
      <c r="AX121" s="12" t="s">
        <v>67</v>
      </c>
      <c r="AY121" s="238" t="s">
        <v>131</v>
      </c>
    </row>
    <row r="122" s="13" customFormat="1">
      <c r="B122" s="239"/>
      <c r="C122" s="240"/>
      <c r="D122" s="230" t="s">
        <v>140</v>
      </c>
      <c r="E122" s="241" t="s">
        <v>1</v>
      </c>
      <c r="F122" s="242" t="s">
        <v>179</v>
      </c>
      <c r="G122" s="240"/>
      <c r="H122" s="243">
        <v>26</v>
      </c>
      <c r="I122" s="244"/>
      <c r="J122" s="240"/>
      <c r="K122" s="240"/>
      <c r="L122" s="245"/>
      <c r="M122" s="246"/>
      <c r="N122" s="247"/>
      <c r="O122" s="247"/>
      <c r="P122" s="247"/>
      <c r="Q122" s="247"/>
      <c r="R122" s="247"/>
      <c r="S122" s="247"/>
      <c r="T122" s="248"/>
      <c r="AT122" s="249" t="s">
        <v>140</v>
      </c>
      <c r="AU122" s="249" t="s">
        <v>76</v>
      </c>
      <c r="AV122" s="13" t="s">
        <v>76</v>
      </c>
      <c r="AW122" s="13" t="s">
        <v>30</v>
      </c>
      <c r="AX122" s="13" t="s">
        <v>67</v>
      </c>
      <c r="AY122" s="249" t="s">
        <v>131</v>
      </c>
    </row>
    <row r="123" s="14" customFormat="1">
      <c r="B123" s="250"/>
      <c r="C123" s="251"/>
      <c r="D123" s="230" t="s">
        <v>140</v>
      </c>
      <c r="E123" s="252" t="s">
        <v>1</v>
      </c>
      <c r="F123" s="253" t="s">
        <v>143</v>
      </c>
      <c r="G123" s="251"/>
      <c r="H123" s="254">
        <v>26</v>
      </c>
      <c r="I123" s="255"/>
      <c r="J123" s="251"/>
      <c r="K123" s="251"/>
      <c r="L123" s="256"/>
      <c r="M123" s="257"/>
      <c r="N123" s="258"/>
      <c r="O123" s="258"/>
      <c r="P123" s="258"/>
      <c r="Q123" s="258"/>
      <c r="R123" s="258"/>
      <c r="S123" s="258"/>
      <c r="T123" s="259"/>
      <c r="AT123" s="260" t="s">
        <v>140</v>
      </c>
      <c r="AU123" s="260" t="s">
        <v>76</v>
      </c>
      <c r="AV123" s="14" t="s">
        <v>138</v>
      </c>
      <c r="AW123" s="14" t="s">
        <v>30</v>
      </c>
      <c r="AX123" s="14" t="s">
        <v>74</v>
      </c>
      <c r="AY123" s="260" t="s">
        <v>131</v>
      </c>
    </row>
    <row r="124" s="1" customFormat="1" ht="16.5" customHeight="1">
      <c r="B124" s="38"/>
      <c r="C124" s="216" t="s">
        <v>180</v>
      </c>
      <c r="D124" s="216" t="s">
        <v>133</v>
      </c>
      <c r="E124" s="217" t="s">
        <v>181</v>
      </c>
      <c r="F124" s="218" t="s">
        <v>182</v>
      </c>
      <c r="G124" s="219" t="s">
        <v>136</v>
      </c>
      <c r="H124" s="220">
        <v>66</v>
      </c>
      <c r="I124" s="221"/>
      <c r="J124" s="222">
        <f>ROUND(I124*H124,2)</f>
        <v>0</v>
      </c>
      <c r="K124" s="218" t="s">
        <v>146</v>
      </c>
      <c r="L124" s="43"/>
      <c r="M124" s="223" t="s">
        <v>1</v>
      </c>
      <c r="N124" s="224" t="s">
        <v>38</v>
      </c>
      <c r="O124" s="79"/>
      <c r="P124" s="225">
        <f>O124*H124</f>
        <v>0</v>
      </c>
      <c r="Q124" s="225">
        <v>0</v>
      </c>
      <c r="R124" s="225">
        <f>Q124*H124</f>
        <v>0</v>
      </c>
      <c r="S124" s="225">
        <v>0.098000000000000004</v>
      </c>
      <c r="T124" s="226">
        <f>S124*H124</f>
        <v>6.468</v>
      </c>
      <c r="AR124" s="17" t="s">
        <v>138</v>
      </c>
      <c r="AT124" s="17" t="s">
        <v>133</v>
      </c>
      <c r="AU124" s="17" t="s">
        <v>76</v>
      </c>
      <c r="AY124" s="17" t="s">
        <v>131</v>
      </c>
      <c r="BE124" s="227">
        <f>IF(N124="základní",J124,0)</f>
        <v>0</v>
      </c>
      <c r="BF124" s="227">
        <f>IF(N124="snížená",J124,0)</f>
        <v>0</v>
      </c>
      <c r="BG124" s="227">
        <f>IF(N124="zákl. přenesená",J124,0)</f>
        <v>0</v>
      </c>
      <c r="BH124" s="227">
        <f>IF(N124="sníž. přenesená",J124,0)</f>
        <v>0</v>
      </c>
      <c r="BI124" s="227">
        <f>IF(N124="nulová",J124,0)</f>
        <v>0</v>
      </c>
      <c r="BJ124" s="17" t="s">
        <v>74</v>
      </c>
      <c r="BK124" s="227">
        <f>ROUND(I124*H124,2)</f>
        <v>0</v>
      </c>
      <c r="BL124" s="17" t="s">
        <v>138</v>
      </c>
      <c r="BM124" s="17" t="s">
        <v>183</v>
      </c>
    </row>
    <row r="125" s="12" customFormat="1">
      <c r="B125" s="228"/>
      <c r="C125" s="229"/>
      <c r="D125" s="230" t="s">
        <v>140</v>
      </c>
      <c r="E125" s="231" t="s">
        <v>1</v>
      </c>
      <c r="F125" s="232" t="s">
        <v>170</v>
      </c>
      <c r="G125" s="229"/>
      <c r="H125" s="231" t="s">
        <v>1</v>
      </c>
      <c r="I125" s="233"/>
      <c r="J125" s="229"/>
      <c r="K125" s="229"/>
      <c r="L125" s="234"/>
      <c r="M125" s="235"/>
      <c r="N125" s="236"/>
      <c r="O125" s="236"/>
      <c r="P125" s="236"/>
      <c r="Q125" s="236"/>
      <c r="R125" s="236"/>
      <c r="S125" s="236"/>
      <c r="T125" s="237"/>
      <c r="AT125" s="238" t="s">
        <v>140</v>
      </c>
      <c r="AU125" s="238" t="s">
        <v>76</v>
      </c>
      <c r="AV125" s="12" t="s">
        <v>74</v>
      </c>
      <c r="AW125" s="12" t="s">
        <v>30</v>
      </c>
      <c r="AX125" s="12" t="s">
        <v>67</v>
      </c>
      <c r="AY125" s="238" t="s">
        <v>131</v>
      </c>
    </row>
    <row r="126" s="13" customFormat="1">
      <c r="B126" s="239"/>
      <c r="C126" s="240"/>
      <c r="D126" s="230" t="s">
        <v>140</v>
      </c>
      <c r="E126" s="241" t="s">
        <v>1</v>
      </c>
      <c r="F126" s="242" t="s">
        <v>184</v>
      </c>
      <c r="G126" s="240"/>
      <c r="H126" s="243">
        <v>40</v>
      </c>
      <c r="I126" s="244"/>
      <c r="J126" s="240"/>
      <c r="K126" s="240"/>
      <c r="L126" s="245"/>
      <c r="M126" s="246"/>
      <c r="N126" s="247"/>
      <c r="O126" s="247"/>
      <c r="P126" s="247"/>
      <c r="Q126" s="247"/>
      <c r="R126" s="247"/>
      <c r="S126" s="247"/>
      <c r="T126" s="248"/>
      <c r="AT126" s="249" t="s">
        <v>140</v>
      </c>
      <c r="AU126" s="249" t="s">
        <v>76</v>
      </c>
      <c r="AV126" s="13" t="s">
        <v>76</v>
      </c>
      <c r="AW126" s="13" t="s">
        <v>30</v>
      </c>
      <c r="AX126" s="13" t="s">
        <v>67</v>
      </c>
      <c r="AY126" s="249" t="s">
        <v>131</v>
      </c>
    </row>
    <row r="127" s="12" customFormat="1">
      <c r="B127" s="228"/>
      <c r="C127" s="229"/>
      <c r="D127" s="230" t="s">
        <v>140</v>
      </c>
      <c r="E127" s="231" t="s">
        <v>1</v>
      </c>
      <c r="F127" s="232" t="s">
        <v>185</v>
      </c>
      <c r="G127" s="229"/>
      <c r="H127" s="231" t="s">
        <v>1</v>
      </c>
      <c r="I127" s="233"/>
      <c r="J127" s="229"/>
      <c r="K127" s="229"/>
      <c r="L127" s="234"/>
      <c r="M127" s="235"/>
      <c r="N127" s="236"/>
      <c r="O127" s="236"/>
      <c r="P127" s="236"/>
      <c r="Q127" s="236"/>
      <c r="R127" s="236"/>
      <c r="S127" s="236"/>
      <c r="T127" s="237"/>
      <c r="AT127" s="238" t="s">
        <v>140</v>
      </c>
      <c r="AU127" s="238" t="s">
        <v>76</v>
      </c>
      <c r="AV127" s="12" t="s">
        <v>74</v>
      </c>
      <c r="AW127" s="12" t="s">
        <v>30</v>
      </c>
      <c r="AX127" s="12" t="s">
        <v>67</v>
      </c>
      <c r="AY127" s="238" t="s">
        <v>131</v>
      </c>
    </row>
    <row r="128" s="13" customFormat="1">
      <c r="B128" s="239"/>
      <c r="C128" s="240"/>
      <c r="D128" s="230" t="s">
        <v>140</v>
      </c>
      <c r="E128" s="241" t="s">
        <v>1</v>
      </c>
      <c r="F128" s="242" t="s">
        <v>179</v>
      </c>
      <c r="G128" s="240"/>
      <c r="H128" s="243">
        <v>26</v>
      </c>
      <c r="I128" s="244"/>
      <c r="J128" s="240"/>
      <c r="K128" s="240"/>
      <c r="L128" s="245"/>
      <c r="M128" s="246"/>
      <c r="N128" s="247"/>
      <c r="O128" s="247"/>
      <c r="P128" s="247"/>
      <c r="Q128" s="247"/>
      <c r="R128" s="247"/>
      <c r="S128" s="247"/>
      <c r="T128" s="248"/>
      <c r="AT128" s="249" t="s">
        <v>140</v>
      </c>
      <c r="AU128" s="249" t="s">
        <v>76</v>
      </c>
      <c r="AV128" s="13" t="s">
        <v>76</v>
      </c>
      <c r="AW128" s="13" t="s">
        <v>30</v>
      </c>
      <c r="AX128" s="13" t="s">
        <v>67</v>
      </c>
      <c r="AY128" s="249" t="s">
        <v>131</v>
      </c>
    </row>
    <row r="129" s="14" customFormat="1">
      <c r="B129" s="250"/>
      <c r="C129" s="251"/>
      <c r="D129" s="230" t="s">
        <v>140</v>
      </c>
      <c r="E129" s="252" t="s">
        <v>1</v>
      </c>
      <c r="F129" s="253" t="s">
        <v>143</v>
      </c>
      <c r="G129" s="251"/>
      <c r="H129" s="254">
        <v>66</v>
      </c>
      <c r="I129" s="255"/>
      <c r="J129" s="251"/>
      <c r="K129" s="251"/>
      <c r="L129" s="256"/>
      <c r="M129" s="257"/>
      <c r="N129" s="258"/>
      <c r="O129" s="258"/>
      <c r="P129" s="258"/>
      <c r="Q129" s="258"/>
      <c r="R129" s="258"/>
      <c r="S129" s="258"/>
      <c r="T129" s="259"/>
      <c r="AT129" s="260" t="s">
        <v>140</v>
      </c>
      <c r="AU129" s="260" t="s">
        <v>76</v>
      </c>
      <c r="AV129" s="14" t="s">
        <v>138</v>
      </c>
      <c r="AW129" s="14" t="s">
        <v>30</v>
      </c>
      <c r="AX129" s="14" t="s">
        <v>74</v>
      </c>
      <c r="AY129" s="260" t="s">
        <v>131</v>
      </c>
    </row>
    <row r="130" s="1" customFormat="1" ht="16.5" customHeight="1">
      <c r="B130" s="38"/>
      <c r="C130" s="216" t="s">
        <v>186</v>
      </c>
      <c r="D130" s="216" t="s">
        <v>133</v>
      </c>
      <c r="E130" s="217" t="s">
        <v>187</v>
      </c>
      <c r="F130" s="218" t="s">
        <v>188</v>
      </c>
      <c r="G130" s="219" t="s">
        <v>136</v>
      </c>
      <c r="H130" s="220">
        <v>70</v>
      </c>
      <c r="I130" s="221"/>
      <c r="J130" s="222">
        <f>ROUND(I130*H130,2)</f>
        <v>0</v>
      </c>
      <c r="K130" s="218" t="s">
        <v>146</v>
      </c>
      <c r="L130" s="43"/>
      <c r="M130" s="223" t="s">
        <v>1</v>
      </c>
      <c r="N130" s="224" t="s">
        <v>38</v>
      </c>
      <c r="O130" s="79"/>
      <c r="P130" s="225">
        <f>O130*H130</f>
        <v>0</v>
      </c>
      <c r="Q130" s="225">
        <v>4.0000000000000003E-05</v>
      </c>
      <c r="R130" s="225">
        <f>Q130*H130</f>
        <v>0.0028000000000000004</v>
      </c>
      <c r="S130" s="225">
        <v>0.128</v>
      </c>
      <c r="T130" s="226">
        <f>S130*H130</f>
        <v>8.9600000000000009</v>
      </c>
      <c r="AR130" s="17" t="s">
        <v>138</v>
      </c>
      <c r="AT130" s="17" t="s">
        <v>133</v>
      </c>
      <c r="AU130" s="17" t="s">
        <v>76</v>
      </c>
      <c r="AY130" s="17" t="s">
        <v>131</v>
      </c>
      <c r="BE130" s="227">
        <f>IF(N130="základní",J130,0)</f>
        <v>0</v>
      </c>
      <c r="BF130" s="227">
        <f>IF(N130="snížená",J130,0)</f>
        <v>0</v>
      </c>
      <c r="BG130" s="227">
        <f>IF(N130="zákl. přenesená",J130,0)</f>
        <v>0</v>
      </c>
      <c r="BH130" s="227">
        <f>IF(N130="sníž. přenesená",J130,0)</f>
        <v>0</v>
      </c>
      <c r="BI130" s="227">
        <f>IF(N130="nulová",J130,0)</f>
        <v>0</v>
      </c>
      <c r="BJ130" s="17" t="s">
        <v>74</v>
      </c>
      <c r="BK130" s="227">
        <f>ROUND(I130*H130,2)</f>
        <v>0</v>
      </c>
      <c r="BL130" s="17" t="s">
        <v>138</v>
      </c>
      <c r="BM130" s="17" t="s">
        <v>189</v>
      </c>
    </row>
    <row r="131" s="12" customFormat="1">
      <c r="B131" s="228"/>
      <c r="C131" s="229"/>
      <c r="D131" s="230" t="s">
        <v>140</v>
      </c>
      <c r="E131" s="231" t="s">
        <v>1</v>
      </c>
      <c r="F131" s="232" t="s">
        <v>190</v>
      </c>
      <c r="G131" s="229"/>
      <c r="H131" s="231" t="s">
        <v>1</v>
      </c>
      <c r="I131" s="233"/>
      <c r="J131" s="229"/>
      <c r="K131" s="229"/>
      <c r="L131" s="234"/>
      <c r="M131" s="235"/>
      <c r="N131" s="236"/>
      <c r="O131" s="236"/>
      <c r="P131" s="236"/>
      <c r="Q131" s="236"/>
      <c r="R131" s="236"/>
      <c r="S131" s="236"/>
      <c r="T131" s="237"/>
      <c r="AT131" s="238" t="s">
        <v>140</v>
      </c>
      <c r="AU131" s="238" t="s">
        <v>76</v>
      </c>
      <c r="AV131" s="12" t="s">
        <v>74</v>
      </c>
      <c r="AW131" s="12" t="s">
        <v>30</v>
      </c>
      <c r="AX131" s="12" t="s">
        <v>67</v>
      </c>
      <c r="AY131" s="238" t="s">
        <v>131</v>
      </c>
    </row>
    <row r="132" s="13" customFormat="1">
      <c r="B132" s="239"/>
      <c r="C132" s="240"/>
      <c r="D132" s="230" t="s">
        <v>140</v>
      </c>
      <c r="E132" s="241" t="s">
        <v>1</v>
      </c>
      <c r="F132" s="242" t="s">
        <v>191</v>
      </c>
      <c r="G132" s="240"/>
      <c r="H132" s="243">
        <v>70</v>
      </c>
      <c r="I132" s="244"/>
      <c r="J132" s="240"/>
      <c r="K132" s="240"/>
      <c r="L132" s="245"/>
      <c r="M132" s="246"/>
      <c r="N132" s="247"/>
      <c r="O132" s="247"/>
      <c r="P132" s="247"/>
      <c r="Q132" s="247"/>
      <c r="R132" s="247"/>
      <c r="S132" s="247"/>
      <c r="T132" s="248"/>
      <c r="AT132" s="249" t="s">
        <v>140</v>
      </c>
      <c r="AU132" s="249" t="s">
        <v>76</v>
      </c>
      <c r="AV132" s="13" t="s">
        <v>76</v>
      </c>
      <c r="AW132" s="13" t="s">
        <v>30</v>
      </c>
      <c r="AX132" s="13" t="s">
        <v>67</v>
      </c>
      <c r="AY132" s="249" t="s">
        <v>131</v>
      </c>
    </row>
    <row r="133" s="14" customFormat="1">
      <c r="B133" s="250"/>
      <c r="C133" s="251"/>
      <c r="D133" s="230" t="s">
        <v>140</v>
      </c>
      <c r="E133" s="252" t="s">
        <v>1</v>
      </c>
      <c r="F133" s="253" t="s">
        <v>143</v>
      </c>
      <c r="G133" s="251"/>
      <c r="H133" s="254">
        <v>70</v>
      </c>
      <c r="I133" s="255"/>
      <c r="J133" s="251"/>
      <c r="K133" s="251"/>
      <c r="L133" s="256"/>
      <c r="M133" s="257"/>
      <c r="N133" s="258"/>
      <c r="O133" s="258"/>
      <c r="P133" s="258"/>
      <c r="Q133" s="258"/>
      <c r="R133" s="258"/>
      <c r="S133" s="258"/>
      <c r="T133" s="259"/>
      <c r="AT133" s="260" t="s">
        <v>140</v>
      </c>
      <c r="AU133" s="260" t="s">
        <v>76</v>
      </c>
      <c r="AV133" s="14" t="s">
        <v>138</v>
      </c>
      <c r="AW133" s="14" t="s">
        <v>30</v>
      </c>
      <c r="AX133" s="14" t="s">
        <v>74</v>
      </c>
      <c r="AY133" s="260" t="s">
        <v>131</v>
      </c>
    </row>
    <row r="134" s="1" customFormat="1" ht="16.5" customHeight="1">
      <c r="B134" s="38"/>
      <c r="C134" s="216" t="s">
        <v>192</v>
      </c>
      <c r="D134" s="216" t="s">
        <v>133</v>
      </c>
      <c r="E134" s="217" t="s">
        <v>193</v>
      </c>
      <c r="F134" s="218" t="s">
        <v>194</v>
      </c>
      <c r="G134" s="219" t="s">
        <v>195</v>
      </c>
      <c r="H134" s="220">
        <v>8.6999999999999993</v>
      </c>
      <c r="I134" s="221"/>
      <c r="J134" s="222">
        <f>ROUND(I134*H134,2)</f>
        <v>0</v>
      </c>
      <c r="K134" s="218" t="s">
        <v>196</v>
      </c>
      <c r="L134" s="43"/>
      <c r="M134" s="223" t="s">
        <v>1</v>
      </c>
      <c r="N134" s="224" t="s">
        <v>38</v>
      </c>
      <c r="O134" s="79"/>
      <c r="P134" s="225">
        <f>O134*H134</f>
        <v>0</v>
      </c>
      <c r="Q134" s="225">
        <v>0</v>
      </c>
      <c r="R134" s="225">
        <f>Q134*H134</f>
        <v>0</v>
      </c>
      <c r="S134" s="225">
        <v>0</v>
      </c>
      <c r="T134" s="226">
        <f>S134*H134</f>
        <v>0</v>
      </c>
      <c r="AR134" s="17" t="s">
        <v>138</v>
      </c>
      <c r="AT134" s="17" t="s">
        <v>133</v>
      </c>
      <c r="AU134" s="17" t="s">
        <v>76</v>
      </c>
      <c r="AY134" s="17" t="s">
        <v>131</v>
      </c>
      <c r="BE134" s="227">
        <f>IF(N134="základní",J134,0)</f>
        <v>0</v>
      </c>
      <c r="BF134" s="227">
        <f>IF(N134="snížená",J134,0)</f>
        <v>0</v>
      </c>
      <c r="BG134" s="227">
        <f>IF(N134="zákl. přenesená",J134,0)</f>
        <v>0</v>
      </c>
      <c r="BH134" s="227">
        <f>IF(N134="sníž. přenesená",J134,0)</f>
        <v>0</v>
      </c>
      <c r="BI134" s="227">
        <f>IF(N134="nulová",J134,0)</f>
        <v>0</v>
      </c>
      <c r="BJ134" s="17" t="s">
        <v>74</v>
      </c>
      <c r="BK134" s="227">
        <f>ROUND(I134*H134,2)</f>
        <v>0</v>
      </c>
      <c r="BL134" s="17" t="s">
        <v>138</v>
      </c>
      <c r="BM134" s="17" t="s">
        <v>197</v>
      </c>
    </row>
    <row r="135" s="12" customFormat="1">
      <c r="B135" s="228"/>
      <c r="C135" s="229"/>
      <c r="D135" s="230" t="s">
        <v>140</v>
      </c>
      <c r="E135" s="231" t="s">
        <v>1</v>
      </c>
      <c r="F135" s="232" t="s">
        <v>198</v>
      </c>
      <c r="G135" s="229"/>
      <c r="H135" s="231" t="s">
        <v>1</v>
      </c>
      <c r="I135" s="233"/>
      <c r="J135" s="229"/>
      <c r="K135" s="229"/>
      <c r="L135" s="234"/>
      <c r="M135" s="235"/>
      <c r="N135" s="236"/>
      <c r="O135" s="236"/>
      <c r="P135" s="236"/>
      <c r="Q135" s="236"/>
      <c r="R135" s="236"/>
      <c r="S135" s="236"/>
      <c r="T135" s="237"/>
      <c r="AT135" s="238" t="s">
        <v>140</v>
      </c>
      <c r="AU135" s="238" t="s">
        <v>76</v>
      </c>
      <c r="AV135" s="12" t="s">
        <v>74</v>
      </c>
      <c r="AW135" s="12" t="s">
        <v>30</v>
      </c>
      <c r="AX135" s="12" t="s">
        <v>67</v>
      </c>
      <c r="AY135" s="238" t="s">
        <v>131</v>
      </c>
    </row>
    <row r="136" s="13" customFormat="1">
      <c r="B136" s="239"/>
      <c r="C136" s="240"/>
      <c r="D136" s="230" t="s">
        <v>140</v>
      </c>
      <c r="E136" s="241" t="s">
        <v>1</v>
      </c>
      <c r="F136" s="242" t="s">
        <v>199</v>
      </c>
      <c r="G136" s="240"/>
      <c r="H136" s="243">
        <v>8.6999999999999993</v>
      </c>
      <c r="I136" s="244"/>
      <c r="J136" s="240"/>
      <c r="K136" s="240"/>
      <c r="L136" s="245"/>
      <c r="M136" s="246"/>
      <c r="N136" s="247"/>
      <c r="O136" s="247"/>
      <c r="P136" s="247"/>
      <c r="Q136" s="247"/>
      <c r="R136" s="247"/>
      <c r="S136" s="247"/>
      <c r="T136" s="248"/>
      <c r="AT136" s="249" t="s">
        <v>140</v>
      </c>
      <c r="AU136" s="249" t="s">
        <v>76</v>
      </c>
      <c r="AV136" s="13" t="s">
        <v>76</v>
      </c>
      <c r="AW136" s="13" t="s">
        <v>30</v>
      </c>
      <c r="AX136" s="13" t="s">
        <v>67</v>
      </c>
      <c r="AY136" s="249" t="s">
        <v>131</v>
      </c>
    </row>
    <row r="137" s="14" customFormat="1">
      <c r="B137" s="250"/>
      <c r="C137" s="251"/>
      <c r="D137" s="230" t="s">
        <v>140</v>
      </c>
      <c r="E137" s="252" t="s">
        <v>1</v>
      </c>
      <c r="F137" s="253" t="s">
        <v>143</v>
      </c>
      <c r="G137" s="251"/>
      <c r="H137" s="254">
        <v>8.6999999999999993</v>
      </c>
      <c r="I137" s="255"/>
      <c r="J137" s="251"/>
      <c r="K137" s="251"/>
      <c r="L137" s="256"/>
      <c r="M137" s="257"/>
      <c r="N137" s="258"/>
      <c r="O137" s="258"/>
      <c r="P137" s="258"/>
      <c r="Q137" s="258"/>
      <c r="R137" s="258"/>
      <c r="S137" s="258"/>
      <c r="T137" s="259"/>
      <c r="AT137" s="260" t="s">
        <v>140</v>
      </c>
      <c r="AU137" s="260" t="s">
        <v>76</v>
      </c>
      <c r="AV137" s="14" t="s">
        <v>138</v>
      </c>
      <c r="AW137" s="14" t="s">
        <v>30</v>
      </c>
      <c r="AX137" s="14" t="s">
        <v>74</v>
      </c>
      <c r="AY137" s="260" t="s">
        <v>131</v>
      </c>
    </row>
    <row r="138" s="1" customFormat="1" ht="16.5" customHeight="1">
      <c r="B138" s="38"/>
      <c r="C138" s="216" t="s">
        <v>200</v>
      </c>
      <c r="D138" s="216" t="s">
        <v>133</v>
      </c>
      <c r="E138" s="217" t="s">
        <v>201</v>
      </c>
      <c r="F138" s="218" t="s">
        <v>202</v>
      </c>
      <c r="G138" s="219" t="s">
        <v>195</v>
      </c>
      <c r="H138" s="220">
        <v>1.5229999999999999</v>
      </c>
      <c r="I138" s="221"/>
      <c r="J138" s="222">
        <f>ROUND(I138*H138,2)</f>
        <v>0</v>
      </c>
      <c r="K138" s="218" t="s">
        <v>196</v>
      </c>
      <c r="L138" s="43"/>
      <c r="M138" s="223" t="s">
        <v>1</v>
      </c>
      <c r="N138" s="224" t="s">
        <v>38</v>
      </c>
      <c r="O138" s="79"/>
      <c r="P138" s="225">
        <f>O138*H138</f>
        <v>0</v>
      </c>
      <c r="Q138" s="225">
        <v>0</v>
      </c>
      <c r="R138" s="225">
        <f>Q138*H138</f>
        <v>0</v>
      </c>
      <c r="S138" s="225">
        <v>0</v>
      </c>
      <c r="T138" s="226">
        <f>S138*H138</f>
        <v>0</v>
      </c>
      <c r="AR138" s="17" t="s">
        <v>138</v>
      </c>
      <c r="AT138" s="17" t="s">
        <v>133</v>
      </c>
      <c r="AU138" s="17" t="s">
        <v>76</v>
      </c>
      <c r="AY138" s="17" t="s">
        <v>131</v>
      </c>
      <c r="BE138" s="227">
        <f>IF(N138="základní",J138,0)</f>
        <v>0</v>
      </c>
      <c r="BF138" s="227">
        <f>IF(N138="snížená",J138,0)</f>
        <v>0</v>
      </c>
      <c r="BG138" s="227">
        <f>IF(N138="zákl. přenesená",J138,0)</f>
        <v>0</v>
      </c>
      <c r="BH138" s="227">
        <f>IF(N138="sníž. přenesená",J138,0)</f>
        <v>0</v>
      </c>
      <c r="BI138" s="227">
        <f>IF(N138="nulová",J138,0)</f>
        <v>0</v>
      </c>
      <c r="BJ138" s="17" t="s">
        <v>74</v>
      </c>
      <c r="BK138" s="227">
        <f>ROUND(I138*H138,2)</f>
        <v>0</v>
      </c>
      <c r="BL138" s="17" t="s">
        <v>138</v>
      </c>
      <c r="BM138" s="17" t="s">
        <v>203</v>
      </c>
    </row>
    <row r="139" s="12" customFormat="1">
      <c r="B139" s="228"/>
      <c r="C139" s="229"/>
      <c r="D139" s="230" t="s">
        <v>140</v>
      </c>
      <c r="E139" s="231" t="s">
        <v>1</v>
      </c>
      <c r="F139" s="232" t="s">
        <v>204</v>
      </c>
      <c r="G139" s="229"/>
      <c r="H139" s="231" t="s">
        <v>1</v>
      </c>
      <c r="I139" s="233"/>
      <c r="J139" s="229"/>
      <c r="K139" s="229"/>
      <c r="L139" s="234"/>
      <c r="M139" s="235"/>
      <c r="N139" s="236"/>
      <c r="O139" s="236"/>
      <c r="P139" s="236"/>
      <c r="Q139" s="236"/>
      <c r="R139" s="236"/>
      <c r="S139" s="236"/>
      <c r="T139" s="237"/>
      <c r="AT139" s="238" t="s">
        <v>140</v>
      </c>
      <c r="AU139" s="238" t="s">
        <v>76</v>
      </c>
      <c r="AV139" s="12" t="s">
        <v>74</v>
      </c>
      <c r="AW139" s="12" t="s">
        <v>30</v>
      </c>
      <c r="AX139" s="12" t="s">
        <v>67</v>
      </c>
      <c r="AY139" s="238" t="s">
        <v>131</v>
      </c>
    </row>
    <row r="140" s="13" customFormat="1">
      <c r="B140" s="239"/>
      <c r="C140" s="240"/>
      <c r="D140" s="230" t="s">
        <v>140</v>
      </c>
      <c r="E140" s="241" t="s">
        <v>1</v>
      </c>
      <c r="F140" s="242" t="s">
        <v>205</v>
      </c>
      <c r="G140" s="240"/>
      <c r="H140" s="243">
        <v>1.5229999999999999</v>
      </c>
      <c r="I140" s="244"/>
      <c r="J140" s="240"/>
      <c r="K140" s="240"/>
      <c r="L140" s="245"/>
      <c r="M140" s="246"/>
      <c r="N140" s="247"/>
      <c r="O140" s="247"/>
      <c r="P140" s="247"/>
      <c r="Q140" s="247"/>
      <c r="R140" s="247"/>
      <c r="S140" s="247"/>
      <c r="T140" s="248"/>
      <c r="AT140" s="249" t="s">
        <v>140</v>
      </c>
      <c r="AU140" s="249" t="s">
        <v>76</v>
      </c>
      <c r="AV140" s="13" t="s">
        <v>76</v>
      </c>
      <c r="AW140" s="13" t="s">
        <v>30</v>
      </c>
      <c r="AX140" s="13" t="s">
        <v>67</v>
      </c>
      <c r="AY140" s="249" t="s">
        <v>131</v>
      </c>
    </row>
    <row r="141" s="14" customFormat="1">
      <c r="B141" s="250"/>
      <c r="C141" s="251"/>
      <c r="D141" s="230" t="s">
        <v>140</v>
      </c>
      <c r="E141" s="252" t="s">
        <v>1</v>
      </c>
      <c r="F141" s="253" t="s">
        <v>143</v>
      </c>
      <c r="G141" s="251"/>
      <c r="H141" s="254">
        <v>1.5229999999999999</v>
      </c>
      <c r="I141" s="255"/>
      <c r="J141" s="251"/>
      <c r="K141" s="251"/>
      <c r="L141" s="256"/>
      <c r="M141" s="257"/>
      <c r="N141" s="258"/>
      <c r="O141" s="258"/>
      <c r="P141" s="258"/>
      <c r="Q141" s="258"/>
      <c r="R141" s="258"/>
      <c r="S141" s="258"/>
      <c r="T141" s="259"/>
      <c r="AT141" s="260" t="s">
        <v>140</v>
      </c>
      <c r="AU141" s="260" t="s">
        <v>76</v>
      </c>
      <c r="AV141" s="14" t="s">
        <v>138</v>
      </c>
      <c r="AW141" s="14" t="s">
        <v>30</v>
      </c>
      <c r="AX141" s="14" t="s">
        <v>74</v>
      </c>
      <c r="AY141" s="260" t="s">
        <v>131</v>
      </c>
    </row>
    <row r="142" s="1" customFormat="1" ht="16.5" customHeight="1">
      <c r="B142" s="38"/>
      <c r="C142" s="216" t="s">
        <v>206</v>
      </c>
      <c r="D142" s="216" t="s">
        <v>133</v>
      </c>
      <c r="E142" s="217" t="s">
        <v>207</v>
      </c>
      <c r="F142" s="218" t="s">
        <v>208</v>
      </c>
      <c r="G142" s="219" t="s">
        <v>195</v>
      </c>
      <c r="H142" s="220">
        <v>0.76200000000000001</v>
      </c>
      <c r="I142" s="221"/>
      <c r="J142" s="222">
        <f>ROUND(I142*H142,2)</f>
        <v>0</v>
      </c>
      <c r="K142" s="218" t="s">
        <v>196</v>
      </c>
      <c r="L142" s="43"/>
      <c r="M142" s="223" t="s">
        <v>1</v>
      </c>
      <c r="N142" s="224" t="s">
        <v>38</v>
      </c>
      <c r="O142" s="79"/>
      <c r="P142" s="225">
        <f>O142*H142</f>
        <v>0</v>
      </c>
      <c r="Q142" s="225">
        <v>0</v>
      </c>
      <c r="R142" s="225">
        <f>Q142*H142</f>
        <v>0</v>
      </c>
      <c r="S142" s="225">
        <v>0</v>
      </c>
      <c r="T142" s="226">
        <f>S142*H142</f>
        <v>0</v>
      </c>
      <c r="AR142" s="17" t="s">
        <v>138</v>
      </c>
      <c r="AT142" s="17" t="s">
        <v>133</v>
      </c>
      <c r="AU142" s="17" t="s">
        <v>76</v>
      </c>
      <c r="AY142" s="17" t="s">
        <v>131</v>
      </c>
      <c r="BE142" s="227">
        <f>IF(N142="základní",J142,0)</f>
        <v>0</v>
      </c>
      <c r="BF142" s="227">
        <f>IF(N142="snížená",J142,0)</f>
        <v>0</v>
      </c>
      <c r="BG142" s="227">
        <f>IF(N142="zákl. přenesená",J142,0)</f>
        <v>0</v>
      </c>
      <c r="BH142" s="227">
        <f>IF(N142="sníž. přenesená",J142,0)</f>
        <v>0</v>
      </c>
      <c r="BI142" s="227">
        <f>IF(N142="nulová",J142,0)</f>
        <v>0</v>
      </c>
      <c r="BJ142" s="17" t="s">
        <v>74</v>
      </c>
      <c r="BK142" s="227">
        <f>ROUND(I142*H142,2)</f>
        <v>0</v>
      </c>
      <c r="BL142" s="17" t="s">
        <v>138</v>
      </c>
      <c r="BM142" s="17" t="s">
        <v>209</v>
      </c>
    </row>
    <row r="143" s="13" customFormat="1">
      <c r="B143" s="239"/>
      <c r="C143" s="240"/>
      <c r="D143" s="230" t="s">
        <v>140</v>
      </c>
      <c r="E143" s="241" t="s">
        <v>1</v>
      </c>
      <c r="F143" s="242" t="s">
        <v>210</v>
      </c>
      <c r="G143" s="240"/>
      <c r="H143" s="243">
        <v>0.76200000000000001</v>
      </c>
      <c r="I143" s="244"/>
      <c r="J143" s="240"/>
      <c r="K143" s="240"/>
      <c r="L143" s="245"/>
      <c r="M143" s="246"/>
      <c r="N143" s="247"/>
      <c r="O143" s="247"/>
      <c r="P143" s="247"/>
      <c r="Q143" s="247"/>
      <c r="R143" s="247"/>
      <c r="S143" s="247"/>
      <c r="T143" s="248"/>
      <c r="AT143" s="249" t="s">
        <v>140</v>
      </c>
      <c r="AU143" s="249" t="s">
        <v>76</v>
      </c>
      <c r="AV143" s="13" t="s">
        <v>76</v>
      </c>
      <c r="AW143" s="13" t="s">
        <v>30</v>
      </c>
      <c r="AX143" s="13" t="s">
        <v>67</v>
      </c>
      <c r="AY143" s="249" t="s">
        <v>131</v>
      </c>
    </row>
    <row r="144" s="14" customFormat="1">
      <c r="B144" s="250"/>
      <c r="C144" s="251"/>
      <c r="D144" s="230" t="s">
        <v>140</v>
      </c>
      <c r="E144" s="252" t="s">
        <v>1</v>
      </c>
      <c r="F144" s="253" t="s">
        <v>143</v>
      </c>
      <c r="G144" s="251"/>
      <c r="H144" s="254">
        <v>0.76200000000000001</v>
      </c>
      <c r="I144" s="255"/>
      <c r="J144" s="251"/>
      <c r="K144" s="251"/>
      <c r="L144" s="256"/>
      <c r="M144" s="257"/>
      <c r="N144" s="258"/>
      <c r="O144" s="258"/>
      <c r="P144" s="258"/>
      <c r="Q144" s="258"/>
      <c r="R144" s="258"/>
      <c r="S144" s="258"/>
      <c r="T144" s="259"/>
      <c r="AT144" s="260" t="s">
        <v>140</v>
      </c>
      <c r="AU144" s="260" t="s">
        <v>76</v>
      </c>
      <c r="AV144" s="14" t="s">
        <v>138</v>
      </c>
      <c r="AW144" s="14" t="s">
        <v>30</v>
      </c>
      <c r="AX144" s="14" t="s">
        <v>74</v>
      </c>
      <c r="AY144" s="260" t="s">
        <v>131</v>
      </c>
    </row>
    <row r="145" s="1" customFormat="1" ht="16.5" customHeight="1">
      <c r="B145" s="38"/>
      <c r="C145" s="216" t="s">
        <v>211</v>
      </c>
      <c r="D145" s="216" t="s">
        <v>133</v>
      </c>
      <c r="E145" s="217" t="s">
        <v>212</v>
      </c>
      <c r="F145" s="218" t="s">
        <v>213</v>
      </c>
      <c r="G145" s="219" t="s">
        <v>195</v>
      </c>
      <c r="H145" s="220">
        <v>100.87000000000001</v>
      </c>
      <c r="I145" s="221"/>
      <c r="J145" s="222">
        <f>ROUND(I145*H145,2)</f>
        <v>0</v>
      </c>
      <c r="K145" s="218" t="s">
        <v>146</v>
      </c>
      <c r="L145" s="43"/>
      <c r="M145" s="223" t="s">
        <v>1</v>
      </c>
      <c r="N145" s="224" t="s">
        <v>38</v>
      </c>
      <c r="O145" s="79"/>
      <c r="P145" s="225">
        <f>O145*H145</f>
        <v>0</v>
      </c>
      <c r="Q145" s="225">
        <v>0</v>
      </c>
      <c r="R145" s="225">
        <f>Q145*H145</f>
        <v>0</v>
      </c>
      <c r="S145" s="225">
        <v>0</v>
      </c>
      <c r="T145" s="226">
        <f>S145*H145</f>
        <v>0</v>
      </c>
      <c r="AR145" s="17" t="s">
        <v>138</v>
      </c>
      <c r="AT145" s="17" t="s">
        <v>133</v>
      </c>
      <c r="AU145" s="17" t="s">
        <v>76</v>
      </c>
      <c r="AY145" s="17" t="s">
        <v>131</v>
      </c>
      <c r="BE145" s="227">
        <f>IF(N145="základní",J145,0)</f>
        <v>0</v>
      </c>
      <c r="BF145" s="227">
        <f>IF(N145="snížená",J145,0)</f>
        <v>0</v>
      </c>
      <c r="BG145" s="227">
        <f>IF(N145="zákl. přenesená",J145,0)</f>
        <v>0</v>
      </c>
      <c r="BH145" s="227">
        <f>IF(N145="sníž. přenesená",J145,0)</f>
        <v>0</v>
      </c>
      <c r="BI145" s="227">
        <f>IF(N145="nulová",J145,0)</f>
        <v>0</v>
      </c>
      <c r="BJ145" s="17" t="s">
        <v>74</v>
      </c>
      <c r="BK145" s="227">
        <f>ROUND(I145*H145,2)</f>
        <v>0</v>
      </c>
      <c r="BL145" s="17" t="s">
        <v>138</v>
      </c>
      <c r="BM145" s="17" t="s">
        <v>214</v>
      </c>
    </row>
    <row r="146" s="12" customFormat="1">
      <c r="B146" s="228"/>
      <c r="C146" s="229"/>
      <c r="D146" s="230" t="s">
        <v>140</v>
      </c>
      <c r="E146" s="231" t="s">
        <v>1</v>
      </c>
      <c r="F146" s="232" t="s">
        <v>215</v>
      </c>
      <c r="G146" s="229"/>
      <c r="H146" s="231" t="s">
        <v>1</v>
      </c>
      <c r="I146" s="233"/>
      <c r="J146" s="229"/>
      <c r="K146" s="229"/>
      <c r="L146" s="234"/>
      <c r="M146" s="235"/>
      <c r="N146" s="236"/>
      <c r="O146" s="236"/>
      <c r="P146" s="236"/>
      <c r="Q146" s="236"/>
      <c r="R146" s="236"/>
      <c r="S146" s="236"/>
      <c r="T146" s="237"/>
      <c r="AT146" s="238" t="s">
        <v>140</v>
      </c>
      <c r="AU146" s="238" t="s">
        <v>76</v>
      </c>
      <c r="AV146" s="12" t="s">
        <v>74</v>
      </c>
      <c r="AW146" s="12" t="s">
        <v>30</v>
      </c>
      <c r="AX146" s="12" t="s">
        <v>67</v>
      </c>
      <c r="AY146" s="238" t="s">
        <v>131</v>
      </c>
    </row>
    <row r="147" s="13" customFormat="1">
      <c r="B147" s="239"/>
      <c r="C147" s="240"/>
      <c r="D147" s="230" t="s">
        <v>140</v>
      </c>
      <c r="E147" s="241" t="s">
        <v>1</v>
      </c>
      <c r="F147" s="242" t="s">
        <v>216</v>
      </c>
      <c r="G147" s="240"/>
      <c r="H147" s="243">
        <v>100.87000000000001</v>
      </c>
      <c r="I147" s="244"/>
      <c r="J147" s="240"/>
      <c r="K147" s="240"/>
      <c r="L147" s="245"/>
      <c r="M147" s="246"/>
      <c r="N147" s="247"/>
      <c r="O147" s="247"/>
      <c r="P147" s="247"/>
      <c r="Q147" s="247"/>
      <c r="R147" s="247"/>
      <c r="S147" s="247"/>
      <c r="T147" s="248"/>
      <c r="AT147" s="249" t="s">
        <v>140</v>
      </c>
      <c r="AU147" s="249" t="s">
        <v>76</v>
      </c>
      <c r="AV147" s="13" t="s">
        <v>76</v>
      </c>
      <c r="AW147" s="13" t="s">
        <v>30</v>
      </c>
      <c r="AX147" s="13" t="s">
        <v>67</v>
      </c>
      <c r="AY147" s="249" t="s">
        <v>131</v>
      </c>
    </row>
    <row r="148" s="14" customFormat="1">
      <c r="B148" s="250"/>
      <c r="C148" s="251"/>
      <c r="D148" s="230" t="s">
        <v>140</v>
      </c>
      <c r="E148" s="252" t="s">
        <v>1</v>
      </c>
      <c r="F148" s="253" t="s">
        <v>143</v>
      </c>
      <c r="G148" s="251"/>
      <c r="H148" s="254">
        <v>100.87000000000001</v>
      </c>
      <c r="I148" s="255"/>
      <c r="J148" s="251"/>
      <c r="K148" s="251"/>
      <c r="L148" s="256"/>
      <c r="M148" s="257"/>
      <c r="N148" s="258"/>
      <c r="O148" s="258"/>
      <c r="P148" s="258"/>
      <c r="Q148" s="258"/>
      <c r="R148" s="258"/>
      <c r="S148" s="258"/>
      <c r="T148" s="259"/>
      <c r="AT148" s="260" t="s">
        <v>140</v>
      </c>
      <c r="AU148" s="260" t="s">
        <v>76</v>
      </c>
      <c r="AV148" s="14" t="s">
        <v>138</v>
      </c>
      <c r="AW148" s="14" t="s">
        <v>30</v>
      </c>
      <c r="AX148" s="14" t="s">
        <v>74</v>
      </c>
      <c r="AY148" s="260" t="s">
        <v>131</v>
      </c>
    </row>
    <row r="149" s="1" customFormat="1" ht="16.5" customHeight="1">
      <c r="B149" s="38"/>
      <c r="C149" s="216" t="s">
        <v>149</v>
      </c>
      <c r="D149" s="216" t="s">
        <v>133</v>
      </c>
      <c r="E149" s="217" t="s">
        <v>217</v>
      </c>
      <c r="F149" s="218" t="s">
        <v>218</v>
      </c>
      <c r="G149" s="219" t="s">
        <v>195</v>
      </c>
      <c r="H149" s="220">
        <v>8.6999999999999993</v>
      </c>
      <c r="I149" s="221"/>
      <c r="J149" s="222">
        <f>ROUND(I149*H149,2)</f>
        <v>0</v>
      </c>
      <c r="K149" s="218" t="s">
        <v>196</v>
      </c>
      <c r="L149" s="43"/>
      <c r="M149" s="223" t="s">
        <v>1</v>
      </c>
      <c r="N149" s="224" t="s">
        <v>38</v>
      </c>
      <c r="O149" s="79"/>
      <c r="P149" s="225">
        <f>O149*H149</f>
        <v>0</v>
      </c>
      <c r="Q149" s="225">
        <v>0</v>
      </c>
      <c r="R149" s="225">
        <f>Q149*H149</f>
        <v>0</v>
      </c>
      <c r="S149" s="225">
        <v>0</v>
      </c>
      <c r="T149" s="226">
        <f>S149*H149</f>
        <v>0</v>
      </c>
      <c r="AR149" s="17" t="s">
        <v>138</v>
      </c>
      <c r="AT149" s="17" t="s">
        <v>133</v>
      </c>
      <c r="AU149" s="17" t="s">
        <v>76</v>
      </c>
      <c r="AY149" s="17" t="s">
        <v>131</v>
      </c>
      <c r="BE149" s="227">
        <f>IF(N149="základní",J149,0)</f>
        <v>0</v>
      </c>
      <c r="BF149" s="227">
        <f>IF(N149="snížená",J149,0)</f>
        <v>0</v>
      </c>
      <c r="BG149" s="227">
        <f>IF(N149="zákl. přenesená",J149,0)</f>
        <v>0</v>
      </c>
      <c r="BH149" s="227">
        <f>IF(N149="sníž. přenesená",J149,0)</f>
        <v>0</v>
      </c>
      <c r="BI149" s="227">
        <f>IF(N149="nulová",J149,0)</f>
        <v>0</v>
      </c>
      <c r="BJ149" s="17" t="s">
        <v>74</v>
      </c>
      <c r="BK149" s="227">
        <f>ROUND(I149*H149,2)</f>
        <v>0</v>
      </c>
      <c r="BL149" s="17" t="s">
        <v>138</v>
      </c>
      <c r="BM149" s="17" t="s">
        <v>219</v>
      </c>
    </row>
    <row r="150" s="12" customFormat="1">
      <c r="B150" s="228"/>
      <c r="C150" s="229"/>
      <c r="D150" s="230" t="s">
        <v>140</v>
      </c>
      <c r="E150" s="231" t="s">
        <v>1</v>
      </c>
      <c r="F150" s="232" t="s">
        <v>220</v>
      </c>
      <c r="G150" s="229"/>
      <c r="H150" s="231" t="s">
        <v>1</v>
      </c>
      <c r="I150" s="233"/>
      <c r="J150" s="229"/>
      <c r="K150" s="229"/>
      <c r="L150" s="234"/>
      <c r="M150" s="235"/>
      <c r="N150" s="236"/>
      <c r="O150" s="236"/>
      <c r="P150" s="236"/>
      <c r="Q150" s="236"/>
      <c r="R150" s="236"/>
      <c r="S150" s="236"/>
      <c r="T150" s="237"/>
      <c r="AT150" s="238" t="s">
        <v>140</v>
      </c>
      <c r="AU150" s="238" t="s">
        <v>76</v>
      </c>
      <c r="AV150" s="12" t="s">
        <v>74</v>
      </c>
      <c r="AW150" s="12" t="s">
        <v>30</v>
      </c>
      <c r="AX150" s="12" t="s">
        <v>67</v>
      </c>
      <c r="AY150" s="238" t="s">
        <v>131</v>
      </c>
    </row>
    <row r="151" s="13" customFormat="1">
      <c r="B151" s="239"/>
      <c r="C151" s="240"/>
      <c r="D151" s="230" t="s">
        <v>140</v>
      </c>
      <c r="E151" s="241" t="s">
        <v>1</v>
      </c>
      <c r="F151" s="242" t="s">
        <v>199</v>
      </c>
      <c r="G151" s="240"/>
      <c r="H151" s="243">
        <v>8.6999999999999993</v>
      </c>
      <c r="I151" s="244"/>
      <c r="J151" s="240"/>
      <c r="K151" s="240"/>
      <c r="L151" s="245"/>
      <c r="M151" s="246"/>
      <c r="N151" s="247"/>
      <c r="O151" s="247"/>
      <c r="P151" s="247"/>
      <c r="Q151" s="247"/>
      <c r="R151" s="247"/>
      <c r="S151" s="247"/>
      <c r="T151" s="248"/>
      <c r="AT151" s="249" t="s">
        <v>140</v>
      </c>
      <c r="AU151" s="249" t="s">
        <v>76</v>
      </c>
      <c r="AV151" s="13" t="s">
        <v>76</v>
      </c>
      <c r="AW151" s="13" t="s">
        <v>30</v>
      </c>
      <c r="AX151" s="13" t="s">
        <v>67</v>
      </c>
      <c r="AY151" s="249" t="s">
        <v>131</v>
      </c>
    </row>
    <row r="152" s="14" customFormat="1">
      <c r="B152" s="250"/>
      <c r="C152" s="251"/>
      <c r="D152" s="230" t="s">
        <v>140</v>
      </c>
      <c r="E152" s="252" t="s">
        <v>1</v>
      </c>
      <c r="F152" s="253" t="s">
        <v>143</v>
      </c>
      <c r="G152" s="251"/>
      <c r="H152" s="254">
        <v>8.6999999999999993</v>
      </c>
      <c r="I152" s="255"/>
      <c r="J152" s="251"/>
      <c r="K152" s="251"/>
      <c r="L152" s="256"/>
      <c r="M152" s="257"/>
      <c r="N152" s="258"/>
      <c r="O152" s="258"/>
      <c r="P152" s="258"/>
      <c r="Q152" s="258"/>
      <c r="R152" s="258"/>
      <c r="S152" s="258"/>
      <c r="T152" s="259"/>
      <c r="AT152" s="260" t="s">
        <v>140</v>
      </c>
      <c r="AU152" s="260" t="s">
        <v>76</v>
      </c>
      <c r="AV152" s="14" t="s">
        <v>138</v>
      </c>
      <c r="AW152" s="14" t="s">
        <v>30</v>
      </c>
      <c r="AX152" s="14" t="s">
        <v>74</v>
      </c>
      <c r="AY152" s="260" t="s">
        <v>131</v>
      </c>
    </row>
    <row r="153" s="11" customFormat="1" ht="22.8" customHeight="1">
      <c r="B153" s="200"/>
      <c r="C153" s="201"/>
      <c r="D153" s="202" t="s">
        <v>66</v>
      </c>
      <c r="E153" s="214" t="s">
        <v>180</v>
      </c>
      <c r="F153" s="214" t="s">
        <v>221</v>
      </c>
      <c r="G153" s="201"/>
      <c r="H153" s="201"/>
      <c r="I153" s="204"/>
      <c r="J153" s="215">
        <f>BK153</f>
        <v>0</v>
      </c>
      <c r="K153" s="201"/>
      <c r="L153" s="206"/>
      <c r="M153" s="207"/>
      <c r="N153" s="208"/>
      <c r="O153" s="208"/>
      <c r="P153" s="209">
        <f>SUM(P154:P156)</f>
        <v>0</v>
      </c>
      <c r="Q153" s="208"/>
      <c r="R153" s="209">
        <f>SUM(R154:R156)</f>
        <v>0</v>
      </c>
      <c r="S153" s="208"/>
      <c r="T153" s="210">
        <f>SUM(T154:T156)</f>
        <v>0</v>
      </c>
      <c r="AR153" s="211" t="s">
        <v>74</v>
      </c>
      <c r="AT153" s="212" t="s">
        <v>66</v>
      </c>
      <c r="AU153" s="212" t="s">
        <v>74</v>
      </c>
      <c r="AY153" s="211" t="s">
        <v>131</v>
      </c>
      <c r="BK153" s="213">
        <f>SUM(BK154:BK156)</f>
        <v>0</v>
      </c>
    </row>
    <row r="154" s="1" customFormat="1" ht="16.5" customHeight="1">
      <c r="B154" s="38"/>
      <c r="C154" s="216" t="s">
        <v>8</v>
      </c>
      <c r="D154" s="216" t="s">
        <v>133</v>
      </c>
      <c r="E154" s="217" t="s">
        <v>222</v>
      </c>
      <c r="F154" s="218" t="s">
        <v>223</v>
      </c>
      <c r="G154" s="219" t="s">
        <v>224</v>
      </c>
      <c r="H154" s="220">
        <v>2</v>
      </c>
      <c r="I154" s="221"/>
      <c r="J154" s="222">
        <f>ROUND(I154*H154,2)</f>
        <v>0</v>
      </c>
      <c r="K154" s="218" t="s">
        <v>1</v>
      </c>
      <c r="L154" s="43"/>
      <c r="M154" s="223" t="s">
        <v>1</v>
      </c>
      <c r="N154" s="224" t="s">
        <v>38</v>
      </c>
      <c r="O154" s="79"/>
      <c r="P154" s="225">
        <f>O154*H154</f>
        <v>0</v>
      </c>
      <c r="Q154" s="225">
        <v>0</v>
      </c>
      <c r="R154" s="225">
        <f>Q154*H154</f>
        <v>0</v>
      </c>
      <c r="S154" s="225">
        <v>0</v>
      </c>
      <c r="T154" s="226">
        <f>S154*H154</f>
        <v>0</v>
      </c>
      <c r="AR154" s="17" t="s">
        <v>138</v>
      </c>
      <c r="AT154" s="17" t="s">
        <v>133</v>
      </c>
      <c r="AU154" s="17" t="s">
        <v>76</v>
      </c>
      <c r="AY154" s="17" t="s">
        <v>131</v>
      </c>
      <c r="BE154" s="227">
        <f>IF(N154="základní",J154,0)</f>
        <v>0</v>
      </c>
      <c r="BF154" s="227">
        <f>IF(N154="snížená",J154,0)</f>
        <v>0</v>
      </c>
      <c r="BG154" s="227">
        <f>IF(N154="zákl. přenesená",J154,0)</f>
        <v>0</v>
      </c>
      <c r="BH154" s="227">
        <f>IF(N154="sníž. přenesená",J154,0)</f>
        <v>0</v>
      </c>
      <c r="BI154" s="227">
        <f>IF(N154="nulová",J154,0)</f>
        <v>0</v>
      </c>
      <c r="BJ154" s="17" t="s">
        <v>74</v>
      </c>
      <c r="BK154" s="227">
        <f>ROUND(I154*H154,2)</f>
        <v>0</v>
      </c>
      <c r="BL154" s="17" t="s">
        <v>138</v>
      </c>
      <c r="BM154" s="17" t="s">
        <v>225</v>
      </c>
    </row>
    <row r="155" s="13" customFormat="1">
      <c r="B155" s="239"/>
      <c r="C155" s="240"/>
      <c r="D155" s="230" t="s">
        <v>140</v>
      </c>
      <c r="E155" s="241" t="s">
        <v>1</v>
      </c>
      <c r="F155" s="242" t="s">
        <v>76</v>
      </c>
      <c r="G155" s="240"/>
      <c r="H155" s="243">
        <v>2</v>
      </c>
      <c r="I155" s="244"/>
      <c r="J155" s="240"/>
      <c r="K155" s="240"/>
      <c r="L155" s="245"/>
      <c r="M155" s="246"/>
      <c r="N155" s="247"/>
      <c r="O155" s="247"/>
      <c r="P155" s="247"/>
      <c r="Q155" s="247"/>
      <c r="R155" s="247"/>
      <c r="S155" s="247"/>
      <c r="T155" s="248"/>
      <c r="AT155" s="249" t="s">
        <v>140</v>
      </c>
      <c r="AU155" s="249" t="s">
        <v>76</v>
      </c>
      <c r="AV155" s="13" t="s">
        <v>76</v>
      </c>
      <c r="AW155" s="13" t="s">
        <v>30</v>
      </c>
      <c r="AX155" s="13" t="s">
        <v>67</v>
      </c>
      <c r="AY155" s="249" t="s">
        <v>131</v>
      </c>
    </row>
    <row r="156" s="14" customFormat="1">
      <c r="B156" s="250"/>
      <c r="C156" s="251"/>
      <c r="D156" s="230" t="s">
        <v>140</v>
      </c>
      <c r="E156" s="252" t="s">
        <v>1</v>
      </c>
      <c r="F156" s="253" t="s">
        <v>143</v>
      </c>
      <c r="G156" s="251"/>
      <c r="H156" s="254">
        <v>2</v>
      </c>
      <c r="I156" s="255"/>
      <c r="J156" s="251"/>
      <c r="K156" s="251"/>
      <c r="L156" s="256"/>
      <c r="M156" s="257"/>
      <c r="N156" s="258"/>
      <c r="O156" s="258"/>
      <c r="P156" s="258"/>
      <c r="Q156" s="258"/>
      <c r="R156" s="258"/>
      <c r="S156" s="258"/>
      <c r="T156" s="259"/>
      <c r="AT156" s="260" t="s">
        <v>140</v>
      </c>
      <c r="AU156" s="260" t="s">
        <v>76</v>
      </c>
      <c r="AV156" s="14" t="s">
        <v>138</v>
      </c>
      <c r="AW156" s="14" t="s">
        <v>30</v>
      </c>
      <c r="AX156" s="14" t="s">
        <v>74</v>
      </c>
      <c r="AY156" s="260" t="s">
        <v>131</v>
      </c>
    </row>
    <row r="157" s="11" customFormat="1" ht="22.8" customHeight="1">
      <c r="B157" s="200"/>
      <c r="C157" s="201"/>
      <c r="D157" s="202" t="s">
        <v>66</v>
      </c>
      <c r="E157" s="214" t="s">
        <v>226</v>
      </c>
      <c r="F157" s="214" t="s">
        <v>227</v>
      </c>
      <c r="G157" s="201"/>
      <c r="H157" s="201"/>
      <c r="I157" s="204"/>
      <c r="J157" s="215">
        <f>BK157</f>
        <v>0</v>
      </c>
      <c r="K157" s="201"/>
      <c r="L157" s="206"/>
      <c r="M157" s="207"/>
      <c r="N157" s="208"/>
      <c r="O157" s="208"/>
      <c r="P157" s="209">
        <f>SUM(P158:P211)</f>
        <v>0</v>
      </c>
      <c r="Q157" s="208"/>
      <c r="R157" s="209">
        <f>SUM(R158:R211)</f>
        <v>0</v>
      </c>
      <c r="S157" s="208"/>
      <c r="T157" s="210">
        <f>SUM(T158:T211)</f>
        <v>0</v>
      </c>
      <c r="AR157" s="211" t="s">
        <v>74</v>
      </c>
      <c r="AT157" s="212" t="s">
        <v>66</v>
      </c>
      <c r="AU157" s="212" t="s">
        <v>74</v>
      </c>
      <c r="AY157" s="211" t="s">
        <v>131</v>
      </c>
      <c r="BK157" s="213">
        <f>SUM(BK158:BK211)</f>
        <v>0</v>
      </c>
    </row>
    <row r="158" s="1" customFormat="1" ht="16.5" customHeight="1">
      <c r="B158" s="38"/>
      <c r="C158" s="216" t="s">
        <v>228</v>
      </c>
      <c r="D158" s="216" t="s">
        <v>133</v>
      </c>
      <c r="E158" s="217" t="s">
        <v>229</v>
      </c>
      <c r="F158" s="218" t="s">
        <v>230</v>
      </c>
      <c r="G158" s="219" t="s">
        <v>231</v>
      </c>
      <c r="H158" s="220">
        <v>335.99200000000002</v>
      </c>
      <c r="I158" s="221"/>
      <c r="J158" s="222">
        <f>ROUND(I158*H158,2)</f>
        <v>0</v>
      </c>
      <c r="K158" s="218" t="s">
        <v>137</v>
      </c>
      <c r="L158" s="43"/>
      <c r="M158" s="223" t="s">
        <v>1</v>
      </c>
      <c r="N158" s="224" t="s">
        <v>38</v>
      </c>
      <c r="O158" s="79"/>
      <c r="P158" s="225">
        <f>O158*H158</f>
        <v>0</v>
      </c>
      <c r="Q158" s="225">
        <v>0</v>
      </c>
      <c r="R158" s="225">
        <f>Q158*H158</f>
        <v>0</v>
      </c>
      <c r="S158" s="225">
        <v>0</v>
      </c>
      <c r="T158" s="226">
        <f>S158*H158</f>
        <v>0</v>
      </c>
      <c r="AR158" s="17" t="s">
        <v>138</v>
      </c>
      <c r="AT158" s="17" t="s">
        <v>133</v>
      </c>
      <c r="AU158" s="17" t="s">
        <v>76</v>
      </c>
      <c r="AY158" s="17" t="s">
        <v>131</v>
      </c>
      <c r="BE158" s="227">
        <f>IF(N158="základní",J158,0)</f>
        <v>0</v>
      </c>
      <c r="BF158" s="227">
        <f>IF(N158="snížená",J158,0)</f>
        <v>0</v>
      </c>
      <c r="BG158" s="227">
        <f>IF(N158="zákl. přenesená",J158,0)</f>
        <v>0</v>
      </c>
      <c r="BH158" s="227">
        <f>IF(N158="sníž. přenesená",J158,0)</f>
        <v>0</v>
      </c>
      <c r="BI158" s="227">
        <f>IF(N158="nulová",J158,0)</f>
        <v>0</v>
      </c>
      <c r="BJ158" s="17" t="s">
        <v>74</v>
      </c>
      <c r="BK158" s="227">
        <f>ROUND(I158*H158,2)</f>
        <v>0</v>
      </c>
      <c r="BL158" s="17" t="s">
        <v>138</v>
      </c>
      <c r="BM158" s="17" t="s">
        <v>232</v>
      </c>
    </row>
    <row r="159" s="12" customFormat="1">
      <c r="B159" s="228"/>
      <c r="C159" s="229"/>
      <c r="D159" s="230" t="s">
        <v>140</v>
      </c>
      <c r="E159" s="231" t="s">
        <v>1</v>
      </c>
      <c r="F159" s="232" t="s">
        <v>233</v>
      </c>
      <c r="G159" s="229"/>
      <c r="H159" s="231" t="s">
        <v>1</v>
      </c>
      <c r="I159" s="233"/>
      <c r="J159" s="229"/>
      <c r="K159" s="229"/>
      <c r="L159" s="234"/>
      <c r="M159" s="235"/>
      <c r="N159" s="236"/>
      <c r="O159" s="236"/>
      <c r="P159" s="236"/>
      <c r="Q159" s="236"/>
      <c r="R159" s="236"/>
      <c r="S159" s="236"/>
      <c r="T159" s="237"/>
      <c r="AT159" s="238" t="s">
        <v>140</v>
      </c>
      <c r="AU159" s="238" t="s">
        <v>76</v>
      </c>
      <c r="AV159" s="12" t="s">
        <v>74</v>
      </c>
      <c r="AW159" s="12" t="s">
        <v>30</v>
      </c>
      <c r="AX159" s="12" t="s">
        <v>67</v>
      </c>
      <c r="AY159" s="238" t="s">
        <v>131</v>
      </c>
    </row>
    <row r="160" s="13" customFormat="1">
      <c r="B160" s="239"/>
      <c r="C160" s="240"/>
      <c r="D160" s="230" t="s">
        <v>140</v>
      </c>
      <c r="E160" s="241" t="s">
        <v>1</v>
      </c>
      <c r="F160" s="242" t="s">
        <v>234</v>
      </c>
      <c r="G160" s="240"/>
      <c r="H160" s="243">
        <v>303.41399999999999</v>
      </c>
      <c r="I160" s="244"/>
      <c r="J160" s="240"/>
      <c r="K160" s="240"/>
      <c r="L160" s="245"/>
      <c r="M160" s="246"/>
      <c r="N160" s="247"/>
      <c r="O160" s="247"/>
      <c r="P160" s="247"/>
      <c r="Q160" s="247"/>
      <c r="R160" s="247"/>
      <c r="S160" s="247"/>
      <c r="T160" s="248"/>
      <c r="AT160" s="249" t="s">
        <v>140</v>
      </c>
      <c r="AU160" s="249" t="s">
        <v>76</v>
      </c>
      <c r="AV160" s="13" t="s">
        <v>76</v>
      </c>
      <c r="AW160" s="13" t="s">
        <v>30</v>
      </c>
      <c r="AX160" s="13" t="s">
        <v>67</v>
      </c>
      <c r="AY160" s="249" t="s">
        <v>131</v>
      </c>
    </row>
    <row r="161" s="12" customFormat="1">
      <c r="B161" s="228"/>
      <c r="C161" s="229"/>
      <c r="D161" s="230" t="s">
        <v>140</v>
      </c>
      <c r="E161" s="231" t="s">
        <v>1</v>
      </c>
      <c r="F161" s="232" t="s">
        <v>235</v>
      </c>
      <c r="G161" s="229"/>
      <c r="H161" s="231" t="s">
        <v>1</v>
      </c>
      <c r="I161" s="233"/>
      <c r="J161" s="229"/>
      <c r="K161" s="229"/>
      <c r="L161" s="234"/>
      <c r="M161" s="235"/>
      <c r="N161" s="236"/>
      <c r="O161" s="236"/>
      <c r="P161" s="236"/>
      <c r="Q161" s="236"/>
      <c r="R161" s="236"/>
      <c r="S161" s="236"/>
      <c r="T161" s="237"/>
      <c r="AT161" s="238" t="s">
        <v>140</v>
      </c>
      <c r="AU161" s="238" t="s">
        <v>76</v>
      </c>
      <c r="AV161" s="12" t="s">
        <v>74</v>
      </c>
      <c r="AW161" s="12" t="s">
        <v>30</v>
      </c>
      <c r="AX161" s="12" t="s">
        <v>67</v>
      </c>
      <c r="AY161" s="238" t="s">
        <v>131</v>
      </c>
    </row>
    <row r="162" s="13" customFormat="1">
      <c r="B162" s="239"/>
      <c r="C162" s="240"/>
      <c r="D162" s="230" t="s">
        <v>140</v>
      </c>
      <c r="E162" s="241" t="s">
        <v>1</v>
      </c>
      <c r="F162" s="242" t="s">
        <v>236</v>
      </c>
      <c r="G162" s="240"/>
      <c r="H162" s="243">
        <v>8.9600000000000009</v>
      </c>
      <c r="I162" s="244"/>
      <c r="J162" s="240"/>
      <c r="K162" s="240"/>
      <c r="L162" s="245"/>
      <c r="M162" s="246"/>
      <c r="N162" s="247"/>
      <c r="O162" s="247"/>
      <c r="P162" s="247"/>
      <c r="Q162" s="247"/>
      <c r="R162" s="247"/>
      <c r="S162" s="247"/>
      <c r="T162" s="248"/>
      <c r="AT162" s="249" t="s">
        <v>140</v>
      </c>
      <c r="AU162" s="249" t="s">
        <v>76</v>
      </c>
      <c r="AV162" s="13" t="s">
        <v>76</v>
      </c>
      <c r="AW162" s="13" t="s">
        <v>30</v>
      </c>
      <c r="AX162" s="13" t="s">
        <v>67</v>
      </c>
      <c r="AY162" s="249" t="s">
        <v>131</v>
      </c>
    </row>
    <row r="163" s="12" customFormat="1">
      <c r="B163" s="228"/>
      <c r="C163" s="229"/>
      <c r="D163" s="230" t="s">
        <v>140</v>
      </c>
      <c r="E163" s="231" t="s">
        <v>1</v>
      </c>
      <c r="F163" s="232" t="s">
        <v>237</v>
      </c>
      <c r="G163" s="229"/>
      <c r="H163" s="231" t="s">
        <v>1</v>
      </c>
      <c r="I163" s="233"/>
      <c r="J163" s="229"/>
      <c r="K163" s="229"/>
      <c r="L163" s="234"/>
      <c r="M163" s="235"/>
      <c r="N163" s="236"/>
      <c r="O163" s="236"/>
      <c r="P163" s="236"/>
      <c r="Q163" s="236"/>
      <c r="R163" s="236"/>
      <c r="S163" s="236"/>
      <c r="T163" s="237"/>
      <c r="AT163" s="238" t="s">
        <v>140</v>
      </c>
      <c r="AU163" s="238" t="s">
        <v>76</v>
      </c>
      <c r="AV163" s="12" t="s">
        <v>74</v>
      </c>
      <c r="AW163" s="12" t="s">
        <v>30</v>
      </c>
      <c r="AX163" s="12" t="s">
        <v>67</v>
      </c>
      <c r="AY163" s="238" t="s">
        <v>131</v>
      </c>
    </row>
    <row r="164" s="13" customFormat="1">
      <c r="B164" s="239"/>
      <c r="C164" s="240"/>
      <c r="D164" s="230" t="s">
        <v>140</v>
      </c>
      <c r="E164" s="241" t="s">
        <v>1</v>
      </c>
      <c r="F164" s="242" t="s">
        <v>238</v>
      </c>
      <c r="G164" s="240"/>
      <c r="H164" s="243">
        <v>23.617999999999999</v>
      </c>
      <c r="I164" s="244"/>
      <c r="J164" s="240"/>
      <c r="K164" s="240"/>
      <c r="L164" s="245"/>
      <c r="M164" s="246"/>
      <c r="N164" s="247"/>
      <c r="O164" s="247"/>
      <c r="P164" s="247"/>
      <c r="Q164" s="247"/>
      <c r="R164" s="247"/>
      <c r="S164" s="247"/>
      <c r="T164" s="248"/>
      <c r="AT164" s="249" t="s">
        <v>140</v>
      </c>
      <c r="AU164" s="249" t="s">
        <v>76</v>
      </c>
      <c r="AV164" s="13" t="s">
        <v>76</v>
      </c>
      <c r="AW164" s="13" t="s">
        <v>30</v>
      </c>
      <c r="AX164" s="13" t="s">
        <v>67</v>
      </c>
      <c r="AY164" s="249" t="s">
        <v>131</v>
      </c>
    </row>
    <row r="165" s="14" customFormat="1">
      <c r="B165" s="250"/>
      <c r="C165" s="251"/>
      <c r="D165" s="230" t="s">
        <v>140</v>
      </c>
      <c r="E165" s="252" t="s">
        <v>1</v>
      </c>
      <c r="F165" s="253" t="s">
        <v>143</v>
      </c>
      <c r="G165" s="251"/>
      <c r="H165" s="254">
        <v>335.99199999999996</v>
      </c>
      <c r="I165" s="255"/>
      <c r="J165" s="251"/>
      <c r="K165" s="251"/>
      <c r="L165" s="256"/>
      <c r="M165" s="257"/>
      <c r="N165" s="258"/>
      <c r="O165" s="258"/>
      <c r="P165" s="258"/>
      <c r="Q165" s="258"/>
      <c r="R165" s="258"/>
      <c r="S165" s="258"/>
      <c r="T165" s="259"/>
      <c r="AT165" s="260" t="s">
        <v>140</v>
      </c>
      <c r="AU165" s="260" t="s">
        <v>76</v>
      </c>
      <c r="AV165" s="14" t="s">
        <v>138</v>
      </c>
      <c r="AW165" s="14" t="s">
        <v>30</v>
      </c>
      <c r="AX165" s="14" t="s">
        <v>74</v>
      </c>
      <c r="AY165" s="260" t="s">
        <v>131</v>
      </c>
    </row>
    <row r="166" s="1" customFormat="1" ht="16.5" customHeight="1">
      <c r="B166" s="38"/>
      <c r="C166" s="216" t="s">
        <v>239</v>
      </c>
      <c r="D166" s="216" t="s">
        <v>133</v>
      </c>
      <c r="E166" s="217" t="s">
        <v>240</v>
      </c>
      <c r="F166" s="218" t="s">
        <v>241</v>
      </c>
      <c r="G166" s="219" t="s">
        <v>231</v>
      </c>
      <c r="H166" s="220">
        <v>1343.9680000000001</v>
      </c>
      <c r="I166" s="221"/>
      <c r="J166" s="222">
        <f>ROUND(I166*H166,2)</f>
        <v>0</v>
      </c>
      <c r="K166" s="218" t="s">
        <v>137</v>
      </c>
      <c r="L166" s="43"/>
      <c r="M166" s="223" t="s">
        <v>1</v>
      </c>
      <c r="N166" s="224" t="s">
        <v>38</v>
      </c>
      <c r="O166" s="79"/>
      <c r="P166" s="225">
        <f>O166*H166</f>
        <v>0</v>
      </c>
      <c r="Q166" s="225">
        <v>0</v>
      </c>
      <c r="R166" s="225">
        <f>Q166*H166</f>
        <v>0</v>
      </c>
      <c r="S166" s="225">
        <v>0</v>
      </c>
      <c r="T166" s="226">
        <f>S166*H166</f>
        <v>0</v>
      </c>
      <c r="AR166" s="17" t="s">
        <v>138</v>
      </c>
      <c r="AT166" s="17" t="s">
        <v>133</v>
      </c>
      <c r="AU166" s="17" t="s">
        <v>76</v>
      </c>
      <c r="AY166" s="17" t="s">
        <v>131</v>
      </c>
      <c r="BE166" s="227">
        <f>IF(N166="základní",J166,0)</f>
        <v>0</v>
      </c>
      <c r="BF166" s="227">
        <f>IF(N166="snížená",J166,0)</f>
        <v>0</v>
      </c>
      <c r="BG166" s="227">
        <f>IF(N166="zákl. přenesená",J166,0)</f>
        <v>0</v>
      </c>
      <c r="BH166" s="227">
        <f>IF(N166="sníž. přenesená",J166,0)</f>
        <v>0</v>
      </c>
      <c r="BI166" s="227">
        <f>IF(N166="nulová",J166,0)</f>
        <v>0</v>
      </c>
      <c r="BJ166" s="17" t="s">
        <v>74</v>
      </c>
      <c r="BK166" s="227">
        <f>ROUND(I166*H166,2)</f>
        <v>0</v>
      </c>
      <c r="BL166" s="17" t="s">
        <v>138</v>
      </c>
      <c r="BM166" s="17" t="s">
        <v>242</v>
      </c>
    </row>
    <row r="167" s="12" customFormat="1">
      <c r="B167" s="228"/>
      <c r="C167" s="229"/>
      <c r="D167" s="230" t="s">
        <v>140</v>
      </c>
      <c r="E167" s="231" t="s">
        <v>1</v>
      </c>
      <c r="F167" s="232" t="s">
        <v>233</v>
      </c>
      <c r="G167" s="229"/>
      <c r="H167" s="231" t="s">
        <v>1</v>
      </c>
      <c r="I167" s="233"/>
      <c r="J167" s="229"/>
      <c r="K167" s="229"/>
      <c r="L167" s="234"/>
      <c r="M167" s="235"/>
      <c r="N167" s="236"/>
      <c r="O167" s="236"/>
      <c r="P167" s="236"/>
      <c r="Q167" s="236"/>
      <c r="R167" s="236"/>
      <c r="S167" s="236"/>
      <c r="T167" s="237"/>
      <c r="AT167" s="238" t="s">
        <v>140</v>
      </c>
      <c r="AU167" s="238" t="s">
        <v>76</v>
      </c>
      <c r="AV167" s="12" t="s">
        <v>74</v>
      </c>
      <c r="AW167" s="12" t="s">
        <v>30</v>
      </c>
      <c r="AX167" s="12" t="s">
        <v>67</v>
      </c>
      <c r="AY167" s="238" t="s">
        <v>131</v>
      </c>
    </row>
    <row r="168" s="13" customFormat="1">
      <c r="B168" s="239"/>
      <c r="C168" s="240"/>
      <c r="D168" s="230" t="s">
        <v>140</v>
      </c>
      <c r="E168" s="241" t="s">
        <v>1</v>
      </c>
      <c r="F168" s="242" t="s">
        <v>243</v>
      </c>
      <c r="G168" s="240"/>
      <c r="H168" s="243">
        <v>1213.656</v>
      </c>
      <c r="I168" s="244"/>
      <c r="J168" s="240"/>
      <c r="K168" s="240"/>
      <c r="L168" s="245"/>
      <c r="M168" s="246"/>
      <c r="N168" s="247"/>
      <c r="O168" s="247"/>
      <c r="P168" s="247"/>
      <c r="Q168" s="247"/>
      <c r="R168" s="247"/>
      <c r="S168" s="247"/>
      <c r="T168" s="248"/>
      <c r="AT168" s="249" t="s">
        <v>140</v>
      </c>
      <c r="AU168" s="249" t="s">
        <v>76</v>
      </c>
      <c r="AV168" s="13" t="s">
        <v>76</v>
      </c>
      <c r="AW168" s="13" t="s">
        <v>30</v>
      </c>
      <c r="AX168" s="13" t="s">
        <v>67</v>
      </c>
      <c r="AY168" s="249" t="s">
        <v>131</v>
      </c>
    </row>
    <row r="169" s="12" customFormat="1">
      <c r="B169" s="228"/>
      <c r="C169" s="229"/>
      <c r="D169" s="230" t="s">
        <v>140</v>
      </c>
      <c r="E169" s="231" t="s">
        <v>1</v>
      </c>
      <c r="F169" s="232" t="s">
        <v>235</v>
      </c>
      <c r="G169" s="229"/>
      <c r="H169" s="231" t="s">
        <v>1</v>
      </c>
      <c r="I169" s="233"/>
      <c r="J169" s="229"/>
      <c r="K169" s="229"/>
      <c r="L169" s="234"/>
      <c r="M169" s="235"/>
      <c r="N169" s="236"/>
      <c r="O169" s="236"/>
      <c r="P169" s="236"/>
      <c r="Q169" s="236"/>
      <c r="R169" s="236"/>
      <c r="S169" s="236"/>
      <c r="T169" s="237"/>
      <c r="AT169" s="238" t="s">
        <v>140</v>
      </c>
      <c r="AU169" s="238" t="s">
        <v>76</v>
      </c>
      <c r="AV169" s="12" t="s">
        <v>74</v>
      </c>
      <c r="AW169" s="12" t="s">
        <v>30</v>
      </c>
      <c r="AX169" s="12" t="s">
        <v>67</v>
      </c>
      <c r="AY169" s="238" t="s">
        <v>131</v>
      </c>
    </row>
    <row r="170" s="13" customFormat="1">
      <c r="B170" s="239"/>
      <c r="C170" s="240"/>
      <c r="D170" s="230" t="s">
        <v>140</v>
      </c>
      <c r="E170" s="241" t="s">
        <v>1</v>
      </c>
      <c r="F170" s="242" t="s">
        <v>244</v>
      </c>
      <c r="G170" s="240"/>
      <c r="H170" s="243">
        <v>35.840000000000003</v>
      </c>
      <c r="I170" s="244"/>
      <c r="J170" s="240"/>
      <c r="K170" s="240"/>
      <c r="L170" s="245"/>
      <c r="M170" s="246"/>
      <c r="N170" s="247"/>
      <c r="O170" s="247"/>
      <c r="P170" s="247"/>
      <c r="Q170" s="247"/>
      <c r="R170" s="247"/>
      <c r="S170" s="247"/>
      <c r="T170" s="248"/>
      <c r="AT170" s="249" t="s">
        <v>140</v>
      </c>
      <c r="AU170" s="249" t="s">
        <v>76</v>
      </c>
      <c r="AV170" s="13" t="s">
        <v>76</v>
      </c>
      <c r="AW170" s="13" t="s">
        <v>30</v>
      </c>
      <c r="AX170" s="13" t="s">
        <v>67</v>
      </c>
      <c r="AY170" s="249" t="s">
        <v>131</v>
      </c>
    </row>
    <row r="171" s="12" customFormat="1">
      <c r="B171" s="228"/>
      <c r="C171" s="229"/>
      <c r="D171" s="230" t="s">
        <v>140</v>
      </c>
      <c r="E171" s="231" t="s">
        <v>1</v>
      </c>
      <c r="F171" s="232" t="s">
        <v>237</v>
      </c>
      <c r="G171" s="229"/>
      <c r="H171" s="231" t="s">
        <v>1</v>
      </c>
      <c r="I171" s="233"/>
      <c r="J171" s="229"/>
      <c r="K171" s="229"/>
      <c r="L171" s="234"/>
      <c r="M171" s="235"/>
      <c r="N171" s="236"/>
      <c r="O171" s="236"/>
      <c r="P171" s="236"/>
      <c r="Q171" s="236"/>
      <c r="R171" s="236"/>
      <c r="S171" s="236"/>
      <c r="T171" s="237"/>
      <c r="AT171" s="238" t="s">
        <v>140</v>
      </c>
      <c r="AU171" s="238" t="s">
        <v>76</v>
      </c>
      <c r="AV171" s="12" t="s">
        <v>74</v>
      </c>
      <c r="AW171" s="12" t="s">
        <v>30</v>
      </c>
      <c r="AX171" s="12" t="s">
        <v>67</v>
      </c>
      <c r="AY171" s="238" t="s">
        <v>131</v>
      </c>
    </row>
    <row r="172" s="13" customFormat="1">
      <c r="B172" s="239"/>
      <c r="C172" s="240"/>
      <c r="D172" s="230" t="s">
        <v>140</v>
      </c>
      <c r="E172" s="241" t="s">
        <v>1</v>
      </c>
      <c r="F172" s="242" t="s">
        <v>245</v>
      </c>
      <c r="G172" s="240"/>
      <c r="H172" s="243">
        <v>94.471999999999994</v>
      </c>
      <c r="I172" s="244"/>
      <c r="J172" s="240"/>
      <c r="K172" s="240"/>
      <c r="L172" s="245"/>
      <c r="M172" s="246"/>
      <c r="N172" s="247"/>
      <c r="O172" s="247"/>
      <c r="P172" s="247"/>
      <c r="Q172" s="247"/>
      <c r="R172" s="247"/>
      <c r="S172" s="247"/>
      <c r="T172" s="248"/>
      <c r="AT172" s="249" t="s">
        <v>140</v>
      </c>
      <c r="AU172" s="249" t="s">
        <v>76</v>
      </c>
      <c r="AV172" s="13" t="s">
        <v>76</v>
      </c>
      <c r="AW172" s="13" t="s">
        <v>30</v>
      </c>
      <c r="AX172" s="13" t="s">
        <v>67</v>
      </c>
      <c r="AY172" s="249" t="s">
        <v>131</v>
      </c>
    </row>
    <row r="173" s="14" customFormat="1">
      <c r="B173" s="250"/>
      <c r="C173" s="251"/>
      <c r="D173" s="230" t="s">
        <v>140</v>
      </c>
      <c r="E173" s="252" t="s">
        <v>1</v>
      </c>
      <c r="F173" s="253" t="s">
        <v>143</v>
      </c>
      <c r="G173" s="251"/>
      <c r="H173" s="254">
        <v>1343.9679999999999</v>
      </c>
      <c r="I173" s="255"/>
      <c r="J173" s="251"/>
      <c r="K173" s="251"/>
      <c r="L173" s="256"/>
      <c r="M173" s="257"/>
      <c r="N173" s="258"/>
      <c r="O173" s="258"/>
      <c r="P173" s="258"/>
      <c r="Q173" s="258"/>
      <c r="R173" s="258"/>
      <c r="S173" s="258"/>
      <c r="T173" s="259"/>
      <c r="AT173" s="260" t="s">
        <v>140</v>
      </c>
      <c r="AU173" s="260" t="s">
        <v>76</v>
      </c>
      <c r="AV173" s="14" t="s">
        <v>138</v>
      </c>
      <c r="AW173" s="14" t="s">
        <v>30</v>
      </c>
      <c r="AX173" s="14" t="s">
        <v>74</v>
      </c>
      <c r="AY173" s="260" t="s">
        <v>131</v>
      </c>
    </row>
    <row r="174" s="1" customFormat="1" ht="16.5" customHeight="1">
      <c r="B174" s="38"/>
      <c r="C174" s="216" t="s">
        <v>246</v>
      </c>
      <c r="D174" s="216" t="s">
        <v>133</v>
      </c>
      <c r="E174" s="217" t="s">
        <v>247</v>
      </c>
      <c r="F174" s="218" t="s">
        <v>248</v>
      </c>
      <c r="G174" s="219" t="s">
        <v>231</v>
      </c>
      <c r="H174" s="220">
        <v>50.125</v>
      </c>
      <c r="I174" s="221"/>
      <c r="J174" s="222">
        <f>ROUND(I174*H174,2)</f>
        <v>0</v>
      </c>
      <c r="K174" s="218" t="s">
        <v>137</v>
      </c>
      <c r="L174" s="43"/>
      <c r="M174" s="223" t="s">
        <v>1</v>
      </c>
      <c r="N174" s="224" t="s">
        <v>38</v>
      </c>
      <c r="O174" s="79"/>
      <c r="P174" s="225">
        <f>O174*H174</f>
        <v>0</v>
      </c>
      <c r="Q174" s="225">
        <v>0</v>
      </c>
      <c r="R174" s="225">
        <f>Q174*H174</f>
        <v>0</v>
      </c>
      <c r="S174" s="225">
        <v>0</v>
      </c>
      <c r="T174" s="226">
        <f>S174*H174</f>
        <v>0</v>
      </c>
      <c r="AR174" s="17" t="s">
        <v>138</v>
      </c>
      <c r="AT174" s="17" t="s">
        <v>133</v>
      </c>
      <c r="AU174" s="17" t="s">
        <v>76</v>
      </c>
      <c r="AY174" s="17" t="s">
        <v>131</v>
      </c>
      <c r="BE174" s="227">
        <f>IF(N174="základní",J174,0)</f>
        <v>0</v>
      </c>
      <c r="BF174" s="227">
        <f>IF(N174="snížená",J174,0)</f>
        <v>0</v>
      </c>
      <c r="BG174" s="227">
        <f>IF(N174="zákl. přenesená",J174,0)</f>
        <v>0</v>
      </c>
      <c r="BH174" s="227">
        <f>IF(N174="sníž. přenesená",J174,0)</f>
        <v>0</v>
      </c>
      <c r="BI174" s="227">
        <f>IF(N174="nulová",J174,0)</f>
        <v>0</v>
      </c>
      <c r="BJ174" s="17" t="s">
        <v>74</v>
      </c>
      <c r="BK174" s="227">
        <f>ROUND(I174*H174,2)</f>
        <v>0</v>
      </c>
      <c r="BL174" s="17" t="s">
        <v>138</v>
      </c>
      <c r="BM174" s="17" t="s">
        <v>249</v>
      </c>
    </row>
    <row r="175" s="12" customFormat="1">
      <c r="B175" s="228"/>
      <c r="C175" s="229"/>
      <c r="D175" s="230" t="s">
        <v>140</v>
      </c>
      <c r="E175" s="231" t="s">
        <v>1</v>
      </c>
      <c r="F175" s="232" t="s">
        <v>250</v>
      </c>
      <c r="G175" s="229"/>
      <c r="H175" s="231" t="s">
        <v>1</v>
      </c>
      <c r="I175" s="233"/>
      <c r="J175" s="229"/>
      <c r="K175" s="229"/>
      <c r="L175" s="234"/>
      <c r="M175" s="235"/>
      <c r="N175" s="236"/>
      <c r="O175" s="236"/>
      <c r="P175" s="236"/>
      <c r="Q175" s="236"/>
      <c r="R175" s="236"/>
      <c r="S175" s="236"/>
      <c r="T175" s="237"/>
      <c r="AT175" s="238" t="s">
        <v>140</v>
      </c>
      <c r="AU175" s="238" t="s">
        <v>76</v>
      </c>
      <c r="AV175" s="12" t="s">
        <v>74</v>
      </c>
      <c r="AW175" s="12" t="s">
        <v>30</v>
      </c>
      <c r="AX175" s="12" t="s">
        <v>67</v>
      </c>
      <c r="AY175" s="238" t="s">
        <v>131</v>
      </c>
    </row>
    <row r="176" s="13" customFormat="1">
      <c r="B176" s="239"/>
      <c r="C176" s="240"/>
      <c r="D176" s="230" t="s">
        <v>140</v>
      </c>
      <c r="E176" s="241" t="s">
        <v>1</v>
      </c>
      <c r="F176" s="242" t="s">
        <v>251</v>
      </c>
      <c r="G176" s="240"/>
      <c r="H176" s="243">
        <v>45.645000000000003</v>
      </c>
      <c r="I176" s="244"/>
      <c r="J176" s="240"/>
      <c r="K176" s="240"/>
      <c r="L176" s="245"/>
      <c r="M176" s="246"/>
      <c r="N176" s="247"/>
      <c r="O176" s="247"/>
      <c r="P176" s="247"/>
      <c r="Q176" s="247"/>
      <c r="R176" s="247"/>
      <c r="S176" s="247"/>
      <c r="T176" s="248"/>
      <c r="AT176" s="249" t="s">
        <v>140</v>
      </c>
      <c r="AU176" s="249" t="s">
        <v>76</v>
      </c>
      <c r="AV176" s="13" t="s">
        <v>76</v>
      </c>
      <c r="AW176" s="13" t="s">
        <v>30</v>
      </c>
      <c r="AX176" s="13" t="s">
        <v>67</v>
      </c>
      <c r="AY176" s="249" t="s">
        <v>131</v>
      </c>
    </row>
    <row r="177" s="12" customFormat="1">
      <c r="B177" s="228"/>
      <c r="C177" s="229"/>
      <c r="D177" s="230" t="s">
        <v>140</v>
      </c>
      <c r="E177" s="231" t="s">
        <v>1</v>
      </c>
      <c r="F177" s="232" t="s">
        <v>252</v>
      </c>
      <c r="G177" s="229"/>
      <c r="H177" s="231" t="s">
        <v>1</v>
      </c>
      <c r="I177" s="233"/>
      <c r="J177" s="229"/>
      <c r="K177" s="229"/>
      <c r="L177" s="234"/>
      <c r="M177" s="235"/>
      <c r="N177" s="236"/>
      <c r="O177" s="236"/>
      <c r="P177" s="236"/>
      <c r="Q177" s="236"/>
      <c r="R177" s="236"/>
      <c r="S177" s="236"/>
      <c r="T177" s="237"/>
      <c r="AT177" s="238" t="s">
        <v>140</v>
      </c>
      <c r="AU177" s="238" t="s">
        <v>76</v>
      </c>
      <c r="AV177" s="12" t="s">
        <v>74</v>
      </c>
      <c r="AW177" s="12" t="s">
        <v>30</v>
      </c>
      <c r="AX177" s="12" t="s">
        <v>67</v>
      </c>
      <c r="AY177" s="238" t="s">
        <v>131</v>
      </c>
    </row>
    <row r="178" s="13" customFormat="1">
      <c r="B178" s="239"/>
      <c r="C178" s="240"/>
      <c r="D178" s="230" t="s">
        <v>140</v>
      </c>
      <c r="E178" s="241" t="s">
        <v>1</v>
      </c>
      <c r="F178" s="242" t="s">
        <v>253</v>
      </c>
      <c r="G178" s="240"/>
      <c r="H178" s="243">
        <v>4.4800000000000004</v>
      </c>
      <c r="I178" s="244"/>
      <c r="J178" s="240"/>
      <c r="K178" s="240"/>
      <c r="L178" s="245"/>
      <c r="M178" s="246"/>
      <c r="N178" s="247"/>
      <c r="O178" s="247"/>
      <c r="P178" s="247"/>
      <c r="Q178" s="247"/>
      <c r="R178" s="247"/>
      <c r="S178" s="247"/>
      <c r="T178" s="248"/>
      <c r="AT178" s="249" t="s">
        <v>140</v>
      </c>
      <c r="AU178" s="249" t="s">
        <v>76</v>
      </c>
      <c r="AV178" s="13" t="s">
        <v>76</v>
      </c>
      <c r="AW178" s="13" t="s">
        <v>30</v>
      </c>
      <c r="AX178" s="13" t="s">
        <v>67</v>
      </c>
      <c r="AY178" s="249" t="s">
        <v>131</v>
      </c>
    </row>
    <row r="179" s="14" customFormat="1">
      <c r="B179" s="250"/>
      <c r="C179" s="251"/>
      <c r="D179" s="230" t="s">
        <v>140</v>
      </c>
      <c r="E179" s="252" t="s">
        <v>1</v>
      </c>
      <c r="F179" s="253" t="s">
        <v>143</v>
      </c>
      <c r="G179" s="251"/>
      <c r="H179" s="254">
        <v>50.125</v>
      </c>
      <c r="I179" s="255"/>
      <c r="J179" s="251"/>
      <c r="K179" s="251"/>
      <c r="L179" s="256"/>
      <c r="M179" s="257"/>
      <c r="N179" s="258"/>
      <c r="O179" s="258"/>
      <c r="P179" s="258"/>
      <c r="Q179" s="258"/>
      <c r="R179" s="258"/>
      <c r="S179" s="258"/>
      <c r="T179" s="259"/>
      <c r="AT179" s="260" t="s">
        <v>140</v>
      </c>
      <c r="AU179" s="260" t="s">
        <v>76</v>
      </c>
      <c r="AV179" s="14" t="s">
        <v>138</v>
      </c>
      <c r="AW179" s="14" t="s">
        <v>30</v>
      </c>
      <c r="AX179" s="14" t="s">
        <v>74</v>
      </c>
      <c r="AY179" s="260" t="s">
        <v>131</v>
      </c>
    </row>
    <row r="180" s="1" customFormat="1" ht="16.5" customHeight="1">
      <c r="B180" s="38"/>
      <c r="C180" s="216" t="s">
        <v>254</v>
      </c>
      <c r="D180" s="216" t="s">
        <v>133</v>
      </c>
      <c r="E180" s="217" t="s">
        <v>255</v>
      </c>
      <c r="F180" s="218" t="s">
        <v>256</v>
      </c>
      <c r="G180" s="219" t="s">
        <v>231</v>
      </c>
      <c r="H180" s="220">
        <v>200.5</v>
      </c>
      <c r="I180" s="221"/>
      <c r="J180" s="222">
        <f>ROUND(I180*H180,2)</f>
        <v>0</v>
      </c>
      <c r="K180" s="218" t="s">
        <v>137</v>
      </c>
      <c r="L180" s="43"/>
      <c r="M180" s="223" t="s">
        <v>1</v>
      </c>
      <c r="N180" s="224" t="s">
        <v>38</v>
      </c>
      <c r="O180" s="79"/>
      <c r="P180" s="225">
        <f>O180*H180</f>
        <v>0</v>
      </c>
      <c r="Q180" s="225">
        <v>0</v>
      </c>
      <c r="R180" s="225">
        <f>Q180*H180</f>
        <v>0</v>
      </c>
      <c r="S180" s="225">
        <v>0</v>
      </c>
      <c r="T180" s="226">
        <f>S180*H180</f>
        <v>0</v>
      </c>
      <c r="AR180" s="17" t="s">
        <v>138</v>
      </c>
      <c r="AT180" s="17" t="s">
        <v>133</v>
      </c>
      <c r="AU180" s="17" t="s">
        <v>76</v>
      </c>
      <c r="AY180" s="17" t="s">
        <v>131</v>
      </c>
      <c r="BE180" s="227">
        <f>IF(N180="základní",J180,0)</f>
        <v>0</v>
      </c>
      <c r="BF180" s="227">
        <f>IF(N180="snížená",J180,0)</f>
        <v>0</v>
      </c>
      <c r="BG180" s="227">
        <f>IF(N180="zákl. přenesená",J180,0)</f>
        <v>0</v>
      </c>
      <c r="BH180" s="227">
        <f>IF(N180="sníž. přenesená",J180,0)</f>
        <v>0</v>
      </c>
      <c r="BI180" s="227">
        <f>IF(N180="nulová",J180,0)</f>
        <v>0</v>
      </c>
      <c r="BJ180" s="17" t="s">
        <v>74</v>
      </c>
      <c r="BK180" s="227">
        <f>ROUND(I180*H180,2)</f>
        <v>0</v>
      </c>
      <c r="BL180" s="17" t="s">
        <v>138</v>
      </c>
      <c r="BM180" s="17" t="s">
        <v>257</v>
      </c>
    </row>
    <row r="181" s="12" customFormat="1">
      <c r="B181" s="228"/>
      <c r="C181" s="229"/>
      <c r="D181" s="230" t="s">
        <v>140</v>
      </c>
      <c r="E181" s="231" t="s">
        <v>1</v>
      </c>
      <c r="F181" s="232" t="s">
        <v>250</v>
      </c>
      <c r="G181" s="229"/>
      <c r="H181" s="231" t="s">
        <v>1</v>
      </c>
      <c r="I181" s="233"/>
      <c r="J181" s="229"/>
      <c r="K181" s="229"/>
      <c r="L181" s="234"/>
      <c r="M181" s="235"/>
      <c r="N181" s="236"/>
      <c r="O181" s="236"/>
      <c r="P181" s="236"/>
      <c r="Q181" s="236"/>
      <c r="R181" s="236"/>
      <c r="S181" s="236"/>
      <c r="T181" s="237"/>
      <c r="AT181" s="238" t="s">
        <v>140</v>
      </c>
      <c r="AU181" s="238" t="s">
        <v>76</v>
      </c>
      <c r="AV181" s="12" t="s">
        <v>74</v>
      </c>
      <c r="AW181" s="12" t="s">
        <v>30</v>
      </c>
      <c r="AX181" s="12" t="s">
        <v>67</v>
      </c>
      <c r="AY181" s="238" t="s">
        <v>131</v>
      </c>
    </row>
    <row r="182" s="13" customFormat="1">
      <c r="B182" s="239"/>
      <c r="C182" s="240"/>
      <c r="D182" s="230" t="s">
        <v>140</v>
      </c>
      <c r="E182" s="241" t="s">
        <v>1</v>
      </c>
      <c r="F182" s="242" t="s">
        <v>258</v>
      </c>
      <c r="G182" s="240"/>
      <c r="H182" s="243">
        <v>182.58000000000001</v>
      </c>
      <c r="I182" s="244"/>
      <c r="J182" s="240"/>
      <c r="K182" s="240"/>
      <c r="L182" s="245"/>
      <c r="M182" s="246"/>
      <c r="N182" s="247"/>
      <c r="O182" s="247"/>
      <c r="P182" s="247"/>
      <c r="Q182" s="247"/>
      <c r="R182" s="247"/>
      <c r="S182" s="247"/>
      <c r="T182" s="248"/>
      <c r="AT182" s="249" t="s">
        <v>140</v>
      </c>
      <c r="AU182" s="249" t="s">
        <v>76</v>
      </c>
      <c r="AV182" s="13" t="s">
        <v>76</v>
      </c>
      <c r="AW182" s="13" t="s">
        <v>30</v>
      </c>
      <c r="AX182" s="13" t="s">
        <v>67</v>
      </c>
      <c r="AY182" s="249" t="s">
        <v>131</v>
      </c>
    </row>
    <row r="183" s="12" customFormat="1">
      <c r="B183" s="228"/>
      <c r="C183" s="229"/>
      <c r="D183" s="230" t="s">
        <v>140</v>
      </c>
      <c r="E183" s="231" t="s">
        <v>1</v>
      </c>
      <c r="F183" s="232" t="s">
        <v>252</v>
      </c>
      <c r="G183" s="229"/>
      <c r="H183" s="231" t="s">
        <v>1</v>
      </c>
      <c r="I183" s="233"/>
      <c r="J183" s="229"/>
      <c r="K183" s="229"/>
      <c r="L183" s="234"/>
      <c r="M183" s="235"/>
      <c r="N183" s="236"/>
      <c r="O183" s="236"/>
      <c r="P183" s="236"/>
      <c r="Q183" s="236"/>
      <c r="R183" s="236"/>
      <c r="S183" s="236"/>
      <c r="T183" s="237"/>
      <c r="AT183" s="238" t="s">
        <v>140</v>
      </c>
      <c r="AU183" s="238" t="s">
        <v>76</v>
      </c>
      <c r="AV183" s="12" t="s">
        <v>74</v>
      </c>
      <c r="AW183" s="12" t="s">
        <v>30</v>
      </c>
      <c r="AX183" s="12" t="s">
        <v>67</v>
      </c>
      <c r="AY183" s="238" t="s">
        <v>131</v>
      </c>
    </row>
    <row r="184" s="13" customFormat="1">
      <c r="B184" s="239"/>
      <c r="C184" s="240"/>
      <c r="D184" s="230" t="s">
        <v>140</v>
      </c>
      <c r="E184" s="241" t="s">
        <v>1</v>
      </c>
      <c r="F184" s="242" t="s">
        <v>259</v>
      </c>
      <c r="G184" s="240"/>
      <c r="H184" s="243">
        <v>17.920000000000002</v>
      </c>
      <c r="I184" s="244"/>
      <c r="J184" s="240"/>
      <c r="K184" s="240"/>
      <c r="L184" s="245"/>
      <c r="M184" s="246"/>
      <c r="N184" s="247"/>
      <c r="O184" s="247"/>
      <c r="P184" s="247"/>
      <c r="Q184" s="247"/>
      <c r="R184" s="247"/>
      <c r="S184" s="247"/>
      <c r="T184" s="248"/>
      <c r="AT184" s="249" t="s">
        <v>140</v>
      </c>
      <c r="AU184" s="249" t="s">
        <v>76</v>
      </c>
      <c r="AV184" s="13" t="s">
        <v>76</v>
      </c>
      <c r="AW184" s="13" t="s">
        <v>30</v>
      </c>
      <c r="AX184" s="13" t="s">
        <v>67</v>
      </c>
      <c r="AY184" s="249" t="s">
        <v>131</v>
      </c>
    </row>
    <row r="185" s="14" customFormat="1">
      <c r="B185" s="250"/>
      <c r="C185" s="251"/>
      <c r="D185" s="230" t="s">
        <v>140</v>
      </c>
      <c r="E185" s="252" t="s">
        <v>1</v>
      </c>
      <c r="F185" s="253" t="s">
        <v>143</v>
      </c>
      <c r="G185" s="251"/>
      <c r="H185" s="254">
        <v>200.5</v>
      </c>
      <c r="I185" s="255"/>
      <c r="J185" s="251"/>
      <c r="K185" s="251"/>
      <c r="L185" s="256"/>
      <c r="M185" s="257"/>
      <c r="N185" s="258"/>
      <c r="O185" s="258"/>
      <c r="P185" s="258"/>
      <c r="Q185" s="258"/>
      <c r="R185" s="258"/>
      <c r="S185" s="258"/>
      <c r="T185" s="259"/>
      <c r="AT185" s="260" t="s">
        <v>140</v>
      </c>
      <c r="AU185" s="260" t="s">
        <v>76</v>
      </c>
      <c r="AV185" s="14" t="s">
        <v>138</v>
      </c>
      <c r="AW185" s="14" t="s">
        <v>30</v>
      </c>
      <c r="AX185" s="14" t="s">
        <v>74</v>
      </c>
      <c r="AY185" s="260" t="s">
        <v>131</v>
      </c>
    </row>
    <row r="186" s="1" customFormat="1" ht="16.5" customHeight="1">
      <c r="B186" s="38"/>
      <c r="C186" s="216" t="s">
        <v>260</v>
      </c>
      <c r="D186" s="216" t="s">
        <v>133</v>
      </c>
      <c r="E186" s="217" t="s">
        <v>261</v>
      </c>
      <c r="F186" s="218" t="s">
        <v>262</v>
      </c>
      <c r="G186" s="219" t="s">
        <v>231</v>
      </c>
      <c r="H186" s="220">
        <v>377.15699999999998</v>
      </c>
      <c r="I186" s="221"/>
      <c r="J186" s="222">
        <f>ROUND(I186*H186,2)</f>
        <v>0</v>
      </c>
      <c r="K186" s="218" t="s">
        <v>137</v>
      </c>
      <c r="L186" s="43"/>
      <c r="M186" s="223" t="s">
        <v>1</v>
      </c>
      <c r="N186" s="224" t="s">
        <v>38</v>
      </c>
      <c r="O186" s="79"/>
      <c r="P186" s="225">
        <f>O186*H186</f>
        <v>0</v>
      </c>
      <c r="Q186" s="225">
        <v>0</v>
      </c>
      <c r="R186" s="225">
        <f>Q186*H186</f>
        <v>0</v>
      </c>
      <c r="S186" s="225">
        <v>0</v>
      </c>
      <c r="T186" s="226">
        <f>S186*H186</f>
        <v>0</v>
      </c>
      <c r="AR186" s="17" t="s">
        <v>138</v>
      </c>
      <c r="AT186" s="17" t="s">
        <v>133</v>
      </c>
      <c r="AU186" s="17" t="s">
        <v>76</v>
      </c>
      <c r="AY186" s="17" t="s">
        <v>131</v>
      </c>
      <c r="BE186" s="227">
        <f>IF(N186="základní",J186,0)</f>
        <v>0</v>
      </c>
      <c r="BF186" s="227">
        <f>IF(N186="snížená",J186,0)</f>
        <v>0</v>
      </c>
      <c r="BG186" s="227">
        <f>IF(N186="zákl. přenesená",J186,0)</f>
        <v>0</v>
      </c>
      <c r="BH186" s="227">
        <f>IF(N186="sníž. přenesená",J186,0)</f>
        <v>0</v>
      </c>
      <c r="BI186" s="227">
        <f>IF(N186="nulová",J186,0)</f>
        <v>0</v>
      </c>
      <c r="BJ186" s="17" t="s">
        <v>74</v>
      </c>
      <c r="BK186" s="227">
        <f>ROUND(I186*H186,2)</f>
        <v>0</v>
      </c>
      <c r="BL186" s="17" t="s">
        <v>138</v>
      </c>
      <c r="BM186" s="17" t="s">
        <v>263</v>
      </c>
    </row>
    <row r="187" s="12" customFormat="1">
      <c r="B187" s="228"/>
      <c r="C187" s="229"/>
      <c r="D187" s="230" t="s">
        <v>140</v>
      </c>
      <c r="E187" s="231" t="s">
        <v>1</v>
      </c>
      <c r="F187" s="232" t="s">
        <v>233</v>
      </c>
      <c r="G187" s="229"/>
      <c r="H187" s="231" t="s">
        <v>1</v>
      </c>
      <c r="I187" s="233"/>
      <c r="J187" s="229"/>
      <c r="K187" s="229"/>
      <c r="L187" s="234"/>
      <c r="M187" s="235"/>
      <c r="N187" s="236"/>
      <c r="O187" s="236"/>
      <c r="P187" s="236"/>
      <c r="Q187" s="236"/>
      <c r="R187" s="236"/>
      <c r="S187" s="236"/>
      <c r="T187" s="237"/>
      <c r="AT187" s="238" t="s">
        <v>140</v>
      </c>
      <c r="AU187" s="238" t="s">
        <v>76</v>
      </c>
      <c r="AV187" s="12" t="s">
        <v>74</v>
      </c>
      <c r="AW187" s="12" t="s">
        <v>30</v>
      </c>
      <c r="AX187" s="12" t="s">
        <v>67</v>
      </c>
      <c r="AY187" s="238" t="s">
        <v>131</v>
      </c>
    </row>
    <row r="188" s="13" customFormat="1">
      <c r="B188" s="239"/>
      <c r="C188" s="240"/>
      <c r="D188" s="230" t="s">
        <v>140</v>
      </c>
      <c r="E188" s="241" t="s">
        <v>1</v>
      </c>
      <c r="F188" s="242" t="s">
        <v>234</v>
      </c>
      <c r="G188" s="240"/>
      <c r="H188" s="243">
        <v>303.41399999999999</v>
      </c>
      <c r="I188" s="244"/>
      <c r="J188" s="240"/>
      <c r="K188" s="240"/>
      <c r="L188" s="245"/>
      <c r="M188" s="246"/>
      <c r="N188" s="247"/>
      <c r="O188" s="247"/>
      <c r="P188" s="247"/>
      <c r="Q188" s="247"/>
      <c r="R188" s="247"/>
      <c r="S188" s="247"/>
      <c r="T188" s="248"/>
      <c r="AT188" s="249" t="s">
        <v>140</v>
      </c>
      <c r="AU188" s="249" t="s">
        <v>76</v>
      </c>
      <c r="AV188" s="13" t="s">
        <v>76</v>
      </c>
      <c r="AW188" s="13" t="s">
        <v>30</v>
      </c>
      <c r="AX188" s="13" t="s">
        <v>67</v>
      </c>
      <c r="AY188" s="249" t="s">
        <v>131</v>
      </c>
    </row>
    <row r="189" s="12" customFormat="1">
      <c r="B189" s="228"/>
      <c r="C189" s="229"/>
      <c r="D189" s="230" t="s">
        <v>140</v>
      </c>
      <c r="E189" s="231" t="s">
        <v>1</v>
      </c>
      <c r="F189" s="232" t="s">
        <v>237</v>
      </c>
      <c r="G189" s="229"/>
      <c r="H189" s="231" t="s">
        <v>1</v>
      </c>
      <c r="I189" s="233"/>
      <c r="J189" s="229"/>
      <c r="K189" s="229"/>
      <c r="L189" s="234"/>
      <c r="M189" s="235"/>
      <c r="N189" s="236"/>
      <c r="O189" s="236"/>
      <c r="P189" s="236"/>
      <c r="Q189" s="236"/>
      <c r="R189" s="236"/>
      <c r="S189" s="236"/>
      <c r="T189" s="237"/>
      <c r="AT189" s="238" t="s">
        <v>140</v>
      </c>
      <c r="AU189" s="238" t="s">
        <v>76</v>
      </c>
      <c r="AV189" s="12" t="s">
        <v>74</v>
      </c>
      <c r="AW189" s="12" t="s">
        <v>30</v>
      </c>
      <c r="AX189" s="12" t="s">
        <v>67</v>
      </c>
      <c r="AY189" s="238" t="s">
        <v>131</v>
      </c>
    </row>
    <row r="190" s="13" customFormat="1">
      <c r="B190" s="239"/>
      <c r="C190" s="240"/>
      <c r="D190" s="230" t="s">
        <v>140</v>
      </c>
      <c r="E190" s="241" t="s">
        <v>1</v>
      </c>
      <c r="F190" s="242" t="s">
        <v>238</v>
      </c>
      <c r="G190" s="240"/>
      <c r="H190" s="243">
        <v>23.617999999999999</v>
      </c>
      <c r="I190" s="244"/>
      <c r="J190" s="240"/>
      <c r="K190" s="240"/>
      <c r="L190" s="245"/>
      <c r="M190" s="246"/>
      <c r="N190" s="247"/>
      <c r="O190" s="247"/>
      <c r="P190" s="247"/>
      <c r="Q190" s="247"/>
      <c r="R190" s="247"/>
      <c r="S190" s="247"/>
      <c r="T190" s="248"/>
      <c r="AT190" s="249" t="s">
        <v>140</v>
      </c>
      <c r="AU190" s="249" t="s">
        <v>76</v>
      </c>
      <c r="AV190" s="13" t="s">
        <v>76</v>
      </c>
      <c r="AW190" s="13" t="s">
        <v>30</v>
      </c>
      <c r="AX190" s="13" t="s">
        <v>67</v>
      </c>
      <c r="AY190" s="249" t="s">
        <v>131</v>
      </c>
    </row>
    <row r="191" s="12" customFormat="1">
      <c r="B191" s="228"/>
      <c r="C191" s="229"/>
      <c r="D191" s="230" t="s">
        <v>140</v>
      </c>
      <c r="E191" s="231" t="s">
        <v>1</v>
      </c>
      <c r="F191" s="232" t="s">
        <v>250</v>
      </c>
      <c r="G191" s="229"/>
      <c r="H191" s="231" t="s">
        <v>1</v>
      </c>
      <c r="I191" s="233"/>
      <c r="J191" s="229"/>
      <c r="K191" s="229"/>
      <c r="L191" s="234"/>
      <c r="M191" s="235"/>
      <c r="N191" s="236"/>
      <c r="O191" s="236"/>
      <c r="P191" s="236"/>
      <c r="Q191" s="236"/>
      <c r="R191" s="236"/>
      <c r="S191" s="236"/>
      <c r="T191" s="237"/>
      <c r="AT191" s="238" t="s">
        <v>140</v>
      </c>
      <c r="AU191" s="238" t="s">
        <v>76</v>
      </c>
      <c r="AV191" s="12" t="s">
        <v>74</v>
      </c>
      <c r="AW191" s="12" t="s">
        <v>30</v>
      </c>
      <c r="AX191" s="12" t="s">
        <v>67</v>
      </c>
      <c r="AY191" s="238" t="s">
        <v>131</v>
      </c>
    </row>
    <row r="192" s="13" customFormat="1">
      <c r="B192" s="239"/>
      <c r="C192" s="240"/>
      <c r="D192" s="230" t="s">
        <v>140</v>
      </c>
      <c r="E192" s="241" t="s">
        <v>1</v>
      </c>
      <c r="F192" s="242" t="s">
        <v>251</v>
      </c>
      <c r="G192" s="240"/>
      <c r="H192" s="243">
        <v>45.645000000000003</v>
      </c>
      <c r="I192" s="244"/>
      <c r="J192" s="240"/>
      <c r="K192" s="240"/>
      <c r="L192" s="245"/>
      <c r="M192" s="246"/>
      <c r="N192" s="247"/>
      <c r="O192" s="247"/>
      <c r="P192" s="247"/>
      <c r="Q192" s="247"/>
      <c r="R192" s="247"/>
      <c r="S192" s="247"/>
      <c r="T192" s="248"/>
      <c r="AT192" s="249" t="s">
        <v>140</v>
      </c>
      <c r="AU192" s="249" t="s">
        <v>76</v>
      </c>
      <c r="AV192" s="13" t="s">
        <v>76</v>
      </c>
      <c r="AW192" s="13" t="s">
        <v>30</v>
      </c>
      <c r="AX192" s="13" t="s">
        <v>67</v>
      </c>
      <c r="AY192" s="249" t="s">
        <v>131</v>
      </c>
    </row>
    <row r="193" s="12" customFormat="1">
      <c r="B193" s="228"/>
      <c r="C193" s="229"/>
      <c r="D193" s="230" t="s">
        <v>140</v>
      </c>
      <c r="E193" s="231" t="s">
        <v>1</v>
      </c>
      <c r="F193" s="232" t="s">
        <v>252</v>
      </c>
      <c r="G193" s="229"/>
      <c r="H193" s="231" t="s">
        <v>1</v>
      </c>
      <c r="I193" s="233"/>
      <c r="J193" s="229"/>
      <c r="K193" s="229"/>
      <c r="L193" s="234"/>
      <c r="M193" s="235"/>
      <c r="N193" s="236"/>
      <c r="O193" s="236"/>
      <c r="P193" s="236"/>
      <c r="Q193" s="236"/>
      <c r="R193" s="236"/>
      <c r="S193" s="236"/>
      <c r="T193" s="237"/>
      <c r="AT193" s="238" t="s">
        <v>140</v>
      </c>
      <c r="AU193" s="238" t="s">
        <v>76</v>
      </c>
      <c r="AV193" s="12" t="s">
        <v>74</v>
      </c>
      <c r="AW193" s="12" t="s">
        <v>30</v>
      </c>
      <c r="AX193" s="12" t="s">
        <v>67</v>
      </c>
      <c r="AY193" s="238" t="s">
        <v>131</v>
      </c>
    </row>
    <row r="194" s="13" customFormat="1">
      <c r="B194" s="239"/>
      <c r="C194" s="240"/>
      <c r="D194" s="230" t="s">
        <v>140</v>
      </c>
      <c r="E194" s="241" t="s">
        <v>1</v>
      </c>
      <c r="F194" s="242" t="s">
        <v>253</v>
      </c>
      <c r="G194" s="240"/>
      <c r="H194" s="243">
        <v>4.4800000000000004</v>
      </c>
      <c r="I194" s="244"/>
      <c r="J194" s="240"/>
      <c r="K194" s="240"/>
      <c r="L194" s="245"/>
      <c r="M194" s="246"/>
      <c r="N194" s="247"/>
      <c r="O194" s="247"/>
      <c r="P194" s="247"/>
      <c r="Q194" s="247"/>
      <c r="R194" s="247"/>
      <c r="S194" s="247"/>
      <c r="T194" s="248"/>
      <c r="AT194" s="249" t="s">
        <v>140</v>
      </c>
      <c r="AU194" s="249" t="s">
        <v>76</v>
      </c>
      <c r="AV194" s="13" t="s">
        <v>76</v>
      </c>
      <c r="AW194" s="13" t="s">
        <v>30</v>
      </c>
      <c r="AX194" s="13" t="s">
        <v>67</v>
      </c>
      <c r="AY194" s="249" t="s">
        <v>131</v>
      </c>
    </row>
    <row r="195" s="14" customFormat="1">
      <c r="B195" s="250"/>
      <c r="C195" s="251"/>
      <c r="D195" s="230" t="s">
        <v>140</v>
      </c>
      <c r="E195" s="252" t="s">
        <v>1</v>
      </c>
      <c r="F195" s="253" t="s">
        <v>143</v>
      </c>
      <c r="G195" s="251"/>
      <c r="H195" s="254">
        <v>377.15699999999998</v>
      </c>
      <c r="I195" s="255"/>
      <c r="J195" s="251"/>
      <c r="K195" s="251"/>
      <c r="L195" s="256"/>
      <c r="M195" s="257"/>
      <c r="N195" s="258"/>
      <c r="O195" s="258"/>
      <c r="P195" s="258"/>
      <c r="Q195" s="258"/>
      <c r="R195" s="258"/>
      <c r="S195" s="258"/>
      <c r="T195" s="259"/>
      <c r="AT195" s="260" t="s">
        <v>140</v>
      </c>
      <c r="AU195" s="260" t="s">
        <v>76</v>
      </c>
      <c r="AV195" s="14" t="s">
        <v>138</v>
      </c>
      <c r="AW195" s="14" t="s">
        <v>30</v>
      </c>
      <c r="AX195" s="14" t="s">
        <v>74</v>
      </c>
      <c r="AY195" s="260" t="s">
        <v>131</v>
      </c>
    </row>
    <row r="196" s="1" customFormat="1" ht="16.5" customHeight="1">
      <c r="B196" s="38"/>
      <c r="C196" s="216" t="s">
        <v>7</v>
      </c>
      <c r="D196" s="216" t="s">
        <v>133</v>
      </c>
      <c r="E196" s="217" t="s">
        <v>264</v>
      </c>
      <c r="F196" s="218" t="s">
        <v>265</v>
      </c>
      <c r="G196" s="219" t="s">
        <v>231</v>
      </c>
      <c r="H196" s="220">
        <v>45.645000000000003</v>
      </c>
      <c r="I196" s="221"/>
      <c r="J196" s="222">
        <f>ROUND(I196*H196,2)</f>
        <v>0</v>
      </c>
      <c r="K196" s="218" t="s">
        <v>146</v>
      </c>
      <c r="L196" s="43"/>
      <c r="M196" s="223" t="s">
        <v>1</v>
      </c>
      <c r="N196" s="224" t="s">
        <v>38</v>
      </c>
      <c r="O196" s="79"/>
      <c r="P196" s="225">
        <f>O196*H196</f>
        <v>0</v>
      </c>
      <c r="Q196" s="225">
        <v>0</v>
      </c>
      <c r="R196" s="225">
        <f>Q196*H196</f>
        <v>0</v>
      </c>
      <c r="S196" s="225">
        <v>0</v>
      </c>
      <c r="T196" s="226">
        <f>S196*H196</f>
        <v>0</v>
      </c>
      <c r="AR196" s="17" t="s">
        <v>138</v>
      </c>
      <c r="AT196" s="17" t="s">
        <v>133</v>
      </c>
      <c r="AU196" s="17" t="s">
        <v>76</v>
      </c>
      <c r="AY196" s="17" t="s">
        <v>131</v>
      </c>
      <c r="BE196" s="227">
        <f>IF(N196="základní",J196,0)</f>
        <v>0</v>
      </c>
      <c r="BF196" s="227">
        <f>IF(N196="snížená",J196,0)</f>
        <v>0</v>
      </c>
      <c r="BG196" s="227">
        <f>IF(N196="zákl. přenesená",J196,0)</f>
        <v>0</v>
      </c>
      <c r="BH196" s="227">
        <f>IF(N196="sníž. přenesená",J196,0)</f>
        <v>0</v>
      </c>
      <c r="BI196" s="227">
        <f>IF(N196="nulová",J196,0)</f>
        <v>0</v>
      </c>
      <c r="BJ196" s="17" t="s">
        <v>74</v>
      </c>
      <c r="BK196" s="227">
        <f>ROUND(I196*H196,2)</f>
        <v>0</v>
      </c>
      <c r="BL196" s="17" t="s">
        <v>138</v>
      </c>
      <c r="BM196" s="17" t="s">
        <v>266</v>
      </c>
    </row>
    <row r="197" s="12" customFormat="1">
      <c r="B197" s="228"/>
      <c r="C197" s="229"/>
      <c r="D197" s="230" t="s">
        <v>140</v>
      </c>
      <c r="E197" s="231" t="s">
        <v>1</v>
      </c>
      <c r="F197" s="232" t="s">
        <v>250</v>
      </c>
      <c r="G197" s="229"/>
      <c r="H197" s="231" t="s">
        <v>1</v>
      </c>
      <c r="I197" s="233"/>
      <c r="J197" s="229"/>
      <c r="K197" s="229"/>
      <c r="L197" s="234"/>
      <c r="M197" s="235"/>
      <c r="N197" s="236"/>
      <c r="O197" s="236"/>
      <c r="P197" s="236"/>
      <c r="Q197" s="236"/>
      <c r="R197" s="236"/>
      <c r="S197" s="236"/>
      <c r="T197" s="237"/>
      <c r="AT197" s="238" t="s">
        <v>140</v>
      </c>
      <c r="AU197" s="238" t="s">
        <v>76</v>
      </c>
      <c r="AV197" s="12" t="s">
        <v>74</v>
      </c>
      <c r="AW197" s="12" t="s">
        <v>30</v>
      </c>
      <c r="AX197" s="12" t="s">
        <v>67</v>
      </c>
      <c r="AY197" s="238" t="s">
        <v>131</v>
      </c>
    </row>
    <row r="198" s="13" customFormat="1">
      <c r="B198" s="239"/>
      <c r="C198" s="240"/>
      <c r="D198" s="230" t="s">
        <v>140</v>
      </c>
      <c r="E198" s="241" t="s">
        <v>1</v>
      </c>
      <c r="F198" s="242" t="s">
        <v>251</v>
      </c>
      <c r="G198" s="240"/>
      <c r="H198" s="243">
        <v>45.645000000000003</v>
      </c>
      <c r="I198" s="244"/>
      <c r="J198" s="240"/>
      <c r="K198" s="240"/>
      <c r="L198" s="245"/>
      <c r="M198" s="246"/>
      <c r="N198" s="247"/>
      <c r="O198" s="247"/>
      <c r="P198" s="247"/>
      <c r="Q198" s="247"/>
      <c r="R198" s="247"/>
      <c r="S198" s="247"/>
      <c r="T198" s="248"/>
      <c r="AT198" s="249" t="s">
        <v>140</v>
      </c>
      <c r="AU198" s="249" t="s">
        <v>76</v>
      </c>
      <c r="AV198" s="13" t="s">
        <v>76</v>
      </c>
      <c r="AW198" s="13" t="s">
        <v>30</v>
      </c>
      <c r="AX198" s="13" t="s">
        <v>67</v>
      </c>
      <c r="AY198" s="249" t="s">
        <v>131</v>
      </c>
    </row>
    <row r="199" s="14" customFormat="1">
      <c r="B199" s="250"/>
      <c r="C199" s="251"/>
      <c r="D199" s="230" t="s">
        <v>140</v>
      </c>
      <c r="E199" s="252" t="s">
        <v>1</v>
      </c>
      <c r="F199" s="253" t="s">
        <v>143</v>
      </c>
      <c r="G199" s="251"/>
      <c r="H199" s="254">
        <v>45.645000000000003</v>
      </c>
      <c r="I199" s="255"/>
      <c r="J199" s="251"/>
      <c r="K199" s="251"/>
      <c r="L199" s="256"/>
      <c r="M199" s="257"/>
      <c r="N199" s="258"/>
      <c r="O199" s="258"/>
      <c r="P199" s="258"/>
      <c r="Q199" s="258"/>
      <c r="R199" s="258"/>
      <c r="S199" s="258"/>
      <c r="T199" s="259"/>
      <c r="AT199" s="260" t="s">
        <v>140</v>
      </c>
      <c r="AU199" s="260" t="s">
        <v>76</v>
      </c>
      <c r="AV199" s="14" t="s">
        <v>138</v>
      </c>
      <c r="AW199" s="14" t="s">
        <v>30</v>
      </c>
      <c r="AX199" s="14" t="s">
        <v>74</v>
      </c>
      <c r="AY199" s="260" t="s">
        <v>131</v>
      </c>
    </row>
    <row r="200" s="1" customFormat="1" ht="16.5" customHeight="1">
      <c r="B200" s="38"/>
      <c r="C200" s="216" t="s">
        <v>267</v>
      </c>
      <c r="D200" s="216" t="s">
        <v>133</v>
      </c>
      <c r="E200" s="217" t="s">
        <v>268</v>
      </c>
      <c r="F200" s="218" t="s">
        <v>269</v>
      </c>
      <c r="G200" s="219" t="s">
        <v>231</v>
      </c>
      <c r="H200" s="220">
        <v>32.578000000000003</v>
      </c>
      <c r="I200" s="221"/>
      <c r="J200" s="222">
        <f>ROUND(I200*H200,2)</f>
        <v>0</v>
      </c>
      <c r="K200" s="218" t="s">
        <v>146</v>
      </c>
      <c r="L200" s="43"/>
      <c r="M200" s="223" t="s">
        <v>1</v>
      </c>
      <c r="N200" s="224" t="s">
        <v>38</v>
      </c>
      <c r="O200" s="79"/>
      <c r="P200" s="225">
        <f>O200*H200</f>
        <v>0</v>
      </c>
      <c r="Q200" s="225">
        <v>0</v>
      </c>
      <c r="R200" s="225">
        <f>Q200*H200</f>
        <v>0</v>
      </c>
      <c r="S200" s="225">
        <v>0</v>
      </c>
      <c r="T200" s="226">
        <f>S200*H200</f>
        <v>0</v>
      </c>
      <c r="AR200" s="17" t="s">
        <v>138</v>
      </c>
      <c r="AT200" s="17" t="s">
        <v>133</v>
      </c>
      <c r="AU200" s="17" t="s">
        <v>76</v>
      </c>
      <c r="AY200" s="17" t="s">
        <v>131</v>
      </c>
      <c r="BE200" s="227">
        <f>IF(N200="základní",J200,0)</f>
        <v>0</v>
      </c>
      <c r="BF200" s="227">
        <f>IF(N200="snížená",J200,0)</f>
        <v>0</v>
      </c>
      <c r="BG200" s="227">
        <f>IF(N200="zákl. přenesená",J200,0)</f>
        <v>0</v>
      </c>
      <c r="BH200" s="227">
        <f>IF(N200="sníž. přenesená",J200,0)</f>
        <v>0</v>
      </c>
      <c r="BI200" s="227">
        <f>IF(N200="nulová",J200,0)</f>
        <v>0</v>
      </c>
      <c r="BJ200" s="17" t="s">
        <v>74</v>
      </c>
      <c r="BK200" s="227">
        <f>ROUND(I200*H200,2)</f>
        <v>0</v>
      </c>
      <c r="BL200" s="17" t="s">
        <v>138</v>
      </c>
      <c r="BM200" s="17" t="s">
        <v>270</v>
      </c>
    </row>
    <row r="201" s="12" customFormat="1">
      <c r="B201" s="228"/>
      <c r="C201" s="229"/>
      <c r="D201" s="230" t="s">
        <v>140</v>
      </c>
      <c r="E201" s="231" t="s">
        <v>1</v>
      </c>
      <c r="F201" s="232" t="s">
        <v>235</v>
      </c>
      <c r="G201" s="229"/>
      <c r="H201" s="231" t="s">
        <v>1</v>
      </c>
      <c r="I201" s="233"/>
      <c r="J201" s="229"/>
      <c r="K201" s="229"/>
      <c r="L201" s="234"/>
      <c r="M201" s="235"/>
      <c r="N201" s="236"/>
      <c r="O201" s="236"/>
      <c r="P201" s="236"/>
      <c r="Q201" s="236"/>
      <c r="R201" s="236"/>
      <c r="S201" s="236"/>
      <c r="T201" s="237"/>
      <c r="AT201" s="238" t="s">
        <v>140</v>
      </c>
      <c r="AU201" s="238" t="s">
        <v>76</v>
      </c>
      <c r="AV201" s="12" t="s">
        <v>74</v>
      </c>
      <c r="AW201" s="12" t="s">
        <v>30</v>
      </c>
      <c r="AX201" s="12" t="s">
        <v>67</v>
      </c>
      <c r="AY201" s="238" t="s">
        <v>131</v>
      </c>
    </row>
    <row r="202" s="13" customFormat="1">
      <c r="B202" s="239"/>
      <c r="C202" s="240"/>
      <c r="D202" s="230" t="s">
        <v>140</v>
      </c>
      <c r="E202" s="241" t="s">
        <v>1</v>
      </c>
      <c r="F202" s="242" t="s">
        <v>236</v>
      </c>
      <c r="G202" s="240"/>
      <c r="H202" s="243">
        <v>8.9600000000000009</v>
      </c>
      <c r="I202" s="244"/>
      <c r="J202" s="240"/>
      <c r="K202" s="240"/>
      <c r="L202" s="245"/>
      <c r="M202" s="246"/>
      <c r="N202" s="247"/>
      <c r="O202" s="247"/>
      <c r="P202" s="247"/>
      <c r="Q202" s="247"/>
      <c r="R202" s="247"/>
      <c r="S202" s="247"/>
      <c r="T202" s="248"/>
      <c r="AT202" s="249" t="s">
        <v>140</v>
      </c>
      <c r="AU202" s="249" t="s">
        <v>76</v>
      </c>
      <c r="AV202" s="13" t="s">
        <v>76</v>
      </c>
      <c r="AW202" s="13" t="s">
        <v>30</v>
      </c>
      <c r="AX202" s="13" t="s">
        <v>67</v>
      </c>
      <c r="AY202" s="249" t="s">
        <v>131</v>
      </c>
    </row>
    <row r="203" s="12" customFormat="1">
      <c r="B203" s="228"/>
      <c r="C203" s="229"/>
      <c r="D203" s="230" t="s">
        <v>140</v>
      </c>
      <c r="E203" s="231" t="s">
        <v>1</v>
      </c>
      <c r="F203" s="232" t="s">
        <v>237</v>
      </c>
      <c r="G203" s="229"/>
      <c r="H203" s="231" t="s">
        <v>1</v>
      </c>
      <c r="I203" s="233"/>
      <c r="J203" s="229"/>
      <c r="K203" s="229"/>
      <c r="L203" s="234"/>
      <c r="M203" s="235"/>
      <c r="N203" s="236"/>
      <c r="O203" s="236"/>
      <c r="P203" s="236"/>
      <c r="Q203" s="236"/>
      <c r="R203" s="236"/>
      <c r="S203" s="236"/>
      <c r="T203" s="237"/>
      <c r="AT203" s="238" t="s">
        <v>140</v>
      </c>
      <c r="AU203" s="238" t="s">
        <v>76</v>
      </c>
      <c r="AV203" s="12" t="s">
        <v>74</v>
      </c>
      <c r="AW203" s="12" t="s">
        <v>30</v>
      </c>
      <c r="AX203" s="12" t="s">
        <v>67</v>
      </c>
      <c r="AY203" s="238" t="s">
        <v>131</v>
      </c>
    </row>
    <row r="204" s="13" customFormat="1">
      <c r="B204" s="239"/>
      <c r="C204" s="240"/>
      <c r="D204" s="230" t="s">
        <v>140</v>
      </c>
      <c r="E204" s="241" t="s">
        <v>1</v>
      </c>
      <c r="F204" s="242" t="s">
        <v>238</v>
      </c>
      <c r="G204" s="240"/>
      <c r="H204" s="243">
        <v>23.617999999999999</v>
      </c>
      <c r="I204" s="244"/>
      <c r="J204" s="240"/>
      <c r="K204" s="240"/>
      <c r="L204" s="245"/>
      <c r="M204" s="246"/>
      <c r="N204" s="247"/>
      <c r="O204" s="247"/>
      <c r="P204" s="247"/>
      <c r="Q204" s="247"/>
      <c r="R204" s="247"/>
      <c r="S204" s="247"/>
      <c r="T204" s="248"/>
      <c r="AT204" s="249" t="s">
        <v>140</v>
      </c>
      <c r="AU204" s="249" t="s">
        <v>76</v>
      </c>
      <c r="AV204" s="13" t="s">
        <v>76</v>
      </c>
      <c r="AW204" s="13" t="s">
        <v>30</v>
      </c>
      <c r="AX204" s="13" t="s">
        <v>67</v>
      </c>
      <c r="AY204" s="249" t="s">
        <v>131</v>
      </c>
    </row>
    <row r="205" s="14" customFormat="1">
      <c r="B205" s="250"/>
      <c r="C205" s="251"/>
      <c r="D205" s="230" t="s">
        <v>140</v>
      </c>
      <c r="E205" s="252" t="s">
        <v>1</v>
      </c>
      <c r="F205" s="253" t="s">
        <v>143</v>
      </c>
      <c r="G205" s="251"/>
      <c r="H205" s="254">
        <v>32.578000000000003</v>
      </c>
      <c r="I205" s="255"/>
      <c r="J205" s="251"/>
      <c r="K205" s="251"/>
      <c r="L205" s="256"/>
      <c r="M205" s="257"/>
      <c r="N205" s="258"/>
      <c r="O205" s="258"/>
      <c r="P205" s="258"/>
      <c r="Q205" s="258"/>
      <c r="R205" s="258"/>
      <c r="S205" s="258"/>
      <c r="T205" s="259"/>
      <c r="AT205" s="260" t="s">
        <v>140</v>
      </c>
      <c r="AU205" s="260" t="s">
        <v>76</v>
      </c>
      <c r="AV205" s="14" t="s">
        <v>138</v>
      </c>
      <c r="AW205" s="14" t="s">
        <v>30</v>
      </c>
      <c r="AX205" s="14" t="s">
        <v>74</v>
      </c>
      <c r="AY205" s="260" t="s">
        <v>131</v>
      </c>
    </row>
    <row r="206" s="1" customFormat="1" ht="16.5" customHeight="1">
      <c r="B206" s="38"/>
      <c r="C206" s="216" t="s">
        <v>271</v>
      </c>
      <c r="D206" s="216" t="s">
        <v>133</v>
      </c>
      <c r="E206" s="217" t="s">
        <v>272</v>
      </c>
      <c r="F206" s="218" t="s">
        <v>273</v>
      </c>
      <c r="G206" s="219" t="s">
        <v>231</v>
      </c>
      <c r="H206" s="220">
        <v>307.89400000000001</v>
      </c>
      <c r="I206" s="221"/>
      <c r="J206" s="222">
        <f>ROUND(I206*H206,2)</f>
        <v>0</v>
      </c>
      <c r="K206" s="218" t="s">
        <v>146</v>
      </c>
      <c r="L206" s="43"/>
      <c r="M206" s="223" t="s">
        <v>1</v>
      </c>
      <c r="N206" s="224" t="s">
        <v>38</v>
      </c>
      <c r="O206" s="79"/>
      <c r="P206" s="225">
        <f>O206*H206</f>
        <v>0</v>
      </c>
      <c r="Q206" s="225">
        <v>0</v>
      </c>
      <c r="R206" s="225">
        <f>Q206*H206</f>
        <v>0</v>
      </c>
      <c r="S206" s="225">
        <v>0</v>
      </c>
      <c r="T206" s="226">
        <f>S206*H206</f>
        <v>0</v>
      </c>
      <c r="AR206" s="17" t="s">
        <v>138</v>
      </c>
      <c r="AT206" s="17" t="s">
        <v>133</v>
      </c>
      <c r="AU206" s="17" t="s">
        <v>76</v>
      </c>
      <c r="AY206" s="17" t="s">
        <v>131</v>
      </c>
      <c r="BE206" s="227">
        <f>IF(N206="základní",J206,0)</f>
        <v>0</v>
      </c>
      <c r="BF206" s="227">
        <f>IF(N206="snížená",J206,0)</f>
        <v>0</v>
      </c>
      <c r="BG206" s="227">
        <f>IF(N206="zákl. přenesená",J206,0)</f>
        <v>0</v>
      </c>
      <c r="BH206" s="227">
        <f>IF(N206="sníž. přenesená",J206,0)</f>
        <v>0</v>
      </c>
      <c r="BI206" s="227">
        <f>IF(N206="nulová",J206,0)</f>
        <v>0</v>
      </c>
      <c r="BJ206" s="17" t="s">
        <v>74</v>
      </c>
      <c r="BK206" s="227">
        <f>ROUND(I206*H206,2)</f>
        <v>0</v>
      </c>
      <c r="BL206" s="17" t="s">
        <v>138</v>
      </c>
      <c r="BM206" s="17" t="s">
        <v>274</v>
      </c>
    </row>
    <row r="207" s="12" customFormat="1">
      <c r="B207" s="228"/>
      <c r="C207" s="229"/>
      <c r="D207" s="230" t="s">
        <v>140</v>
      </c>
      <c r="E207" s="231" t="s">
        <v>1</v>
      </c>
      <c r="F207" s="232" t="s">
        <v>233</v>
      </c>
      <c r="G207" s="229"/>
      <c r="H207" s="231" t="s">
        <v>1</v>
      </c>
      <c r="I207" s="233"/>
      <c r="J207" s="229"/>
      <c r="K207" s="229"/>
      <c r="L207" s="234"/>
      <c r="M207" s="235"/>
      <c r="N207" s="236"/>
      <c r="O207" s="236"/>
      <c r="P207" s="236"/>
      <c r="Q207" s="236"/>
      <c r="R207" s="236"/>
      <c r="S207" s="236"/>
      <c r="T207" s="237"/>
      <c r="AT207" s="238" t="s">
        <v>140</v>
      </c>
      <c r="AU207" s="238" t="s">
        <v>76</v>
      </c>
      <c r="AV207" s="12" t="s">
        <v>74</v>
      </c>
      <c r="AW207" s="12" t="s">
        <v>30</v>
      </c>
      <c r="AX207" s="12" t="s">
        <v>67</v>
      </c>
      <c r="AY207" s="238" t="s">
        <v>131</v>
      </c>
    </row>
    <row r="208" s="13" customFormat="1">
      <c r="B208" s="239"/>
      <c r="C208" s="240"/>
      <c r="D208" s="230" t="s">
        <v>140</v>
      </c>
      <c r="E208" s="241" t="s">
        <v>1</v>
      </c>
      <c r="F208" s="242" t="s">
        <v>234</v>
      </c>
      <c r="G208" s="240"/>
      <c r="H208" s="243">
        <v>303.41399999999999</v>
      </c>
      <c r="I208" s="244"/>
      <c r="J208" s="240"/>
      <c r="K208" s="240"/>
      <c r="L208" s="245"/>
      <c r="M208" s="246"/>
      <c r="N208" s="247"/>
      <c r="O208" s="247"/>
      <c r="P208" s="247"/>
      <c r="Q208" s="247"/>
      <c r="R208" s="247"/>
      <c r="S208" s="247"/>
      <c r="T208" s="248"/>
      <c r="AT208" s="249" t="s">
        <v>140</v>
      </c>
      <c r="AU208" s="249" t="s">
        <v>76</v>
      </c>
      <c r="AV208" s="13" t="s">
        <v>76</v>
      </c>
      <c r="AW208" s="13" t="s">
        <v>30</v>
      </c>
      <c r="AX208" s="13" t="s">
        <v>67</v>
      </c>
      <c r="AY208" s="249" t="s">
        <v>131</v>
      </c>
    </row>
    <row r="209" s="12" customFormat="1">
      <c r="B209" s="228"/>
      <c r="C209" s="229"/>
      <c r="D209" s="230" t="s">
        <v>140</v>
      </c>
      <c r="E209" s="231" t="s">
        <v>1</v>
      </c>
      <c r="F209" s="232" t="s">
        <v>252</v>
      </c>
      <c r="G209" s="229"/>
      <c r="H209" s="231" t="s">
        <v>1</v>
      </c>
      <c r="I209" s="233"/>
      <c r="J209" s="229"/>
      <c r="K209" s="229"/>
      <c r="L209" s="234"/>
      <c r="M209" s="235"/>
      <c r="N209" s="236"/>
      <c r="O209" s="236"/>
      <c r="P209" s="236"/>
      <c r="Q209" s="236"/>
      <c r="R209" s="236"/>
      <c r="S209" s="236"/>
      <c r="T209" s="237"/>
      <c r="AT209" s="238" t="s">
        <v>140</v>
      </c>
      <c r="AU209" s="238" t="s">
        <v>76</v>
      </c>
      <c r="AV209" s="12" t="s">
        <v>74</v>
      </c>
      <c r="AW209" s="12" t="s">
        <v>30</v>
      </c>
      <c r="AX209" s="12" t="s">
        <v>67</v>
      </c>
      <c r="AY209" s="238" t="s">
        <v>131</v>
      </c>
    </row>
    <row r="210" s="13" customFormat="1">
      <c r="B210" s="239"/>
      <c r="C210" s="240"/>
      <c r="D210" s="230" t="s">
        <v>140</v>
      </c>
      <c r="E210" s="241" t="s">
        <v>1</v>
      </c>
      <c r="F210" s="242" t="s">
        <v>253</v>
      </c>
      <c r="G210" s="240"/>
      <c r="H210" s="243">
        <v>4.4800000000000004</v>
      </c>
      <c r="I210" s="244"/>
      <c r="J210" s="240"/>
      <c r="K210" s="240"/>
      <c r="L210" s="245"/>
      <c r="M210" s="246"/>
      <c r="N210" s="247"/>
      <c r="O210" s="247"/>
      <c r="P210" s="247"/>
      <c r="Q210" s="247"/>
      <c r="R210" s="247"/>
      <c r="S210" s="247"/>
      <c r="T210" s="248"/>
      <c r="AT210" s="249" t="s">
        <v>140</v>
      </c>
      <c r="AU210" s="249" t="s">
        <v>76</v>
      </c>
      <c r="AV210" s="13" t="s">
        <v>76</v>
      </c>
      <c r="AW210" s="13" t="s">
        <v>30</v>
      </c>
      <c r="AX210" s="13" t="s">
        <v>67</v>
      </c>
      <c r="AY210" s="249" t="s">
        <v>131</v>
      </c>
    </row>
    <row r="211" s="14" customFormat="1">
      <c r="B211" s="250"/>
      <c r="C211" s="251"/>
      <c r="D211" s="230" t="s">
        <v>140</v>
      </c>
      <c r="E211" s="252" t="s">
        <v>1</v>
      </c>
      <c r="F211" s="253" t="s">
        <v>143</v>
      </c>
      <c r="G211" s="251"/>
      <c r="H211" s="254">
        <v>307.89400000000001</v>
      </c>
      <c r="I211" s="255"/>
      <c r="J211" s="251"/>
      <c r="K211" s="251"/>
      <c r="L211" s="256"/>
      <c r="M211" s="272"/>
      <c r="N211" s="273"/>
      <c r="O211" s="273"/>
      <c r="P211" s="273"/>
      <c r="Q211" s="273"/>
      <c r="R211" s="273"/>
      <c r="S211" s="273"/>
      <c r="T211" s="274"/>
      <c r="AT211" s="260" t="s">
        <v>140</v>
      </c>
      <c r="AU211" s="260" t="s">
        <v>76</v>
      </c>
      <c r="AV211" s="14" t="s">
        <v>138</v>
      </c>
      <c r="AW211" s="14" t="s">
        <v>30</v>
      </c>
      <c r="AX211" s="14" t="s">
        <v>74</v>
      </c>
      <c r="AY211" s="260" t="s">
        <v>131</v>
      </c>
    </row>
    <row r="212" s="1" customFormat="1" ht="6.96" customHeight="1">
      <c r="B212" s="57"/>
      <c r="C212" s="58"/>
      <c r="D212" s="58"/>
      <c r="E212" s="58"/>
      <c r="F212" s="58"/>
      <c r="G212" s="58"/>
      <c r="H212" s="58"/>
      <c r="I212" s="167"/>
      <c r="J212" s="58"/>
      <c r="K212" s="58"/>
      <c r="L212" s="43"/>
    </row>
  </sheetData>
  <sheetProtection sheet="1" autoFilter="0" formatColumns="0" formatRows="0" objects="1" scenarios="1" spinCount="100000" saltValue="0LzAeeNNZa/XjK13/IyQFpUp+mrdxJ9wl5986gGMmxS2hBvhE8KwV7TXAw3bZ3J6X7Pnb/ebAwYMDts9I4Azzw==" hashValue="TvBfsULqlO7JWfdvweF4RQRsmNiyuJkl+pFaLHZRbfTqBwVZjovkPi2/OgvJtlpdAK27iFOi5X6mnAHT6LoKdA==" algorithmName="SHA-512" password="CC35"/>
  <autoFilter ref="C88:K211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7:H77"/>
    <mergeCell ref="E79:H79"/>
    <mergeCell ref="E81:H81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100.83" customWidth="1"/>
    <col min="7" max="7" width="8.67" customWidth="1"/>
    <col min="8" max="8" width="11.17" customWidth="1"/>
    <col min="9" max="9" width="14.17" style="136" customWidth="1"/>
    <col min="10" max="10" width="23.5" customWidth="1"/>
    <col min="11" max="11" width="15.5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7" t="s">
        <v>86</v>
      </c>
    </row>
    <row r="3" ht="6.96" customHeight="1">
      <c r="B3" s="137"/>
      <c r="C3" s="138"/>
      <c r="D3" s="138"/>
      <c r="E3" s="138"/>
      <c r="F3" s="138"/>
      <c r="G3" s="138"/>
      <c r="H3" s="138"/>
      <c r="I3" s="139"/>
      <c r="J3" s="138"/>
      <c r="K3" s="138"/>
      <c r="L3" s="20"/>
      <c r="AT3" s="17" t="s">
        <v>76</v>
      </c>
    </row>
    <row r="4" ht="24.96" customHeight="1">
      <c r="B4" s="20"/>
      <c r="D4" s="140" t="s">
        <v>102</v>
      </c>
      <c r="L4" s="20"/>
      <c r="M4" s="24" t="s">
        <v>10</v>
      </c>
      <c r="AT4" s="17" t="s">
        <v>4</v>
      </c>
    </row>
    <row r="5" ht="6.96" customHeight="1">
      <c r="B5" s="20"/>
      <c r="L5" s="20"/>
    </row>
    <row r="6" ht="12" customHeight="1">
      <c r="B6" s="20"/>
      <c r="D6" s="141" t="s">
        <v>16</v>
      </c>
      <c r="L6" s="20"/>
    </row>
    <row r="7" ht="16.5" customHeight="1">
      <c r="B7" s="20"/>
      <c r="E7" s="142" t="str">
        <f>'Rekapitulace stavby'!K6</f>
        <v>Rekonstrukce stávajícího chodníku a zpevněných ploch na ul. Balbínova, Šumperk</v>
      </c>
      <c r="F7" s="141"/>
      <c r="G7" s="141"/>
      <c r="H7" s="141"/>
      <c r="L7" s="20"/>
    </row>
    <row r="8" ht="12" customHeight="1">
      <c r="B8" s="20"/>
      <c r="D8" s="141" t="s">
        <v>103</v>
      </c>
      <c r="L8" s="20"/>
    </row>
    <row r="9" s="1" customFormat="1" ht="16.5" customHeight="1">
      <c r="B9" s="43"/>
      <c r="E9" s="142" t="s">
        <v>275</v>
      </c>
      <c r="F9" s="1"/>
      <c r="G9" s="1"/>
      <c r="H9" s="1"/>
      <c r="I9" s="143"/>
      <c r="L9" s="43"/>
    </row>
    <row r="10" s="1" customFormat="1" ht="12" customHeight="1">
      <c r="B10" s="43"/>
      <c r="D10" s="141" t="s">
        <v>105</v>
      </c>
      <c r="I10" s="143"/>
      <c r="L10" s="43"/>
    </row>
    <row r="11" s="1" customFormat="1" ht="36.96" customHeight="1">
      <c r="B11" s="43"/>
      <c r="E11" s="144" t="s">
        <v>276</v>
      </c>
      <c r="F11" s="1"/>
      <c r="G11" s="1"/>
      <c r="H11" s="1"/>
      <c r="I11" s="143"/>
      <c r="L11" s="43"/>
    </row>
    <row r="12" s="1" customFormat="1">
      <c r="B12" s="43"/>
      <c r="I12" s="143"/>
      <c r="L12" s="43"/>
    </row>
    <row r="13" s="1" customFormat="1" ht="12" customHeight="1">
      <c r="B13" s="43"/>
      <c r="D13" s="141" t="s">
        <v>18</v>
      </c>
      <c r="F13" s="17" t="s">
        <v>1</v>
      </c>
      <c r="I13" s="145" t="s">
        <v>19</v>
      </c>
      <c r="J13" s="17" t="s">
        <v>1</v>
      </c>
      <c r="L13" s="43"/>
    </row>
    <row r="14" s="1" customFormat="1" ht="12" customHeight="1">
      <c r="B14" s="43"/>
      <c r="D14" s="141" t="s">
        <v>20</v>
      </c>
      <c r="F14" s="17" t="s">
        <v>21</v>
      </c>
      <c r="I14" s="145" t="s">
        <v>22</v>
      </c>
      <c r="J14" s="146" t="str">
        <f>'Rekapitulace stavby'!AN8</f>
        <v>8. 2. 2019</v>
      </c>
      <c r="L14" s="43"/>
    </row>
    <row r="15" s="1" customFormat="1" ht="10.8" customHeight="1">
      <c r="B15" s="43"/>
      <c r="I15" s="143"/>
      <c r="L15" s="43"/>
    </row>
    <row r="16" s="1" customFormat="1" ht="12" customHeight="1">
      <c r="B16" s="43"/>
      <c r="D16" s="141" t="s">
        <v>24</v>
      </c>
      <c r="I16" s="145" t="s">
        <v>25</v>
      </c>
      <c r="J16" s="17" t="str">
        <f>IF('Rekapitulace stavby'!AN10="","",'Rekapitulace stavby'!AN10)</f>
        <v/>
      </c>
      <c r="L16" s="43"/>
    </row>
    <row r="17" s="1" customFormat="1" ht="18" customHeight="1">
      <c r="B17" s="43"/>
      <c r="E17" s="17" t="str">
        <f>IF('Rekapitulace stavby'!E11="","",'Rekapitulace stavby'!E11)</f>
        <v xml:space="preserve"> </v>
      </c>
      <c r="I17" s="145" t="s">
        <v>26</v>
      </c>
      <c r="J17" s="17" t="str">
        <f>IF('Rekapitulace stavby'!AN11="","",'Rekapitulace stavby'!AN11)</f>
        <v/>
      </c>
      <c r="L17" s="43"/>
    </row>
    <row r="18" s="1" customFormat="1" ht="6.96" customHeight="1">
      <c r="B18" s="43"/>
      <c r="I18" s="143"/>
      <c r="L18" s="43"/>
    </row>
    <row r="19" s="1" customFormat="1" ht="12" customHeight="1">
      <c r="B19" s="43"/>
      <c r="D19" s="141" t="s">
        <v>27</v>
      </c>
      <c r="I19" s="145" t="s">
        <v>25</v>
      </c>
      <c r="J19" s="33" t="str">
        <f>'Rekapitulace stavby'!AN13</f>
        <v>Vyplň údaj</v>
      </c>
      <c r="L19" s="43"/>
    </row>
    <row r="20" s="1" customFormat="1" ht="18" customHeight="1">
      <c r="B20" s="43"/>
      <c r="E20" s="33" t="str">
        <f>'Rekapitulace stavby'!E14</f>
        <v>Vyplň údaj</v>
      </c>
      <c r="F20" s="17"/>
      <c r="G20" s="17"/>
      <c r="H20" s="17"/>
      <c r="I20" s="145" t="s">
        <v>26</v>
      </c>
      <c r="J20" s="33" t="str">
        <f>'Rekapitulace stavby'!AN14</f>
        <v>Vyplň údaj</v>
      </c>
      <c r="L20" s="43"/>
    </row>
    <row r="21" s="1" customFormat="1" ht="6.96" customHeight="1">
      <c r="B21" s="43"/>
      <c r="I21" s="143"/>
      <c r="L21" s="43"/>
    </row>
    <row r="22" s="1" customFormat="1" ht="12" customHeight="1">
      <c r="B22" s="43"/>
      <c r="D22" s="141" t="s">
        <v>29</v>
      </c>
      <c r="I22" s="145" t="s">
        <v>25</v>
      </c>
      <c r="J22" s="17" t="str">
        <f>IF('Rekapitulace stavby'!AN16="","",'Rekapitulace stavby'!AN16)</f>
        <v/>
      </c>
      <c r="L22" s="43"/>
    </row>
    <row r="23" s="1" customFormat="1" ht="18" customHeight="1">
      <c r="B23" s="43"/>
      <c r="E23" s="17" t="str">
        <f>IF('Rekapitulace stavby'!E17="","",'Rekapitulace stavby'!E17)</f>
        <v xml:space="preserve"> </v>
      </c>
      <c r="I23" s="145" t="s">
        <v>26</v>
      </c>
      <c r="J23" s="17" t="str">
        <f>IF('Rekapitulace stavby'!AN17="","",'Rekapitulace stavby'!AN17)</f>
        <v/>
      </c>
      <c r="L23" s="43"/>
    </row>
    <row r="24" s="1" customFormat="1" ht="6.96" customHeight="1">
      <c r="B24" s="43"/>
      <c r="I24" s="143"/>
      <c r="L24" s="43"/>
    </row>
    <row r="25" s="1" customFormat="1" ht="12" customHeight="1">
      <c r="B25" s="43"/>
      <c r="D25" s="141" t="s">
        <v>31</v>
      </c>
      <c r="I25" s="145" t="s">
        <v>25</v>
      </c>
      <c r="J25" s="17" t="str">
        <f>IF('Rekapitulace stavby'!AN19="","",'Rekapitulace stavby'!AN19)</f>
        <v/>
      </c>
      <c r="L25" s="43"/>
    </row>
    <row r="26" s="1" customFormat="1" ht="18" customHeight="1">
      <c r="B26" s="43"/>
      <c r="E26" s="17" t="str">
        <f>IF('Rekapitulace stavby'!E20="","",'Rekapitulace stavby'!E20)</f>
        <v xml:space="preserve"> </v>
      </c>
      <c r="I26" s="145" t="s">
        <v>26</v>
      </c>
      <c r="J26" s="17" t="str">
        <f>IF('Rekapitulace stavby'!AN20="","",'Rekapitulace stavby'!AN20)</f>
        <v/>
      </c>
      <c r="L26" s="43"/>
    </row>
    <row r="27" s="1" customFormat="1" ht="6.96" customHeight="1">
      <c r="B27" s="43"/>
      <c r="I27" s="143"/>
      <c r="L27" s="43"/>
    </row>
    <row r="28" s="1" customFormat="1" ht="12" customHeight="1">
      <c r="B28" s="43"/>
      <c r="D28" s="141" t="s">
        <v>32</v>
      </c>
      <c r="I28" s="143"/>
      <c r="L28" s="43"/>
    </row>
    <row r="29" s="7" customFormat="1" ht="16.5" customHeight="1">
      <c r="B29" s="147"/>
      <c r="E29" s="148" t="s">
        <v>1</v>
      </c>
      <c r="F29" s="148"/>
      <c r="G29" s="148"/>
      <c r="H29" s="148"/>
      <c r="I29" s="149"/>
      <c r="L29" s="147"/>
    </row>
    <row r="30" s="1" customFormat="1" ht="6.96" customHeight="1">
      <c r="B30" s="43"/>
      <c r="I30" s="143"/>
      <c r="L30" s="43"/>
    </row>
    <row r="31" s="1" customFormat="1" ht="6.96" customHeight="1">
      <c r="B31" s="43"/>
      <c r="D31" s="71"/>
      <c r="E31" s="71"/>
      <c r="F31" s="71"/>
      <c r="G31" s="71"/>
      <c r="H31" s="71"/>
      <c r="I31" s="150"/>
      <c r="J31" s="71"/>
      <c r="K31" s="71"/>
      <c r="L31" s="43"/>
    </row>
    <row r="32" s="1" customFormat="1" ht="25.44" customHeight="1">
      <c r="B32" s="43"/>
      <c r="D32" s="151" t="s">
        <v>33</v>
      </c>
      <c r="I32" s="143"/>
      <c r="J32" s="152">
        <f>ROUND(J93, 2)</f>
        <v>0</v>
      </c>
      <c r="L32" s="43"/>
    </row>
    <row r="33" s="1" customFormat="1" ht="6.96" customHeight="1">
      <c r="B33" s="43"/>
      <c r="D33" s="71"/>
      <c r="E33" s="71"/>
      <c r="F33" s="71"/>
      <c r="G33" s="71"/>
      <c r="H33" s="71"/>
      <c r="I33" s="150"/>
      <c r="J33" s="71"/>
      <c r="K33" s="71"/>
      <c r="L33" s="43"/>
    </row>
    <row r="34" s="1" customFormat="1" ht="14.4" customHeight="1">
      <c r="B34" s="43"/>
      <c r="F34" s="153" t="s">
        <v>35</v>
      </c>
      <c r="I34" s="154" t="s">
        <v>34</v>
      </c>
      <c r="J34" s="153" t="s">
        <v>36</v>
      </c>
      <c r="L34" s="43"/>
    </row>
    <row r="35" s="1" customFormat="1" ht="14.4" customHeight="1">
      <c r="B35" s="43"/>
      <c r="D35" s="141" t="s">
        <v>37</v>
      </c>
      <c r="E35" s="141" t="s">
        <v>38</v>
      </c>
      <c r="F35" s="155">
        <f>ROUND((SUM(BE93:BE301)),  2)</f>
        <v>0</v>
      </c>
      <c r="I35" s="156">
        <v>0.20999999999999999</v>
      </c>
      <c r="J35" s="155">
        <f>ROUND(((SUM(BE93:BE301))*I35),  2)</f>
        <v>0</v>
      </c>
      <c r="L35" s="43"/>
    </row>
    <row r="36" s="1" customFormat="1" ht="14.4" customHeight="1">
      <c r="B36" s="43"/>
      <c r="E36" s="141" t="s">
        <v>39</v>
      </c>
      <c r="F36" s="155">
        <f>ROUND((SUM(BF93:BF301)),  2)</f>
        <v>0</v>
      </c>
      <c r="I36" s="156">
        <v>0.14999999999999999</v>
      </c>
      <c r="J36" s="155">
        <f>ROUND(((SUM(BF93:BF301))*I36),  2)</f>
        <v>0</v>
      </c>
      <c r="L36" s="43"/>
    </row>
    <row r="37" hidden="1" s="1" customFormat="1" ht="14.4" customHeight="1">
      <c r="B37" s="43"/>
      <c r="E37" s="141" t="s">
        <v>40</v>
      </c>
      <c r="F37" s="155">
        <f>ROUND((SUM(BG93:BG301)),  2)</f>
        <v>0</v>
      </c>
      <c r="I37" s="156">
        <v>0.20999999999999999</v>
      </c>
      <c r="J37" s="155">
        <f>0</f>
        <v>0</v>
      </c>
      <c r="L37" s="43"/>
    </row>
    <row r="38" hidden="1" s="1" customFormat="1" ht="14.4" customHeight="1">
      <c r="B38" s="43"/>
      <c r="E38" s="141" t="s">
        <v>41</v>
      </c>
      <c r="F38" s="155">
        <f>ROUND((SUM(BH93:BH301)),  2)</f>
        <v>0</v>
      </c>
      <c r="I38" s="156">
        <v>0.14999999999999999</v>
      </c>
      <c r="J38" s="155">
        <f>0</f>
        <v>0</v>
      </c>
      <c r="L38" s="43"/>
    </row>
    <row r="39" hidden="1" s="1" customFormat="1" ht="14.4" customHeight="1">
      <c r="B39" s="43"/>
      <c r="E39" s="141" t="s">
        <v>42</v>
      </c>
      <c r="F39" s="155">
        <f>ROUND((SUM(BI93:BI301)),  2)</f>
        <v>0</v>
      </c>
      <c r="I39" s="156">
        <v>0</v>
      </c>
      <c r="J39" s="155">
        <f>0</f>
        <v>0</v>
      </c>
      <c r="L39" s="43"/>
    </row>
    <row r="40" s="1" customFormat="1" ht="6.96" customHeight="1">
      <c r="B40" s="43"/>
      <c r="I40" s="143"/>
      <c r="L40" s="43"/>
    </row>
    <row r="41" s="1" customFormat="1" ht="25.44" customHeight="1">
      <c r="B41" s="43"/>
      <c r="C41" s="157"/>
      <c r="D41" s="158" t="s">
        <v>43</v>
      </c>
      <c r="E41" s="159"/>
      <c r="F41" s="159"/>
      <c r="G41" s="160" t="s">
        <v>44</v>
      </c>
      <c r="H41" s="161" t="s">
        <v>45</v>
      </c>
      <c r="I41" s="162"/>
      <c r="J41" s="163">
        <f>SUM(J32:J39)</f>
        <v>0</v>
      </c>
      <c r="K41" s="164"/>
      <c r="L41" s="43"/>
    </row>
    <row r="42" s="1" customFormat="1" ht="14.4" customHeight="1">
      <c r="B42" s="165"/>
      <c r="C42" s="166"/>
      <c r="D42" s="166"/>
      <c r="E42" s="166"/>
      <c r="F42" s="166"/>
      <c r="G42" s="166"/>
      <c r="H42" s="166"/>
      <c r="I42" s="167"/>
      <c r="J42" s="166"/>
      <c r="K42" s="166"/>
      <c r="L42" s="43"/>
    </row>
    <row r="46" s="1" customFormat="1" ht="6.96" customHeight="1">
      <c r="B46" s="168"/>
      <c r="C46" s="169"/>
      <c r="D46" s="169"/>
      <c r="E46" s="169"/>
      <c r="F46" s="169"/>
      <c r="G46" s="169"/>
      <c r="H46" s="169"/>
      <c r="I46" s="170"/>
      <c r="J46" s="169"/>
      <c r="K46" s="169"/>
      <c r="L46" s="43"/>
    </row>
    <row r="47" s="1" customFormat="1" ht="24.96" customHeight="1">
      <c r="B47" s="38"/>
      <c r="C47" s="23" t="s">
        <v>107</v>
      </c>
      <c r="D47" s="39"/>
      <c r="E47" s="39"/>
      <c r="F47" s="39"/>
      <c r="G47" s="39"/>
      <c r="H47" s="39"/>
      <c r="I47" s="143"/>
      <c r="J47" s="39"/>
      <c r="K47" s="39"/>
      <c r="L47" s="43"/>
    </row>
    <row r="48" s="1" customFormat="1" ht="6.96" customHeight="1">
      <c r="B48" s="38"/>
      <c r="C48" s="39"/>
      <c r="D48" s="39"/>
      <c r="E48" s="39"/>
      <c r="F48" s="39"/>
      <c r="G48" s="39"/>
      <c r="H48" s="39"/>
      <c r="I48" s="143"/>
      <c r="J48" s="39"/>
      <c r="K48" s="39"/>
      <c r="L48" s="43"/>
    </row>
    <row r="49" s="1" customFormat="1" ht="12" customHeight="1">
      <c r="B49" s="38"/>
      <c r="C49" s="32" t="s">
        <v>16</v>
      </c>
      <c r="D49" s="39"/>
      <c r="E49" s="39"/>
      <c r="F49" s="39"/>
      <c r="G49" s="39"/>
      <c r="H49" s="39"/>
      <c r="I49" s="143"/>
      <c r="J49" s="39"/>
      <c r="K49" s="39"/>
      <c r="L49" s="43"/>
    </row>
    <row r="50" s="1" customFormat="1" ht="16.5" customHeight="1">
      <c r="B50" s="38"/>
      <c r="C50" s="39"/>
      <c r="D50" s="39"/>
      <c r="E50" s="171" t="str">
        <f>E7</f>
        <v>Rekonstrukce stávajícího chodníku a zpevněných ploch na ul. Balbínova, Šumperk</v>
      </c>
      <c r="F50" s="32"/>
      <c r="G50" s="32"/>
      <c r="H50" s="32"/>
      <c r="I50" s="143"/>
      <c r="J50" s="39"/>
      <c r="K50" s="39"/>
      <c r="L50" s="43"/>
    </row>
    <row r="51" ht="12" customHeight="1">
      <c r="B51" s="21"/>
      <c r="C51" s="32" t="s">
        <v>103</v>
      </c>
      <c r="D51" s="22"/>
      <c r="E51" s="22"/>
      <c r="F51" s="22"/>
      <c r="G51" s="22"/>
      <c r="H51" s="22"/>
      <c r="I51" s="136"/>
      <c r="J51" s="22"/>
      <c r="K51" s="22"/>
      <c r="L51" s="20"/>
    </row>
    <row r="52" s="1" customFormat="1" ht="16.5" customHeight="1">
      <c r="B52" s="38"/>
      <c r="C52" s="39"/>
      <c r="D52" s="39"/>
      <c r="E52" s="171" t="s">
        <v>275</v>
      </c>
      <c r="F52" s="39"/>
      <c r="G52" s="39"/>
      <c r="H52" s="39"/>
      <c r="I52" s="143"/>
      <c r="J52" s="39"/>
      <c r="K52" s="39"/>
      <c r="L52" s="43"/>
    </row>
    <row r="53" s="1" customFormat="1" ht="12" customHeight="1">
      <c r="B53" s="38"/>
      <c r="C53" s="32" t="s">
        <v>105</v>
      </c>
      <c r="D53" s="39"/>
      <c r="E53" s="39"/>
      <c r="F53" s="39"/>
      <c r="G53" s="39"/>
      <c r="H53" s="39"/>
      <c r="I53" s="143"/>
      <c r="J53" s="39"/>
      <c r="K53" s="39"/>
      <c r="L53" s="43"/>
    </row>
    <row r="54" s="1" customFormat="1" ht="16.5" customHeight="1">
      <c r="B54" s="38"/>
      <c r="C54" s="39"/>
      <c r="D54" s="39"/>
      <c r="E54" s="64" t="str">
        <f>E11</f>
        <v>SO 101 - Chodník, SO 102 - sjezdy, SO 103 -parkoviště,SO 104- obrusná vrstva stáv. komunikace na ul.Balbínova</v>
      </c>
      <c r="F54" s="39"/>
      <c r="G54" s="39"/>
      <c r="H54" s="39"/>
      <c r="I54" s="143"/>
      <c r="J54" s="39"/>
      <c r="K54" s="39"/>
      <c r="L54" s="43"/>
    </row>
    <row r="55" s="1" customFormat="1" ht="6.96" customHeight="1">
      <c r="B55" s="38"/>
      <c r="C55" s="39"/>
      <c r="D55" s="39"/>
      <c r="E55" s="39"/>
      <c r="F55" s="39"/>
      <c r="G55" s="39"/>
      <c r="H55" s="39"/>
      <c r="I55" s="143"/>
      <c r="J55" s="39"/>
      <c r="K55" s="39"/>
      <c r="L55" s="43"/>
    </row>
    <row r="56" s="1" customFormat="1" ht="12" customHeight="1">
      <c r="B56" s="38"/>
      <c r="C56" s="32" t="s">
        <v>20</v>
      </c>
      <c r="D56" s="39"/>
      <c r="E56" s="39"/>
      <c r="F56" s="27" t="str">
        <f>F14</f>
        <v xml:space="preserve"> </v>
      </c>
      <c r="G56" s="39"/>
      <c r="H56" s="39"/>
      <c r="I56" s="145" t="s">
        <v>22</v>
      </c>
      <c r="J56" s="67" t="str">
        <f>IF(J14="","",J14)</f>
        <v>8. 2. 2019</v>
      </c>
      <c r="K56" s="39"/>
      <c r="L56" s="43"/>
    </row>
    <row r="57" s="1" customFormat="1" ht="6.96" customHeight="1">
      <c r="B57" s="38"/>
      <c r="C57" s="39"/>
      <c r="D57" s="39"/>
      <c r="E57" s="39"/>
      <c r="F57" s="39"/>
      <c r="G57" s="39"/>
      <c r="H57" s="39"/>
      <c r="I57" s="143"/>
      <c r="J57" s="39"/>
      <c r="K57" s="39"/>
      <c r="L57" s="43"/>
    </row>
    <row r="58" s="1" customFormat="1" ht="13.65" customHeight="1">
      <c r="B58" s="38"/>
      <c r="C58" s="32" t="s">
        <v>24</v>
      </c>
      <c r="D58" s="39"/>
      <c r="E58" s="39"/>
      <c r="F58" s="27" t="str">
        <f>E17</f>
        <v xml:space="preserve"> </v>
      </c>
      <c r="G58" s="39"/>
      <c r="H58" s="39"/>
      <c r="I58" s="145" t="s">
        <v>29</v>
      </c>
      <c r="J58" s="36" t="str">
        <f>E23</f>
        <v xml:space="preserve"> </v>
      </c>
      <c r="K58" s="39"/>
      <c r="L58" s="43"/>
    </row>
    <row r="59" s="1" customFormat="1" ht="13.65" customHeight="1">
      <c r="B59" s="38"/>
      <c r="C59" s="32" t="s">
        <v>27</v>
      </c>
      <c r="D59" s="39"/>
      <c r="E59" s="39"/>
      <c r="F59" s="27" t="str">
        <f>IF(E20="","",E20)</f>
        <v>Vyplň údaj</v>
      </c>
      <c r="G59" s="39"/>
      <c r="H59" s="39"/>
      <c r="I59" s="145" t="s">
        <v>31</v>
      </c>
      <c r="J59" s="36" t="str">
        <f>E26</f>
        <v xml:space="preserve"> </v>
      </c>
      <c r="K59" s="39"/>
      <c r="L59" s="43"/>
    </row>
    <row r="60" s="1" customFormat="1" ht="10.32" customHeight="1">
      <c r="B60" s="38"/>
      <c r="C60" s="39"/>
      <c r="D60" s="39"/>
      <c r="E60" s="39"/>
      <c r="F60" s="39"/>
      <c r="G60" s="39"/>
      <c r="H60" s="39"/>
      <c r="I60" s="143"/>
      <c r="J60" s="39"/>
      <c r="K60" s="39"/>
      <c r="L60" s="43"/>
    </row>
    <row r="61" s="1" customFormat="1" ht="29.28" customHeight="1">
      <c r="B61" s="38"/>
      <c r="C61" s="172" t="s">
        <v>108</v>
      </c>
      <c r="D61" s="173"/>
      <c r="E61" s="173"/>
      <c r="F61" s="173"/>
      <c r="G61" s="173"/>
      <c r="H61" s="173"/>
      <c r="I61" s="174"/>
      <c r="J61" s="175" t="s">
        <v>109</v>
      </c>
      <c r="K61" s="173"/>
      <c r="L61" s="43"/>
    </row>
    <row r="62" s="1" customFormat="1" ht="10.32" customHeight="1">
      <c r="B62" s="38"/>
      <c r="C62" s="39"/>
      <c r="D62" s="39"/>
      <c r="E62" s="39"/>
      <c r="F62" s="39"/>
      <c r="G62" s="39"/>
      <c r="H62" s="39"/>
      <c r="I62" s="143"/>
      <c r="J62" s="39"/>
      <c r="K62" s="39"/>
      <c r="L62" s="43"/>
    </row>
    <row r="63" s="1" customFormat="1" ht="22.8" customHeight="1">
      <c r="B63" s="38"/>
      <c r="C63" s="176" t="s">
        <v>110</v>
      </c>
      <c r="D63" s="39"/>
      <c r="E63" s="39"/>
      <c r="F63" s="39"/>
      <c r="G63" s="39"/>
      <c r="H63" s="39"/>
      <c r="I63" s="143"/>
      <c r="J63" s="98">
        <f>J93</f>
        <v>0</v>
      </c>
      <c r="K63" s="39"/>
      <c r="L63" s="43"/>
      <c r="AU63" s="17" t="s">
        <v>111</v>
      </c>
    </row>
    <row r="64" s="8" customFormat="1" ht="24.96" customHeight="1">
      <c r="B64" s="177"/>
      <c r="C64" s="178"/>
      <c r="D64" s="179" t="s">
        <v>112</v>
      </c>
      <c r="E64" s="180"/>
      <c r="F64" s="180"/>
      <c r="G64" s="180"/>
      <c r="H64" s="180"/>
      <c r="I64" s="181"/>
      <c r="J64" s="182">
        <f>J94</f>
        <v>0</v>
      </c>
      <c r="K64" s="178"/>
      <c r="L64" s="183"/>
    </row>
    <row r="65" s="9" customFormat="1" ht="19.92" customHeight="1">
      <c r="B65" s="184"/>
      <c r="C65" s="122"/>
      <c r="D65" s="185" t="s">
        <v>113</v>
      </c>
      <c r="E65" s="186"/>
      <c r="F65" s="186"/>
      <c r="G65" s="186"/>
      <c r="H65" s="186"/>
      <c r="I65" s="187"/>
      <c r="J65" s="188">
        <f>J95</f>
        <v>0</v>
      </c>
      <c r="K65" s="122"/>
      <c r="L65" s="189"/>
    </row>
    <row r="66" s="9" customFormat="1" ht="19.92" customHeight="1">
      <c r="B66" s="184"/>
      <c r="C66" s="122"/>
      <c r="D66" s="185" t="s">
        <v>277</v>
      </c>
      <c r="E66" s="186"/>
      <c r="F66" s="186"/>
      <c r="G66" s="186"/>
      <c r="H66" s="186"/>
      <c r="I66" s="187"/>
      <c r="J66" s="188">
        <f>J123</f>
        <v>0</v>
      </c>
      <c r="K66" s="122"/>
      <c r="L66" s="189"/>
    </row>
    <row r="67" s="9" customFormat="1" ht="19.92" customHeight="1">
      <c r="B67" s="184"/>
      <c r="C67" s="122"/>
      <c r="D67" s="185" t="s">
        <v>278</v>
      </c>
      <c r="E67" s="186"/>
      <c r="F67" s="186"/>
      <c r="G67" s="186"/>
      <c r="H67" s="186"/>
      <c r="I67" s="187"/>
      <c r="J67" s="188">
        <f>J142</f>
        <v>0</v>
      </c>
      <c r="K67" s="122"/>
      <c r="L67" s="189"/>
    </row>
    <row r="68" s="9" customFormat="1" ht="19.92" customHeight="1">
      <c r="B68" s="184"/>
      <c r="C68" s="122"/>
      <c r="D68" s="185" t="s">
        <v>279</v>
      </c>
      <c r="E68" s="186"/>
      <c r="F68" s="186"/>
      <c r="G68" s="186"/>
      <c r="H68" s="186"/>
      <c r="I68" s="187"/>
      <c r="J68" s="188">
        <f>J147</f>
        <v>0</v>
      </c>
      <c r="K68" s="122"/>
      <c r="L68" s="189"/>
    </row>
    <row r="69" s="9" customFormat="1" ht="19.92" customHeight="1">
      <c r="B69" s="184"/>
      <c r="C69" s="122"/>
      <c r="D69" s="185" t="s">
        <v>114</v>
      </c>
      <c r="E69" s="186"/>
      <c r="F69" s="186"/>
      <c r="G69" s="186"/>
      <c r="H69" s="186"/>
      <c r="I69" s="187"/>
      <c r="J69" s="188">
        <f>J208</f>
        <v>0</v>
      </c>
      <c r="K69" s="122"/>
      <c r="L69" s="189"/>
    </row>
    <row r="70" s="9" customFormat="1" ht="19.92" customHeight="1">
      <c r="B70" s="184"/>
      <c r="C70" s="122"/>
      <c r="D70" s="185" t="s">
        <v>280</v>
      </c>
      <c r="E70" s="186"/>
      <c r="F70" s="186"/>
      <c r="G70" s="186"/>
      <c r="H70" s="186"/>
      <c r="I70" s="187"/>
      <c r="J70" s="188">
        <f>J239</f>
        <v>0</v>
      </c>
      <c r="K70" s="122"/>
      <c r="L70" s="189"/>
    </row>
    <row r="71" s="9" customFormat="1" ht="19.92" customHeight="1">
      <c r="B71" s="184"/>
      <c r="C71" s="122"/>
      <c r="D71" s="185" t="s">
        <v>281</v>
      </c>
      <c r="E71" s="186"/>
      <c r="F71" s="186"/>
      <c r="G71" s="186"/>
      <c r="H71" s="186"/>
      <c r="I71" s="187"/>
      <c r="J71" s="188">
        <f>J300</f>
        <v>0</v>
      </c>
      <c r="K71" s="122"/>
      <c r="L71" s="189"/>
    </row>
    <row r="72" s="1" customFormat="1" ht="21.84" customHeight="1">
      <c r="B72" s="38"/>
      <c r="C72" s="39"/>
      <c r="D72" s="39"/>
      <c r="E72" s="39"/>
      <c r="F72" s="39"/>
      <c r="G72" s="39"/>
      <c r="H72" s="39"/>
      <c r="I72" s="143"/>
      <c r="J72" s="39"/>
      <c r="K72" s="39"/>
      <c r="L72" s="43"/>
    </row>
    <row r="73" s="1" customFormat="1" ht="6.96" customHeight="1">
      <c r="B73" s="57"/>
      <c r="C73" s="58"/>
      <c r="D73" s="58"/>
      <c r="E73" s="58"/>
      <c r="F73" s="58"/>
      <c r="G73" s="58"/>
      <c r="H73" s="58"/>
      <c r="I73" s="167"/>
      <c r="J73" s="58"/>
      <c r="K73" s="58"/>
      <c r="L73" s="43"/>
    </row>
    <row r="77" s="1" customFormat="1" ht="6.96" customHeight="1">
      <c r="B77" s="59"/>
      <c r="C77" s="60"/>
      <c r="D77" s="60"/>
      <c r="E77" s="60"/>
      <c r="F77" s="60"/>
      <c r="G77" s="60"/>
      <c r="H77" s="60"/>
      <c r="I77" s="170"/>
      <c r="J77" s="60"/>
      <c r="K77" s="60"/>
      <c r="L77" s="43"/>
    </row>
    <row r="78" s="1" customFormat="1" ht="24.96" customHeight="1">
      <c r="B78" s="38"/>
      <c r="C78" s="23" t="s">
        <v>116</v>
      </c>
      <c r="D78" s="39"/>
      <c r="E78" s="39"/>
      <c r="F78" s="39"/>
      <c r="G78" s="39"/>
      <c r="H78" s="39"/>
      <c r="I78" s="143"/>
      <c r="J78" s="39"/>
      <c r="K78" s="39"/>
      <c r="L78" s="43"/>
    </row>
    <row r="79" s="1" customFormat="1" ht="6.96" customHeight="1">
      <c r="B79" s="38"/>
      <c r="C79" s="39"/>
      <c r="D79" s="39"/>
      <c r="E79" s="39"/>
      <c r="F79" s="39"/>
      <c r="G79" s="39"/>
      <c r="H79" s="39"/>
      <c r="I79" s="143"/>
      <c r="J79" s="39"/>
      <c r="K79" s="39"/>
      <c r="L79" s="43"/>
    </row>
    <row r="80" s="1" customFormat="1" ht="12" customHeight="1">
      <c r="B80" s="38"/>
      <c r="C80" s="32" t="s">
        <v>16</v>
      </c>
      <c r="D80" s="39"/>
      <c r="E80" s="39"/>
      <c r="F80" s="39"/>
      <c r="G80" s="39"/>
      <c r="H80" s="39"/>
      <c r="I80" s="143"/>
      <c r="J80" s="39"/>
      <c r="K80" s="39"/>
      <c r="L80" s="43"/>
    </row>
    <row r="81" s="1" customFormat="1" ht="16.5" customHeight="1">
      <c r="B81" s="38"/>
      <c r="C81" s="39"/>
      <c r="D81" s="39"/>
      <c r="E81" s="171" t="str">
        <f>E7</f>
        <v>Rekonstrukce stávajícího chodníku a zpevněných ploch na ul. Balbínova, Šumperk</v>
      </c>
      <c r="F81" s="32"/>
      <c r="G81" s="32"/>
      <c r="H81" s="32"/>
      <c r="I81" s="143"/>
      <c r="J81" s="39"/>
      <c r="K81" s="39"/>
      <c r="L81" s="43"/>
    </row>
    <row r="82" ht="12" customHeight="1">
      <c r="B82" s="21"/>
      <c r="C82" s="32" t="s">
        <v>103</v>
      </c>
      <c r="D82" s="22"/>
      <c r="E82" s="22"/>
      <c r="F82" s="22"/>
      <c r="G82" s="22"/>
      <c r="H82" s="22"/>
      <c r="I82" s="136"/>
      <c r="J82" s="22"/>
      <c r="K82" s="22"/>
      <c r="L82" s="20"/>
    </row>
    <row r="83" s="1" customFormat="1" ht="16.5" customHeight="1">
      <c r="B83" s="38"/>
      <c r="C83" s="39"/>
      <c r="D83" s="39"/>
      <c r="E83" s="171" t="s">
        <v>275</v>
      </c>
      <c r="F83" s="39"/>
      <c r="G83" s="39"/>
      <c r="H83" s="39"/>
      <c r="I83" s="143"/>
      <c r="J83" s="39"/>
      <c r="K83" s="39"/>
      <c r="L83" s="43"/>
    </row>
    <row r="84" s="1" customFormat="1" ht="12" customHeight="1">
      <c r="B84" s="38"/>
      <c r="C84" s="32" t="s">
        <v>105</v>
      </c>
      <c r="D84" s="39"/>
      <c r="E84" s="39"/>
      <c r="F84" s="39"/>
      <c r="G84" s="39"/>
      <c r="H84" s="39"/>
      <c r="I84" s="143"/>
      <c r="J84" s="39"/>
      <c r="K84" s="39"/>
      <c r="L84" s="43"/>
    </row>
    <row r="85" s="1" customFormat="1" ht="16.5" customHeight="1">
      <c r="B85" s="38"/>
      <c r="C85" s="39"/>
      <c r="D85" s="39"/>
      <c r="E85" s="64" t="str">
        <f>E11</f>
        <v>SO 101 - Chodník, SO 102 - sjezdy, SO 103 -parkoviště,SO 104- obrusná vrstva stáv. komunikace na ul.Balbínova</v>
      </c>
      <c r="F85" s="39"/>
      <c r="G85" s="39"/>
      <c r="H85" s="39"/>
      <c r="I85" s="143"/>
      <c r="J85" s="39"/>
      <c r="K85" s="39"/>
      <c r="L85" s="43"/>
    </row>
    <row r="86" s="1" customFormat="1" ht="6.96" customHeight="1">
      <c r="B86" s="38"/>
      <c r="C86" s="39"/>
      <c r="D86" s="39"/>
      <c r="E86" s="39"/>
      <c r="F86" s="39"/>
      <c r="G86" s="39"/>
      <c r="H86" s="39"/>
      <c r="I86" s="143"/>
      <c r="J86" s="39"/>
      <c r="K86" s="39"/>
      <c r="L86" s="43"/>
    </row>
    <row r="87" s="1" customFormat="1" ht="12" customHeight="1">
      <c r="B87" s="38"/>
      <c r="C87" s="32" t="s">
        <v>20</v>
      </c>
      <c r="D87" s="39"/>
      <c r="E87" s="39"/>
      <c r="F87" s="27" t="str">
        <f>F14</f>
        <v xml:space="preserve"> </v>
      </c>
      <c r="G87" s="39"/>
      <c r="H87" s="39"/>
      <c r="I87" s="145" t="s">
        <v>22</v>
      </c>
      <c r="J87" s="67" t="str">
        <f>IF(J14="","",J14)</f>
        <v>8. 2. 2019</v>
      </c>
      <c r="K87" s="39"/>
      <c r="L87" s="43"/>
    </row>
    <row r="88" s="1" customFormat="1" ht="6.96" customHeight="1">
      <c r="B88" s="38"/>
      <c r="C88" s="39"/>
      <c r="D88" s="39"/>
      <c r="E88" s="39"/>
      <c r="F88" s="39"/>
      <c r="G88" s="39"/>
      <c r="H88" s="39"/>
      <c r="I88" s="143"/>
      <c r="J88" s="39"/>
      <c r="K88" s="39"/>
      <c r="L88" s="43"/>
    </row>
    <row r="89" s="1" customFormat="1" ht="13.65" customHeight="1">
      <c r="B89" s="38"/>
      <c r="C89" s="32" t="s">
        <v>24</v>
      </c>
      <c r="D89" s="39"/>
      <c r="E89" s="39"/>
      <c r="F89" s="27" t="str">
        <f>E17</f>
        <v xml:space="preserve"> </v>
      </c>
      <c r="G89" s="39"/>
      <c r="H89" s="39"/>
      <c r="I89" s="145" t="s">
        <v>29</v>
      </c>
      <c r="J89" s="36" t="str">
        <f>E23</f>
        <v xml:space="preserve"> </v>
      </c>
      <c r="K89" s="39"/>
      <c r="L89" s="43"/>
    </row>
    <row r="90" s="1" customFormat="1" ht="13.65" customHeight="1">
      <c r="B90" s="38"/>
      <c r="C90" s="32" t="s">
        <v>27</v>
      </c>
      <c r="D90" s="39"/>
      <c r="E90" s="39"/>
      <c r="F90" s="27" t="str">
        <f>IF(E20="","",E20)</f>
        <v>Vyplň údaj</v>
      </c>
      <c r="G90" s="39"/>
      <c r="H90" s="39"/>
      <c r="I90" s="145" t="s">
        <v>31</v>
      </c>
      <c r="J90" s="36" t="str">
        <f>E26</f>
        <v xml:space="preserve"> </v>
      </c>
      <c r="K90" s="39"/>
      <c r="L90" s="43"/>
    </row>
    <row r="91" s="1" customFormat="1" ht="10.32" customHeight="1">
      <c r="B91" s="38"/>
      <c r="C91" s="39"/>
      <c r="D91" s="39"/>
      <c r="E91" s="39"/>
      <c r="F91" s="39"/>
      <c r="G91" s="39"/>
      <c r="H91" s="39"/>
      <c r="I91" s="143"/>
      <c r="J91" s="39"/>
      <c r="K91" s="39"/>
      <c r="L91" s="43"/>
    </row>
    <row r="92" s="10" customFormat="1" ht="29.28" customHeight="1">
      <c r="B92" s="190"/>
      <c r="C92" s="191" t="s">
        <v>117</v>
      </c>
      <c r="D92" s="192" t="s">
        <v>52</v>
      </c>
      <c r="E92" s="192" t="s">
        <v>48</v>
      </c>
      <c r="F92" s="192" t="s">
        <v>49</v>
      </c>
      <c r="G92" s="192" t="s">
        <v>118</v>
      </c>
      <c r="H92" s="192" t="s">
        <v>119</v>
      </c>
      <c r="I92" s="193" t="s">
        <v>120</v>
      </c>
      <c r="J92" s="192" t="s">
        <v>109</v>
      </c>
      <c r="K92" s="194" t="s">
        <v>121</v>
      </c>
      <c r="L92" s="195"/>
      <c r="M92" s="88" t="s">
        <v>1</v>
      </c>
      <c r="N92" s="89" t="s">
        <v>37</v>
      </c>
      <c r="O92" s="89" t="s">
        <v>122</v>
      </c>
      <c r="P92" s="89" t="s">
        <v>123</v>
      </c>
      <c r="Q92" s="89" t="s">
        <v>124</v>
      </c>
      <c r="R92" s="89" t="s">
        <v>125</v>
      </c>
      <c r="S92" s="89" t="s">
        <v>126</v>
      </c>
      <c r="T92" s="90" t="s">
        <v>127</v>
      </c>
    </row>
    <row r="93" s="1" customFormat="1" ht="22.8" customHeight="1">
      <c r="B93" s="38"/>
      <c r="C93" s="95" t="s">
        <v>128</v>
      </c>
      <c r="D93" s="39"/>
      <c r="E93" s="39"/>
      <c r="F93" s="39"/>
      <c r="G93" s="39"/>
      <c r="H93" s="39"/>
      <c r="I93" s="143"/>
      <c r="J93" s="196">
        <f>BK93</f>
        <v>0</v>
      </c>
      <c r="K93" s="39"/>
      <c r="L93" s="43"/>
      <c r="M93" s="91"/>
      <c r="N93" s="92"/>
      <c r="O93" s="92"/>
      <c r="P93" s="197">
        <f>P94</f>
        <v>0</v>
      </c>
      <c r="Q93" s="92"/>
      <c r="R93" s="197">
        <f>R94</f>
        <v>217.17264359999999</v>
      </c>
      <c r="S93" s="92"/>
      <c r="T93" s="198">
        <f>T94</f>
        <v>29.52</v>
      </c>
      <c r="AT93" s="17" t="s">
        <v>66</v>
      </c>
      <c r="AU93" s="17" t="s">
        <v>111</v>
      </c>
      <c r="BK93" s="199">
        <f>BK94</f>
        <v>0</v>
      </c>
    </row>
    <row r="94" s="11" customFormat="1" ht="25.92" customHeight="1">
      <c r="B94" s="200"/>
      <c r="C94" s="201"/>
      <c r="D94" s="202" t="s">
        <v>66</v>
      </c>
      <c r="E94" s="203" t="s">
        <v>129</v>
      </c>
      <c r="F94" s="203" t="s">
        <v>130</v>
      </c>
      <c r="G94" s="201"/>
      <c r="H94" s="201"/>
      <c r="I94" s="204"/>
      <c r="J94" s="205">
        <f>BK94</f>
        <v>0</v>
      </c>
      <c r="K94" s="201"/>
      <c r="L94" s="206"/>
      <c r="M94" s="207"/>
      <c r="N94" s="208"/>
      <c r="O94" s="208"/>
      <c r="P94" s="209">
        <f>P95+P123+P142+P147+P208+P239+P300</f>
        <v>0</v>
      </c>
      <c r="Q94" s="208"/>
      <c r="R94" s="209">
        <f>R95+R123+R142+R147+R208+R239+R300</f>
        <v>217.17264359999999</v>
      </c>
      <c r="S94" s="208"/>
      <c r="T94" s="210">
        <f>T95+T123+T142+T147+T208+T239+T300</f>
        <v>29.52</v>
      </c>
      <c r="AR94" s="211" t="s">
        <v>74</v>
      </c>
      <c r="AT94" s="212" t="s">
        <v>66</v>
      </c>
      <c r="AU94" s="212" t="s">
        <v>67</v>
      </c>
      <c r="AY94" s="211" t="s">
        <v>131</v>
      </c>
      <c r="BK94" s="213">
        <f>BK95+BK123+BK142+BK147+BK208+BK239+BK300</f>
        <v>0</v>
      </c>
    </row>
    <row r="95" s="11" customFormat="1" ht="22.8" customHeight="1">
      <c r="B95" s="200"/>
      <c r="C95" s="201"/>
      <c r="D95" s="202" t="s">
        <v>66</v>
      </c>
      <c r="E95" s="214" t="s">
        <v>74</v>
      </c>
      <c r="F95" s="214" t="s">
        <v>132</v>
      </c>
      <c r="G95" s="201"/>
      <c r="H95" s="201"/>
      <c r="I95" s="204"/>
      <c r="J95" s="215">
        <f>BK95</f>
        <v>0</v>
      </c>
      <c r="K95" s="201"/>
      <c r="L95" s="206"/>
      <c r="M95" s="207"/>
      <c r="N95" s="208"/>
      <c r="O95" s="208"/>
      <c r="P95" s="209">
        <f>SUM(P96:P122)</f>
        <v>0</v>
      </c>
      <c r="Q95" s="208"/>
      <c r="R95" s="209">
        <f>SUM(R96:R122)</f>
        <v>0</v>
      </c>
      <c r="S95" s="208"/>
      <c r="T95" s="210">
        <f>SUM(T96:T122)</f>
        <v>29.52</v>
      </c>
      <c r="AR95" s="211" t="s">
        <v>74</v>
      </c>
      <c r="AT95" s="212" t="s">
        <v>66</v>
      </c>
      <c r="AU95" s="212" t="s">
        <v>74</v>
      </c>
      <c r="AY95" s="211" t="s">
        <v>131</v>
      </c>
      <c r="BK95" s="213">
        <f>SUM(BK96:BK122)</f>
        <v>0</v>
      </c>
    </row>
    <row r="96" s="1" customFormat="1" ht="16.5" customHeight="1">
      <c r="B96" s="38"/>
      <c r="C96" s="216" t="s">
        <v>74</v>
      </c>
      <c r="D96" s="216" t="s">
        <v>133</v>
      </c>
      <c r="E96" s="217" t="s">
        <v>282</v>
      </c>
      <c r="F96" s="218" t="s">
        <v>283</v>
      </c>
      <c r="G96" s="219" t="s">
        <v>284</v>
      </c>
      <c r="H96" s="220">
        <v>144</v>
      </c>
      <c r="I96" s="221"/>
      <c r="J96" s="222">
        <f>ROUND(I96*H96,2)</f>
        <v>0</v>
      </c>
      <c r="K96" s="218" t="s">
        <v>196</v>
      </c>
      <c r="L96" s="43"/>
      <c r="M96" s="223" t="s">
        <v>1</v>
      </c>
      <c r="N96" s="224" t="s">
        <v>38</v>
      </c>
      <c r="O96" s="79"/>
      <c r="P96" s="225">
        <f>O96*H96</f>
        <v>0</v>
      </c>
      <c r="Q96" s="225">
        <v>0</v>
      </c>
      <c r="R96" s="225">
        <f>Q96*H96</f>
        <v>0</v>
      </c>
      <c r="S96" s="225">
        <v>0.20499999999999999</v>
      </c>
      <c r="T96" s="226">
        <f>S96*H96</f>
        <v>29.52</v>
      </c>
      <c r="AR96" s="17" t="s">
        <v>138</v>
      </c>
      <c r="AT96" s="17" t="s">
        <v>133</v>
      </c>
      <c r="AU96" s="17" t="s">
        <v>76</v>
      </c>
      <c r="AY96" s="17" t="s">
        <v>131</v>
      </c>
      <c r="BE96" s="227">
        <f>IF(N96="základní",J96,0)</f>
        <v>0</v>
      </c>
      <c r="BF96" s="227">
        <f>IF(N96="snížená",J96,0)</f>
        <v>0</v>
      </c>
      <c r="BG96" s="227">
        <f>IF(N96="zákl. přenesená",J96,0)</f>
        <v>0</v>
      </c>
      <c r="BH96" s="227">
        <f>IF(N96="sníž. přenesená",J96,0)</f>
        <v>0</v>
      </c>
      <c r="BI96" s="227">
        <f>IF(N96="nulová",J96,0)</f>
        <v>0</v>
      </c>
      <c r="BJ96" s="17" t="s">
        <v>74</v>
      </c>
      <c r="BK96" s="227">
        <f>ROUND(I96*H96,2)</f>
        <v>0</v>
      </c>
      <c r="BL96" s="17" t="s">
        <v>138</v>
      </c>
      <c r="BM96" s="17" t="s">
        <v>285</v>
      </c>
    </row>
    <row r="97" s="12" customFormat="1">
      <c r="B97" s="228"/>
      <c r="C97" s="229"/>
      <c r="D97" s="230" t="s">
        <v>140</v>
      </c>
      <c r="E97" s="231" t="s">
        <v>1</v>
      </c>
      <c r="F97" s="232" t="s">
        <v>286</v>
      </c>
      <c r="G97" s="229"/>
      <c r="H97" s="231" t="s">
        <v>1</v>
      </c>
      <c r="I97" s="233"/>
      <c r="J97" s="229"/>
      <c r="K97" s="229"/>
      <c r="L97" s="234"/>
      <c r="M97" s="235"/>
      <c r="N97" s="236"/>
      <c r="O97" s="236"/>
      <c r="P97" s="236"/>
      <c r="Q97" s="236"/>
      <c r="R97" s="236"/>
      <c r="S97" s="236"/>
      <c r="T97" s="237"/>
      <c r="AT97" s="238" t="s">
        <v>140</v>
      </c>
      <c r="AU97" s="238" t="s">
        <v>76</v>
      </c>
      <c r="AV97" s="12" t="s">
        <v>74</v>
      </c>
      <c r="AW97" s="12" t="s">
        <v>30</v>
      </c>
      <c r="AX97" s="12" t="s">
        <v>67</v>
      </c>
      <c r="AY97" s="238" t="s">
        <v>131</v>
      </c>
    </row>
    <row r="98" s="13" customFormat="1">
      <c r="B98" s="239"/>
      <c r="C98" s="240"/>
      <c r="D98" s="230" t="s">
        <v>140</v>
      </c>
      <c r="E98" s="241" t="s">
        <v>1</v>
      </c>
      <c r="F98" s="242" t="s">
        <v>287</v>
      </c>
      <c r="G98" s="240"/>
      <c r="H98" s="243">
        <v>144</v>
      </c>
      <c r="I98" s="244"/>
      <c r="J98" s="240"/>
      <c r="K98" s="240"/>
      <c r="L98" s="245"/>
      <c r="M98" s="246"/>
      <c r="N98" s="247"/>
      <c r="O98" s="247"/>
      <c r="P98" s="247"/>
      <c r="Q98" s="247"/>
      <c r="R98" s="247"/>
      <c r="S98" s="247"/>
      <c r="T98" s="248"/>
      <c r="AT98" s="249" t="s">
        <v>140</v>
      </c>
      <c r="AU98" s="249" t="s">
        <v>76</v>
      </c>
      <c r="AV98" s="13" t="s">
        <v>76</v>
      </c>
      <c r="AW98" s="13" t="s">
        <v>30</v>
      </c>
      <c r="AX98" s="13" t="s">
        <v>67</v>
      </c>
      <c r="AY98" s="249" t="s">
        <v>131</v>
      </c>
    </row>
    <row r="99" s="14" customFormat="1">
      <c r="B99" s="250"/>
      <c r="C99" s="251"/>
      <c r="D99" s="230" t="s">
        <v>140</v>
      </c>
      <c r="E99" s="252" t="s">
        <v>1</v>
      </c>
      <c r="F99" s="253" t="s">
        <v>143</v>
      </c>
      <c r="G99" s="251"/>
      <c r="H99" s="254">
        <v>144</v>
      </c>
      <c r="I99" s="255"/>
      <c r="J99" s="251"/>
      <c r="K99" s="251"/>
      <c r="L99" s="256"/>
      <c r="M99" s="257"/>
      <c r="N99" s="258"/>
      <c r="O99" s="258"/>
      <c r="P99" s="258"/>
      <c r="Q99" s="258"/>
      <c r="R99" s="258"/>
      <c r="S99" s="258"/>
      <c r="T99" s="259"/>
      <c r="AT99" s="260" t="s">
        <v>140</v>
      </c>
      <c r="AU99" s="260" t="s">
        <v>76</v>
      </c>
      <c r="AV99" s="14" t="s">
        <v>138</v>
      </c>
      <c r="AW99" s="14" t="s">
        <v>30</v>
      </c>
      <c r="AX99" s="14" t="s">
        <v>74</v>
      </c>
      <c r="AY99" s="260" t="s">
        <v>131</v>
      </c>
    </row>
    <row r="100" s="1" customFormat="1" ht="16.5" customHeight="1">
      <c r="B100" s="38"/>
      <c r="C100" s="216" t="s">
        <v>76</v>
      </c>
      <c r="D100" s="216" t="s">
        <v>133</v>
      </c>
      <c r="E100" s="217" t="s">
        <v>288</v>
      </c>
      <c r="F100" s="218" t="s">
        <v>289</v>
      </c>
      <c r="G100" s="219" t="s">
        <v>195</v>
      </c>
      <c r="H100" s="220">
        <v>2.8799999999999999</v>
      </c>
      <c r="I100" s="221"/>
      <c r="J100" s="222">
        <f>ROUND(I100*H100,2)</f>
        <v>0</v>
      </c>
      <c r="K100" s="218" t="s">
        <v>196</v>
      </c>
      <c r="L100" s="43"/>
      <c r="M100" s="223" t="s">
        <v>1</v>
      </c>
      <c r="N100" s="224" t="s">
        <v>38</v>
      </c>
      <c r="O100" s="79"/>
      <c r="P100" s="225">
        <f>O100*H100</f>
        <v>0</v>
      </c>
      <c r="Q100" s="225">
        <v>0</v>
      </c>
      <c r="R100" s="225">
        <f>Q100*H100</f>
        <v>0</v>
      </c>
      <c r="S100" s="225">
        <v>0</v>
      </c>
      <c r="T100" s="226">
        <f>S100*H100</f>
        <v>0</v>
      </c>
      <c r="AR100" s="17" t="s">
        <v>138</v>
      </c>
      <c r="AT100" s="17" t="s">
        <v>133</v>
      </c>
      <c r="AU100" s="17" t="s">
        <v>76</v>
      </c>
      <c r="AY100" s="17" t="s">
        <v>131</v>
      </c>
      <c r="BE100" s="227">
        <f>IF(N100="základní",J100,0)</f>
        <v>0</v>
      </c>
      <c r="BF100" s="227">
        <f>IF(N100="snížená",J100,0)</f>
        <v>0</v>
      </c>
      <c r="BG100" s="227">
        <f>IF(N100="zákl. přenesená",J100,0)</f>
        <v>0</v>
      </c>
      <c r="BH100" s="227">
        <f>IF(N100="sníž. přenesená",J100,0)</f>
        <v>0</v>
      </c>
      <c r="BI100" s="227">
        <f>IF(N100="nulová",J100,0)</f>
        <v>0</v>
      </c>
      <c r="BJ100" s="17" t="s">
        <v>74</v>
      </c>
      <c r="BK100" s="227">
        <f>ROUND(I100*H100,2)</f>
        <v>0</v>
      </c>
      <c r="BL100" s="17" t="s">
        <v>138</v>
      </c>
      <c r="BM100" s="17" t="s">
        <v>290</v>
      </c>
    </row>
    <row r="101" s="12" customFormat="1">
      <c r="B101" s="228"/>
      <c r="C101" s="229"/>
      <c r="D101" s="230" t="s">
        <v>140</v>
      </c>
      <c r="E101" s="231" t="s">
        <v>1</v>
      </c>
      <c r="F101" s="232" t="s">
        <v>291</v>
      </c>
      <c r="G101" s="229"/>
      <c r="H101" s="231" t="s">
        <v>1</v>
      </c>
      <c r="I101" s="233"/>
      <c r="J101" s="229"/>
      <c r="K101" s="229"/>
      <c r="L101" s="234"/>
      <c r="M101" s="235"/>
      <c r="N101" s="236"/>
      <c r="O101" s="236"/>
      <c r="P101" s="236"/>
      <c r="Q101" s="236"/>
      <c r="R101" s="236"/>
      <c r="S101" s="236"/>
      <c r="T101" s="237"/>
      <c r="AT101" s="238" t="s">
        <v>140</v>
      </c>
      <c r="AU101" s="238" t="s">
        <v>76</v>
      </c>
      <c r="AV101" s="12" t="s">
        <v>74</v>
      </c>
      <c r="AW101" s="12" t="s">
        <v>30</v>
      </c>
      <c r="AX101" s="12" t="s">
        <v>67</v>
      </c>
      <c r="AY101" s="238" t="s">
        <v>131</v>
      </c>
    </row>
    <row r="102" s="13" customFormat="1">
      <c r="B102" s="239"/>
      <c r="C102" s="240"/>
      <c r="D102" s="230" t="s">
        <v>140</v>
      </c>
      <c r="E102" s="241" t="s">
        <v>1</v>
      </c>
      <c r="F102" s="242" t="s">
        <v>292</v>
      </c>
      <c r="G102" s="240"/>
      <c r="H102" s="243">
        <v>2.8799999999999999</v>
      </c>
      <c r="I102" s="244"/>
      <c r="J102" s="240"/>
      <c r="K102" s="240"/>
      <c r="L102" s="245"/>
      <c r="M102" s="246"/>
      <c r="N102" s="247"/>
      <c r="O102" s="247"/>
      <c r="P102" s="247"/>
      <c r="Q102" s="247"/>
      <c r="R102" s="247"/>
      <c r="S102" s="247"/>
      <c r="T102" s="248"/>
      <c r="AT102" s="249" t="s">
        <v>140</v>
      </c>
      <c r="AU102" s="249" t="s">
        <v>76</v>
      </c>
      <c r="AV102" s="13" t="s">
        <v>76</v>
      </c>
      <c r="AW102" s="13" t="s">
        <v>30</v>
      </c>
      <c r="AX102" s="13" t="s">
        <v>67</v>
      </c>
      <c r="AY102" s="249" t="s">
        <v>131</v>
      </c>
    </row>
    <row r="103" s="14" customFormat="1">
      <c r="B103" s="250"/>
      <c r="C103" s="251"/>
      <c r="D103" s="230" t="s">
        <v>140</v>
      </c>
      <c r="E103" s="252" t="s">
        <v>1</v>
      </c>
      <c r="F103" s="253" t="s">
        <v>143</v>
      </c>
      <c r="G103" s="251"/>
      <c r="H103" s="254">
        <v>2.8799999999999999</v>
      </c>
      <c r="I103" s="255"/>
      <c r="J103" s="251"/>
      <c r="K103" s="251"/>
      <c r="L103" s="256"/>
      <c r="M103" s="257"/>
      <c r="N103" s="258"/>
      <c r="O103" s="258"/>
      <c r="P103" s="258"/>
      <c r="Q103" s="258"/>
      <c r="R103" s="258"/>
      <c r="S103" s="258"/>
      <c r="T103" s="259"/>
      <c r="AT103" s="260" t="s">
        <v>140</v>
      </c>
      <c r="AU103" s="260" t="s">
        <v>76</v>
      </c>
      <c r="AV103" s="14" t="s">
        <v>138</v>
      </c>
      <c r="AW103" s="14" t="s">
        <v>30</v>
      </c>
      <c r="AX103" s="14" t="s">
        <v>74</v>
      </c>
      <c r="AY103" s="260" t="s">
        <v>131</v>
      </c>
    </row>
    <row r="104" s="1" customFormat="1" ht="16.5" customHeight="1">
      <c r="B104" s="38"/>
      <c r="C104" s="216" t="s">
        <v>150</v>
      </c>
      <c r="D104" s="216" t="s">
        <v>133</v>
      </c>
      <c r="E104" s="217" t="s">
        <v>293</v>
      </c>
      <c r="F104" s="218" t="s">
        <v>294</v>
      </c>
      <c r="G104" s="219" t="s">
        <v>195</v>
      </c>
      <c r="H104" s="220">
        <v>1.44</v>
      </c>
      <c r="I104" s="221"/>
      <c r="J104" s="222">
        <f>ROUND(I104*H104,2)</f>
        <v>0</v>
      </c>
      <c r="K104" s="218" t="s">
        <v>196</v>
      </c>
      <c r="L104" s="43"/>
      <c r="M104" s="223" t="s">
        <v>1</v>
      </c>
      <c r="N104" s="224" t="s">
        <v>38</v>
      </c>
      <c r="O104" s="79"/>
      <c r="P104" s="225">
        <f>O104*H104</f>
        <v>0</v>
      </c>
      <c r="Q104" s="225">
        <v>0</v>
      </c>
      <c r="R104" s="225">
        <f>Q104*H104</f>
        <v>0</v>
      </c>
      <c r="S104" s="225">
        <v>0</v>
      </c>
      <c r="T104" s="226">
        <f>S104*H104</f>
        <v>0</v>
      </c>
      <c r="AR104" s="17" t="s">
        <v>138</v>
      </c>
      <c r="AT104" s="17" t="s">
        <v>133</v>
      </c>
      <c r="AU104" s="17" t="s">
        <v>76</v>
      </c>
      <c r="AY104" s="17" t="s">
        <v>131</v>
      </c>
      <c r="BE104" s="227">
        <f>IF(N104="základní",J104,0)</f>
        <v>0</v>
      </c>
      <c r="BF104" s="227">
        <f>IF(N104="snížená",J104,0)</f>
        <v>0</v>
      </c>
      <c r="BG104" s="227">
        <f>IF(N104="zákl. přenesená",J104,0)</f>
        <v>0</v>
      </c>
      <c r="BH104" s="227">
        <f>IF(N104="sníž. přenesená",J104,0)</f>
        <v>0</v>
      </c>
      <c r="BI104" s="227">
        <f>IF(N104="nulová",J104,0)</f>
        <v>0</v>
      </c>
      <c r="BJ104" s="17" t="s">
        <v>74</v>
      </c>
      <c r="BK104" s="227">
        <f>ROUND(I104*H104,2)</f>
        <v>0</v>
      </c>
      <c r="BL104" s="17" t="s">
        <v>138</v>
      </c>
      <c r="BM104" s="17" t="s">
        <v>295</v>
      </c>
    </row>
    <row r="105" s="13" customFormat="1">
      <c r="B105" s="239"/>
      <c r="C105" s="240"/>
      <c r="D105" s="230" t="s">
        <v>140</v>
      </c>
      <c r="E105" s="241" t="s">
        <v>1</v>
      </c>
      <c r="F105" s="242" t="s">
        <v>296</v>
      </c>
      <c r="G105" s="240"/>
      <c r="H105" s="243">
        <v>1.44</v>
      </c>
      <c r="I105" s="244"/>
      <c r="J105" s="240"/>
      <c r="K105" s="240"/>
      <c r="L105" s="245"/>
      <c r="M105" s="246"/>
      <c r="N105" s="247"/>
      <c r="O105" s="247"/>
      <c r="P105" s="247"/>
      <c r="Q105" s="247"/>
      <c r="R105" s="247"/>
      <c r="S105" s="247"/>
      <c r="T105" s="248"/>
      <c r="AT105" s="249" t="s">
        <v>140</v>
      </c>
      <c r="AU105" s="249" t="s">
        <v>76</v>
      </c>
      <c r="AV105" s="13" t="s">
        <v>76</v>
      </c>
      <c r="AW105" s="13" t="s">
        <v>30</v>
      </c>
      <c r="AX105" s="13" t="s">
        <v>67</v>
      </c>
      <c r="AY105" s="249" t="s">
        <v>131</v>
      </c>
    </row>
    <row r="106" s="14" customFormat="1">
      <c r="B106" s="250"/>
      <c r="C106" s="251"/>
      <c r="D106" s="230" t="s">
        <v>140</v>
      </c>
      <c r="E106" s="252" t="s">
        <v>1</v>
      </c>
      <c r="F106" s="253" t="s">
        <v>143</v>
      </c>
      <c r="G106" s="251"/>
      <c r="H106" s="254">
        <v>1.44</v>
      </c>
      <c r="I106" s="255"/>
      <c r="J106" s="251"/>
      <c r="K106" s="251"/>
      <c r="L106" s="256"/>
      <c r="M106" s="257"/>
      <c r="N106" s="258"/>
      <c r="O106" s="258"/>
      <c r="P106" s="258"/>
      <c r="Q106" s="258"/>
      <c r="R106" s="258"/>
      <c r="S106" s="258"/>
      <c r="T106" s="259"/>
      <c r="AT106" s="260" t="s">
        <v>140</v>
      </c>
      <c r="AU106" s="260" t="s">
        <v>76</v>
      </c>
      <c r="AV106" s="14" t="s">
        <v>138</v>
      </c>
      <c r="AW106" s="14" t="s">
        <v>30</v>
      </c>
      <c r="AX106" s="14" t="s">
        <v>74</v>
      </c>
      <c r="AY106" s="260" t="s">
        <v>131</v>
      </c>
    </row>
    <row r="107" s="1" customFormat="1" ht="16.5" customHeight="1">
      <c r="B107" s="38"/>
      <c r="C107" s="216" t="s">
        <v>138</v>
      </c>
      <c r="D107" s="216" t="s">
        <v>133</v>
      </c>
      <c r="E107" s="217" t="s">
        <v>297</v>
      </c>
      <c r="F107" s="218" t="s">
        <v>298</v>
      </c>
      <c r="G107" s="219" t="s">
        <v>195</v>
      </c>
      <c r="H107" s="220">
        <v>2.8799999999999999</v>
      </c>
      <c r="I107" s="221"/>
      <c r="J107" s="222">
        <f>ROUND(I107*H107,2)</f>
        <v>0</v>
      </c>
      <c r="K107" s="218" t="s">
        <v>146</v>
      </c>
      <c r="L107" s="43"/>
      <c r="M107" s="223" t="s">
        <v>1</v>
      </c>
      <c r="N107" s="224" t="s">
        <v>38</v>
      </c>
      <c r="O107" s="79"/>
      <c r="P107" s="225">
        <f>O107*H107</f>
        <v>0</v>
      </c>
      <c r="Q107" s="225">
        <v>0</v>
      </c>
      <c r="R107" s="225">
        <f>Q107*H107</f>
        <v>0</v>
      </c>
      <c r="S107" s="225">
        <v>0</v>
      </c>
      <c r="T107" s="226">
        <f>S107*H107</f>
        <v>0</v>
      </c>
      <c r="AR107" s="17" t="s">
        <v>138</v>
      </c>
      <c r="AT107" s="17" t="s">
        <v>133</v>
      </c>
      <c r="AU107" s="17" t="s">
        <v>76</v>
      </c>
      <c r="AY107" s="17" t="s">
        <v>131</v>
      </c>
      <c r="BE107" s="227">
        <f>IF(N107="základní",J107,0)</f>
        <v>0</v>
      </c>
      <c r="BF107" s="227">
        <f>IF(N107="snížená",J107,0)</f>
        <v>0</v>
      </c>
      <c r="BG107" s="227">
        <f>IF(N107="zákl. přenesená",J107,0)</f>
        <v>0</v>
      </c>
      <c r="BH107" s="227">
        <f>IF(N107="sníž. přenesená",J107,0)</f>
        <v>0</v>
      </c>
      <c r="BI107" s="227">
        <f>IF(N107="nulová",J107,0)</f>
        <v>0</v>
      </c>
      <c r="BJ107" s="17" t="s">
        <v>74</v>
      </c>
      <c r="BK107" s="227">
        <f>ROUND(I107*H107,2)</f>
        <v>0</v>
      </c>
      <c r="BL107" s="17" t="s">
        <v>138</v>
      </c>
      <c r="BM107" s="17" t="s">
        <v>299</v>
      </c>
    </row>
    <row r="108" s="12" customFormat="1">
      <c r="B108" s="228"/>
      <c r="C108" s="229"/>
      <c r="D108" s="230" t="s">
        <v>140</v>
      </c>
      <c r="E108" s="231" t="s">
        <v>1</v>
      </c>
      <c r="F108" s="232" t="s">
        <v>300</v>
      </c>
      <c r="G108" s="229"/>
      <c r="H108" s="231" t="s">
        <v>1</v>
      </c>
      <c r="I108" s="233"/>
      <c r="J108" s="229"/>
      <c r="K108" s="229"/>
      <c r="L108" s="234"/>
      <c r="M108" s="235"/>
      <c r="N108" s="236"/>
      <c r="O108" s="236"/>
      <c r="P108" s="236"/>
      <c r="Q108" s="236"/>
      <c r="R108" s="236"/>
      <c r="S108" s="236"/>
      <c r="T108" s="237"/>
      <c r="AT108" s="238" t="s">
        <v>140</v>
      </c>
      <c r="AU108" s="238" t="s">
        <v>76</v>
      </c>
      <c r="AV108" s="12" t="s">
        <v>74</v>
      </c>
      <c r="AW108" s="12" t="s">
        <v>30</v>
      </c>
      <c r="AX108" s="12" t="s">
        <v>67</v>
      </c>
      <c r="AY108" s="238" t="s">
        <v>131</v>
      </c>
    </row>
    <row r="109" s="13" customFormat="1">
      <c r="B109" s="239"/>
      <c r="C109" s="240"/>
      <c r="D109" s="230" t="s">
        <v>140</v>
      </c>
      <c r="E109" s="241" t="s">
        <v>1</v>
      </c>
      <c r="F109" s="242" t="s">
        <v>301</v>
      </c>
      <c r="G109" s="240"/>
      <c r="H109" s="243">
        <v>2.8799999999999999</v>
      </c>
      <c r="I109" s="244"/>
      <c r="J109" s="240"/>
      <c r="K109" s="240"/>
      <c r="L109" s="245"/>
      <c r="M109" s="246"/>
      <c r="N109" s="247"/>
      <c r="O109" s="247"/>
      <c r="P109" s="247"/>
      <c r="Q109" s="247"/>
      <c r="R109" s="247"/>
      <c r="S109" s="247"/>
      <c r="T109" s="248"/>
      <c r="AT109" s="249" t="s">
        <v>140</v>
      </c>
      <c r="AU109" s="249" t="s">
        <v>76</v>
      </c>
      <c r="AV109" s="13" t="s">
        <v>76</v>
      </c>
      <c r="AW109" s="13" t="s">
        <v>30</v>
      </c>
      <c r="AX109" s="13" t="s">
        <v>67</v>
      </c>
      <c r="AY109" s="249" t="s">
        <v>131</v>
      </c>
    </row>
    <row r="110" s="14" customFormat="1">
      <c r="B110" s="250"/>
      <c r="C110" s="251"/>
      <c r="D110" s="230" t="s">
        <v>140</v>
      </c>
      <c r="E110" s="252" t="s">
        <v>1</v>
      </c>
      <c r="F110" s="253" t="s">
        <v>143</v>
      </c>
      <c r="G110" s="251"/>
      <c r="H110" s="254">
        <v>2.8799999999999999</v>
      </c>
      <c r="I110" s="255"/>
      <c r="J110" s="251"/>
      <c r="K110" s="251"/>
      <c r="L110" s="256"/>
      <c r="M110" s="257"/>
      <c r="N110" s="258"/>
      <c r="O110" s="258"/>
      <c r="P110" s="258"/>
      <c r="Q110" s="258"/>
      <c r="R110" s="258"/>
      <c r="S110" s="258"/>
      <c r="T110" s="259"/>
      <c r="AT110" s="260" t="s">
        <v>140</v>
      </c>
      <c r="AU110" s="260" t="s">
        <v>76</v>
      </c>
      <c r="AV110" s="14" t="s">
        <v>138</v>
      </c>
      <c r="AW110" s="14" t="s">
        <v>30</v>
      </c>
      <c r="AX110" s="14" t="s">
        <v>74</v>
      </c>
      <c r="AY110" s="260" t="s">
        <v>131</v>
      </c>
    </row>
    <row r="111" s="1" customFormat="1" ht="16.5" customHeight="1">
      <c r="B111" s="38"/>
      <c r="C111" s="216" t="s">
        <v>161</v>
      </c>
      <c r="D111" s="216" t="s">
        <v>133</v>
      </c>
      <c r="E111" s="217" t="s">
        <v>217</v>
      </c>
      <c r="F111" s="218" t="s">
        <v>218</v>
      </c>
      <c r="G111" s="219" t="s">
        <v>195</v>
      </c>
      <c r="H111" s="220">
        <v>2.8799999999999999</v>
      </c>
      <c r="I111" s="221"/>
      <c r="J111" s="222">
        <f>ROUND(I111*H111,2)</f>
        <v>0</v>
      </c>
      <c r="K111" s="218" t="s">
        <v>146</v>
      </c>
      <c r="L111" s="43"/>
      <c r="M111" s="223" t="s">
        <v>1</v>
      </c>
      <c r="N111" s="224" t="s">
        <v>38</v>
      </c>
      <c r="O111" s="79"/>
      <c r="P111" s="225">
        <f>O111*H111</f>
        <v>0</v>
      </c>
      <c r="Q111" s="225">
        <v>0</v>
      </c>
      <c r="R111" s="225">
        <f>Q111*H111</f>
        <v>0</v>
      </c>
      <c r="S111" s="225">
        <v>0</v>
      </c>
      <c r="T111" s="226">
        <f>S111*H111</f>
        <v>0</v>
      </c>
      <c r="AR111" s="17" t="s">
        <v>138</v>
      </c>
      <c r="AT111" s="17" t="s">
        <v>133</v>
      </c>
      <c r="AU111" s="17" t="s">
        <v>76</v>
      </c>
      <c r="AY111" s="17" t="s">
        <v>131</v>
      </c>
      <c r="BE111" s="227">
        <f>IF(N111="základní",J111,0)</f>
        <v>0</v>
      </c>
      <c r="BF111" s="227">
        <f>IF(N111="snížená",J111,0)</f>
        <v>0</v>
      </c>
      <c r="BG111" s="227">
        <f>IF(N111="zákl. přenesená",J111,0)</f>
        <v>0</v>
      </c>
      <c r="BH111" s="227">
        <f>IF(N111="sníž. přenesená",J111,0)</f>
        <v>0</v>
      </c>
      <c r="BI111" s="227">
        <f>IF(N111="nulová",J111,0)</f>
        <v>0</v>
      </c>
      <c r="BJ111" s="17" t="s">
        <v>74</v>
      </c>
      <c r="BK111" s="227">
        <f>ROUND(I111*H111,2)</f>
        <v>0</v>
      </c>
      <c r="BL111" s="17" t="s">
        <v>138</v>
      </c>
      <c r="BM111" s="17" t="s">
        <v>302</v>
      </c>
    </row>
    <row r="112" s="12" customFormat="1">
      <c r="B112" s="228"/>
      <c r="C112" s="229"/>
      <c r="D112" s="230" t="s">
        <v>140</v>
      </c>
      <c r="E112" s="231" t="s">
        <v>1</v>
      </c>
      <c r="F112" s="232" t="s">
        <v>300</v>
      </c>
      <c r="G112" s="229"/>
      <c r="H112" s="231" t="s">
        <v>1</v>
      </c>
      <c r="I112" s="233"/>
      <c r="J112" s="229"/>
      <c r="K112" s="229"/>
      <c r="L112" s="234"/>
      <c r="M112" s="235"/>
      <c r="N112" s="236"/>
      <c r="O112" s="236"/>
      <c r="P112" s="236"/>
      <c r="Q112" s="236"/>
      <c r="R112" s="236"/>
      <c r="S112" s="236"/>
      <c r="T112" s="237"/>
      <c r="AT112" s="238" t="s">
        <v>140</v>
      </c>
      <c r="AU112" s="238" t="s">
        <v>76</v>
      </c>
      <c r="AV112" s="12" t="s">
        <v>74</v>
      </c>
      <c r="AW112" s="12" t="s">
        <v>30</v>
      </c>
      <c r="AX112" s="12" t="s">
        <v>67</v>
      </c>
      <c r="AY112" s="238" t="s">
        <v>131</v>
      </c>
    </row>
    <row r="113" s="13" customFormat="1">
      <c r="B113" s="239"/>
      <c r="C113" s="240"/>
      <c r="D113" s="230" t="s">
        <v>140</v>
      </c>
      <c r="E113" s="241" t="s">
        <v>1</v>
      </c>
      <c r="F113" s="242" t="s">
        <v>301</v>
      </c>
      <c r="G113" s="240"/>
      <c r="H113" s="243">
        <v>2.8799999999999999</v>
      </c>
      <c r="I113" s="244"/>
      <c r="J113" s="240"/>
      <c r="K113" s="240"/>
      <c r="L113" s="245"/>
      <c r="M113" s="246"/>
      <c r="N113" s="247"/>
      <c r="O113" s="247"/>
      <c r="P113" s="247"/>
      <c r="Q113" s="247"/>
      <c r="R113" s="247"/>
      <c r="S113" s="247"/>
      <c r="T113" s="248"/>
      <c r="AT113" s="249" t="s">
        <v>140</v>
      </c>
      <c r="AU113" s="249" t="s">
        <v>76</v>
      </c>
      <c r="AV113" s="13" t="s">
        <v>76</v>
      </c>
      <c r="AW113" s="13" t="s">
        <v>30</v>
      </c>
      <c r="AX113" s="13" t="s">
        <v>67</v>
      </c>
      <c r="AY113" s="249" t="s">
        <v>131</v>
      </c>
    </row>
    <row r="114" s="14" customFormat="1">
      <c r="B114" s="250"/>
      <c r="C114" s="251"/>
      <c r="D114" s="230" t="s">
        <v>140</v>
      </c>
      <c r="E114" s="252" t="s">
        <v>1</v>
      </c>
      <c r="F114" s="253" t="s">
        <v>143</v>
      </c>
      <c r="G114" s="251"/>
      <c r="H114" s="254">
        <v>2.8799999999999999</v>
      </c>
      <c r="I114" s="255"/>
      <c r="J114" s="251"/>
      <c r="K114" s="251"/>
      <c r="L114" s="256"/>
      <c r="M114" s="257"/>
      <c r="N114" s="258"/>
      <c r="O114" s="258"/>
      <c r="P114" s="258"/>
      <c r="Q114" s="258"/>
      <c r="R114" s="258"/>
      <c r="S114" s="258"/>
      <c r="T114" s="259"/>
      <c r="AT114" s="260" t="s">
        <v>140</v>
      </c>
      <c r="AU114" s="260" t="s">
        <v>76</v>
      </c>
      <c r="AV114" s="14" t="s">
        <v>138</v>
      </c>
      <c r="AW114" s="14" t="s">
        <v>30</v>
      </c>
      <c r="AX114" s="14" t="s">
        <v>74</v>
      </c>
      <c r="AY114" s="260" t="s">
        <v>131</v>
      </c>
    </row>
    <row r="115" s="1" customFormat="1" ht="16.5" customHeight="1">
      <c r="B115" s="38"/>
      <c r="C115" s="216" t="s">
        <v>166</v>
      </c>
      <c r="D115" s="216" t="s">
        <v>133</v>
      </c>
      <c r="E115" s="217" t="s">
        <v>303</v>
      </c>
      <c r="F115" s="218" t="s">
        <v>304</v>
      </c>
      <c r="G115" s="219" t="s">
        <v>231</v>
      </c>
      <c r="H115" s="220">
        <v>5.1840000000000002</v>
      </c>
      <c r="I115" s="221"/>
      <c r="J115" s="222">
        <f>ROUND(I115*H115,2)</f>
        <v>0</v>
      </c>
      <c r="K115" s="218" t="s">
        <v>196</v>
      </c>
      <c r="L115" s="43"/>
      <c r="M115" s="223" t="s">
        <v>1</v>
      </c>
      <c r="N115" s="224" t="s">
        <v>38</v>
      </c>
      <c r="O115" s="79"/>
      <c r="P115" s="225">
        <f>O115*H115</f>
        <v>0</v>
      </c>
      <c r="Q115" s="225">
        <v>0</v>
      </c>
      <c r="R115" s="225">
        <f>Q115*H115</f>
        <v>0</v>
      </c>
      <c r="S115" s="225">
        <v>0</v>
      </c>
      <c r="T115" s="226">
        <f>S115*H115</f>
        <v>0</v>
      </c>
      <c r="AR115" s="17" t="s">
        <v>138</v>
      </c>
      <c r="AT115" s="17" t="s">
        <v>133</v>
      </c>
      <c r="AU115" s="17" t="s">
        <v>76</v>
      </c>
      <c r="AY115" s="17" t="s">
        <v>131</v>
      </c>
      <c r="BE115" s="227">
        <f>IF(N115="základní",J115,0)</f>
        <v>0</v>
      </c>
      <c r="BF115" s="227">
        <f>IF(N115="snížená",J115,0)</f>
        <v>0</v>
      </c>
      <c r="BG115" s="227">
        <f>IF(N115="zákl. přenesená",J115,0)</f>
        <v>0</v>
      </c>
      <c r="BH115" s="227">
        <f>IF(N115="sníž. přenesená",J115,0)</f>
        <v>0</v>
      </c>
      <c r="BI115" s="227">
        <f>IF(N115="nulová",J115,0)</f>
        <v>0</v>
      </c>
      <c r="BJ115" s="17" t="s">
        <v>74</v>
      </c>
      <c r="BK115" s="227">
        <f>ROUND(I115*H115,2)</f>
        <v>0</v>
      </c>
      <c r="BL115" s="17" t="s">
        <v>138</v>
      </c>
      <c r="BM115" s="17" t="s">
        <v>305</v>
      </c>
    </row>
    <row r="116" s="12" customFormat="1">
      <c r="B116" s="228"/>
      <c r="C116" s="229"/>
      <c r="D116" s="230" t="s">
        <v>140</v>
      </c>
      <c r="E116" s="231" t="s">
        <v>1</v>
      </c>
      <c r="F116" s="232" t="s">
        <v>300</v>
      </c>
      <c r="G116" s="229"/>
      <c r="H116" s="231" t="s">
        <v>1</v>
      </c>
      <c r="I116" s="233"/>
      <c r="J116" s="229"/>
      <c r="K116" s="229"/>
      <c r="L116" s="234"/>
      <c r="M116" s="235"/>
      <c r="N116" s="236"/>
      <c r="O116" s="236"/>
      <c r="P116" s="236"/>
      <c r="Q116" s="236"/>
      <c r="R116" s="236"/>
      <c r="S116" s="236"/>
      <c r="T116" s="237"/>
      <c r="AT116" s="238" t="s">
        <v>140</v>
      </c>
      <c r="AU116" s="238" t="s">
        <v>76</v>
      </c>
      <c r="AV116" s="12" t="s">
        <v>74</v>
      </c>
      <c r="AW116" s="12" t="s">
        <v>30</v>
      </c>
      <c r="AX116" s="12" t="s">
        <v>67</v>
      </c>
      <c r="AY116" s="238" t="s">
        <v>131</v>
      </c>
    </row>
    <row r="117" s="13" customFormat="1">
      <c r="B117" s="239"/>
      <c r="C117" s="240"/>
      <c r="D117" s="230" t="s">
        <v>140</v>
      </c>
      <c r="E117" s="241" t="s">
        <v>1</v>
      </c>
      <c r="F117" s="242" t="s">
        <v>306</v>
      </c>
      <c r="G117" s="240"/>
      <c r="H117" s="243">
        <v>5.1840000000000002</v>
      </c>
      <c r="I117" s="244"/>
      <c r="J117" s="240"/>
      <c r="K117" s="240"/>
      <c r="L117" s="245"/>
      <c r="M117" s="246"/>
      <c r="N117" s="247"/>
      <c r="O117" s="247"/>
      <c r="P117" s="247"/>
      <c r="Q117" s="247"/>
      <c r="R117" s="247"/>
      <c r="S117" s="247"/>
      <c r="T117" s="248"/>
      <c r="AT117" s="249" t="s">
        <v>140</v>
      </c>
      <c r="AU117" s="249" t="s">
        <v>76</v>
      </c>
      <c r="AV117" s="13" t="s">
        <v>76</v>
      </c>
      <c r="AW117" s="13" t="s">
        <v>30</v>
      </c>
      <c r="AX117" s="13" t="s">
        <v>67</v>
      </c>
      <c r="AY117" s="249" t="s">
        <v>131</v>
      </c>
    </row>
    <row r="118" s="14" customFormat="1">
      <c r="B118" s="250"/>
      <c r="C118" s="251"/>
      <c r="D118" s="230" t="s">
        <v>140</v>
      </c>
      <c r="E118" s="252" t="s">
        <v>1</v>
      </c>
      <c r="F118" s="253" t="s">
        <v>143</v>
      </c>
      <c r="G118" s="251"/>
      <c r="H118" s="254">
        <v>5.1840000000000002</v>
      </c>
      <c r="I118" s="255"/>
      <c r="J118" s="251"/>
      <c r="K118" s="251"/>
      <c r="L118" s="256"/>
      <c r="M118" s="257"/>
      <c r="N118" s="258"/>
      <c r="O118" s="258"/>
      <c r="P118" s="258"/>
      <c r="Q118" s="258"/>
      <c r="R118" s="258"/>
      <c r="S118" s="258"/>
      <c r="T118" s="259"/>
      <c r="AT118" s="260" t="s">
        <v>140</v>
      </c>
      <c r="AU118" s="260" t="s">
        <v>76</v>
      </c>
      <c r="AV118" s="14" t="s">
        <v>138</v>
      </c>
      <c r="AW118" s="14" t="s">
        <v>30</v>
      </c>
      <c r="AX118" s="14" t="s">
        <v>74</v>
      </c>
      <c r="AY118" s="260" t="s">
        <v>131</v>
      </c>
    </row>
    <row r="119" s="1" customFormat="1" ht="16.5" customHeight="1">
      <c r="B119" s="38"/>
      <c r="C119" s="216" t="s">
        <v>174</v>
      </c>
      <c r="D119" s="216" t="s">
        <v>133</v>
      </c>
      <c r="E119" s="217" t="s">
        <v>307</v>
      </c>
      <c r="F119" s="218" t="s">
        <v>308</v>
      </c>
      <c r="G119" s="219" t="s">
        <v>195</v>
      </c>
      <c r="H119" s="220">
        <v>0.83999999999999997</v>
      </c>
      <c r="I119" s="221"/>
      <c r="J119" s="222">
        <f>ROUND(I119*H119,2)</f>
        <v>0</v>
      </c>
      <c r="K119" s="218" t="s">
        <v>196</v>
      </c>
      <c r="L119" s="43"/>
      <c r="M119" s="223" t="s">
        <v>1</v>
      </c>
      <c r="N119" s="224" t="s">
        <v>38</v>
      </c>
      <c r="O119" s="79"/>
      <c r="P119" s="225">
        <f>O119*H119</f>
        <v>0</v>
      </c>
      <c r="Q119" s="225">
        <v>0</v>
      </c>
      <c r="R119" s="225">
        <f>Q119*H119</f>
        <v>0</v>
      </c>
      <c r="S119" s="225">
        <v>0</v>
      </c>
      <c r="T119" s="226">
        <f>S119*H119</f>
        <v>0</v>
      </c>
      <c r="AR119" s="17" t="s">
        <v>138</v>
      </c>
      <c r="AT119" s="17" t="s">
        <v>133</v>
      </c>
      <c r="AU119" s="17" t="s">
        <v>76</v>
      </c>
      <c r="AY119" s="17" t="s">
        <v>131</v>
      </c>
      <c r="BE119" s="227">
        <f>IF(N119="základní",J119,0)</f>
        <v>0</v>
      </c>
      <c r="BF119" s="227">
        <f>IF(N119="snížená",J119,0)</f>
        <v>0</v>
      </c>
      <c r="BG119" s="227">
        <f>IF(N119="zákl. přenesená",J119,0)</f>
        <v>0</v>
      </c>
      <c r="BH119" s="227">
        <f>IF(N119="sníž. přenesená",J119,0)</f>
        <v>0</v>
      </c>
      <c r="BI119" s="227">
        <f>IF(N119="nulová",J119,0)</f>
        <v>0</v>
      </c>
      <c r="BJ119" s="17" t="s">
        <v>74</v>
      </c>
      <c r="BK119" s="227">
        <f>ROUND(I119*H119,2)</f>
        <v>0</v>
      </c>
      <c r="BL119" s="17" t="s">
        <v>138</v>
      </c>
      <c r="BM119" s="17" t="s">
        <v>309</v>
      </c>
    </row>
    <row r="120" s="12" customFormat="1">
      <c r="B120" s="228"/>
      <c r="C120" s="229"/>
      <c r="D120" s="230" t="s">
        <v>140</v>
      </c>
      <c r="E120" s="231" t="s">
        <v>1</v>
      </c>
      <c r="F120" s="232" t="s">
        <v>310</v>
      </c>
      <c r="G120" s="229"/>
      <c r="H120" s="231" t="s">
        <v>1</v>
      </c>
      <c r="I120" s="233"/>
      <c r="J120" s="229"/>
      <c r="K120" s="229"/>
      <c r="L120" s="234"/>
      <c r="M120" s="235"/>
      <c r="N120" s="236"/>
      <c r="O120" s="236"/>
      <c r="P120" s="236"/>
      <c r="Q120" s="236"/>
      <c r="R120" s="236"/>
      <c r="S120" s="236"/>
      <c r="T120" s="237"/>
      <c r="AT120" s="238" t="s">
        <v>140</v>
      </c>
      <c r="AU120" s="238" t="s">
        <v>76</v>
      </c>
      <c r="AV120" s="12" t="s">
        <v>74</v>
      </c>
      <c r="AW120" s="12" t="s">
        <v>30</v>
      </c>
      <c r="AX120" s="12" t="s">
        <v>67</v>
      </c>
      <c r="AY120" s="238" t="s">
        <v>131</v>
      </c>
    </row>
    <row r="121" s="13" customFormat="1">
      <c r="B121" s="239"/>
      <c r="C121" s="240"/>
      <c r="D121" s="230" t="s">
        <v>140</v>
      </c>
      <c r="E121" s="241" t="s">
        <v>1</v>
      </c>
      <c r="F121" s="242" t="s">
        <v>311</v>
      </c>
      <c r="G121" s="240"/>
      <c r="H121" s="243">
        <v>0.83999999999999997</v>
      </c>
      <c r="I121" s="244"/>
      <c r="J121" s="240"/>
      <c r="K121" s="240"/>
      <c r="L121" s="245"/>
      <c r="M121" s="246"/>
      <c r="N121" s="247"/>
      <c r="O121" s="247"/>
      <c r="P121" s="247"/>
      <c r="Q121" s="247"/>
      <c r="R121" s="247"/>
      <c r="S121" s="247"/>
      <c r="T121" s="248"/>
      <c r="AT121" s="249" t="s">
        <v>140</v>
      </c>
      <c r="AU121" s="249" t="s">
        <v>76</v>
      </c>
      <c r="AV121" s="13" t="s">
        <v>76</v>
      </c>
      <c r="AW121" s="13" t="s">
        <v>30</v>
      </c>
      <c r="AX121" s="13" t="s">
        <v>67</v>
      </c>
      <c r="AY121" s="249" t="s">
        <v>131</v>
      </c>
    </row>
    <row r="122" s="14" customFormat="1">
      <c r="B122" s="250"/>
      <c r="C122" s="251"/>
      <c r="D122" s="230" t="s">
        <v>140</v>
      </c>
      <c r="E122" s="252" t="s">
        <v>1</v>
      </c>
      <c r="F122" s="253" t="s">
        <v>143</v>
      </c>
      <c r="G122" s="251"/>
      <c r="H122" s="254">
        <v>0.83999999999999997</v>
      </c>
      <c r="I122" s="255"/>
      <c r="J122" s="251"/>
      <c r="K122" s="251"/>
      <c r="L122" s="256"/>
      <c r="M122" s="257"/>
      <c r="N122" s="258"/>
      <c r="O122" s="258"/>
      <c r="P122" s="258"/>
      <c r="Q122" s="258"/>
      <c r="R122" s="258"/>
      <c r="S122" s="258"/>
      <c r="T122" s="259"/>
      <c r="AT122" s="260" t="s">
        <v>140</v>
      </c>
      <c r="AU122" s="260" t="s">
        <v>76</v>
      </c>
      <c r="AV122" s="14" t="s">
        <v>138</v>
      </c>
      <c r="AW122" s="14" t="s">
        <v>30</v>
      </c>
      <c r="AX122" s="14" t="s">
        <v>74</v>
      </c>
      <c r="AY122" s="260" t="s">
        <v>131</v>
      </c>
    </row>
    <row r="123" s="11" customFormat="1" ht="22.8" customHeight="1">
      <c r="B123" s="200"/>
      <c r="C123" s="201"/>
      <c r="D123" s="202" t="s">
        <v>66</v>
      </c>
      <c r="E123" s="214" t="s">
        <v>76</v>
      </c>
      <c r="F123" s="214" t="s">
        <v>312</v>
      </c>
      <c r="G123" s="201"/>
      <c r="H123" s="201"/>
      <c r="I123" s="204"/>
      <c r="J123" s="215">
        <f>BK123</f>
        <v>0</v>
      </c>
      <c r="K123" s="201"/>
      <c r="L123" s="206"/>
      <c r="M123" s="207"/>
      <c r="N123" s="208"/>
      <c r="O123" s="208"/>
      <c r="P123" s="209">
        <f>SUM(P124:P141)</f>
        <v>0</v>
      </c>
      <c r="Q123" s="208"/>
      <c r="R123" s="209">
        <f>SUM(R124:R141)</f>
        <v>0</v>
      </c>
      <c r="S123" s="208"/>
      <c r="T123" s="210">
        <f>SUM(T124:T141)</f>
        <v>0</v>
      </c>
      <c r="AR123" s="211" t="s">
        <v>74</v>
      </c>
      <c r="AT123" s="212" t="s">
        <v>66</v>
      </c>
      <c r="AU123" s="212" t="s">
        <v>74</v>
      </c>
      <c r="AY123" s="211" t="s">
        <v>131</v>
      </c>
      <c r="BK123" s="213">
        <f>SUM(BK124:BK141)</f>
        <v>0</v>
      </c>
    </row>
    <row r="124" s="1" customFormat="1" ht="16.5" customHeight="1">
      <c r="B124" s="38"/>
      <c r="C124" s="216" t="s">
        <v>180</v>
      </c>
      <c r="D124" s="216" t="s">
        <v>133</v>
      </c>
      <c r="E124" s="217" t="s">
        <v>313</v>
      </c>
      <c r="F124" s="218" t="s">
        <v>314</v>
      </c>
      <c r="G124" s="219" t="s">
        <v>136</v>
      </c>
      <c r="H124" s="220">
        <v>475.25</v>
      </c>
      <c r="I124" s="221"/>
      <c r="J124" s="222">
        <f>ROUND(I124*H124,2)</f>
        <v>0</v>
      </c>
      <c r="K124" s="218" t="s">
        <v>196</v>
      </c>
      <c r="L124" s="43"/>
      <c r="M124" s="223" t="s">
        <v>1</v>
      </c>
      <c r="N124" s="224" t="s">
        <v>38</v>
      </c>
      <c r="O124" s="79"/>
      <c r="P124" s="225">
        <f>O124*H124</f>
        <v>0</v>
      </c>
      <c r="Q124" s="225">
        <v>0</v>
      </c>
      <c r="R124" s="225">
        <f>Q124*H124</f>
        <v>0</v>
      </c>
      <c r="S124" s="225">
        <v>0</v>
      </c>
      <c r="T124" s="226">
        <f>S124*H124</f>
        <v>0</v>
      </c>
      <c r="AR124" s="17" t="s">
        <v>138</v>
      </c>
      <c r="AT124" s="17" t="s">
        <v>133</v>
      </c>
      <c r="AU124" s="17" t="s">
        <v>76</v>
      </c>
      <c r="AY124" s="17" t="s">
        <v>131</v>
      </c>
      <c r="BE124" s="227">
        <f>IF(N124="základní",J124,0)</f>
        <v>0</v>
      </c>
      <c r="BF124" s="227">
        <f>IF(N124="snížená",J124,0)</f>
        <v>0</v>
      </c>
      <c r="BG124" s="227">
        <f>IF(N124="zákl. přenesená",J124,0)</f>
        <v>0</v>
      </c>
      <c r="BH124" s="227">
        <f>IF(N124="sníž. přenesená",J124,0)</f>
        <v>0</v>
      </c>
      <c r="BI124" s="227">
        <f>IF(N124="nulová",J124,0)</f>
        <v>0</v>
      </c>
      <c r="BJ124" s="17" t="s">
        <v>74</v>
      </c>
      <c r="BK124" s="227">
        <f>ROUND(I124*H124,2)</f>
        <v>0</v>
      </c>
      <c r="BL124" s="17" t="s">
        <v>138</v>
      </c>
      <c r="BM124" s="17" t="s">
        <v>315</v>
      </c>
    </row>
    <row r="125" s="12" customFormat="1">
      <c r="B125" s="228"/>
      <c r="C125" s="229"/>
      <c r="D125" s="230" t="s">
        <v>140</v>
      </c>
      <c r="E125" s="231" t="s">
        <v>1</v>
      </c>
      <c r="F125" s="232" t="s">
        <v>316</v>
      </c>
      <c r="G125" s="229"/>
      <c r="H125" s="231" t="s">
        <v>1</v>
      </c>
      <c r="I125" s="233"/>
      <c r="J125" s="229"/>
      <c r="K125" s="229"/>
      <c r="L125" s="234"/>
      <c r="M125" s="235"/>
      <c r="N125" s="236"/>
      <c r="O125" s="236"/>
      <c r="P125" s="236"/>
      <c r="Q125" s="236"/>
      <c r="R125" s="236"/>
      <c r="S125" s="236"/>
      <c r="T125" s="237"/>
      <c r="AT125" s="238" t="s">
        <v>140</v>
      </c>
      <c r="AU125" s="238" t="s">
        <v>76</v>
      </c>
      <c r="AV125" s="12" t="s">
        <v>74</v>
      </c>
      <c r="AW125" s="12" t="s">
        <v>30</v>
      </c>
      <c r="AX125" s="12" t="s">
        <v>67</v>
      </c>
      <c r="AY125" s="238" t="s">
        <v>131</v>
      </c>
    </row>
    <row r="126" s="13" customFormat="1">
      <c r="B126" s="239"/>
      <c r="C126" s="240"/>
      <c r="D126" s="230" t="s">
        <v>140</v>
      </c>
      <c r="E126" s="241" t="s">
        <v>1</v>
      </c>
      <c r="F126" s="242" t="s">
        <v>317</v>
      </c>
      <c r="G126" s="240"/>
      <c r="H126" s="243">
        <v>194.25</v>
      </c>
      <c r="I126" s="244"/>
      <c r="J126" s="240"/>
      <c r="K126" s="240"/>
      <c r="L126" s="245"/>
      <c r="M126" s="246"/>
      <c r="N126" s="247"/>
      <c r="O126" s="247"/>
      <c r="P126" s="247"/>
      <c r="Q126" s="247"/>
      <c r="R126" s="247"/>
      <c r="S126" s="247"/>
      <c r="T126" s="248"/>
      <c r="AT126" s="249" t="s">
        <v>140</v>
      </c>
      <c r="AU126" s="249" t="s">
        <v>76</v>
      </c>
      <c r="AV126" s="13" t="s">
        <v>76</v>
      </c>
      <c r="AW126" s="13" t="s">
        <v>30</v>
      </c>
      <c r="AX126" s="13" t="s">
        <v>67</v>
      </c>
      <c r="AY126" s="249" t="s">
        <v>131</v>
      </c>
    </row>
    <row r="127" s="12" customFormat="1">
      <c r="B127" s="228"/>
      <c r="C127" s="229"/>
      <c r="D127" s="230" t="s">
        <v>140</v>
      </c>
      <c r="E127" s="231" t="s">
        <v>1</v>
      </c>
      <c r="F127" s="232" t="s">
        <v>318</v>
      </c>
      <c r="G127" s="229"/>
      <c r="H127" s="231" t="s">
        <v>1</v>
      </c>
      <c r="I127" s="233"/>
      <c r="J127" s="229"/>
      <c r="K127" s="229"/>
      <c r="L127" s="234"/>
      <c r="M127" s="235"/>
      <c r="N127" s="236"/>
      <c r="O127" s="236"/>
      <c r="P127" s="236"/>
      <c r="Q127" s="236"/>
      <c r="R127" s="236"/>
      <c r="S127" s="236"/>
      <c r="T127" s="237"/>
      <c r="AT127" s="238" t="s">
        <v>140</v>
      </c>
      <c r="AU127" s="238" t="s">
        <v>76</v>
      </c>
      <c r="AV127" s="12" t="s">
        <v>74</v>
      </c>
      <c r="AW127" s="12" t="s">
        <v>30</v>
      </c>
      <c r="AX127" s="12" t="s">
        <v>67</v>
      </c>
      <c r="AY127" s="238" t="s">
        <v>131</v>
      </c>
    </row>
    <row r="128" s="13" customFormat="1">
      <c r="B128" s="239"/>
      <c r="C128" s="240"/>
      <c r="D128" s="230" t="s">
        <v>140</v>
      </c>
      <c r="E128" s="241" t="s">
        <v>1</v>
      </c>
      <c r="F128" s="242" t="s">
        <v>319</v>
      </c>
      <c r="G128" s="240"/>
      <c r="H128" s="243">
        <v>21</v>
      </c>
      <c r="I128" s="244"/>
      <c r="J128" s="240"/>
      <c r="K128" s="240"/>
      <c r="L128" s="245"/>
      <c r="M128" s="246"/>
      <c r="N128" s="247"/>
      <c r="O128" s="247"/>
      <c r="P128" s="247"/>
      <c r="Q128" s="247"/>
      <c r="R128" s="247"/>
      <c r="S128" s="247"/>
      <c r="T128" s="248"/>
      <c r="AT128" s="249" t="s">
        <v>140</v>
      </c>
      <c r="AU128" s="249" t="s">
        <v>76</v>
      </c>
      <c r="AV128" s="13" t="s">
        <v>76</v>
      </c>
      <c r="AW128" s="13" t="s">
        <v>30</v>
      </c>
      <c r="AX128" s="13" t="s">
        <v>67</v>
      </c>
      <c r="AY128" s="249" t="s">
        <v>131</v>
      </c>
    </row>
    <row r="129" s="12" customFormat="1">
      <c r="B129" s="228"/>
      <c r="C129" s="229"/>
      <c r="D129" s="230" t="s">
        <v>140</v>
      </c>
      <c r="E129" s="231" t="s">
        <v>1</v>
      </c>
      <c r="F129" s="232" t="s">
        <v>320</v>
      </c>
      <c r="G129" s="229"/>
      <c r="H129" s="231" t="s">
        <v>1</v>
      </c>
      <c r="I129" s="233"/>
      <c r="J129" s="229"/>
      <c r="K129" s="229"/>
      <c r="L129" s="234"/>
      <c r="M129" s="235"/>
      <c r="N129" s="236"/>
      <c r="O129" s="236"/>
      <c r="P129" s="236"/>
      <c r="Q129" s="236"/>
      <c r="R129" s="236"/>
      <c r="S129" s="236"/>
      <c r="T129" s="237"/>
      <c r="AT129" s="238" t="s">
        <v>140</v>
      </c>
      <c r="AU129" s="238" t="s">
        <v>76</v>
      </c>
      <c r="AV129" s="12" t="s">
        <v>74</v>
      </c>
      <c r="AW129" s="12" t="s">
        <v>30</v>
      </c>
      <c r="AX129" s="12" t="s">
        <v>67</v>
      </c>
      <c r="AY129" s="238" t="s">
        <v>131</v>
      </c>
    </row>
    <row r="130" s="13" customFormat="1">
      <c r="B130" s="239"/>
      <c r="C130" s="240"/>
      <c r="D130" s="230" t="s">
        <v>140</v>
      </c>
      <c r="E130" s="241" t="s">
        <v>1</v>
      </c>
      <c r="F130" s="242" t="s">
        <v>319</v>
      </c>
      <c r="G130" s="240"/>
      <c r="H130" s="243">
        <v>21</v>
      </c>
      <c r="I130" s="244"/>
      <c r="J130" s="240"/>
      <c r="K130" s="240"/>
      <c r="L130" s="245"/>
      <c r="M130" s="246"/>
      <c r="N130" s="247"/>
      <c r="O130" s="247"/>
      <c r="P130" s="247"/>
      <c r="Q130" s="247"/>
      <c r="R130" s="247"/>
      <c r="S130" s="247"/>
      <c r="T130" s="248"/>
      <c r="AT130" s="249" t="s">
        <v>140</v>
      </c>
      <c r="AU130" s="249" t="s">
        <v>76</v>
      </c>
      <c r="AV130" s="13" t="s">
        <v>76</v>
      </c>
      <c r="AW130" s="13" t="s">
        <v>30</v>
      </c>
      <c r="AX130" s="13" t="s">
        <v>67</v>
      </c>
      <c r="AY130" s="249" t="s">
        <v>131</v>
      </c>
    </row>
    <row r="131" s="12" customFormat="1">
      <c r="B131" s="228"/>
      <c r="C131" s="229"/>
      <c r="D131" s="230" t="s">
        <v>140</v>
      </c>
      <c r="E131" s="231" t="s">
        <v>1</v>
      </c>
      <c r="F131" s="232" t="s">
        <v>321</v>
      </c>
      <c r="G131" s="229"/>
      <c r="H131" s="231" t="s">
        <v>1</v>
      </c>
      <c r="I131" s="233"/>
      <c r="J131" s="229"/>
      <c r="K131" s="229"/>
      <c r="L131" s="234"/>
      <c r="M131" s="235"/>
      <c r="N131" s="236"/>
      <c r="O131" s="236"/>
      <c r="P131" s="236"/>
      <c r="Q131" s="236"/>
      <c r="R131" s="236"/>
      <c r="S131" s="236"/>
      <c r="T131" s="237"/>
      <c r="AT131" s="238" t="s">
        <v>140</v>
      </c>
      <c r="AU131" s="238" t="s">
        <v>76</v>
      </c>
      <c r="AV131" s="12" t="s">
        <v>74</v>
      </c>
      <c r="AW131" s="12" t="s">
        <v>30</v>
      </c>
      <c r="AX131" s="12" t="s">
        <v>67</v>
      </c>
      <c r="AY131" s="238" t="s">
        <v>131</v>
      </c>
    </row>
    <row r="132" s="13" customFormat="1">
      <c r="B132" s="239"/>
      <c r="C132" s="240"/>
      <c r="D132" s="230" t="s">
        <v>140</v>
      </c>
      <c r="E132" s="241" t="s">
        <v>1</v>
      </c>
      <c r="F132" s="242" t="s">
        <v>171</v>
      </c>
      <c r="G132" s="240"/>
      <c r="H132" s="243">
        <v>42</v>
      </c>
      <c r="I132" s="244"/>
      <c r="J132" s="240"/>
      <c r="K132" s="240"/>
      <c r="L132" s="245"/>
      <c r="M132" s="246"/>
      <c r="N132" s="247"/>
      <c r="O132" s="247"/>
      <c r="P132" s="247"/>
      <c r="Q132" s="247"/>
      <c r="R132" s="247"/>
      <c r="S132" s="247"/>
      <c r="T132" s="248"/>
      <c r="AT132" s="249" t="s">
        <v>140</v>
      </c>
      <c r="AU132" s="249" t="s">
        <v>76</v>
      </c>
      <c r="AV132" s="13" t="s">
        <v>76</v>
      </c>
      <c r="AW132" s="13" t="s">
        <v>30</v>
      </c>
      <c r="AX132" s="13" t="s">
        <v>67</v>
      </c>
      <c r="AY132" s="249" t="s">
        <v>131</v>
      </c>
    </row>
    <row r="133" s="12" customFormat="1">
      <c r="B133" s="228"/>
      <c r="C133" s="229"/>
      <c r="D133" s="230" t="s">
        <v>140</v>
      </c>
      <c r="E133" s="231" t="s">
        <v>1</v>
      </c>
      <c r="F133" s="232" t="s">
        <v>322</v>
      </c>
      <c r="G133" s="229"/>
      <c r="H133" s="231" t="s">
        <v>1</v>
      </c>
      <c r="I133" s="233"/>
      <c r="J133" s="229"/>
      <c r="K133" s="229"/>
      <c r="L133" s="234"/>
      <c r="M133" s="235"/>
      <c r="N133" s="236"/>
      <c r="O133" s="236"/>
      <c r="P133" s="236"/>
      <c r="Q133" s="236"/>
      <c r="R133" s="236"/>
      <c r="S133" s="236"/>
      <c r="T133" s="237"/>
      <c r="AT133" s="238" t="s">
        <v>140</v>
      </c>
      <c r="AU133" s="238" t="s">
        <v>76</v>
      </c>
      <c r="AV133" s="12" t="s">
        <v>74</v>
      </c>
      <c r="AW133" s="12" t="s">
        <v>30</v>
      </c>
      <c r="AX133" s="12" t="s">
        <v>67</v>
      </c>
      <c r="AY133" s="238" t="s">
        <v>131</v>
      </c>
    </row>
    <row r="134" s="13" customFormat="1">
      <c r="B134" s="239"/>
      <c r="C134" s="240"/>
      <c r="D134" s="230" t="s">
        <v>140</v>
      </c>
      <c r="E134" s="241" t="s">
        <v>1</v>
      </c>
      <c r="F134" s="242" t="s">
        <v>323</v>
      </c>
      <c r="G134" s="240"/>
      <c r="H134" s="243">
        <v>2.1000000000000001</v>
      </c>
      <c r="I134" s="244"/>
      <c r="J134" s="240"/>
      <c r="K134" s="240"/>
      <c r="L134" s="245"/>
      <c r="M134" s="246"/>
      <c r="N134" s="247"/>
      <c r="O134" s="247"/>
      <c r="P134" s="247"/>
      <c r="Q134" s="247"/>
      <c r="R134" s="247"/>
      <c r="S134" s="247"/>
      <c r="T134" s="248"/>
      <c r="AT134" s="249" t="s">
        <v>140</v>
      </c>
      <c r="AU134" s="249" t="s">
        <v>76</v>
      </c>
      <c r="AV134" s="13" t="s">
        <v>76</v>
      </c>
      <c r="AW134" s="13" t="s">
        <v>30</v>
      </c>
      <c r="AX134" s="13" t="s">
        <v>67</v>
      </c>
      <c r="AY134" s="249" t="s">
        <v>131</v>
      </c>
    </row>
    <row r="135" s="12" customFormat="1">
      <c r="B135" s="228"/>
      <c r="C135" s="229"/>
      <c r="D135" s="230" t="s">
        <v>140</v>
      </c>
      <c r="E135" s="231" t="s">
        <v>1</v>
      </c>
      <c r="F135" s="232" t="s">
        <v>324</v>
      </c>
      <c r="G135" s="229"/>
      <c r="H135" s="231" t="s">
        <v>1</v>
      </c>
      <c r="I135" s="233"/>
      <c r="J135" s="229"/>
      <c r="K135" s="229"/>
      <c r="L135" s="234"/>
      <c r="M135" s="235"/>
      <c r="N135" s="236"/>
      <c r="O135" s="236"/>
      <c r="P135" s="236"/>
      <c r="Q135" s="236"/>
      <c r="R135" s="236"/>
      <c r="S135" s="236"/>
      <c r="T135" s="237"/>
      <c r="AT135" s="238" t="s">
        <v>140</v>
      </c>
      <c r="AU135" s="238" t="s">
        <v>76</v>
      </c>
      <c r="AV135" s="12" t="s">
        <v>74</v>
      </c>
      <c r="AW135" s="12" t="s">
        <v>30</v>
      </c>
      <c r="AX135" s="12" t="s">
        <v>67</v>
      </c>
      <c r="AY135" s="238" t="s">
        <v>131</v>
      </c>
    </row>
    <row r="136" s="13" customFormat="1">
      <c r="B136" s="239"/>
      <c r="C136" s="240"/>
      <c r="D136" s="230" t="s">
        <v>140</v>
      </c>
      <c r="E136" s="241" t="s">
        <v>1</v>
      </c>
      <c r="F136" s="242" t="s">
        <v>160</v>
      </c>
      <c r="G136" s="240"/>
      <c r="H136" s="243">
        <v>192.5</v>
      </c>
      <c r="I136" s="244"/>
      <c r="J136" s="240"/>
      <c r="K136" s="240"/>
      <c r="L136" s="245"/>
      <c r="M136" s="246"/>
      <c r="N136" s="247"/>
      <c r="O136" s="247"/>
      <c r="P136" s="247"/>
      <c r="Q136" s="247"/>
      <c r="R136" s="247"/>
      <c r="S136" s="247"/>
      <c r="T136" s="248"/>
      <c r="AT136" s="249" t="s">
        <v>140</v>
      </c>
      <c r="AU136" s="249" t="s">
        <v>76</v>
      </c>
      <c r="AV136" s="13" t="s">
        <v>76</v>
      </c>
      <c r="AW136" s="13" t="s">
        <v>30</v>
      </c>
      <c r="AX136" s="13" t="s">
        <v>67</v>
      </c>
      <c r="AY136" s="249" t="s">
        <v>131</v>
      </c>
    </row>
    <row r="137" s="15" customFormat="1">
      <c r="B137" s="261"/>
      <c r="C137" s="262"/>
      <c r="D137" s="230" t="s">
        <v>140</v>
      </c>
      <c r="E137" s="263" t="s">
        <v>1</v>
      </c>
      <c r="F137" s="264" t="s">
        <v>172</v>
      </c>
      <c r="G137" s="262"/>
      <c r="H137" s="265">
        <v>472.85000000000002</v>
      </c>
      <c r="I137" s="266"/>
      <c r="J137" s="262"/>
      <c r="K137" s="262"/>
      <c r="L137" s="267"/>
      <c r="M137" s="268"/>
      <c r="N137" s="269"/>
      <c r="O137" s="269"/>
      <c r="P137" s="269"/>
      <c r="Q137" s="269"/>
      <c r="R137" s="269"/>
      <c r="S137" s="269"/>
      <c r="T137" s="270"/>
      <c r="AT137" s="271" t="s">
        <v>140</v>
      </c>
      <c r="AU137" s="271" t="s">
        <v>76</v>
      </c>
      <c r="AV137" s="15" t="s">
        <v>150</v>
      </c>
      <c r="AW137" s="15" t="s">
        <v>30</v>
      </c>
      <c r="AX137" s="15" t="s">
        <v>67</v>
      </c>
      <c r="AY137" s="271" t="s">
        <v>131</v>
      </c>
    </row>
    <row r="138" s="12" customFormat="1">
      <c r="B138" s="228"/>
      <c r="C138" s="229"/>
      <c r="D138" s="230" t="s">
        <v>140</v>
      </c>
      <c r="E138" s="231" t="s">
        <v>1</v>
      </c>
      <c r="F138" s="232" t="s">
        <v>291</v>
      </c>
      <c r="G138" s="229"/>
      <c r="H138" s="231" t="s">
        <v>1</v>
      </c>
      <c r="I138" s="233"/>
      <c r="J138" s="229"/>
      <c r="K138" s="229"/>
      <c r="L138" s="234"/>
      <c r="M138" s="235"/>
      <c r="N138" s="236"/>
      <c r="O138" s="236"/>
      <c r="P138" s="236"/>
      <c r="Q138" s="236"/>
      <c r="R138" s="236"/>
      <c r="S138" s="236"/>
      <c r="T138" s="237"/>
      <c r="AT138" s="238" t="s">
        <v>140</v>
      </c>
      <c r="AU138" s="238" t="s">
        <v>76</v>
      </c>
      <c r="AV138" s="12" t="s">
        <v>74</v>
      </c>
      <c r="AW138" s="12" t="s">
        <v>30</v>
      </c>
      <c r="AX138" s="12" t="s">
        <v>67</v>
      </c>
      <c r="AY138" s="238" t="s">
        <v>131</v>
      </c>
    </row>
    <row r="139" s="13" customFormat="1">
      <c r="B139" s="239"/>
      <c r="C139" s="240"/>
      <c r="D139" s="230" t="s">
        <v>140</v>
      </c>
      <c r="E139" s="241" t="s">
        <v>1</v>
      </c>
      <c r="F139" s="242" t="s">
        <v>325</v>
      </c>
      <c r="G139" s="240"/>
      <c r="H139" s="243">
        <v>2.3999999999999999</v>
      </c>
      <c r="I139" s="244"/>
      <c r="J139" s="240"/>
      <c r="K139" s="240"/>
      <c r="L139" s="245"/>
      <c r="M139" s="246"/>
      <c r="N139" s="247"/>
      <c r="O139" s="247"/>
      <c r="P139" s="247"/>
      <c r="Q139" s="247"/>
      <c r="R139" s="247"/>
      <c r="S139" s="247"/>
      <c r="T139" s="248"/>
      <c r="AT139" s="249" t="s">
        <v>140</v>
      </c>
      <c r="AU139" s="249" t="s">
        <v>76</v>
      </c>
      <c r="AV139" s="13" t="s">
        <v>76</v>
      </c>
      <c r="AW139" s="13" t="s">
        <v>30</v>
      </c>
      <c r="AX139" s="13" t="s">
        <v>67</v>
      </c>
      <c r="AY139" s="249" t="s">
        <v>131</v>
      </c>
    </row>
    <row r="140" s="15" customFormat="1">
      <c r="B140" s="261"/>
      <c r="C140" s="262"/>
      <c r="D140" s="230" t="s">
        <v>140</v>
      </c>
      <c r="E140" s="263" t="s">
        <v>1</v>
      </c>
      <c r="F140" s="264" t="s">
        <v>172</v>
      </c>
      <c r="G140" s="262"/>
      <c r="H140" s="265">
        <v>2.3999999999999999</v>
      </c>
      <c r="I140" s="266"/>
      <c r="J140" s="262"/>
      <c r="K140" s="262"/>
      <c r="L140" s="267"/>
      <c r="M140" s="268"/>
      <c r="N140" s="269"/>
      <c r="O140" s="269"/>
      <c r="P140" s="269"/>
      <c r="Q140" s="269"/>
      <c r="R140" s="269"/>
      <c r="S140" s="269"/>
      <c r="T140" s="270"/>
      <c r="AT140" s="271" t="s">
        <v>140</v>
      </c>
      <c r="AU140" s="271" t="s">
        <v>76</v>
      </c>
      <c r="AV140" s="15" t="s">
        <v>150</v>
      </c>
      <c r="AW140" s="15" t="s">
        <v>30</v>
      </c>
      <c r="AX140" s="15" t="s">
        <v>67</v>
      </c>
      <c r="AY140" s="271" t="s">
        <v>131</v>
      </c>
    </row>
    <row r="141" s="14" customFormat="1">
      <c r="B141" s="250"/>
      <c r="C141" s="251"/>
      <c r="D141" s="230" t="s">
        <v>140</v>
      </c>
      <c r="E141" s="252" t="s">
        <v>1</v>
      </c>
      <c r="F141" s="253" t="s">
        <v>143</v>
      </c>
      <c r="G141" s="251"/>
      <c r="H141" s="254">
        <v>475.25</v>
      </c>
      <c r="I141" s="255"/>
      <c r="J141" s="251"/>
      <c r="K141" s="251"/>
      <c r="L141" s="256"/>
      <c r="M141" s="257"/>
      <c r="N141" s="258"/>
      <c r="O141" s="258"/>
      <c r="P141" s="258"/>
      <c r="Q141" s="258"/>
      <c r="R141" s="258"/>
      <c r="S141" s="258"/>
      <c r="T141" s="259"/>
      <c r="AT141" s="260" t="s">
        <v>140</v>
      </c>
      <c r="AU141" s="260" t="s">
        <v>76</v>
      </c>
      <c r="AV141" s="14" t="s">
        <v>138</v>
      </c>
      <c r="AW141" s="14" t="s">
        <v>30</v>
      </c>
      <c r="AX141" s="14" t="s">
        <v>74</v>
      </c>
      <c r="AY141" s="260" t="s">
        <v>131</v>
      </c>
    </row>
    <row r="142" s="11" customFormat="1" ht="22.8" customHeight="1">
      <c r="B142" s="200"/>
      <c r="C142" s="201"/>
      <c r="D142" s="202" t="s">
        <v>66</v>
      </c>
      <c r="E142" s="214" t="s">
        <v>138</v>
      </c>
      <c r="F142" s="214" t="s">
        <v>326</v>
      </c>
      <c r="G142" s="201"/>
      <c r="H142" s="201"/>
      <c r="I142" s="204"/>
      <c r="J142" s="215">
        <f>BK142</f>
        <v>0</v>
      </c>
      <c r="K142" s="201"/>
      <c r="L142" s="206"/>
      <c r="M142" s="207"/>
      <c r="N142" s="208"/>
      <c r="O142" s="208"/>
      <c r="P142" s="209">
        <f>SUM(P143:P146)</f>
        <v>0</v>
      </c>
      <c r="Q142" s="208"/>
      <c r="R142" s="209">
        <f>SUM(R143:R146)</f>
        <v>0.45378479999999999</v>
      </c>
      <c r="S142" s="208"/>
      <c r="T142" s="210">
        <f>SUM(T143:T146)</f>
        <v>0</v>
      </c>
      <c r="AR142" s="211" t="s">
        <v>74</v>
      </c>
      <c r="AT142" s="212" t="s">
        <v>66</v>
      </c>
      <c r="AU142" s="212" t="s">
        <v>74</v>
      </c>
      <c r="AY142" s="211" t="s">
        <v>131</v>
      </c>
      <c r="BK142" s="213">
        <f>SUM(BK143:BK146)</f>
        <v>0</v>
      </c>
    </row>
    <row r="143" s="1" customFormat="1" ht="16.5" customHeight="1">
      <c r="B143" s="38"/>
      <c r="C143" s="216" t="s">
        <v>186</v>
      </c>
      <c r="D143" s="216" t="s">
        <v>133</v>
      </c>
      <c r="E143" s="217" t="s">
        <v>327</v>
      </c>
      <c r="F143" s="218" t="s">
        <v>328</v>
      </c>
      <c r="G143" s="219" t="s">
        <v>195</v>
      </c>
      <c r="H143" s="220">
        <v>0.23999999999999999</v>
      </c>
      <c r="I143" s="221"/>
      <c r="J143" s="222">
        <f>ROUND(I143*H143,2)</f>
        <v>0</v>
      </c>
      <c r="K143" s="218" t="s">
        <v>196</v>
      </c>
      <c r="L143" s="43"/>
      <c r="M143" s="223" t="s">
        <v>1</v>
      </c>
      <c r="N143" s="224" t="s">
        <v>38</v>
      </c>
      <c r="O143" s="79"/>
      <c r="P143" s="225">
        <f>O143*H143</f>
        <v>0</v>
      </c>
      <c r="Q143" s="225">
        <v>1.8907700000000001</v>
      </c>
      <c r="R143" s="225">
        <f>Q143*H143</f>
        <v>0.45378479999999999</v>
      </c>
      <c r="S143" s="225">
        <v>0</v>
      </c>
      <c r="T143" s="226">
        <f>S143*H143</f>
        <v>0</v>
      </c>
      <c r="AR143" s="17" t="s">
        <v>138</v>
      </c>
      <c r="AT143" s="17" t="s">
        <v>133</v>
      </c>
      <c r="AU143" s="17" t="s">
        <v>76</v>
      </c>
      <c r="AY143" s="17" t="s">
        <v>131</v>
      </c>
      <c r="BE143" s="227">
        <f>IF(N143="základní",J143,0)</f>
        <v>0</v>
      </c>
      <c r="BF143" s="227">
        <f>IF(N143="snížená",J143,0)</f>
        <v>0</v>
      </c>
      <c r="BG143" s="227">
        <f>IF(N143="zákl. přenesená",J143,0)</f>
        <v>0</v>
      </c>
      <c r="BH143" s="227">
        <f>IF(N143="sníž. přenesená",J143,0)</f>
        <v>0</v>
      </c>
      <c r="BI143" s="227">
        <f>IF(N143="nulová",J143,0)</f>
        <v>0</v>
      </c>
      <c r="BJ143" s="17" t="s">
        <v>74</v>
      </c>
      <c r="BK143" s="227">
        <f>ROUND(I143*H143,2)</f>
        <v>0</v>
      </c>
      <c r="BL143" s="17" t="s">
        <v>138</v>
      </c>
      <c r="BM143" s="17" t="s">
        <v>329</v>
      </c>
    </row>
    <row r="144" s="12" customFormat="1">
      <c r="B144" s="228"/>
      <c r="C144" s="229"/>
      <c r="D144" s="230" t="s">
        <v>140</v>
      </c>
      <c r="E144" s="231" t="s">
        <v>1</v>
      </c>
      <c r="F144" s="232" t="s">
        <v>291</v>
      </c>
      <c r="G144" s="229"/>
      <c r="H144" s="231" t="s">
        <v>1</v>
      </c>
      <c r="I144" s="233"/>
      <c r="J144" s="229"/>
      <c r="K144" s="229"/>
      <c r="L144" s="234"/>
      <c r="M144" s="235"/>
      <c r="N144" s="236"/>
      <c r="O144" s="236"/>
      <c r="P144" s="236"/>
      <c r="Q144" s="236"/>
      <c r="R144" s="236"/>
      <c r="S144" s="236"/>
      <c r="T144" s="237"/>
      <c r="AT144" s="238" t="s">
        <v>140</v>
      </c>
      <c r="AU144" s="238" t="s">
        <v>76</v>
      </c>
      <c r="AV144" s="12" t="s">
        <v>74</v>
      </c>
      <c r="AW144" s="12" t="s">
        <v>30</v>
      </c>
      <c r="AX144" s="12" t="s">
        <v>67</v>
      </c>
      <c r="AY144" s="238" t="s">
        <v>131</v>
      </c>
    </row>
    <row r="145" s="13" customFormat="1">
      <c r="B145" s="239"/>
      <c r="C145" s="240"/>
      <c r="D145" s="230" t="s">
        <v>140</v>
      </c>
      <c r="E145" s="241" t="s">
        <v>1</v>
      </c>
      <c r="F145" s="242" t="s">
        <v>330</v>
      </c>
      <c r="G145" s="240"/>
      <c r="H145" s="243">
        <v>0.23999999999999999</v>
      </c>
      <c r="I145" s="244"/>
      <c r="J145" s="240"/>
      <c r="K145" s="240"/>
      <c r="L145" s="245"/>
      <c r="M145" s="246"/>
      <c r="N145" s="247"/>
      <c r="O145" s="247"/>
      <c r="P145" s="247"/>
      <c r="Q145" s="247"/>
      <c r="R145" s="247"/>
      <c r="S145" s="247"/>
      <c r="T145" s="248"/>
      <c r="AT145" s="249" t="s">
        <v>140</v>
      </c>
      <c r="AU145" s="249" t="s">
        <v>76</v>
      </c>
      <c r="AV145" s="13" t="s">
        <v>76</v>
      </c>
      <c r="AW145" s="13" t="s">
        <v>30</v>
      </c>
      <c r="AX145" s="13" t="s">
        <v>67</v>
      </c>
      <c r="AY145" s="249" t="s">
        <v>131</v>
      </c>
    </row>
    <row r="146" s="14" customFormat="1">
      <c r="B146" s="250"/>
      <c r="C146" s="251"/>
      <c r="D146" s="230" t="s">
        <v>140</v>
      </c>
      <c r="E146" s="252" t="s">
        <v>1</v>
      </c>
      <c r="F146" s="253" t="s">
        <v>143</v>
      </c>
      <c r="G146" s="251"/>
      <c r="H146" s="254">
        <v>0.23999999999999999</v>
      </c>
      <c r="I146" s="255"/>
      <c r="J146" s="251"/>
      <c r="K146" s="251"/>
      <c r="L146" s="256"/>
      <c r="M146" s="257"/>
      <c r="N146" s="258"/>
      <c r="O146" s="258"/>
      <c r="P146" s="258"/>
      <c r="Q146" s="258"/>
      <c r="R146" s="258"/>
      <c r="S146" s="258"/>
      <c r="T146" s="259"/>
      <c r="AT146" s="260" t="s">
        <v>140</v>
      </c>
      <c r="AU146" s="260" t="s">
        <v>76</v>
      </c>
      <c r="AV146" s="14" t="s">
        <v>138</v>
      </c>
      <c r="AW146" s="14" t="s">
        <v>30</v>
      </c>
      <c r="AX146" s="14" t="s">
        <v>74</v>
      </c>
      <c r="AY146" s="260" t="s">
        <v>131</v>
      </c>
    </row>
    <row r="147" s="11" customFormat="1" ht="22.8" customHeight="1">
      <c r="B147" s="200"/>
      <c r="C147" s="201"/>
      <c r="D147" s="202" t="s">
        <v>66</v>
      </c>
      <c r="E147" s="214" t="s">
        <v>161</v>
      </c>
      <c r="F147" s="214" t="s">
        <v>82</v>
      </c>
      <c r="G147" s="201"/>
      <c r="H147" s="201"/>
      <c r="I147" s="204"/>
      <c r="J147" s="215">
        <f>BK147</f>
        <v>0</v>
      </c>
      <c r="K147" s="201"/>
      <c r="L147" s="206"/>
      <c r="M147" s="207"/>
      <c r="N147" s="208"/>
      <c r="O147" s="208"/>
      <c r="P147" s="209">
        <f>SUM(P148:P207)</f>
        <v>0</v>
      </c>
      <c r="Q147" s="208"/>
      <c r="R147" s="209">
        <f>SUM(R148:R207)</f>
        <v>107.99485</v>
      </c>
      <c r="S147" s="208"/>
      <c r="T147" s="210">
        <f>SUM(T148:T207)</f>
        <v>0</v>
      </c>
      <c r="AR147" s="211" t="s">
        <v>74</v>
      </c>
      <c r="AT147" s="212" t="s">
        <v>66</v>
      </c>
      <c r="AU147" s="212" t="s">
        <v>74</v>
      </c>
      <c r="AY147" s="211" t="s">
        <v>131</v>
      </c>
      <c r="BK147" s="213">
        <f>SUM(BK148:BK207)</f>
        <v>0</v>
      </c>
    </row>
    <row r="148" s="1" customFormat="1" ht="16.5" customHeight="1">
      <c r="B148" s="38"/>
      <c r="C148" s="216" t="s">
        <v>192</v>
      </c>
      <c r="D148" s="216" t="s">
        <v>133</v>
      </c>
      <c r="E148" s="217" t="s">
        <v>331</v>
      </c>
      <c r="F148" s="218" t="s">
        <v>332</v>
      </c>
      <c r="G148" s="219" t="s">
        <v>136</v>
      </c>
      <c r="H148" s="220">
        <v>376.25</v>
      </c>
      <c r="I148" s="221"/>
      <c r="J148" s="222">
        <f>ROUND(I148*H148,2)</f>
        <v>0</v>
      </c>
      <c r="K148" s="218" t="s">
        <v>146</v>
      </c>
      <c r="L148" s="43"/>
      <c r="M148" s="223" t="s">
        <v>1</v>
      </c>
      <c r="N148" s="224" t="s">
        <v>38</v>
      </c>
      <c r="O148" s="79"/>
      <c r="P148" s="225">
        <f>O148*H148</f>
        <v>0</v>
      </c>
      <c r="Q148" s="225">
        <v>0</v>
      </c>
      <c r="R148" s="225">
        <f>Q148*H148</f>
        <v>0</v>
      </c>
      <c r="S148" s="225">
        <v>0</v>
      </c>
      <c r="T148" s="226">
        <f>S148*H148</f>
        <v>0</v>
      </c>
      <c r="AR148" s="17" t="s">
        <v>138</v>
      </c>
      <c r="AT148" s="17" t="s">
        <v>133</v>
      </c>
      <c r="AU148" s="17" t="s">
        <v>76</v>
      </c>
      <c r="AY148" s="17" t="s">
        <v>131</v>
      </c>
      <c r="BE148" s="227">
        <f>IF(N148="základní",J148,0)</f>
        <v>0</v>
      </c>
      <c r="BF148" s="227">
        <f>IF(N148="snížená",J148,0)</f>
        <v>0</v>
      </c>
      <c r="BG148" s="227">
        <f>IF(N148="zákl. přenesená",J148,0)</f>
        <v>0</v>
      </c>
      <c r="BH148" s="227">
        <f>IF(N148="sníž. přenesená",J148,0)</f>
        <v>0</v>
      </c>
      <c r="BI148" s="227">
        <f>IF(N148="nulová",J148,0)</f>
        <v>0</v>
      </c>
      <c r="BJ148" s="17" t="s">
        <v>74</v>
      </c>
      <c r="BK148" s="227">
        <f>ROUND(I148*H148,2)</f>
        <v>0</v>
      </c>
      <c r="BL148" s="17" t="s">
        <v>138</v>
      </c>
      <c r="BM148" s="17" t="s">
        <v>333</v>
      </c>
    </row>
    <row r="149" s="12" customFormat="1">
      <c r="B149" s="228"/>
      <c r="C149" s="229"/>
      <c r="D149" s="230" t="s">
        <v>140</v>
      </c>
      <c r="E149" s="231" t="s">
        <v>1</v>
      </c>
      <c r="F149" s="232" t="s">
        <v>324</v>
      </c>
      <c r="G149" s="229"/>
      <c r="H149" s="231" t="s">
        <v>1</v>
      </c>
      <c r="I149" s="233"/>
      <c r="J149" s="229"/>
      <c r="K149" s="229"/>
      <c r="L149" s="234"/>
      <c r="M149" s="235"/>
      <c r="N149" s="236"/>
      <c r="O149" s="236"/>
      <c r="P149" s="236"/>
      <c r="Q149" s="236"/>
      <c r="R149" s="236"/>
      <c r="S149" s="236"/>
      <c r="T149" s="237"/>
      <c r="AT149" s="238" t="s">
        <v>140</v>
      </c>
      <c r="AU149" s="238" t="s">
        <v>76</v>
      </c>
      <c r="AV149" s="12" t="s">
        <v>74</v>
      </c>
      <c r="AW149" s="12" t="s">
        <v>30</v>
      </c>
      <c r="AX149" s="12" t="s">
        <v>67</v>
      </c>
      <c r="AY149" s="238" t="s">
        <v>131</v>
      </c>
    </row>
    <row r="150" s="13" customFormat="1">
      <c r="B150" s="239"/>
      <c r="C150" s="240"/>
      <c r="D150" s="230" t="s">
        <v>140</v>
      </c>
      <c r="E150" s="241" t="s">
        <v>1</v>
      </c>
      <c r="F150" s="242" t="s">
        <v>334</v>
      </c>
      <c r="G150" s="240"/>
      <c r="H150" s="243">
        <v>183.75</v>
      </c>
      <c r="I150" s="244"/>
      <c r="J150" s="240"/>
      <c r="K150" s="240"/>
      <c r="L150" s="245"/>
      <c r="M150" s="246"/>
      <c r="N150" s="247"/>
      <c r="O150" s="247"/>
      <c r="P150" s="247"/>
      <c r="Q150" s="247"/>
      <c r="R150" s="247"/>
      <c r="S150" s="247"/>
      <c r="T150" s="248"/>
      <c r="AT150" s="249" t="s">
        <v>140</v>
      </c>
      <c r="AU150" s="249" t="s">
        <v>76</v>
      </c>
      <c r="AV150" s="13" t="s">
        <v>76</v>
      </c>
      <c r="AW150" s="13" t="s">
        <v>30</v>
      </c>
      <c r="AX150" s="13" t="s">
        <v>67</v>
      </c>
      <c r="AY150" s="249" t="s">
        <v>131</v>
      </c>
    </row>
    <row r="151" s="13" customFormat="1">
      <c r="B151" s="239"/>
      <c r="C151" s="240"/>
      <c r="D151" s="230" t="s">
        <v>140</v>
      </c>
      <c r="E151" s="241" t="s">
        <v>1</v>
      </c>
      <c r="F151" s="242" t="s">
        <v>160</v>
      </c>
      <c r="G151" s="240"/>
      <c r="H151" s="243">
        <v>192.5</v>
      </c>
      <c r="I151" s="244"/>
      <c r="J151" s="240"/>
      <c r="K151" s="240"/>
      <c r="L151" s="245"/>
      <c r="M151" s="246"/>
      <c r="N151" s="247"/>
      <c r="O151" s="247"/>
      <c r="P151" s="247"/>
      <c r="Q151" s="247"/>
      <c r="R151" s="247"/>
      <c r="S151" s="247"/>
      <c r="T151" s="248"/>
      <c r="AT151" s="249" t="s">
        <v>140</v>
      </c>
      <c r="AU151" s="249" t="s">
        <v>76</v>
      </c>
      <c r="AV151" s="13" t="s">
        <v>76</v>
      </c>
      <c r="AW151" s="13" t="s">
        <v>30</v>
      </c>
      <c r="AX151" s="13" t="s">
        <v>67</v>
      </c>
      <c r="AY151" s="249" t="s">
        <v>131</v>
      </c>
    </row>
    <row r="152" s="14" customFormat="1">
      <c r="B152" s="250"/>
      <c r="C152" s="251"/>
      <c r="D152" s="230" t="s">
        <v>140</v>
      </c>
      <c r="E152" s="252" t="s">
        <v>1</v>
      </c>
      <c r="F152" s="253" t="s">
        <v>143</v>
      </c>
      <c r="G152" s="251"/>
      <c r="H152" s="254">
        <v>376.25</v>
      </c>
      <c r="I152" s="255"/>
      <c r="J152" s="251"/>
      <c r="K152" s="251"/>
      <c r="L152" s="256"/>
      <c r="M152" s="257"/>
      <c r="N152" s="258"/>
      <c r="O152" s="258"/>
      <c r="P152" s="258"/>
      <c r="Q152" s="258"/>
      <c r="R152" s="258"/>
      <c r="S152" s="258"/>
      <c r="T152" s="259"/>
      <c r="AT152" s="260" t="s">
        <v>140</v>
      </c>
      <c r="AU152" s="260" t="s">
        <v>76</v>
      </c>
      <c r="AV152" s="14" t="s">
        <v>138</v>
      </c>
      <c r="AW152" s="14" t="s">
        <v>30</v>
      </c>
      <c r="AX152" s="14" t="s">
        <v>74</v>
      </c>
      <c r="AY152" s="260" t="s">
        <v>131</v>
      </c>
    </row>
    <row r="153" s="1" customFormat="1" ht="16.5" customHeight="1">
      <c r="B153" s="38"/>
      <c r="C153" s="216" t="s">
        <v>200</v>
      </c>
      <c r="D153" s="216" t="s">
        <v>133</v>
      </c>
      <c r="E153" s="217" t="s">
        <v>335</v>
      </c>
      <c r="F153" s="218" t="s">
        <v>336</v>
      </c>
      <c r="G153" s="219" t="s">
        <v>136</v>
      </c>
      <c r="H153" s="220">
        <v>278.25</v>
      </c>
      <c r="I153" s="221"/>
      <c r="J153" s="222">
        <f>ROUND(I153*H153,2)</f>
        <v>0</v>
      </c>
      <c r="K153" s="218" t="s">
        <v>196</v>
      </c>
      <c r="L153" s="43"/>
      <c r="M153" s="223" t="s">
        <v>1</v>
      </c>
      <c r="N153" s="224" t="s">
        <v>38</v>
      </c>
      <c r="O153" s="79"/>
      <c r="P153" s="225">
        <f>O153*H153</f>
        <v>0</v>
      </c>
      <c r="Q153" s="225">
        <v>0</v>
      </c>
      <c r="R153" s="225">
        <f>Q153*H153</f>
        <v>0</v>
      </c>
      <c r="S153" s="225">
        <v>0</v>
      </c>
      <c r="T153" s="226">
        <f>S153*H153</f>
        <v>0</v>
      </c>
      <c r="AR153" s="17" t="s">
        <v>138</v>
      </c>
      <c r="AT153" s="17" t="s">
        <v>133</v>
      </c>
      <c r="AU153" s="17" t="s">
        <v>76</v>
      </c>
      <c r="AY153" s="17" t="s">
        <v>131</v>
      </c>
      <c r="BE153" s="227">
        <f>IF(N153="základní",J153,0)</f>
        <v>0</v>
      </c>
      <c r="BF153" s="227">
        <f>IF(N153="snížená",J153,0)</f>
        <v>0</v>
      </c>
      <c r="BG153" s="227">
        <f>IF(N153="zákl. přenesená",J153,0)</f>
        <v>0</v>
      </c>
      <c r="BH153" s="227">
        <f>IF(N153="sníž. přenesená",J153,0)</f>
        <v>0</v>
      </c>
      <c r="BI153" s="227">
        <f>IF(N153="nulová",J153,0)</f>
        <v>0</v>
      </c>
      <c r="BJ153" s="17" t="s">
        <v>74</v>
      </c>
      <c r="BK153" s="227">
        <f>ROUND(I153*H153,2)</f>
        <v>0</v>
      </c>
      <c r="BL153" s="17" t="s">
        <v>138</v>
      </c>
      <c r="BM153" s="17" t="s">
        <v>337</v>
      </c>
    </row>
    <row r="154" s="12" customFormat="1">
      <c r="B154" s="228"/>
      <c r="C154" s="229"/>
      <c r="D154" s="230" t="s">
        <v>140</v>
      </c>
      <c r="E154" s="231" t="s">
        <v>1</v>
      </c>
      <c r="F154" s="232" t="s">
        <v>316</v>
      </c>
      <c r="G154" s="229"/>
      <c r="H154" s="231" t="s">
        <v>1</v>
      </c>
      <c r="I154" s="233"/>
      <c r="J154" s="229"/>
      <c r="K154" s="229"/>
      <c r="L154" s="234"/>
      <c r="M154" s="235"/>
      <c r="N154" s="236"/>
      <c r="O154" s="236"/>
      <c r="P154" s="236"/>
      <c r="Q154" s="236"/>
      <c r="R154" s="236"/>
      <c r="S154" s="236"/>
      <c r="T154" s="237"/>
      <c r="AT154" s="238" t="s">
        <v>140</v>
      </c>
      <c r="AU154" s="238" t="s">
        <v>76</v>
      </c>
      <c r="AV154" s="12" t="s">
        <v>74</v>
      </c>
      <c r="AW154" s="12" t="s">
        <v>30</v>
      </c>
      <c r="AX154" s="12" t="s">
        <v>67</v>
      </c>
      <c r="AY154" s="238" t="s">
        <v>131</v>
      </c>
    </row>
    <row r="155" s="13" customFormat="1">
      <c r="B155" s="239"/>
      <c r="C155" s="240"/>
      <c r="D155" s="230" t="s">
        <v>140</v>
      </c>
      <c r="E155" s="241" t="s">
        <v>1</v>
      </c>
      <c r="F155" s="242" t="s">
        <v>317</v>
      </c>
      <c r="G155" s="240"/>
      <c r="H155" s="243">
        <v>194.25</v>
      </c>
      <c r="I155" s="244"/>
      <c r="J155" s="240"/>
      <c r="K155" s="240"/>
      <c r="L155" s="245"/>
      <c r="M155" s="246"/>
      <c r="N155" s="247"/>
      <c r="O155" s="247"/>
      <c r="P155" s="247"/>
      <c r="Q155" s="247"/>
      <c r="R155" s="247"/>
      <c r="S155" s="247"/>
      <c r="T155" s="248"/>
      <c r="AT155" s="249" t="s">
        <v>140</v>
      </c>
      <c r="AU155" s="249" t="s">
        <v>76</v>
      </c>
      <c r="AV155" s="13" t="s">
        <v>76</v>
      </c>
      <c r="AW155" s="13" t="s">
        <v>30</v>
      </c>
      <c r="AX155" s="13" t="s">
        <v>67</v>
      </c>
      <c r="AY155" s="249" t="s">
        <v>131</v>
      </c>
    </row>
    <row r="156" s="12" customFormat="1">
      <c r="B156" s="228"/>
      <c r="C156" s="229"/>
      <c r="D156" s="230" t="s">
        <v>140</v>
      </c>
      <c r="E156" s="231" t="s">
        <v>1</v>
      </c>
      <c r="F156" s="232" t="s">
        <v>338</v>
      </c>
      <c r="G156" s="229"/>
      <c r="H156" s="231" t="s">
        <v>1</v>
      </c>
      <c r="I156" s="233"/>
      <c r="J156" s="229"/>
      <c r="K156" s="229"/>
      <c r="L156" s="234"/>
      <c r="M156" s="235"/>
      <c r="N156" s="236"/>
      <c r="O156" s="236"/>
      <c r="P156" s="236"/>
      <c r="Q156" s="236"/>
      <c r="R156" s="236"/>
      <c r="S156" s="236"/>
      <c r="T156" s="237"/>
      <c r="AT156" s="238" t="s">
        <v>140</v>
      </c>
      <c r="AU156" s="238" t="s">
        <v>76</v>
      </c>
      <c r="AV156" s="12" t="s">
        <v>74</v>
      </c>
      <c r="AW156" s="12" t="s">
        <v>30</v>
      </c>
      <c r="AX156" s="12" t="s">
        <v>67</v>
      </c>
      <c r="AY156" s="238" t="s">
        <v>131</v>
      </c>
    </row>
    <row r="157" s="13" customFormat="1">
      <c r="B157" s="239"/>
      <c r="C157" s="240"/>
      <c r="D157" s="230" t="s">
        <v>140</v>
      </c>
      <c r="E157" s="241" t="s">
        <v>1</v>
      </c>
      <c r="F157" s="242" t="s">
        <v>319</v>
      </c>
      <c r="G157" s="240"/>
      <c r="H157" s="243">
        <v>21</v>
      </c>
      <c r="I157" s="244"/>
      <c r="J157" s="240"/>
      <c r="K157" s="240"/>
      <c r="L157" s="245"/>
      <c r="M157" s="246"/>
      <c r="N157" s="247"/>
      <c r="O157" s="247"/>
      <c r="P157" s="247"/>
      <c r="Q157" s="247"/>
      <c r="R157" s="247"/>
      <c r="S157" s="247"/>
      <c r="T157" s="248"/>
      <c r="AT157" s="249" t="s">
        <v>140</v>
      </c>
      <c r="AU157" s="249" t="s">
        <v>76</v>
      </c>
      <c r="AV157" s="13" t="s">
        <v>76</v>
      </c>
      <c r="AW157" s="13" t="s">
        <v>30</v>
      </c>
      <c r="AX157" s="13" t="s">
        <v>67</v>
      </c>
      <c r="AY157" s="249" t="s">
        <v>131</v>
      </c>
    </row>
    <row r="158" s="12" customFormat="1">
      <c r="B158" s="228"/>
      <c r="C158" s="229"/>
      <c r="D158" s="230" t="s">
        <v>140</v>
      </c>
      <c r="E158" s="231" t="s">
        <v>1</v>
      </c>
      <c r="F158" s="232" t="s">
        <v>339</v>
      </c>
      <c r="G158" s="229"/>
      <c r="H158" s="231" t="s">
        <v>1</v>
      </c>
      <c r="I158" s="233"/>
      <c r="J158" s="229"/>
      <c r="K158" s="229"/>
      <c r="L158" s="234"/>
      <c r="M158" s="235"/>
      <c r="N158" s="236"/>
      <c r="O158" s="236"/>
      <c r="P158" s="236"/>
      <c r="Q158" s="236"/>
      <c r="R158" s="236"/>
      <c r="S158" s="236"/>
      <c r="T158" s="237"/>
      <c r="AT158" s="238" t="s">
        <v>140</v>
      </c>
      <c r="AU158" s="238" t="s">
        <v>76</v>
      </c>
      <c r="AV158" s="12" t="s">
        <v>74</v>
      </c>
      <c r="AW158" s="12" t="s">
        <v>30</v>
      </c>
      <c r="AX158" s="12" t="s">
        <v>67</v>
      </c>
      <c r="AY158" s="238" t="s">
        <v>131</v>
      </c>
    </row>
    <row r="159" s="13" customFormat="1">
      <c r="B159" s="239"/>
      <c r="C159" s="240"/>
      <c r="D159" s="230" t="s">
        <v>140</v>
      </c>
      <c r="E159" s="241" t="s">
        <v>1</v>
      </c>
      <c r="F159" s="242" t="s">
        <v>319</v>
      </c>
      <c r="G159" s="240"/>
      <c r="H159" s="243">
        <v>21</v>
      </c>
      <c r="I159" s="244"/>
      <c r="J159" s="240"/>
      <c r="K159" s="240"/>
      <c r="L159" s="245"/>
      <c r="M159" s="246"/>
      <c r="N159" s="247"/>
      <c r="O159" s="247"/>
      <c r="P159" s="247"/>
      <c r="Q159" s="247"/>
      <c r="R159" s="247"/>
      <c r="S159" s="247"/>
      <c r="T159" s="248"/>
      <c r="AT159" s="249" t="s">
        <v>140</v>
      </c>
      <c r="AU159" s="249" t="s">
        <v>76</v>
      </c>
      <c r="AV159" s="13" t="s">
        <v>76</v>
      </c>
      <c r="AW159" s="13" t="s">
        <v>30</v>
      </c>
      <c r="AX159" s="13" t="s">
        <v>67</v>
      </c>
      <c r="AY159" s="249" t="s">
        <v>131</v>
      </c>
    </row>
    <row r="160" s="12" customFormat="1">
      <c r="B160" s="228"/>
      <c r="C160" s="229"/>
      <c r="D160" s="230" t="s">
        <v>140</v>
      </c>
      <c r="E160" s="231" t="s">
        <v>1</v>
      </c>
      <c r="F160" s="232" t="s">
        <v>321</v>
      </c>
      <c r="G160" s="229"/>
      <c r="H160" s="231" t="s">
        <v>1</v>
      </c>
      <c r="I160" s="233"/>
      <c r="J160" s="229"/>
      <c r="K160" s="229"/>
      <c r="L160" s="234"/>
      <c r="M160" s="235"/>
      <c r="N160" s="236"/>
      <c r="O160" s="236"/>
      <c r="P160" s="236"/>
      <c r="Q160" s="236"/>
      <c r="R160" s="236"/>
      <c r="S160" s="236"/>
      <c r="T160" s="237"/>
      <c r="AT160" s="238" t="s">
        <v>140</v>
      </c>
      <c r="AU160" s="238" t="s">
        <v>76</v>
      </c>
      <c r="AV160" s="12" t="s">
        <v>74</v>
      </c>
      <c r="AW160" s="12" t="s">
        <v>30</v>
      </c>
      <c r="AX160" s="12" t="s">
        <v>67</v>
      </c>
      <c r="AY160" s="238" t="s">
        <v>131</v>
      </c>
    </row>
    <row r="161" s="13" customFormat="1">
      <c r="B161" s="239"/>
      <c r="C161" s="240"/>
      <c r="D161" s="230" t="s">
        <v>140</v>
      </c>
      <c r="E161" s="241" t="s">
        <v>1</v>
      </c>
      <c r="F161" s="242" t="s">
        <v>171</v>
      </c>
      <c r="G161" s="240"/>
      <c r="H161" s="243">
        <v>42</v>
      </c>
      <c r="I161" s="244"/>
      <c r="J161" s="240"/>
      <c r="K161" s="240"/>
      <c r="L161" s="245"/>
      <c r="M161" s="246"/>
      <c r="N161" s="247"/>
      <c r="O161" s="247"/>
      <c r="P161" s="247"/>
      <c r="Q161" s="247"/>
      <c r="R161" s="247"/>
      <c r="S161" s="247"/>
      <c r="T161" s="248"/>
      <c r="AT161" s="249" t="s">
        <v>140</v>
      </c>
      <c r="AU161" s="249" t="s">
        <v>76</v>
      </c>
      <c r="AV161" s="13" t="s">
        <v>76</v>
      </c>
      <c r="AW161" s="13" t="s">
        <v>30</v>
      </c>
      <c r="AX161" s="13" t="s">
        <v>67</v>
      </c>
      <c r="AY161" s="249" t="s">
        <v>131</v>
      </c>
    </row>
    <row r="162" s="14" customFormat="1">
      <c r="B162" s="250"/>
      <c r="C162" s="251"/>
      <c r="D162" s="230" t="s">
        <v>140</v>
      </c>
      <c r="E162" s="252" t="s">
        <v>1</v>
      </c>
      <c r="F162" s="253" t="s">
        <v>143</v>
      </c>
      <c r="G162" s="251"/>
      <c r="H162" s="254">
        <v>278.25</v>
      </c>
      <c r="I162" s="255"/>
      <c r="J162" s="251"/>
      <c r="K162" s="251"/>
      <c r="L162" s="256"/>
      <c r="M162" s="257"/>
      <c r="N162" s="258"/>
      <c r="O162" s="258"/>
      <c r="P162" s="258"/>
      <c r="Q162" s="258"/>
      <c r="R162" s="258"/>
      <c r="S162" s="258"/>
      <c r="T162" s="259"/>
      <c r="AT162" s="260" t="s">
        <v>140</v>
      </c>
      <c r="AU162" s="260" t="s">
        <v>76</v>
      </c>
      <c r="AV162" s="14" t="s">
        <v>138</v>
      </c>
      <c r="AW162" s="14" t="s">
        <v>30</v>
      </c>
      <c r="AX162" s="14" t="s">
        <v>74</v>
      </c>
      <c r="AY162" s="260" t="s">
        <v>131</v>
      </c>
    </row>
    <row r="163" s="1" customFormat="1" ht="16.5" customHeight="1">
      <c r="B163" s="38"/>
      <c r="C163" s="216" t="s">
        <v>206</v>
      </c>
      <c r="D163" s="216" t="s">
        <v>133</v>
      </c>
      <c r="E163" s="217" t="s">
        <v>340</v>
      </c>
      <c r="F163" s="218" t="s">
        <v>341</v>
      </c>
      <c r="G163" s="219" t="s">
        <v>136</v>
      </c>
      <c r="H163" s="220">
        <v>70</v>
      </c>
      <c r="I163" s="221"/>
      <c r="J163" s="222">
        <f>ROUND(I163*H163,2)</f>
        <v>0</v>
      </c>
      <c r="K163" s="218" t="s">
        <v>196</v>
      </c>
      <c r="L163" s="43"/>
      <c r="M163" s="223" t="s">
        <v>1</v>
      </c>
      <c r="N163" s="224" t="s">
        <v>38</v>
      </c>
      <c r="O163" s="79"/>
      <c r="P163" s="225">
        <f>O163*H163</f>
        <v>0</v>
      </c>
      <c r="Q163" s="225">
        <v>0.00051000000000000004</v>
      </c>
      <c r="R163" s="225">
        <f>Q163*H163</f>
        <v>0.035700000000000003</v>
      </c>
      <c r="S163" s="225">
        <v>0</v>
      </c>
      <c r="T163" s="226">
        <f>S163*H163</f>
        <v>0</v>
      </c>
      <c r="AR163" s="17" t="s">
        <v>138</v>
      </c>
      <c r="AT163" s="17" t="s">
        <v>133</v>
      </c>
      <c r="AU163" s="17" t="s">
        <v>76</v>
      </c>
      <c r="AY163" s="17" t="s">
        <v>131</v>
      </c>
      <c r="BE163" s="227">
        <f>IF(N163="základní",J163,0)</f>
        <v>0</v>
      </c>
      <c r="BF163" s="227">
        <f>IF(N163="snížená",J163,0)</f>
        <v>0</v>
      </c>
      <c r="BG163" s="227">
        <f>IF(N163="zákl. přenesená",J163,0)</f>
        <v>0</v>
      </c>
      <c r="BH163" s="227">
        <f>IF(N163="sníž. přenesená",J163,0)</f>
        <v>0</v>
      </c>
      <c r="BI163" s="227">
        <f>IF(N163="nulová",J163,0)</f>
        <v>0</v>
      </c>
      <c r="BJ163" s="17" t="s">
        <v>74</v>
      </c>
      <c r="BK163" s="227">
        <f>ROUND(I163*H163,2)</f>
        <v>0</v>
      </c>
      <c r="BL163" s="17" t="s">
        <v>138</v>
      </c>
      <c r="BM163" s="17" t="s">
        <v>342</v>
      </c>
    </row>
    <row r="164" s="12" customFormat="1">
      <c r="B164" s="228"/>
      <c r="C164" s="229"/>
      <c r="D164" s="230" t="s">
        <v>140</v>
      </c>
      <c r="E164" s="231" t="s">
        <v>1</v>
      </c>
      <c r="F164" s="232" t="s">
        <v>343</v>
      </c>
      <c r="G164" s="229"/>
      <c r="H164" s="231" t="s">
        <v>1</v>
      </c>
      <c r="I164" s="233"/>
      <c r="J164" s="229"/>
      <c r="K164" s="229"/>
      <c r="L164" s="234"/>
      <c r="M164" s="235"/>
      <c r="N164" s="236"/>
      <c r="O164" s="236"/>
      <c r="P164" s="236"/>
      <c r="Q164" s="236"/>
      <c r="R164" s="236"/>
      <c r="S164" s="236"/>
      <c r="T164" s="237"/>
      <c r="AT164" s="238" t="s">
        <v>140</v>
      </c>
      <c r="AU164" s="238" t="s">
        <v>76</v>
      </c>
      <c r="AV164" s="12" t="s">
        <v>74</v>
      </c>
      <c r="AW164" s="12" t="s">
        <v>30</v>
      </c>
      <c r="AX164" s="12" t="s">
        <v>67</v>
      </c>
      <c r="AY164" s="238" t="s">
        <v>131</v>
      </c>
    </row>
    <row r="165" s="13" customFormat="1">
      <c r="B165" s="239"/>
      <c r="C165" s="240"/>
      <c r="D165" s="230" t="s">
        <v>140</v>
      </c>
      <c r="E165" s="241" t="s">
        <v>1</v>
      </c>
      <c r="F165" s="242" t="s">
        <v>191</v>
      </c>
      <c r="G165" s="240"/>
      <c r="H165" s="243">
        <v>70</v>
      </c>
      <c r="I165" s="244"/>
      <c r="J165" s="240"/>
      <c r="K165" s="240"/>
      <c r="L165" s="245"/>
      <c r="M165" s="246"/>
      <c r="N165" s="247"/>
      <c r="O165" s="247"/>
      <c r="P165" s="247"/>
      <c r="Q165" s="247"/>
      <c r="R165" s="247"/>
      <c r="S165" s="247"/>
      <c r="T165" s="248"/>
      <c r="AT165" s="249" t="s">
        <v>140</v>
      </c>
      <c r="AU165" s="249" t="s">
        <v>76</v>
      </c>
      <c r="AV165" s="13" t="s">
        <v>76</v>
      </c>
      <c r="AW165" s="13" t="s">
        <v>30</v>
      </c>
      <c r="AX165" s="13" t="s">
        <v>67</v>
      </c>
      <c r="AY165" s="249" t="s">
        <v>131</v>
      </c>
    </row>
    <row r="166" s="14" customFormat="1">
      <c r="B166" s="250"/>
      <c r="C166" s="251"/>
      <c r="D166" s="230" t="s">
        <v>140</v>
      </c>
      <c r="E166" s="252" t="s">
        <v>1</v>
      </c>
      <c r="F166" s="253" t="s">
        <v>143</v>
      </c>
      <c r="G166" s="251"/>
      <c r="H166" s="254">
        <v>70</v>
      </c>
      <c r="I166" s="255"/>
      <c r="J166" s="251"/>
      <c r="K166" s="251"/>
      <c r="L166" s="256"/>
      <c r="M166" s="257"/>
      <c r="N166" s="258"/>
      <c r="O166" s="258"/>
      <c r="P166" s="258"/>
      <c r="Q166" s="258"/>
      <c r="R166" s="258"/>
      <c r="S166" s="258"/>
      <c r="T166" s="259"/>
      <c r="AT166" s="260" t="s">
        <v>140</v>
      </c>
      <c r="AU166" s="260" t="s">
        <v>76</v>
      </c>
      <c r="AV166" s="14" t="s">
        <v>138</v>
      </c>
      <c r="AW166" s="14" t="s">
        <v>30</v>
      </c>
      <c r="AX166" s="14" t="s">
        <v>74</v>
      </c>
      <c r="AY166" s="260" t="s">
        <v>131</v>
      </c>
    </row>
    <row r="167" s="1" customFormat="1" ht="16.5" customHeight="1">
      <c r="B167" s="38"/>
      <c r="C167" s="216" t="s">
        <v>211</v>
      </c>
      <c r="D167" s="216" t="s">
        <v>133</v>
      </c>
      <c r="E167" s="217" t="s">
        <v>344</v>
      </c>
      <c r="F167" s="218" t="s">
        <v>345</v>
      </c>
      <c r="G167" s="219" t="s">
        <v>136</v>
      </c>
      <c r="H167" s="220">
        <v>70</v>
      </c>
      <c r="I167" s="221"/>
      <c r="J167" s="222">
        <f>ROUND(I167*H167,2)</f>
        <v>0</v>
      </c>
      <c r="K167" s="218" t="s">
        <v>146</v>
      </c>
      <c r="L167" s="43"/>
      <c r="M167" s="223" t="s">
        <v>1</v>
      </c>
      <c r="N167" s="224" t="s">
        <v>38</v>
      </c>
      <c r="O167" s="79"/>
      <c r="P167" s="225">
        <f>O167*H167</f>
        <v>0</v>
      </c>
      <c r="Q167" s="225">
        <v>0</v>
      </c>
      <c r="R167" s="225">
        <f>Q167*H167</f>
        <v>0</v>
      </c>
      <c r="S167" s="225">
        <v>0</v>
      </c>
      <c r="T167" s="226">
        <f>S167*H167</f>
        <v>0</v>
      </c>
      <c r="AR167" s="17" t="s">
        <v>138</v>
      </c>
      <c r="AT167" s="17" t="s">
        <v>133</v>
      </c>
      <c r="AU167" s="17" t="s">
        <v>76</v>
      </c>
      <c r="AY167" s="17" t="s">
        <v>131</v>
      </c>
      <c r="BE167" s="227">
        <f>IF(N167="základní",J167,0)</f>
        <v>0</v>
      </c>
      <c r="BF167" s="227">
        <f>IF(N167="snížená",J167,0)</f>
        <v>0</v>
      </c>
      <c r="BG167" s="227">
        <f>IF(N167="zákl. přenesená",J167,0)</f>
        <v>0</v>
      </c>
      <c r="BH167" s="227">
        <f>IF(N167="sníž. přenesená",J167,0)</f>
        <v>0</v>
      </c>
      <c r="BI167" s="227">
        <f>IF(N167="nulová",J167,0)</f>
        <v>0</v>
      </c>
      <c r="BJ167" s="17" t="s">
        <v>74</v>
      </c>
      <c r="BK167" s="227">
        <f>ROUND(I167*H167,2)</f>
        <v>0</v>
      </c>
      <c r="BL167" s="17" t="s">
        <v>138</v>
      </c>
      <c r="BM167" s="17" t="s">
        <v>346</v>
      </c>
    </row>
    <row r="168" s="13" customFormat="1">
      <c r="B168" s="239"/>
      <c r="C168" s="240"/>
      <c r="D168" s="230" t="s">
        <v>140</v>
      </c>
      <c r="E168" s="241" t="s">
        <v>1</v>
      </c>
      <c r="F168" s="242" t="s">
        <v>191</v>
      </c>
      <c r="G168" s="240"/>
      <c r="H168" s="243">
        <v>70</v>
      </c>
      <c r="I168" s="244"/>
      <c r="J168" s="240"/>
      <c r="K168" s="240"/>
      <c r="L168" s="245"/>
      <c r="M168" s="246"/>
      <c r="N168" s="247"/>
      <c r="O168" s="247"/>
      <c r="P168" s="247"/>
      <c r="Q168" s="247"/>
      <c r="R168" s="247"/>
      <c r="S168" s="247"/>
      <c r="T168" s="248"/>
      <c r="AT168" s="249" t="s">
        <v>140</v>
      </c>
      <c r="AU168" s="249" t="s">
        <v>76</v>
      </c>
      <c r="AV168" s="13" t="s">
        <v>76</v>
      </c>
      <c r="AW168" s="13" t="s">
        <v>30</v>
      </c>
      <c r="AX168" s="13" t="s">
        <v>67</v>
      </c>
      <c r="AY168" s="249" t="s">
        <v>131</v>
      </c>
    </row>
    <row r="169" s="14" customFormat="1">
      <c r="B169" s="250"/>
      <c r="C169" s="251"/>
      <c r="D169" s="230" t="s">
        <v>140</v>
      </c>
      <c r="E169" s="252" t="s">
        <v>1</v>
      </c>
      <c r="F169" s="253" t="s">
        <v>143</v>
      </c>
      <c r="G169" s="251"/>
      <c r="H169" s="254">
        <v>70</v>
      </c>
      <c r="I169" s="255"/>
      <c r="J169" s="251"/>
      <c r="K169" s="251"/>
      <c r="L169" s="256"/>
      <c r="M169" s="257"/>
      <c r="N169" s="258"/>
      <c r="O169" s="258"/>
      <c r="P169" s="258"/>
      <c r="Q169" s="258"/>
      <c r="R169" s="258"/>
      <c r="S169" s="258"/>
      <c r="T169" s="259"/>
      <c r="AT169" s="260" t="s">
        <v>140</v>
      </c>
      <c r="AU169" s="260" t="s">
        <v>76</v>
      </c>
      <c r="AV169" s="14" t="s">
        <v>138</v>
      </c>
      <c r="AW169" s="14" t="s">
        <v>30</v>
      </c>
      <c r="AX169" s="14" t="s">
        <v>74</v>
      </c>
      <c r="AY169" s="260" t="s">
        <v>131</v>
      </c>
    </row>
    <row r="170" s="1" customFormat="1" ht="16.5" customHeight="1">
      <c r="B170" s="38"/>
      <c r="C170" s="216" t="s">
        <v>149</v>
      </c>
      <c r="D170" s="216" t="s">
        <v>133</v>
      </c>
      <c r="E170" s="217" t="s">
        <v>347</v>
      </c>
      <c r="F170" s="218" t="s">
        <v>348</v>
      </c>
      <c r="G170" s="219" t="s">
        <v>136</v>
      </c>
      <c r="H170" s="220">
        <v>2</v>
      </c>
      <c r="I170" s="221"/>
      <c r="J170" s="222">
        <f>ROUND(I170*H170,2)</f>
        <v>0</v>
      </c>
      <c r="K170" s="218" t="s">
        <v>196</v>
      </c>
      <c r="L170" s="43"/>
      <c r="M170" s="223" t="s">
        <v>1</v>
      </c>
      <c r="N170" s="224" t="s">
        <v>38</v>
      </c>
      <c r="O170" s="79"/>
      <c r="P170" s="225">
        <f>O170*H170</f>
        <v>0</v>
      </c>
      <c r="Q170" s="225">
        <v>0.084250000000000005</v>
      </c>
      <c r="R170" s="225">
        <f>Q170*H170</f>
        <v>0.16850000000000001</v>
      </c>
      <c r="S170" s="225">
        <v>0</v>
      </c>
      <c r="T170" s="226">
        <f>S170*H170</f>
        <v>0</v>
      </c>
      <c r="AR170" s="17" t="s">
        <v>138</v>
      </c>
      <c r="AT170" s="17" t="s">
        <v>133</v>
      </c>
      <c r="AU170" s="17" t="s">
        <v>76</v>
      </c>
      <c r="AY170" s="17" t="s">
        <v>131</v>
      </c>
      <c r="BE170" s="227">
        <f>IF(N170="základní",J170,0)</f>
        <v>0</v>
      </c>
      <c r="BF170" s="227">
        <f>IF(N170="snížená",J170,0)</f>
        <v>0</v>
      </c>
      <c r="BG170" s="227">
        <f>IF(N170="zákl. přenesená",J170,0)</f>
        <v>0</v>
      </c>
      <c r="BH170" s="227">
        <f>IF(N170="sníž. přenesená",J170,0)</f>
        <v>0</v>
      </c>
      <c r="BI170" s="227">
        <f>IF(N170="nulová",J170,0)</f>
        <v>0</v>
      </c>
      <c r="BJ170" s="17" t="s">
        <v>74</v>
      </c>
      <c r="BK170" s="227">
        <f>ROUND(I170*H170,2)</f>
        <v>0</v>
      </c>
      <c r="BL170" s="17" t="s">
        <v>138</v>
      </c>
      <c r="BM170" s="17" t="s">
        <v>349</v>
      </c>
    </row>
    <row r="171" s="12" customFormat="1">
      <c r="B171" s="228"/>
      <c r="C171" s="229"/>
      <c r="D171" s="230" t="s">
        <v>140</v>
      </c>
      <c r="E171" s="231" t="s">
        <v>1</v>
      </c>
      <c r="F171" s="232" t="s">
        <v>350</v>
      </c>
      <c r="G171" s="229"/>
      <c r="H171" s="231" t="s">
        <v>1</v>
      </c>
      <c r="I171" s="233"/>
      <c r="J171" s="229"/>
      <c r="K171" s="229"/>
      <c r="L171" s="234"/>
      <c r="M171" s="235"/>
      <c r="N171" s="236"/>
      <c r="O171" s="236"/>
      <c r="P171" s="236"/>
      <c r="Q171" s="236"/>
      <c r="R171" s="236"/>
      <c r="S171" s="236"/>
      <c r="T171" s="237"/>
      <c r="AT171" s="238" t="s">
        <v>140</v>
      </c>
      <c r="AU171" s="238" t="s">
        <v>76</v>
      </c>
      <c r="AV171" s="12" t="s">
        <v>74</v>
      </c>
      <c r="AW171" s="12" t="s">
        <v>30</v>
      </c>
      <c r="AX171" s="12" t="s">
        <v>67</v>
      </c>
      <c r="AY171" s="238" t="s">
        <v>131</v>
      </c>
    </row>
    <row r="172" s="13" customFormat="1">
      <c r="B172" s="239"/>
      <c r="C172" s="240"/>
      <c r="D172" s="230" t="s">
        <v>140</v>
      </c>
      <c r="E172" s="241" t="s">
        <v>1</v>
      </c>
      <c r="F172" s="242" t="s">
        <v>76</v>
      </c>
      <c r="G172" s="240"/>
      <c r="H172" s="243">
        <v>2</v>
      </c>
      <c r="I172" s="244"/>
      <c r="J172" s="240"/>
      <c r="K172" s="240"/>
      <c r="L172" s="245"/>
      <c r="M172" s="246"/>
      <c r="N172" s="247"/>
      <c r="O172" s="247"/>
      <c r="P172" s="247"/>
      <c r="Q172" s="247"/>
      <c r="R172" s="247"/>
      <c r="S172" s="247"/>
      <c r="T172" s="248"/>
      <c r="AT172" s="249" t="s">
        <v>140</v>
      </c>
      <c r="AU172" s="249" t="s">
        <v>76</v>
      </c>
      <c r="AV172" s="13" t="s">
        <v>76</v>
      </c>
      <c r="AW172" s="13" t="s">
        <v>30</v>
      </c>
      <c r="AX172" s="13" t="s">
        <v>67</v>
      </c>
      <c r="AY172" s="249" t="s">
        <v>131</v>
      </c>
    </row>
    <row r="173" s="14" customFormat="1">
      <c r="B173" s="250"/>
      <c r="C173" s="251"/>
      <c r="D173" s="230" t="s">
        <v>140</v>
      </c>
      <c r="E173" s="252" t="s">
        <v>1</v>
      </c>
      <c r="F173" s="253" t="s">
        <v>143</v>
      </c>
      <c r="G173" s="251"/>
      <c r="H173" s="254">
        <v>2</v>
      </c>
      <c r="I173" s="255"/>
      <c r="J173" s="251"/>
      <c r="K173" s="251"/>
      <c r="L173" s="256"/>
      <c r="M173" s="257"/>
      <c r="N173" s="258"/>
      <c r="O173" s="258"/>
      <c r="P173" s="258"/>
      <c r="Q173" s="258"/>
      <c r="R173" s="258"/>
      <c r="S173" s="258"/>
      <c r="T173" s="259"/>
      <c r="AT173" s="260" t="s">
        <v>140</v>
      </c>
      <c r="AU173" s="260" t="s">
        <v>76</v>
      </c>
      <c r="AV173" s="14" t="s">
        <v>138</v>
      </c>
      <c r="AW173" s="14" t="s">
        <v>30</v>
      </c>
      <c r="AX173" s="14" t="s">
        <v>74</v>
      </c>
      <c r="AY173" s="260" t="s">
        <v>131</v>
      </c>
    </row>
    <row r="174" s="1" customFormat="1" ht="16.5" customHeight="1">
      <c r="B174" s="38"/>
      <c r="C174" s="216" t="s">
        <v>8</v>
      </c>
      <c r="D174" s="216" t="s">
        <v>133</v>
      </c>
      <c r="E174" s="217" t="s">
        <v>351</v>
      </c>
      <c r="F174" s="218" t="s">
        <v>352</v>
      </c>
      <c r="G174" s="219" t="s">
        <v>136</v>
      </c>
      <c r="H174" s="220">
        <v>185</v>
      </c>
      <c r="I174" s="221"/>
      <c r="J174" s="222">
        <f>ROUND(I174*H174,2)</f>
        <v>0</v>
      </c>
      <c r="K174" s="218" t="s">
        <v>146</v>
      </c>
      <c r="L174" s="43"/>
      <c r="M174" s="223" t="s">
        <v>1</v>
      </c>
      <c r="N174" s="224" t="s">
        <v>38</v>
      </c>
      <c r="O174" s="79"/>
      <c r="P174" s="225">
        <f>O174*H174</f>
        <v>0</v>
      </c>
      <c r="Q174" s="225">
        <v>0.084250000000000005</v>
      </c>
      <c r="R174" s="225">
        <f>Q174*H174</f>
        <v>15.586250000000002</v>
      </c>
      <c r="S174" s="225">
        <v>0</v>
      </c>
      <c r="T174" s="226">
        <f>S174*H174</f>
        <v>0</v>
      </c>
      <c r="AR174" s="17" t="s">
        <v>138</v>
      </c>
      <c r="AT174" s="17" t="s">
        <v>133</v>
      </c>
      <c r="AU174" s="17" t="s">
        <v>76</v>
      </c>
      <c r="AY174" s="17" t="s">
        <v>131</v>
      </c>
      <c r="BE174" s="227">
        <f>IF(N174="základní",J174,0)</f>
        <v>0</v>
      </c>
      <c r="BF174" s="227">
        <f>IF(N174="snížená",J174,0)</f>
        <v>0</v>
      </c>
      <c r="BG174" s="227">
        <f>IF(N174="zákl. přenesená",J174,0)</f>
        <v>0</v>
      </c>
      <c r="BH174" s="227">
        <f>IF(N174="sníž. přenesená",J174,0)</f>
        <v>0</v>
      </c>
      <c r="BI174" s="227">
        <f>IF(N174="nulová",J174,0)</f>
        <v>0</v>
      </c>
      <c r="BJ174" s="17" t="s">
        <v>74</v>
      </c>
      <c r="BK174" s="227">
        <f>ROUND(I174*H174,2)</f>
        <v>0</v>
      </c>
      <c r="BL174" s="17" t="s">
        <v>138</v>
      </c>
      <c r="BM174" s="17" t="s">
        <v>353</v>
      </c>
    </row>
    <row r="175" s="12" customFormat="1">
      <c r="B175" s="228"/>
      <c r="C175" s="229"/>
      <c r="D175" s="230" t="s">
        <v>140</v>
      </c>
      <c r="E175" s="231" t="s">
        <v>1</v>
      </c>
      <c r="F175" s="232" t="s">
        <v>316</v>
      </c>
      <c r="G175" s="229"/>
      <c r="H175" s="231" t="s">
        <v>1</v>
      </c>
      <c r="I175" s="233"/>
      <c r="J175" s="229"/>
      <c r="K175" s="229"/>
      <c r="L175" s="234"/>
      <c r="M175" s="235"/>
      <c r="N175" s="236"/>
      <c r="O175" s="236"/>
      <c r="P175" s="236"/>
      <c r="Q175" s="236"/>
      <c r="R175" s="236"/>
      <c r="S175" s="236"/>
      <c r="T175" s="237"/>
      <c r="AT175" s="238" t="s">
        <v>140</v>
      </c>
      <c r="AU175" s="238" t="s">
        <v>76</v>
      </c>
      <c r="AV175" s="12" t="s">
        <v>74</v>
      </c>
      <c r="AW175" s="12" t="s">
        <v>30</v>
      </c>
      <c r="AX175" s="12" t="s">
        <v>67</v>
      </c>
      <c r="AY175" s="238" t="s">
        <v>131</v>
      </c>
    </row>
    <row r="176" s="13" customFormat="1">
      <c r="B176" s="239"/>
      <c r="C176" s="240"/>
      <c r="D176" s="230" t="s">
        <v>140</v>
      </c>
      <c r="E176" s="241" t="s">
        <v>1</v>
      </c>
      <c r="F176" s="242" t="s">
        <v>354</v>
      </c>
      <c r="G176" s="240"/>
      <c r="H176" s="243">
        <v>185</v>
      </c>
      <c r="I176" s="244"/>
      <c r="J176" s="240"/>
      <c r="K176" s="240"/>
      <c r="L176" s="245"/>
      <c r="M176" s="246"/>
      <c r="N176" s="247"/>
      <c r="O176" s="247"/>
      <c r="P176" s="247"/>
      <c r="Q176" s="247"/>
      <c r="R176" s="247"/>
      <c r="S176" s="247"/>
      <c r="T176" s="248"/>
      <c r="AT176" s="249" t="s">
        <v>140</v>
      </c>
      <c r="AU176" s="249" t="s">
        <v>76</v>
      </c>
      <c r="AV176" s="13" t="s">
        <v>76</v>
      </c>
      <c r="AW176" s="13" t="s">
        <v>30</v>
      </c>
      <c r="AX176" s="13" t="s">
        <v>67</v>
      </c>
      <c r="AY176" s="249" t="s">
        <v>131</v>
      </c>
    </row>
    <row r="177" s="14" customFormat="1">
      <c r="B177" s="250"/>
      <c r="C177" s="251"/>
      <c r="D177" s="230" t="s">
        <v>140</v>
      </c>
      <c r="E177" s="252" t="s">
        <v>1</v>
      </c>
      <c r="F177" s="253" t="s">
        <v>143</v>
      </c>
      <c r="G177" s="251"/>
      <c r="H177" s="254">
        <v>185</v>
      </c>
      <c r="I177" s="255"/>
      <c r="J177" s="251"/>
      <c r="K177" s="251"/>
      <c r="L177" s="256"/>
      <c r="M177" s="257"/>
      <c r="N177" s="258"/>
      <c r="O177" s="258"/>
      <c r="P177" s="258"/>
      <c r="Q177" s="258"/>
      <c r="R177" s="258"/>
      <c r="S177" s="258"/>
      <c r="T177" s="259"/>
      <c r="AT177" s="260" t="s">
        <v>140</v>
      </c>
      <c r="AU177" s="260" t="s">
        <v>76</v>
      </c>
      <c r="AV177" s="14" t="s">
        <v>138</v>
      </c>
      <c r="AW177" s="14" t="s">
        <v>30</v>
      </c>
      <c r="AX177" s="14" t="s">
        <v>74</v>
      </c>
      <c r="AY177" s="260" t="s">
        <v>131</v>
      </c>
    </row>
    <row r="178" s="1" customFormat="1" ht="16.5" customHeight="1">
      <c r="B178" s="38"/>
      <c r="C178" s="275" t="s">
        <v>228</v>
      </c>
      <c r="D178" s="275" t="s">
        <v>355</v>
      </c>
      <c r="E178" s="276" t="s">
        <v>356</v>
      </c>
      <c r="F178" s="277" t="s">
        <v>357</v>
      </c>
      <c r="G178" s="278" t="s">
        <v>136</v>
      </c>
      <c r="H178" s="279">
        <v>188.69999999999999</v>
      </c>
      <c r="I178" s="280"/>
      <c r="J178" s="281">
        <f>ROUND(I178*H178,2)</f>
        <v>0</v>
      </c>
      <c r="K178" s="277" t="s">
        <v>146</v>
      </c>
      <c r="L178" s="282"/>
      <c r="M178" s="283" t="s">
        <v>1</v>
      </c>
      <c r="N178" s="284" t="s">
        <v>38</v>
      </c>
      <c r="O178" s="79"/>
      <c r="P178" s="225">
        <f>O178*H178</f>
        <v>0</v>
      </c>
      <c r="Q178" s="225">
        <v>0.13100000000000001</v>
      </c>
      <c r="R178" s="225">
        <f>Q178*H178</f>
        <v>24.7197</v>
      </c>
      <c r="S178" s="225">
        <v>0</v>
      </c>
      <c r="T178" s="226">
        <f>S178*H178</f>
        <v>0</v>
      </c>
      <c r="AR178" s="17" t="s">
        <v>180</v>
      </c>
      <c r="AT178" s="17" t="s">
        <v>355</v>
      </c>
      <c r="AU178" s="17" t="s">
        <v>76</v>
      </c>
      <c r="AY178" s="17" t="s">
        <v>131</v>
      </c>
      <c r="BE178" s="227">
        <f>IF(N178="základní",J178,0)</f>
        <v>0</v>
      </c>
      <c r="BF178" s="227">
        <f>IF(N178="snížená",J178,0)</f>
        <v>0</v>
      </c>
      <c r="BG178" s="227">
        <f>IF(N178="zákl. přenesená",J178,0)</f>
        <v>0</v>
      </c>
      <c r="BH178" s="227">
        <f>IF(N178="sníž. přenesená",J178,0)</f>
        <v>0</v>
      </c>
      <c r="BI178" s="227">
        <f>IF(N178="nulová",J178,0)</f>
        <v>0</v>
      </c>
      <c r="BJ178" s="17" t="s">
        <v>74</v>
      </c>
      <c r="BK178" s="227">
        <f>ROUND(I178*H178,2)</f>
        <v>0</v>
      </c>
      <c r="BL178" s="17" t="s">
        <v>138</v>
      </c>
      <c r="BM178" s="17" t="s">
        <v>358</v>
      </c>
    </row>
    <row r="179" s="12" customFormat="1">
      <c r="B179" s="228"/>
      <c r="C179" s="229"/>
      <c r="D179" s="230" t="s">
        <v>140</v>
      </c>
      <c r="E179" s="231" t="s">
        <v>1</v>
      </c>
      <c r="F179" s="232" t="s">
        <v>316</v>
      </c>
      <c r="G179" s="229"/>
      <c r="H179" s="231" t="s">
        <v>1</v>
      </c>
      <c r="I179" s="233"/>
      <c r="J179" s="229"/>
      <c r="K179" s="229"/>
      <c r="L179" s="234"/>
      <c r="M179" s="235"/>
      <c r="N179" s="236"/>
      <c r="O179" s="236"/>
      <c r="P179" s="236"/>
      <c r="Q179" s="236"/>
      <c r="R179" s="236"/>
      <c r="S179" s="236"/>
      <c r="T179" s="237"/>
      <c r="AT179" s="238" t="s">
        <v>140</v>
      </c>
      <c r="AU179" s="238" t="s">
        <v>76</v>
      </c>
      <c r="AV179" s="12" t="s">
        <v>74</v>
      </c>
      <c r="AW179" s="12" t="s">
        <v>30</v>
      </c>
      <c r="AX179" s="12" t="s">
        <v>67</v>
      </c>
      <c r="AY179" s="238" t="s">
        <v>131</v>
      </c>
    </row>
    <row r="180" s="13" customFormat="1">
      <c r="B180" s="239"/>
      <c r="C180" s="240"/>
      <c r="D180" s="230" t="s">
        <v>140</v>
      </c>
      <c r="E180" s="241" t="s">
        <v>1</v>
      </c>
      <c r="F180" s="242" t="s">
        <v>359</v>
      </c>
      <c r="G180" s="240"/>
      <c r="H180" s="243">
        <v>188.69999999999999</v>
      </c>
      <c r="I180" s="244"/>
      <c r="J180" s="240"/>
      <c r="K180" s="240"/>
      <c r="L180" s="245"/>
      <c r="M180" s="246"/>
      <c r="N180" s="247"/>
      <c r="O180" s="247"/>
      <c r="P180" s="247"/>
      <c r="Q180" s="247"/>
      <c r="R180" s="247"/>
      <c r="S180" s="247"/>
      <c r="T180" s="248"/>
      <c r="AT180" s="249" t="s">
        <v>140</v>
      </c>
      <c r="AU180" s="249" t="s">
        <v>76</v>
      </c>
      <c r="AV180" s="13" t="s">
        <v>76</v>
      </c>
      <c r="AW180" s="13" t="s">
        <v>30</v>
      </c>
      <c r="AX180" s="13" t="s">
        <v>67</v>
      </c>
      <c r="AY180" s="249" t="s">
        <v>131</v>
      </c>
    </row>
    <row r="181" s="14" customFormat="1">
      <c r="B181" s="250"/>
      <c r="C181" s="251"/>
      <c r="D181" s="230" t="s">
        <v>140</v>
      </c>
      <c r="E181" s="252" t="s">
        <v>1</v>
      </c>
      <c r="F181" s="253" t="s">
        <v>143</v>
      </c>
      <c r="G181" s="251"/>
      <c r="H181" s="254">
        <v>188.69999999999999</v>
      </c>
      <c r="I181" s="255"/>
      <c r="J181" s="251"/>
      <c r="K181" s="251"/>
      <c r="L181" s="256"/>
      <c r="M181" s="257"/>
      <c r="N181" s="258"/>
      <c r="O181" s="258"/>
      <c r="P181" s="258"/>
      <c r="Q181" s="258"/>
      <c r="R181" s="258"/>
      <c r="S181" s="258"/>
      <c r="T181" s="259"/>
      <c r="AT181" s="260" t="s">
        <v>140</v>
      </c>
      <c r="AU181" s="260" t="s">
        <v>76</v>
      </c>
      <c r="AV181" s="14" t="s">
        <v>138</v>
      </c>
      <c r="AW181" s="14" t="s">
        <v>30</v>
      </c>
      <c r="AX181" s="14" t="s">
        <v>74</v>
      </c>
      <c r="AY181" s="260" t="s">
        <v>131</v>
      </c>
    </row>
    <row r="182" s="1" customFormat="1" ht="16.5" customHeight="1">
      <c r="B182" s="38"/>
      <c r="C182" s="216" t="s">
        <v>239</v>
      </c>
      <c r="D182" s="216" t="s">
        <v>133</v>
      </c>
      <c r="E182" s="217" t="s">
        <v>360</v>
      </c>
      <c r="F182" s="218" t="s">
        <v>361</v>
      </c>
      <c r="G182" s="219" t="s">
        <v>136</v>
      </c>
      <c r="H182" s="220">
        <v>60</v>
      </c>
      <c r="I182" s="221"/>
      <c r="J182" s="222">
        <f>ROUND(I182*H182,2)</f>
        <v>0</v>
      </c>
      <c r="K182" s="218" t="s">
        <v>196</v>
      </c>
      <c r="L182" s="43"/>
      <c r="M182" s="223" t="s">
        <v>1</v>
      </c>
      <c r="N182" s="224" t="s">
        <v>38</v>
      </c>
      <c r="O182" s="79"/>
      <c r="P182" s="225">
        <f>O182*H182</f>
        <v>0</v>
      </c>
      <c r="Q182" s="225">
        <v>0.10362</v>
      </c>
      <c r="R182" s="225">
        <f>Q182*H182</f>
        <v>6.2172000000000001</v>
      </c>
      <c r="S182" s="225">
        <v>0</v>
      </c>
      <c r="T182" s="226">
        <f>S182*H182</f>
        <v>0</v>
      </c>
      <c r="AR182" s="17" t="s">
        <v>138</v>
      </c>
      <c r="AT182" s="17" t="s">
        <v>133</v>
      </c>
      <c r="AU182" s="17" t="s">
        <v>76</v>
      </c>
      <c r="AY182" s="17" t="s">
        <v>131</v>
      </c>
      <c r="BE182" s="227">
        <f>IF(N182="základní",J182,0)</f>
        <v>0</v>
      </c>
      <c r="BF182" s="227">
        <f>IF(N182="snížená",J182,0)</f>
        <v>0</v>
      </c>
      <c r="BG182" s="227">
        <f>IF(N182="zákl. přenesená",J182,0)</f>
        <v>0</v>
      </c>
      <c r="BH182" s="227">
        <f>IF(N182="sníž. přenesená",J182,0)</f>
        <v>0</v>
      </c>
      <c r="BI182" s="227">
        <f>IF(N182="nulová",J182,0)</f>
        <v>0</v>
      </c>
      <c r="BJ182" s="17" t="s">
        <v>74</v>
      </c>
      <c r="BK182" s="227">
        <f>ROUND(I182*H182,2)</f>
        <v>0</v>
      </c>
      <c r="BL182" s="17" t="s">
        <v>138</v>
      </c>
      <c r="BM182" s="17" t="s">
        <v>362</v>
      </c>
    </row>
    <row r="183" s="12" customFormat="1">
      <c r="B183" s="228"/>
      <c r="C183" s="229"/>
      <c r="D183" s="230" t="s">
        <v>140</v>
      </c>
      <c r="E183" s="231" t="s">
        <v>1</v>
      </c>
      <c r="F183" s="232" t="s">
        <v>321</v>
      </c>
      <c r="G183" s="229"/>
      <c r="H183" s="231" t="s">
        <v>1</v>
      </c>
      <c r="I183" s="233"/>
      <c r="J183" s="229"/>
      <c r="K183" s="229"/>
      <c r="L183" s="234"/>
      <c r="M183" s="235"/>
      <c r="N183" s="236"/>
      <c r="O183" s="236"/>
      <c r="P183" s="236"/>
      <c r="Q183" s="236"/>
      <c r="R183" s="236"/>
      <c r="S183" s="236"/>
      <c r="T183" s="237"/>
      <c r="AT183" s="238" t="s">
        <v>140</v>
      </c>
      <c r="AU183" s="238" t="s">
        <v>76</v>
      </c>
      <c r="AV183" s="12" t="s">
        <v>74</v>
      </c>
      <c r="AW183" s="12" t="s">
        <v>30</v>
      </c>
      <c r="AX183" s="12" t="s">
        <v>67</v>
      </c>
      <c r="AY183" s="238" t="s">
        <v>131</v>
      </c>
    </row>
    <row r="184" s="13" customFormat="1">
      <c r="B184" s="239"/>
      <c r="C184" s="240"/>
      <c r="D184" s="230" t="s">
        <v>140</v>
      </c>
      <c r="E184" s="241" t="s">
        <v>1</v>
      </c>
      <c r="F184" s="242" t="s">
        <v>184</v>
      </c>
      <c r="G184" s="240"/>
      <c r="H184" s="243">
        <v>40</v>
      </c>
      <c r="I184" s="244"/>
      <c r="J184" s="240"/>
      <c r="K184" s="240"/>
      <c r="L184" s="245"/>
      <c r="M184" s="246"/>
      <c r="N184" s="247"/>
      <c r="O184" s="247"/>
      <c r="P184" s="247"/>
      <c r="Q184" s="247"/>
      <c r="R184" s="247"/>
      <c r="S184" s="247"/>
      <c r="T184" s="248"/>
      <c r="AT184" s="249" t="s">
        <v>140</v>
      </c>
      <c r="AU184" s="249" t="s">
        <v>76</v>
      </c>
      <c r="AV184" s="13" t="s">
        <v>76</v>
      </c>
      <c r="AW184" s="13" t="s">
        <v>30</v>
      </c>
      <c r="AX184" s="13" t="s">
        <v>67</v>
      </c>
      <c r="AY184" s="249" t="s">
        <v>131</v>
      </c>
    </row>
    <row r="185" s="12" customFormat="1">
      <c r="B185" s="228"/>
      <c r="C185" s="229"/>
      <c r="D185" s="230" t="s">
        <v>140</v>
      </c>
      <c r="E185" s="231" t="s">
        <v>1</v>
      </c>
      <c r="F185" s="232" t="s">
        <v>363</v>
      </c>
      <c r="G185" s="229"/>
      <c r="H185" s="231" t="s">
        <v>1</v>
      </c>
      <c r="I185" s="233"/>
      <c r="J185" s="229"/>
      <c r="K185" s="229"/>
      <c r="L185" s="234"/>
      <c r="M185" s="235"/>
      <c r="N185" s="236"/>
      <c r="O185" s="236"/>
      <c r="P185" s="236"/>
      <c r="Q185" s="236"/>
      <c r="R185" s="236"/>
      <c r="S185" s="236"/>
      <c r="T185" s="237"/>
      <c r="AT185" s="238" t="s">
        <v>140</v>
      </c>
      <c r="AU185" s="238" t="s">
        <v>76</v>
      </c>
      <c r="AV185" s="12" t="s">
        <v>74</v>
      </c>
      <c r="AW185" s="12" t="s">
        <v>30</v>
      </c>
      <c r="AX185" s="12" t="s">
        <v>67</v>
      </c>
      <c r="AY185" s="238" t="s">
        <v>131</v>
      </c>
    </row>
    <row r="186" s="13" customFormat="1">
      <c r="B186" s="239"/>
      <c r="C186" s="240"/>
      <c r="D186" s="230" t="s">
        <v>140</v>
      </c>
      <c r="E186" s="241" t="s">
        <v>1</v>
      </c>
      <c r="F186" s="242" t="s">
        <v>260</v>
      </c>
      <c r="G186" s="240"/>
      <c r="H186" s="243">
        <v>20</v>
      </c>
      <c r="I186" s="244"/>
      <c r="J186" s="240"/>
      <c r="K186" s="240"/>
      <c r="L186" s="245"/>
      <c r="M186" s="246"/>
      <c r="N186" s="247"/>
      <c r="O186" s="247"/>
      <c r="P186" s="247"/>
      <c r="Q186" s="247"/>
      <c r="R186" s="247"/>
      <c r="S186" s="247"/>
      <c r="T186" s="248"/>
      <c r="AT186" s="249" t="s">
        <v>140</v>
      </c>
      <c r="AU186" s="249" t="s">
        <v>76</v>
      </c>
      <c r="AV186" s="13" t="s">
        <v>76</v>
      </c>
      <c r="AW186" s="13" t="s">
        <v>30</v>
      </c>
      <c r="AX186" s="13" t="s">
        <v>67</v>
      </c>
      <c r="AY186" s="249" t="s">
        <v>131</v>
      </c>
    </row>
    <row r="187" s="14" customFormat="1">
      <c r="B187" s="250"/>
      <c r="C187" s="251"/>
      <c r="D187" s="230" t="s">
        <v>140</v>
      </c>
      <c r="E187" s="252" t="s">
        <v>1</v>
      </c>
      <c r="F187" s="253" t="s">
        <v>143</v>
      </c>
      <c r="G187" s="251"/>
      <c r="H187" s="254">
        <v>60</v>
      </c>
      <c r="I187" s="255"/>
      <c r="J187" s="251"/>
      <c r="K187" s="251"/>
      <c r="L187" s="256"/>
      <c r="M187" s="257"/>
      <c r="N187" s="258"/>
      <c r="O187" s="258"/>
      <c r="P187" s="258"/>
      <c r="Q187" s="258"/>
      <c r="R187" s="258"/>
      <c r="S187" s="258"/>
      <c r="T187" s="259"/>
      <c r="AT187" s="260" t="s">
        <v>140</v>
      </c>
      <c r="AU187" s="260" t="s">
        <v>76</v>
      </c>
      <c r="AV187" s="14" t="s">
        <v>138</v>
      </c>
      <c r="AW187" s="14" t="s">
        <v>30</v>
      </c>
      <c r="AX187" s="14" t="s">
        <v>74</v>
      </c>
      <c r="AY187" s="260" t="s">
        <v>131</v>
      </c>
    </row>
    <row r="188" s="1" customFormat="1" ht="16.5" customHeight="1">
      <c r="B188" s="38"/>
      <c r="C188" s="275" t="s">
        <v>246</v>
      </c>
      <c r="D188" s="275" t="s">
        <v>355</v>
      </c>
      <c r="E188" s="276" t="s">
        <v>364</v>
      </c>
      <c r="F188" s="277" t="s">
        <v>365</v>
      </c>
      <c r="G188" s="278" t="s">
        <v>136</v>
      </c>
      <c r="H188" s="279">
        <v>20.399999999999999</v>
      </c>
      <c r="I188" s="280"/>
      <c r="J188" s="281">
        <f>ROUND(I188*H188,2)</f>
        <v>0</v>
      </c>
      <c r="K188" s="277" t="s">
        <v>1</v>
      </c>
      <c r="L188" s="282"/>
      <c r="M188" s="283" t="s">
        <v>1</v>
      </c>
      <c r="N188" s="284" t="s">
        <v>38</v>
      </c>
      <c r="O188" s="79"/>
      <c r="P188" s="225">
        <f>O188*H188</f>
        <v>0</v>
      </c>
      <c r="Q188" s="225">
        <v>0.19700000000000001</v>
      </c>
      <c r="R188" s="225">
        <f>Q188*H188</f>
        <v>4.0187999999999997</v>
      </c>
      <c r="S188" s="225">
        <v>0</v>
      </c>
      <c r="T188" s="226">
        <f>S188*H188</f>
        <v>0</v>
      </c>
      <c r="AR188" s="17" t="s">
        <v>180</v>
      </c>
      <c r="AT188" s="17" t="s">
        <v>355</v>
      </c>
      <c r="AU188" s="17" t="s">
        <v>76</v>
      </c>
      <c r="AY188" s="17" t="s">
        <v>131</v>
      </c>
      <c r="BE188" s="227">
        <f>IF(N188="základní",J188,0)</f>
        <v>0</v>
      </c>
      <c r="BF188" s="227">
        <f>IF(N188="snížená",J188,0)</f>
        <v>0</v>
      </c>
      <c r="BG188" s="227">
        <f>IF(N188="zákl. přenesená",J188,0)</f>
        <v>0</v>
      </c>
      <c r="BH188" s="227">
        <f>IF(N188="sníž. přenesená",J188,0)</f>
        <v>0</v>
      </c>
      <c r="BI188" s="227">
        <f>IF(N188="nulová",J188,0)</f>
        <v>0</v>
      </c>
      <c r="BJ188" s="17" t="s">
        <v>74</v>
      </c>
      <c r="BK188" s="227">
        <f>ROUND(I188*H188,2)</f>
        <v>0</v>
      </c>
      <c r="BL188" s="17" t="s">
        <v>138</v>
      </c>
      <c r="BM188" s="17" t="s">
        <v>366</v>
      </c>
    </row>
    <row r="189" s="12" customFormat="1">
      <c r="B189" s="228"/>
      <c r="C189" s="229"/>
      <c r="D189" s="230" t="s">
        <v>140</v>
      </c>
      <c r="E189" s="231" t="s">
        <v>1</v>
      </c>
      <c r="F189" s="232" t="s">
        <v>367</v>
      </c>
      <c r="G189" s="229"/>
      <c r="H189" s="231" t="s">
        <v>1</v>
      </c>
      <c r="I189" s="233"/>
      <c r="J189" s="229"/>
      <c r="K189" s="229"/>
      <c r="L189" s="234"/>
      <c r="M189" s="235"/>
      <c r="N189" s="236"/>
      <c r="O189" s="236"/>
      <c r="P189" s="236"/>
      <c r="Q189" s="236"/>
      <c r="R189" s="236"/>
      <c r="S189" s="236"/>
      <c r="T189" s="237"/>
      <c r="AT189" s="238" t="s">
        <v>140</v>
      </c>
      <c r="AU189" s="238" t="s">
        <v>76</v>
      </c>
      <c r="AV189" s="12" t="s">
        <v>74</v>
      </c>
      <c r="AW189" s="12" t="s">
        <v>30</v>
      </c>
      <c r="AX189" s="12" t="s">
        <v>67</v>
      </c>
      <c r="AY189" s="238" t="s">
        <v>131</v>
      </c>
    </row>
    <row r="190" s="13" customFormat="1">
      <c r="B190" s="239"/>
      <c r="C190" s="240"/>
      <c r="D190" s="230" t="s">
        <v>140</v>
      </c>
      <c r="E190" s="241" t="s">
        <v>1</v>
      </c>
      <c r="F190" s="242" t="s">
        <v>368</v>
      </c>
      <c r="G190" s="240"/>
      <c r="H190" s="243">
        <v>20.399999999999999</v>
      </c>
      <c r="I190" s="244"/>
      <c r="J190" s="240"/>
      <c r="K190" s="240"/>
      <c r="L190" s="245"/>
      <c r="M190" s="246"/>
      <c r="N190" s="247"/>
      <c r="O190" s="247"/>
      <c r="P190" s="247"/>
      <c r="Q190" s="247"/>
      <c r="R190" s="247"/>
      <c r="S190" s="247"/>
      <c r="T190" s="248"/>
      <c r="AT190" s="249" t="s">
        <v>140</v>
      </c>
      <c r="AU190" s="249" t="s">
        <v>76</v>
      </c>
      <c r="AV190" s="13" t="s">
        <v>76</v>
      </c>
      <c r="AW190" s="13" t="s">
        <v>30</v>
      </c>
      <c r="AX190" s="13" t="s">
        <v>67</v>
      </c>
      <c r="AY190" s="249" t="s">
        <v>131</v>
      </c>
    </row>
    <row r="191" s="14" customFormat="1">
      <c r="B191" s="250"/>
      <c r="C191" s="251"/>
      <c r="D191" s="230" t="s">
        <v>140</v>
      </c>
      <c r="E191" s="252" t="s">
        <v>1</v>
      </c>
      <c r="F191" s="253" t="s">
        <v>143</v>
      </c>
      <c r="G191" s="251"/>
      <c r="H191" s="254">
        <v>20.399999999999999</v>
      </c>
      <c r="I191" s="255"/>
      <c r="J191" s="251"/>
      <c r="K191" s="251"/>
      <c r="L191" s="256"/>
      <c r="M191" s="257"/>
      <c r="N191" s="258"/>
      <c r="O191" s="258"/>
      <c r="P191" s="258"/>
      <c r="Q191" s="258"/>
      <c r="R191" s="258"/>
      <c r="S191" s="258"/>
      <c r="T191" s="259"/>
      <c r="AT191" s="260" t="s">
        <v>140</v>
      </c>
      <c r="AU191" s="260" t="s">
        <v>76</v>
      </c>
      <c r="AV191" s="14" t="s">
        <v>138</v>
      </c>
      <c r="AW191" s="14" t="s">
        <v>30</v>
      </c>
      <c r="AX191" s="14" t="s">
        <v>74</v>
      </c>
      <c r="AY191" s="260" t="s">
        <v>131</v>
      </c>
    </row>
    <row r="192" s="1" customFormat="1" ht="16.5" customHeight="1">
      <c r="B192" s="38"/>
      <c r="C192" s="275" t="s">
        <v>254</v>
      </c>
      <c r="D192" s="275" t="s">
        <v>355</v>
      </c>
      <c r="E192" s="276" t="s">
        <v>369</v>
      </c>
      <c r="F192" s="277" t="s">
        <v>370</v>
      </c>
      <c r="G192" s="278" t="s">
        <v>136</v>
      </c>
      <c r="H192" s="279">
        <v>40.799999999999997</v>
      </c>
      <c r="I192" s="280"/>
      <c r="J192" s="281">
        <f>ROUND(I192*H192,2)</f>
        <v>0</v>
      </c>
      <c r="K192" s="277" t="s">
        <v>146</v>
      </c>
      <c r="L192" s="282"/>
      <c r="M192" s="283" t="s">
        <v>1</v>
      </c>
      <c r="N192" s="284" t="s">
        <v>38</v>
      </c>
      <c r="O192" s="79"/>
      <c r="P192" s="225">
        <f>O192*H192</f>
        <v>0</v>
      </c>
      <c r="Q192" s="225">
        <v>0.17599999999999999</v>
      </c>
      <c r="R192" s="225">
        <f>Q192*H192</f>
        <v>7.1807999999999987</v>
      </c>
      <c r="S192" s="225">
        <v>0</v>
      </c>
      <c r="T192" s="226">
        <f>S192*H192</f>
        <v>0</v>
      </c>
      <c r="AR192" s="17" t="s">
        <v>180</v>
      </c>
      <c r="AT192" s="17" t="s">
        <v>355</v>
      </c>
      <c r="AU192" s="17" t="s">
        <v>76</v>
      </c>
      <c r="AY192" s="17" t="s">
        <v>131</v>
      </c>
      <c r="BE192" s="227">
        <f>IF(N192="základní",J192,0)</f>
        <v>0</v>
      </c>
      <c r="BF192" s="227">
        <f>IF(N192="snížená",J192,0)</f>
        <v>0</v>
      </c>
      <c r="BG192" s="227">
        <f>IF(N192="zákl. přenesená",J192,0)</f>
        <v>0</v>
      </c>
      <c r="BH192" s="227">
        <f>IF(N192="sníž. přenesená",J192,0)</f>
        <v>0</v>
      </c>
      <c r="BI192" s="227">
        <f>IF(N192="nulová",J192,0)</f>
        <v>0</v>
      </c>
      <c r="BJ192" s="17" t="s">
        <v>74</v>
      </c>
      <c r="BK192" s="227">
        <f>ROUND(I192*H192,2)</f>
        <v>0</v>
      </c>
      <c r="BL192" s="17" t="s">
        <v>138</v>
      </c>
      <c r="BM192" s="17" t="s">
        <v>371</v>
      </c>
    </row>
    <row r="193" s="12" customFormat="1">
      <c r="B193" s="228"/>
      <c r="C193" s="229"/>
      <c r="D193" s="230" t="s">
        <v>140</v>
      </c>
      <c r="E193" s="231" t="s">
        <v>1</v>
      </c>
      <c r="F193" s="232" t="s">
        <v>372</v>
      </c>
      <c r="G193" s="229"/>
      <c r="H193" s="231" t="s">
        <v>1</v>
      </c>
      <c r="I193" s="233"/>
      <c r="J193" s="229"/>
      <c r="K193" s="229"/>
      <c r="L193" s="234"/>
      <c r="M193" s="235"/>
      <c r="N193" s="236"/>
      <c r="O193" s="236"/>
      <c r="P193" s="236"/>
      <c r="Q193" s="236"/>
      <c r="R193" s="236"/>
      <c r="S193" s="236"/>
      <c r="T193" s="237"/>
      <c r="AT193" s="238" t="s">
        <v>140</v>
      </c>
      <c r="AU193" s="238" t="s">
        <v>76</v>
      </c>
      <c r="AV193" s="12" t="s">
        <v>74</v>
      </c>
      <c r="AW193" s="12" t="s">
        <v>30</v>
      </c>
      <c r="AX193" s="12" t="s">
        <v>67</v>
      </c>
      <c r="AY193" s="238" t="s">
        <v>131</v>
      </c>
    </row>
    <row r="194" s="13" customFormat="1">
      <c r="B194" s="239"/>
      <c r="C194" s="240"/>
      <c r="D194" s="230" t="s">
        <v>140</v>
      </c>
      <c r="E194" s="241" t="s">
        <v>1</v>
      </c>
      <c r="F194" s="242" t="s">
        <v>373</v>
      </c>
      <c r="G194" s="240"/>
      <c r="H194" s="243">
        <v>40.799999999999997</v>
      </c>
      <c r="I194" s="244"/>
      <c r="J194" s="240"/>
      <c r="K194" s="240"/>
      <c r="L194" s="245"/>
      <c r="M194" s="246"/>
      <c r="N194" s="247"/>
      <c r="O194" s="247"/>
      <c r="P194" s="247"/>
      <c r="Q194" s="247"/>
      <c r="R194" s="247"/>
      <c r="S194" s="247"/>
      <c r="T194" s="248"/>
      <c r="AT194" s="249" t="s">
        <v>140</v>
      </c>
      <c r="AU194" s="249" t="s">
        <v>76</v>
      </c>
      <c r="AV194" s="13" t="s">
        <v>76</v>
      </c>
      <c r="AW194" s="13" t="s">
        <v>30</v>
      </c>
      <c r="AX194" s="13" t="s">
        <v>67</v>
      </c>
      <c r="AY194" s="249" t="s">
        <v>131</v>
      </c>
    </row>
    <row r="195" s="14" customFormat="1">
      <c r="B195" s="250"/>
      <c r="C195" s="251"/>
      <c r="D195" s="230" t="s">
        <v>140</v>
      </c>
      <c r="E195" s="252" t="s">
        <v>1</v>
      </c>
      <c r="F195" s="253" t="s">
        <v>143</v>
      </c>
      <c r="G195" s="251"/>
      <c r="H195" s="254">
        <v>40.799999999999997</v>
      </c>
      <c r="I195" s="255"/>
      <c r="J195" s="251"/>
      <c r="K195" s="251"/>
      <c r="L195" s="256"/>
      <c r="M195" s="257"/>
      <c r="N195" s="258"/>
      <c r="O195" s="258"/>
      <c r="P195" s="258"/>
      <c r="Q195" s="258"/>
      <c r="R195" s="258"/>
      <c r="S195" s="258"/>
      <c r="T195" s="259"/>
      <c r="AT195" s="260" t="s">
        <v>140</v>
      </c>
      <c r="AU195" s="260" t="s">
        <v>76</v>
      </c>
      <c r="AV195" s="14" t="s">
        <v>138</v>
      </c>
      <c r="AW195" s="14" t="s">
        <v>30</v>
      </c>
      <c r="AX195" s="14" t="s">
        <v>74</v>
      </c>
      <c r="AY195" s="260" t="s">
        <v>131</v>
      </c>
    </row>
    <row r="196" s="1" customFormat="1" ht="16.5" customHeight="1">
      <c r="B196" s="38"/>
      <c r="C196" s="216" t="s">
        <v>260</v>
      </c>
      <c r="D196" s="216" t="s">
        <v>133</v>
      </c>
      <c r="E196" s="217" t="s">
        <v>374</v>
      </c>
      <c r="F196" s="218" t="s">
        <v>375</v>
      </c>
      <c r="G196" s="219" t="s">
        <v>136</v>
      </c>
      <c r="H196" s="220">
        <v>175</v>
      </c>
      <c r="I196" s="221"/>
      <c r="J196" s="222">
        <f>ROUND(I196*H196,2)</f>
        <v>0</v>
      </c>
      <c r="K196" s="218" t="s">
        <v>146</v>
      </c>
      <c r="L196" s="43"/>
      <c r="M196" s="223" t="s">
        <v>1</v>
      </c>
      <c r="N196" s="224" t="s">
        <v>38</v>
      </c>
      <c r="O196" s="79"/>
      <c r="P196" s="225">
        <f>O196*H196</f>
        <v>0</v>
      </c>
      <c r="Q196" s="225">
        <v>0.10362</v>
      </c>
      <c r="R196" s="225">
        <f>Q196*H196</f>
        <v>18.133500000000002</v>
      </c>
      <c r="S196" s="225">
        <v>0</v>
      </c>
      <c r="T196" s="226">
        <f>S196*H196</f>
        <v>0</v>
      </c>
      <c r="AR196" s="17" t="s">
        <v>138</v>
      </c>
      <c r="AT196" s="17" t="s">
        <v>133</v>
      </c>
      <c r="AU196" s="17" t="s">
        <v>76</v>
      </c>
      <c r="AY196" s="17" t="s">
        <v>131</v>
      </c>
      <c r="BE196" s="227">
        <f>IF(N196="základní",J196,0)</f>
        <v>0</v>
      </c>
      <c r="BF196" s="227">
        <f>IF(N196="snížená",J196,0)</f>
        <v>0</v>
      </c>
      <c r="BG196" s="227">
        <f>IF(N196="zákl. přenesená",J196,0)</f>
        <v>0</v>
      </c>
      <c r="BH196" s="227">
        <f>IF(N196="sníž. přenesená",J196,0)</f>
        <v>0</v>
      </c>
      <c r="BI196" s="227">
        <f>IF(N196="nulová",J196,0)</f>
        <v>0</v>
      </c>
      <c r="BJ196" s="17" t="s">
        <v>74</v>
      </c>
      <c r="BK196" s="227">
        <f>ROUND(I196*H196,2)</f>
        <v>0</v>
      </c>
      <c r="BL196" s="17" t="s">
        <v>138</v>
      </c>
      <c r="BM196" s="17" t="s">
        <v>376</v>
      </c>
    </row>
    <row r="197" s="12" customFormat="1">
      <c r="B197" s="228"/>
      <c r="C197" s="229"/>
      <c r="D197" s="230" t="s">
        <v>140</v>
      </c>
      <c r="E197" s="231" t="s">
        <v>1</v>
      </c>
      <c r="F197" s="232" t="s">
        <v>324</v>
      </c>
      <c r="G197" s="229"/>
      <c r="H197" s="231" t="s">
        <v>1</v>
      </c>
      <c r="I197" s="233"/>
      <c r="J197" s="229"/>
      <c r="K197" s="229"/>
      <c r="L197" s="234"/>
      <c r="M197" s="235"/>
      <c r="N197" s="236"/>
      <c r="O197" s="236"/>
      <c r="P197" s="236"/>
      <c r="Q197" s="236"/>
      <c r="R197" s="236"/>
      <c r="S197" s="236"/>
      <c r="T197" s="237"/>
      <c r="AT197" s="238" t="s">
        <v>140</v>
      </c>
      <c r="AU197" s="238" t="s">
        <v>76</v>
      </c>
      <c r="AV197" s="12" t="s">
        <v>74</v>
      </c>
      <c r="AW197" s="12" t="s">
        <v>30</v>
      </c>
      <c r="AX197" s="12" t="s">
        <v>67</v>
      </c>
      <c r="AY197" s="238" t="s">
        <v>131</v>
      </c>
    </row>
    <row r="198" s="13" customFormat="1">
      <c r="B198" s="239"/>
      <c r="C198" s="240"/>
      <c r="D198" s="230" t="s">
        <v>140</v>
      </c>
      <c r="E198" s="241" t="s">
        <v>1</v>
      </c>
      <c r="F198" s="242" t="s">
        <v>165</v>
      </c>
      <c r="G198" s="240"/>
      <c r="H198" s="243">
        <v>175</v>
      </c>
      <c r="I198" s="244"/>
      <c r="J198" s="240"/>
      <c r="K198" s="240"/>
      <c r="L198" s="245"/>
      <c r="M198" s="246"/>
      <c r="N198" s="247"/>
      <c r="O198" s="247"/>
      <c r="P198" s="247"/>
      <c r="Q198" s="247"/>
      <c r="R198" s="247"/>
      <c r="S198" s="247"/>
      <c r="T198" s="248"/>
      <c r="AT198" s="249" t="s">
        <v>140</v>
      </c>
      <c r="AU198" s="249" t="s">
        <v>76</v>
      </c>
      <c r="AV198" s="13" t="s">
        <v>76</v>
      </c>
      <c r="AW198" s="13" t="s">
        <v>30</v>
      </c>
      <c r="AX198" s="13" t="s">
        <v>67</v>
      </c>
      <c r="AY198" s="249" t="s">
        <v>131</v>
      </c>
    </row>
    <row r="199" s="14" customFormat="1">
      <c r="B199" s="250"/>
      <c r="C199" s="251"/>
      <c r="D199" s="230" t="s">
        <v>140</v>
      </c>
      <c r="E199" s="252" t="s">
        <v>1</v>
      </c>
      <c r="F199" s="253" t="s">
        <v>143</v>
      </c>
      <c r="G199" s="251"/>
      <c r="H199" s="254">
        <v>175</v>
      </c>
      <c r="I199" s="255"/>
      <c r="J199" s="251"/>
      <c r="K199" s="251"/>
      <c r="L199" s="256"/>
      <c r="M199" s="257"/>
      <c r="N199" s="258"/>
      <c r="O199" s="258"/>
      <c r="P199" s="258"/>
      <c r="Q199" s="258"/>
      <c r="R199" s="258"/>
      <c r="S199" s="258"/>
      <c r="T199" s="259"/>
      <c r="AT199" s="260" t="s">
        <v>140</v>
      </c>
      <c r="AU199" s="260" t="s">
        <v>76</v>
      </c>
      <c r="AV199" s="14" t="s">
        <v>138</v>
      </c>
      <c r="AW199" s="14" t="s">
        <v>30</v>
      </c>
      <c r="AX199" s="14" t="s">
        <v>74</v>
      </c>
      <c r="AY199" s="260" t="s">
        <v>131</v>
      </c>
    </row>
    <row r="200" s="1" customFormat="1" ht="16.5" customHeight="1">
      <c r="B200" s="38"/>
      <c r="C200" s="275" t="s">
        <v>7</v>
      </c>
      <c r="D200" s="275" t="s">
        <v>355</v>
      </c>
      <c r="E200" s="276" t="s">
        <v>377</v>
      </c>
      <c r="F200" s="277" t="s">
        <v>378</v>
      </c>
      <c r="G200" s="278" t="s">
        <v>136</v>
      </c>
      <c r="H200" s="279">
        <v>178.5</v>
      </c>
      <c r="I200" s="280"/>
      <c r="J200" s="281">
        <f>ROUND(I200*H200,2)</f>
        <v>0</v>
      </c>
      <c r="K200" s="277" t="s">
        <v>146</v>
      </c>
      <c r="L200" s="282"/>
      <c r="M200" s="283" t="s">
        <v>1</v>
      </c>
      <c r="N200" s="284" t="s">
        <v>38</v>
      </c>
      <c r="O200" s="79"/>
      <c r="P200" s="225">
        <f>O200*H200</f>
        <v>0</v>
      </c>
      <c r="Q200" s="225">
        <v>0.17599999999999999</v>
      </c>
      <c r="R200" s="225">
        <f>Q200*H200</f>
        <v>31.415999999999997</v>
      </c>
      <c r="S200" s="225">
        <v>0</v>
      </c>
      <c r="T200" s="226">
        <f>S200*H200</f>
        <v>0</v>
      </c>
      <c r="AR200" s="17" t="s">
        <v>180</v>
      </c>
      <c r="AT200" s="17" t="s">
        <v>355</v>
      </c>
      <c r="AU200" s="17" t="s">
        <v>76</v>
      </c>
      <c r="AY200" s="17" t="s">
        <v>131</v>
      </c>
      <c r="BE200" s="227">
        <f>IF(N200="základní",J200,0)</f>
        <v>0</v>
      </c>
      <c r="BF200" s="227">
        <f>IF(N200="snížená",J200,0)</f>
        <v>0</v>
      </c>
      <c r="BG200" s="227">
        <f>IF(N200="zákl. přenesená",J200,0)</f>
        <v>0</v>
      </c>
      <c r="BH200" s="227">
        <f>IF(N200="sníž. přenesená",J200,0)</f>
        <v>0</v>
      </c>
      <c r="BI200" s="227">
        <f>IF(N200="nulová",J200,0)</f>
        <v>0</v>
      </c>
      <c r="BJ200" s="17" t="s">
        <v>74</v>
      </c>
      <c r="BK200" s="227">
        <f>ROUND(I200*H200,2)</f>
        <v>0</v>
      </c>
      <c r="BL200" s="17" t="s">
        <v>138</v>
      </c>
      <c r="BM200" s="17" t="s">
        <v>379</v>
      </c>
    </row>
    <row r="201" s="12" customFormat="1">
      <c r="B201" s="228"/>
      <c r="C201" s="229"/>
      <c r="D201" s="230" t="s">
        <v>140</v>
      </c>
      <c r="E201" s="231" t="s">
        <v>1</v>
      </c>
      <c r="F201" s="232" t="s">
        <v>324</v>
      </c>
      <c r="G201" s="229"/>
      <c r="H201" s="231" t="s">
        <v>1</v>
      </c>
      <c r="I201" s="233"/>
      <c r="J201" s="229"/>
      <c r="K201" s="229"/>
      <c r="L201" s="234"/>
      <c r="M201" s="235"/>
      <c r="N201" s="236"/>
      <c r="O201" s="236"/>
      <c r="P201" s="236"/>
      <c r="Q201" s="236"/>
      <c r="R201" s="236"/>
      <c r="S201" s="236"/>
      <c r="T201" s="237"/>
      <c r="AT201" s="238" t="s">
        <v>140</v>
      </c>
      <c r="AU201" s="238" t="s">
        <v>76</v>
      </c>
      <c r="AV201" s="12" t="s">
        <v>74</v>
      </c>
      <c r="AW201" s="12" t="s">
        <v>30</v>
      </c>
      <c r="AX201" s="12" t="s">
        <v>67</v>
      </c>
      <c r="AY201" s="238" t="s">
        <v>131</v>
      </c>
    </row>
    <row r="202" s="13" customFormat="1">
      <c r="B202" s="239"/>
      <c r="C202" s="240"/>
      <c r="D202" s="230" t="s">
        <v>140</v>
      </c>
      <c r="E202" s="241" t="s">
        <v>1</v>
      </c>
      <c r="F202" s="242" t="s">
        <v>380</v>
      </c>
      <c r="G202" s="240"/>
      <c r="H202" s="243">
        <v>178.5</v>
      </c>
      <c r="I202" s="244"/>
      <c r="J202" s="240"/>
      <c r="K202" s="240"/>
      <c r="L202" s="245"/>
      <c r="M202" s="246"/>
      <c r="N202" s="247"/>
      <c r="O202" s="247"/>
      <c r="P202" s="247"/>
      <c r="Q202" s="247"/>
      <c r="R202" s="247"/>
      <c r="S202" s="247"/>
      <c r="T202" s="248"/>
      <c r="AT202" s="249" t="s">
        <v>140</v>
      </c>
      <c r="AU202" s="249" t="s">
        <v>76</v>
      </c>
      <c r="AV202" s="13" t="s">
        <v>76</v>
      </c>
      <c r="AW202" s="13" t="s">
        <v>30</v>
      </c>
      <c r="AX202" s="13" t="s">
        <v>67</v>
      </c>
      <c r="AY202" s="249" t="s">
        <v>131</v>
      </c>
    </row>
    <row r="203" s="14" customFormat="1">
      <c r="B203" s="250"/>
      <c r="C203" s="251"/>
      <c r="D203" s="230" t="s">
        <v>140</v>
      </c>
      <c r="E203" s="252" t="s">
        <v>1</v>
      </c>
      <c r="F203" s="253" t="s">
        <v>143</v>
      </c>
      <c r="G203" s="251"/>
      <c r="H203" s="254">
        <v>178.5</v>
      </c>
      <c r="I203" s="255"/>
      <c r="J203" s="251"/>
      <c r="K203" s="251"/>
      <c r="L203" s="256"/>
      <c r="M203" s="257"/>
      <c r="N203" s="258"/>
      <c r="O203" s="258"/>
      <c r="P203" s="258"/>
      <c r="Q203" s="258"/>
      <c r="R203" s="258"/>
      <c r="S203" s="258"/>
      <c r="T203" s="259"/>
      <c r="AT203" s="260" t="s">
        <v>140</v>
      </c>
      <c r="AU203" s="260" t="s">
        <v>76</v>
      </c>
      <c r="AV203" s="14" t="s">
        <v>138</v>
      </c>
      <c r="AW203" s="14" t="s">
        <v>30</v>
      </c>
      <c r="AX203" s="14" t="s">
        <v>74</v>
      </c>
      <c r="AY203" s="260" t="s">
        <v>131</v>
      </c>
    </row>
    <row r="204" s="1" customFormat="1" ht="16.5" customHeight="1">
      <c r="B204" s="38"/>
      <c r="C204" s="216" t="s">
        <v>267</v>
      </c>
      <c r="D204" s="216" t="s">
        <v>133</v>
      </c>
      <c r="E204" s="217" t="s">
        <v>381</v>
      </c>
      <c r="F204" s="218" t="s">
        <v>382</v>
      </c>
      <c r="G204" s="219" t="s">
        <v>284</v>
      </c>
      <c r="H204" s="220">
        <v>144</v>
      </c>
      <c r="I204" s="221"/>
      <c r="J204" s="222">
        <f>ROUND(I204*H204,2)</f>
        <v>0</v>
      </c>
      <c r="K204" s="218" t="s">
        <v>1</v>
      </c>
      <c r="L204" s="43"/>
      <c r="M204" s="223" t="s">
        <v>1</v>
      </c>
      <c r="N204" s="224" t="s">
        <v>38</v>
      </c>
      <c r="O204" s="79"/>
      <c r="P204" s="225">
        <f>O204*H204</f>
        <v>0</v>
      </c>
      <c r="Q204" s="225">
        <v>0.0035999999999999999</v>
      </c>
      <c r="R204" s="225">
        <f>Q204*H204</f>
        <v>0.51839999999999997</v>
      </c>
      <c r="S204" s="225">
        <v>0</v>
      </c>
      <c r="T204" s="226">
        <f>S204*H204</f>
        <v>0</v>
      </c>
      <c r="AR204" s="17" t="s">
        <v>138</v>
      </c>
      <c r="AT204" s="17" t="s">
        <v>133</v>
      </c>
      <c r="AU204" s="17" t="s">
        <v>76</v>
      </c>
      <c r="AY204" s="17" t="s">
        <v>131</v>
      </c>
      <c r="BE204" s="227">
        <f>IF(N204="základní",J204,0)</f>
        <v>0</v>
      </c>
      <c r="BF204" s="227">
        <f>IF(N204="snížená",J204,0)</f>
        <v>0</v>
      </c>
      <c r="BG204" s="227">
        <f>IF(N204="zákl. přenesená",J204,0)</f>
        <v>0</v>
      </c>
      <c r="BH204" s="227">
        <f>IF(N204="sníž. přenesená",J204,0)</f>
        <v>0</v>
      </c>
      <c r="BI204" s="227">
        <f>IF(N204="nulová",J204,0)</f>
        <v>0</v>
      </c>
      <c r="BJ204" s="17" t="s">
        <v>74</v>
      </c>
      <c r="BK204" s="227">
        <f>ROUND(I204*H204,2)</f>
        <v>0</v>
      </c>
      <c r="BL204" s="17" t="s">
        <v>138</v>
      </c>
      <c r="BM204" s="17" t="s">
        <v>383</v>
      </c>
    </row>
    <row r="205" s="12" customFormat="1">
      <c r="B205" s="228"/>
      <c r="C205" s="229"/>
      <c r="D205" s="230" t="s">
        <v>140</v>
      </c>
      <c r="E205" s="231" t="s">
        <v>1</v>
      </c>
      <c r="F205" s="232" t="s">
        <v>384</v>
      </c>
      <c r="G205" s="229"/>
      <c r="H205" s="231" t="s">
        <v>1</v>
      </c>
      <c r="I205" s="233"/>
      <c r="J205" s="229"/>
      <c r="K205" s="229"/>
      <c r="L205" s="234"/>
      <c r="M205" s="235"/>
      <c r="N205" s="236"/>
      <c r="O205" s="236"/>
      <c r="P205" s="236"/>
      <c r="Q205" s="236"/>
      <c r="R205" s="236"/>
      <c r="S205" s="236"/>
      <c r="T205" s="237"/>
      <c r="AT205" s="238" t="s">
        <v>140</v>
      </c>
      <c r="AU205" s="238" t="s">
        <v>76</v>
      </c>
      <c r="AV205" s="12" t="s">
        <v>74</v>
      </c>
      <c r="AW205" s="12" t="s">
        <v>30</v>
      </c>
      <c r="AX205" s="12" t="s">
        <v>67</v>
      </c>
      <c r="AY205" s="238" t="s">
        <v>131</v>
      </c>
    </row>
    <row r="206" s="13" customFormat="1">
      <c r="B206" s="239"/>
      <c r="C206" s="240"/>
      <c r="D206" s="230" t="s">
        <v>140</v>
      </c>
      <c r="E206" s="241" t="s">
        <v>1</v>
      </c>
      <c r="F206" s="242" t="s">
        <v>287</v>
      </c>
      <c r="G206" s="240"/>
      <c r="H206" s="243">
        <v>144</v>
      </c>
      <c r="I206" s="244"/>
      <c r="J206" s="240"/>
      <c r="K206" s="240"/>
      <c r="L206" s="245"/>
      <c r="M206" s="246"/>
      <c r="N206" s="247"/>
      <c r="O206" s="247"/>
      <c r="P206" s="247"/>
      <c r="Q206" s="247"/>
      <c r="R206" s="247"/>
      <c r="S206" s="247"/>
      <c r="T206" s="248"/>
      <c r="AT206" s="249" t="s">
        <v>140</v>
      </c>
      <c r="AU206" s="249" t="s">
        <v>76</v>
      </c>
      <c r="AV206" s="13" t="s">
        <v>76</v>
      </c>
      <c r="AW206" s="13" t="s">
        <v>30</v>
      </c>
      <c r="AX206" s="13" t="s">
        <v>67</v>
      </c>
      <c r="AY206" s="249" t="s">
        <v>131</v>
      </c>
    </row>
    <row r="207" s="14" customFormat="1">
      <c r="B207" s="250"/>
      <c r="C207" s="251"/>
      <c r="D207" s="230" t="s">
        <v>140</v>
      </c>
      <c r="E207" s="252" t="s">
        <v>1</v>
      </c>
      <c r="F207" s="253" t="s">
        <v>143</v>
      </c>
      <c r="G207" s="251"/>
      <c r="H207" s="254">
        <v>144</v>
      </c>
      <c r="I207" s="255"/>
      <c r="J207" s="251"/>
      <c r="K207" s="251"/>
      <c r="L207" s="256"/>
      <c r="M207" s="257"/>
      <c r="N207" s="258"/>
      <c r="O207" s="258"/>
      <c r="P207" s="258"/>
      <c r="Q207" s="258"/>
      <c r="R207" s="258"/>
      <c r="S207" s="258"/>
      <c r="T207" s="259"/>
      <c r="AT207" s="260" t="s">
        <v>140</v>
      </c>
      <c r="AU207" s="260" t="s">
        <v>76</v>
      </c>
      <c r="AV207" s="14" t="s">
        <v>138</v>
      </c>
      <c r="AW207" s="14" t="s">
        <v>30</v>
      </c>
      <c r="AX207" s="14" t="s">
        <v>74</v>
      </c>
      <c r="AY207" s="260" t="s">
        <v>131</v>
      </c>
    </row>
    <row r="208" s="11" customFormat="1" ht="22.8" customHeight="1">
      <c r="B208" s="200"/>
      <c r="C208" s="201"/>
      <c r="D208" s="202" t="s">
        <v>66</v>
      </c>
      <c r="E208" s="214" t="s">
        <v>180</v>
      </c>
      <c r="F208" s="214" t="s">
        <v>221</v>
      </c>
      <c r="G208" s="201"/>
      <c r="H208" s="201"/>
      <c r="I208" s="204"/>
      <c r="J208" s="215">
        <f>BK208</f>
        <v>0</v>
      </c>
      <c r="K208" s="201"/>
      <c r="L208" s="206"/>
      <c r="M208" s="207"/>
      <c r="N208" s="208"/>
      <c r="O208" s="208"/>
      <c r="P208" s="209">
        <f>SUM(P209:P238)</f>
        <v>0</v>
      </c>
      <c r="Q208" s="208"/>
      <c r="R208" s="209">
        <f>SUM(R209:R238)</f>
        <v>1.7729520000000001</v>
      </c>
      <c r="S208" s="208"/>
      <c r="T208" s="210">
        <f>SUM(T209:T238)</f>
        <v>0</v>
      </c>
      <c r="AR208" s="211" t="s">
        <v>74</v>
      </c>
      <c r="AT208" s="212" t="s">
        <v>66</v>
      </c>
      <c r="AU208" s="212" t="s">
        <v>74</v>
      </c>
      <c r="AY208" s="211" t="s">
        <v>131</v>
      </c>
      <c r="BK208" s="213">
        <f>SUM(BK209:BK238)</f>
        <v>0</v>
      </c>
    </row>
    <row r="209" s="1" customFormat="1" ht="16.5" customHeight="1">
      <c r="B209" s="38"/>
      <c r="C209" s="216" t="s">
        <v>271</v>
      </c>
      <c r="D209" s="216" t="s">
        <v>133</v>
      </c>
      <c r="E209" s="217" t="s">
        <v>385</v>
      </c>
      <c r="F209" s="218" t="s">
        <v>386</v>
      </c>
      <c r="G209" s="219" t="s">
        <v>284</v>
      </c>
      <c r="H209" s="220">
        <v>4</v>
      </c>
      <c r="I209" s="221"/>
      <c r="J209" s="222">
        <f>ROUND(I209*H209,2)</f>
        <v>0</v>
      </c>
      <c r="K209" s="218" t="s">
        <v>196</v>
      </c>
      <c r="L209" s="43"/>
      <c r="M209" s="223" t="s">
        <v>1</v>
      </c>
      <c r="N209" s="224" t="s">
        <v>38</v>
      </c>
      <c r="O209" s="79"/>
      <c r="P209" s="225">
        <f>O209*H209</f>
        <v>0</v>
      </c>
      <c r="Q209" s="225">
        <v>1.0000000000000001E-05</v>
      </c>
      <c r="R209" s="225">
        <f>Q209*H209</f>
        <v>4.0000000000000003E-05</v>
      </c>
      <c r="S209" s="225">
        <v>0</v>
      </c>
      <c r="T209" s="226">
        <f>S209*H209</f>
        <v>0</v>
      </c>
      <c r="AR209" s="17" t="s">
        <v>138</v>
      </c>
      <c r="AT209" s="17" t="s">
        <v>133</v>
      </c>
      <c r="AU209" s="17" t="s">
        <v>76</v>
      </c>
      <c r="AY209" s="17" t="s">
        <v>131</v>
      </c>
      <c r="BE209" s="227">
        <f>IF(N209="základní",J209,0)</f>
        <v>0</v>
      </c>
      <c r="BF209" s="227">
        <f>IF(N209="snížená",J209,0)</f>
        <v>0</v>
      </c>
      <c r="BG209" s="227">
        <f>IF(N209="zákl. přenesená",J209,0)</f>
        <v>0</v>
      </c>
      <c r="BH209" s="227">
        <f>IF(N209="sníž. přenesená",J209,0)</f>
        <v>0</v>
      </c>
      <c r="BI209" s="227">
        <f>IF(N209="nulová",J209,0)</f>
        <v>0</v>
      </c>
      <c r="BJ209" s="17" t="s">
        <v>74</v>
      </c>
      <c r="BK209" s="227">
        <f>ROUND(I209*H209,2)</f>
        <v>0</v>
      </c>
      <c r="BL209" s="17" t="s">
        <v>138</v>
      </c>
      <c r="BM209" s="17" t="s">
        <v>387</v>
      </c>
    </row>
    <row r="210" s="12" customFormat="1">
      <c r="B210" s="228"/>
      <c r="C210" s="229"/>
      <c r="D210" s="230" t="s">
        <v>140</v>
      </c>
      <c r="E210" s="231" t="s">
        <v>1</v>
      </c>
      <c r="F210" s="232" t="s">
        <v>388</v>
      </c>
      <c r="G210" s="229"/>
      <c r="H210" s="231" t="s">
        <v>1</v>
      </c>
      <c r="I210" s="233"/>
      <c r="J210" s="229"/>
      <c r="K210" s="229"/>
      <c r="L210" s="234"/>
      <c r="M210" s="235"/>
      <c r="N210" s="236"/>
      <c r="O210" s="236"/>
      <c r="P210" s="236"/>
      <c r="Q210" s="236"/>
      <c r="R210" s="236"/>
      <c r="S210" s="236"/>
      <c r="T210" s="237"/>
      <c r="AT210" s="238" t="s">
        <v>140</v>
      </c>
      <c r="AU210" s="238" t="s">
        <v>76</v>
      </c>
      <c r="AV210" s="12" t="s">
        <v>74</v>
      </c>
      <c r="AW210" s="12" t="s">
        <v>30</v>
      </c>
      <c r="AX210" s="12" t="s">
        <v>67</v>
      </c>
      <c r="AY210" s="238" t="s">
        <v>131</v>
      </c>
    </row>
    <row r="211" s="13" customFormat="1">
      <c r="B211" s="239"/>
      <c r="C211" s="240"/>
      <c r="D211" s="230" t="s">
        <v>140</v>
      </c>
      <c r="E211" s="241" t="s">
        <v>1</v>
      </c>
      <c r="F211" s="242" t="s">
        <v>138</v>
      </c>
      <c r="G211" s="240"/>
      <c r="H211" s="243">
        <v>4</v>
      </c>
      <c r="I211" s="244"/>
      <c r="J211" s="240"/>
      <c r="K211" s="240"/>
      <c r="L211" s="245"/>
      <c r="M211" s="246"/>
      <c r="N211" s="247"/>
      <c r="O211" s="247"/>
      <c r="P211" s="247"/>
      <c r="Q211" s="247"/>
      <c r="R211" s="247"/>
      <c r="S211" s="247"/>
      <c r="T211" s="248"/>
      <c r="AT211" s="249" t="s">
        <v>140</v>
      </c>
      <c r="AU211" s="249" t="s">
        <v>76</v>
      </c>
      <c r="AV211" s="13" t="s">
        <v>76</v>
      </c>
      <c r="AW211" s="13" t="s">
        <v>30</v>
      </c>
      <c r="AX211" s="13" t="s">
        <v>67</v>
      </c>
      <c r="AY211" s="249" t="s">
        <v>131</v>
      </c>
    </row>
    <row r="212" s="14" customFormat="1">
      <c r="B212" s="250"/>
      <c r="C212" s="251"/>
      <c r="D212" s="230" t="s">
        <v>140</v>
      </c>
      <c r="E212" s="252" t="s">
        <v>1</v>
      </c>
      <c r="F212" s="253" t="s">
        <v>143</v>
      </c>
      <c r="G212" s="251"/>
      <c r="H212" s="254">
        <v>4</v>
      </c>
      <c r="I212" s="255"/>
      <c r="J212" s="251"/>
      <c r="K212" s="251"/>
      <c r="L212" s="256"/>
      <c r="M212" s="257"/>
      <c r="N212" s="258"/>
      <c r="O212" s="258"/>
      <c r="P212" s="258"/>
      <c r="Q212" s="258"/>
      <c r="R212" s="258"/>
      <c r="S212" s="258"/>
      <c r="T212" s="259"/>
      <c r="AT212" s="260" t="s">
        <v>140</v>
      </c>
      <c r="AU212" s="260" t="s">
        <v>76</v>
      </c>
      <c r="AV212" s="14" t="s">
        <v>138</v>
      </c>
      <c r="AW212" s="14" t="s">
        <v>30</v>
      </c>
      <c r="AX212" s="14" t="s">
        <v>74</v>
      </c>
      <c r="AY212" s="260" t="s">
        <v>131</v>
      </c>
    </row>
    <row r="213" s="1" customFormat="1" ht="16.5" customHeight="1">
      <c r="B213" s="38"/>
      <c r="C213" s="275" t="s">
        <v>389</v>
      </c>
      <c r="D213" s="275" t="s">
        <v>355</v>
      </c>
      <c r="E213" s="276" t="s">
        <v>390</v>
      </c>
      <c r="F213" s="277" t="s">
        <v>391</v>
      </c>
      <c r="G213" s="278" t="s">
        <v>284</v>
      </c>
      <c r="H213" s="279">
        <v>4.2000000000000002</v>
      </c>
      <c r="I213" s="280"/>
      <c r="J213" s="281">
        <f>ROUND(I213*H213,2)</f>
        <v>0</v>
      </c>
      <c r="K213" s="277" t="s">
        <v>146</v>
      </c>
      <c r="L213" s="282"/>
      <c r="M213" s="283" t="s">
        <v>1</v>
      </c>
      <c r="N213" s="284" t="s">
        <v>38</v>
      </c>
      <c r="O213" s="79"/>
      <c r="P213" s="225">
        <f>O213*H213</f>
        <v>0</v>
      </c>
      <c r="Q213" s="225">
        <v>0.0029399999999999999</v>
      </c>
      <c r="R213" s="225">
        <f>Q213*H213</f>
        <v>0.012348</v>
      </c>
      <c r="S213" s="225">
        <v>0</v>
      </c>
      <c r="T213" s="226">
        <f>S213*H213</f>
        <v>0</v>
      </c>
      <c r="AR213" s="17" t="s">
        <v>180</v>
      </c>
      <c r="AT213" s="17" t="s">
        <v>355</v>
      </c>
      <c r="AU213" s="17" t="s">
        <v>76</v>
      </c>
      <c r="AY213" s="17" t="s">
        <v>131</v>
      </c>
      <c r="BE213" s="227">
        <f>IF(N213="základní",J213,0)</f>
        <v>0</v>
      </c>
      <c r="BF213" s="227">
        <f>IF(N213="snížená",J213,0)</f>
        <v>0</v>
      </c>
      <c r="BG213" s="227">
        <f>IF(N213="zákl. přenesená",J213,0)</f>
        <v>0</v>
      </c>
      <c r="BH213" s="227">
        <f>IF(N213="sníž. přenesená",J213,0)</f>
        <v>0</v>
      </c>
      <c r="BI213" s="227">
        <f>IF(N213="nulová",J213,0)</f>
        <v>0</v>
      </c>
      <c r="BJ213" s="17" t="s">
        <v>74</v>
      </c>
      <c r="BK213" s="227">
        <f>ROUND(I213*H213,2)</f>
        <v>0</v>
      </c>
      <c r="BL213" s="17" t="s">
        <v>138</v>
      </c>
      <c r="BM213" s="17" t="s">
        <v>392</v>
      </c>
    </row>
    <row r="214" s="12" customFormat="1">
      <c r="B214" s="228"/>
      <c r="C214" s="229"/>
      <c r="D214" s="230" t="s">
        <v>140</v>
      </c>
      <c r="E214" s="231" t="s">
        <v>1</v>
      </c>
      <c r="F214" s="232" t="s">
        <v>388</v>
      </c>
      <c r="G214" s="229"/>
      <c r="H214" s="231" t="s">
        <v>1</v>
      </c>
      <c r="I214" s="233"/>
      <c r="J214" s="229"/>
      <c r="K214" s="229"/>
      <c r="L214" s="234"/>
      <c r="M214" s="235"/>
      <c r="N214" s="236"/>
      <c r="O214" s="236"/>
      <c r="P214" s="236"/>
      <c r="Q214" s="236"/>
      <c r="R214" s="236"/>
      <c r="S214" s="236"/>
      <c r="T214" s="237"/>
      <c r="AT214" s="238" t="s">
        <v>140</v>
      </c>
      <c r="AU214" s="238" t="s">
        <v>76</v>
      </c>
      <c r="AV214" s="12" t="s">
        <v>74</v>
      </c>
      <c r="AW214" s="12" t="s">
        <v>30</v>
      </c>
      <c r="AX214" s="12" t="s">
        <v>67</v>
      </c>
      <c r="AY214" s="238" t="s">
        <v>131</v>
      </c>
    </row>
    <row r="215" s="13" customFormat="1">
      <c r="B215" s="239"/>
      <c r="C215" s="240"/>
      <c r="D215" s="230" t="s">
        <v>140</v>
      </c>
      <c r="E215" s="241" t="s">
        <v>1</v>
      </c>
      <c r="F215" s="242" t="s">
        <v>393</v>
      </c>
      <c r="G215" s="240"/>
      <c r="H215" s="243">
        <v>4.2000000000000002</v>
      </c>
      <c r="I215" s="244"/>
      <c r="J215" s="240"/>
      <c r="K215" s="240"/>
      <c r="L215" s="245"/>
      <c r="M215" s="246"/>
      <c r="N215" s="247"/>
      <c r="O215" s="247"/>
      <c r="P215" s="247"/>
      <c r="Q215" s="247"/>
      <c r="R215" s="247"/>
      <c r="S215" s="247"/>
      <c r="T215" s="248"/>
      <c r="AT215" s="249" t="s">
        <v>140</v>
      </c>
      <c r="AU215" s="249" t="s">
        <v>76</v>
      </c>
      <c r="AV215" s="13" t="s">
        <v>76</v>
      </c>
      <c r="AW215" s="13" t="s">
        <v>30</v>
      </c>
      <c r="AX215" s="13" t="s">
        <v>67</v>
      </c>
      <c r="AY215" s="249" t="s">
        <v>131</v>
      </c>
    </row>
    <row r="216" s="14" customFormat="1">
      <c r="B216" s="250"/>
      <c r="C216" s="251"/>
      <c r="D216" s="230" t="s">
        <v>140</v>
      </c>
      <c r="E216" s="252" t="s">
        <v>1</v>
      </c>
      <c r="F216" s="253" t="s">
        <v>143</v>
      </c>
      <c r="G216" s="251"/>
      <c r="H216" s="254">
        <v>4.2000000000000002</v>
      </c>
      <c r="I216" s="255"/>
      <c r="J216" s="251"/>
      <c r="K216" s="251"/>
      <c r="L216" s="256"/>
      <c r="M216" s="257"/>
      <c r="N216" s="258"/>
      <c r="O216" s="258"/>
      <c r="P216" s="258"/>
      <c r="Q216" s="258"/>
      <c r="R216" s="258"/>
      <c r="S216" s="258"/>
      <c r="T216" s="259"/>
      <c r="AT216" s="260" t="s">
        <v>140</v>
      </c>
      <c r="AU216" s="260" t="s">
        <v>76</v>
      </c>
      <c r="AV216" s="14" t="s">
        <v>138</v>
      </c>
      <c r="AW216" s="14" t="s">
        <v>30</v>
      </c>
      <c r="AX216" s="14" t="s">
        <v>74</v>
      </c>
      <c r="AY216" s="260" t="s">
        <v>131</v>
      </c>
    </row>
    <row r="217" s="1" customFormat="1" ht="16.5" customHeight="1">
      <c r="B217" s="38"/>
      <c r="C217" s="216" t="s">
        <v>394</v>
      </c>
      <c r="D217" s="216" t="s">
        <v>133</v>
      </c>
      <c r="E217" s="217" t="s">
        <v>395</v>
      </c>
      <c r="F217" s="218" t="s">
        <v>396</v>
      </c>
      <c r="G217" s="219" t="s">
        <v>224</v>
      </c>
      <c r="H217" s="220">
        <v>1</v>
      </c>
      <c r="I217" s="221"/>
      <c r="J217" s="222">
        <f>ROUND(I217*H217,2)</f>
        <v>0</v>
      </c>
      <c r="K217" s="218" t="s">
        <v>1</v>
      </c>
      <c r="L217" s="43"/>
      <c r="M217" s="223" t="s">
        <v>1</v>
      </c>
      <c r="N217" s="224" t="s">
        <v>38</v>
      </c>
      <c r="O217" s="79"/>
      <c r="P217" s="225">
        <f>O217*H217</f>
        <v>0</v>
      </c>
      <c r="Q217" s="225">
        <v>0</v>
      </c>
      <c r="R217" s="225">
        <f>Q217*H217</f>
        <v>0</v>
      </c>
      <c r="S217" s="225">
        <v>0</v>
      </c>
      <c r="T217" s="226">
        <f>S217*H217</f>
        <v>0</v>
      </c>
      <c r="AR217" s="17" t="s">
        <v>138</v>
      </c>
      <c r="AT217" s="17" t="s">
        <v>133</v>
      </c>
      <c r="AU217" s="17" t="s">
        <v>76</v>
      </c>
      <c r="AY217" s="17" t="s">
        <v>131</v>
      </c>
      <c r="BE217" s="227">
        <f>IF(N217="základní",J217,0)</f>
        <v>0</v>
      </c>
      <c r="BF217" s="227">
        <f>IF(N217="snížená",J217,0)</f>
        <v>0</v>
      </c>
      <c r="BG217" s="227">
        <f>IF(N217="zákl. přenesená",J217,0)</f>
        <v>0</v>
      </c>
      <c r="BH217" s="227">
        <f>IF(N217="sníž. přenesená",J217,0)</f>
        <v>0</v>
      </c>
      <c r="BI217" s="227">
        <f>IF(N217="nulová",J217,0)</f>
        <v>0</v>
      </c>
      <c r="BJ217" s="17" t="s">
        <v>74</v>
      </c>
      <c r="BK217" s="227">
        <f>ROUND(I217*H217,2)</f>
        <v>0</v>
      </c>
      <c r="BL217" s="17" t="s">
        <v>138</v>
      </c>
      <c r="BM217" s="17" t="s">
        <v>397</v>
      </c>
    </row>
    <row r="218" s="12" customFormat="1">
      <c r="B218" s="228"/>
      <c r="C218" s="229"/>
      <c r="D218" s="230" t="s">
        <v>140</v>
      </c>
      <c r="E218" s="231" t="s">
        <v>1</v>
      </c>
      <c r="F218" s="232" t="s">
        <v>398</v>
      </c>
      <c r="G218" s="229"/>
      <c r="H218" s="231" t="s">
        <v>1</v>
      </c>
      <c r="I218" s="233"/>
      <c r="J218" s="229"/>
      <c r="K218" s="229"/>
      <c r="L218" s="234"/>
      <c r="M218" s="235"/>
      <c r="N218" s="236"/>
      <c r="O218" s="236"/>
      <c r="P218" s="236"/>
      <c r="Q218" s="236"/>
      <c r="R218" s="236"/>
      <c r="S218" s="236"/>
      <c r="T218" s="237"/>
      <c r="AT218" s="238" t="s">
        <v>140</v>
      </c>
      <c r="AU218" s="238" t="s">
        <v>76</v>
      </c>
      <c r="AV218" s="12" t="s">
        <v>74</v>
      </c>
      <c r="AW218" s="12" t="s">
        <v>30</v>
      </c>
      <c r="AX218" s="12" t="s">
        <v>67</v>
      </c>
      <c r="AY218" s="238" t="s">
        <v>131</v>
      </c>
    </row>
    <row r="219" s="13" customFormat="1">
      <c r="B219" s="239"/>
      <c r="C219" s="240"/>
      <c r="D219" s="230" t="s">
        <v>140</v>
      </c>
      <c r="E219" s="241" t="s">
        <v>1</v>
      </c>
      <c r="F219" s="242" t="s">
        <v>74</v>
      </c>
      <c r="G219" s="240"/>
      <c r="H219" s="243">
        <v>1</v>
      </c>
      <c r="I219" s="244"/>
      <c r="J219" s="240"/>
      <c r="K219" s="240"/>
      <c r="L219" s="245"/>
      <c r="M219" s="246"/>
      <c r="N219" s="247"/>
      <c r="O219" s="247"/>
      <c r="P219" s="247"/>
      <c r="Q219" s="247"/>
      <c r="R219" s="247"/>
      <c r="S219" s="247"/>
      <c r="T219" s="248"/>
      <c r="AT219" s="249" t="s">
        <v>140</v>
      </c>
      <c r="AU219" s="249" t="s">
        <v>76</v>
      </c>
      <c r="AV219" s="13" t="s">
        <v>76</v>
      </c>
      <c r="AW219" s="13" t="s">
        <v>30</v>
      </c>
      <c r="AX219" s="13" t="s">
        <v>67</v>
      </c>
      <c r="AY219" s="249" t="s">
        <v>131</v>
      </c>
    </row>
    <row r="220" s="14" customFormat="1">
      <c r="B220" s="250"/>
      <c r="C220" s="251"/>
      <c r="D220" s="230" t="s">
        <v>140</v>
      </c>
      <c r="E220" s="252" t="s">
        <v>1</v>
      </c>
      <c r="F220" s="253" t="s">
        <v>143</v>
      </c>
      <c r="G220" s="251"/>
      <c r="H220" s="254">
        <v>1</v>
      </c>
      <c r="I220" s="255"/>
      <c r="J220" s="251"/>
      <c r="K220" s="251"/>
      <c r="L220" s="256"/>
      <c r="M220" s="257"/>
      <c r="N220" s="258"/>
      <c r="O220" s="258"/>
      <c r="P220" s="258"/>
      <c r="Q220" s="258"/>
      <c r="R220" s="258"/>
      <c r="S220" s="258"/>
      <c r="T220" s="259"/>
      <c r="AT220" s="260" t="s">
        <v>140</v>
      </c>
      <c r="AU220" s="260" t="s">
        <v>76</v>
      </c>
      <c r="AV220" s="14" t="s">
        <v>138</v>
      </c>
      <c r="AW220" s="14" t="s">
        <v>30</v>
      </c>
      <c r="AX220" s="14" t="s">
        <v>74</v>
      </c>
      <c r="AY220" s="260" t="s">
        <v>131</v>
      </c>
    </row>
    <row r="221" s="1" customFormat="1" ht="16.5" customHeight="1">
      <c r="B221" s="38"/>
      <c r="C221" s="216" t="s">
        <v>179</v>
      </c>
      <c r="D221" s="216" t="s">
        <v>133</v>
      </c>
      <c r="E221" s="217" t="s">
        <v>399</v>
      </c>
      <c r="F221" s="218" t="s">
        <v>400</v>
      </c>
      <c r="G221" s="219" t="s">
        <v>401</v>
      </c>
      <c r="H221" s="220">
        <v>2</v>
      </c>
      <c r="I221" s="221"/>
      <c r="J221" s="222">
        <f>ROUND(I221*H221,2)</f>
        <v>0</v>
      </c>
      <c r="K221" s="218" t="s">
        <v>196</v>
      </c>
      <c r="L221" s="43"/>
      <c r="M221" s="223" t="s">
        <v>1</v>
      </c>
      <c r="N221" s="224" t="s">
        <v>38</v>
      </c>
      <c r="O221" s="79"/>
      <c r="P221" s="225">
        <f>O221*H221</f>
        <v>0</v>
      </c>
      <c r="Q221" s="225">
        <v>0.14494199999999999</v>
      </c>
      <c r="R221" s="225">
        <f>Q221*H221</f>
        <v>0.28988399999999998</v>
      </c>
      <c r="S221" s="225">
        <v>0</v>
      </c>
      <c r="T221" s="226">
        <f>S221*H221</f>
        <v>0</v>
      </c>
      <c r="AR221" s="17" t="s">
        <v>138</v>
      </c>
      <c r="AT221" s="17" t="s">
        <v>133</v>
      </c>
      <c r="AU221" s="17" t="s">
        <v>76</v>
      </c>
      <c r="AY221" s="17" t="s">
        <v>131</v>
      </c>
      <c r="BE221" s="227">
        <f>IF(N221="základní",J221,0)</f>
        <v>0</v>
      </c>
      <c r="BF221" s="227">
        <f>IF(N221="snížená",J221,0)</f>
        <v>0</v>
      </c>
      <c r="BG221" s="227">
        <f>IF(N221="zákl. přenesená",J221,0)</f>
        <v>0</v>
      </c>
      <c r="BH221" s="227">
        <f>IF(N221="sníž. přenesená",J221,0)</f>
        <v>0</v>
      </c>
      <c r="BI221" s="227">
        <f>IF(N221="nulová",J221,0)</f>
        <v>0</v>
      </c>
      <c r="BJ221" s="17" t="s">
        <v>74</v>
      </c>
      <c r="BK221" s="227">
        <f>ROUND(I221*H221,2)</f>
        <v>0</v>
      </c>
      <c r="BL221" s="17" t="s">
        <v>138</v>
      </c>
      <c r="BM221" s="17" t="s">
        <v>402</v>
      </c>
    </row>
    <row r="222" s="13" customFormat="1">
      <c r="B222" s="239"/>
      <c r="C222" s="240"/>
      <c r="D222" s="230" t="s">
        <v>140</v>
      </c>
      <c r="E222" s="241" t="s">
        <v>1</v>
      </c>
      <c r="F222" s="242" t="s">
        <v>76</v>
      </c>
      <c r="G222" s="240"/>
      <c r="H222" s="243">
        <v>2</v>
      </c>
      <c r="I222" s="244"/>
      <c r="J222" s="240"/>
      <c r="K222" s="240"/>
      <c r="L222" s="245"/>
      <c r="M222" s="246"/>
      <c r="N222" s="247"/>
      <c r="O222" s="247"/>
      <c r="P222" s="247"/>
      <c r="Q222" s="247"/>
      <c r="R222" s="247"/>
      <c r="S222" s="247"/>
      <c r="T222" s="248"/>
      <c r="AT222" s="249" t="s">
        <v>140</v>
      </c>
      <c r="AU222" s="249" t="s">
        <v>76</v>
      </c>
      <c r="AV222" s="13" t="s">
        <v>76</v>
      </c>
      <c r="AW222" s="13" t="s">
        <v>30</v>
      </c>
      <c r="AX222" s="13" t="s">
        <v>67</v>
      </c>
      <c r="AY222" s="249" t="s">
        <v>131</v>
      </c>
    </row>
    <row r="223" s="14" customFormat="1">
      <c r="B223" s="250"/>
      <c r="C223" s="251"/>
      <c r="D223" s="230" t="s">
        <v>140</v>
      </c>
      <c r="E223" s="252" t="s">
        <v>1</v>
      </c>
      <c r="F223" s="253" t="s">
        <v>143</v>
      </c>
      <c r="G223" s="251"/>
      <c r="H223" s="254">
        <v>2</v>
      </c>
      <c r="I223" s="255"/>
      <c r="J223" s="251"/>
      <c r="K223" s="251"/>
      <c r="L223" s="256"/>
      <c r="M223" s="257"/>
      <c r="N223" s="258"/>
      <c r="O223" s="258"/>
      <c r="P223" s="258"/>
      <c r="Q223" s="258"/>
      <c r="R223" s="258"/>
      <c r="S223" s="258"/>
      <c r="T223" s="259"/>
      <c r="AT223" s="260" t="s">
        <v>140</v>
      </c>
      <c r="AU223" s="260" t="s">
        <v>76</v>
      </c>
      <c r="AV223" s="14" t="s">
        <v>138</v>
      </c>
      <c r="AW223" s="14" t="s">
        <v>30</v>
      </c>
      <c r="AX223" s="14" t="s">
        <v>74</v>
      </c>
      <c r="AY223" s="260" t="s">
        <v>131</v>
      </c>
    </row>
    <row r="224" s="1" customFormat="1" ht="16.5" customHeight="1">
      <c r="B224" s="38"/>
      <c r="C224" s="275" t="s">
        <v>403</v>
      </c>
      <c r="D224" s="275" t="s">
        <v>355</v>
      </c>
      <c r="E224" s="276" t="s">
        <v>404</v>
      </c>
      <c r="F224" s="277" t="s">
        <v>405</v>
      </c>
      <c r="G224" s="278" t="s">
        <v>401</v>
      </c>
      <c r="H224" s="279">
        <v>2</v>
      </c>
      <c r="I224" s="280"/>
      <c r="J224" s="281">
        <f>ROUND(I224*H224,2)</f>
        <v>0</v>
      </c>
      <c r="K224" s="277" t="s">
        <v>146</v>
      </c>
      <c r="L224" s="282"/>
      <c r="M224" s="283" t="s">
        <v>1</v>
      </c>
      <c r="N224" s="284" t="s">
        <v>38</v>
      </c>
      <c r="O224" s="79"/>
      <c r="P224" s="225">
        <f>O224*H224</f>
        <v>0</v>
      </c>
      <c r="Q224" s="225">
        <v>0.050599999999999999</v>
      </c>
      <c r="R224" s="225">
        <f>Q224*H224</f>
        <v>0.1012</v>
      </c>
      <c r="S224" s="225">
        <v>0</v>
      </c>
      <c r="T224" s="226">
        <f>S224*H224</f>
        <v>0</v>
      </c>
      <c r="AR224" s="17" t="s">
        <v>180</v>
      </c>
      <c r="AT224" s="17" t="s">
        <v>355</v>
      </c>
      <c r="AU224" s="17" t="s">
        <v>76</v>
      </c>
      <c r="AY224" s="17" t="s">
        <v>131</v>
      </c>
      <c r="BE224" s="227">
        <f>IF(N224="základní",J224,0)</f>
        <v>0</v>
      </c>
      <c r="BF224" s="227">
        <f>IF(N224="snížená",J224,0)</f>
        <v>0</v>
      </c>
      <c r="BG224" s="227">
        <f>IF(N224="zákl. přenesená",J224,0)</f>
        <v>0</v>
      </c>
      <c r="BH224" s="227">
        <f>IF(N224="sníž. přenesená",J224,0)</f>
        <v>0</v>
      </c>
      <c r="BI224" s="227">
        <f>IF(N224="nulová",J224,0)</f>
        <v>0</v>
      </c>
      <c r="BJ224" s="17" t="s">
        <v>74</v>
      </c>
      <c r="BK224" s="227">
        <f>ROUND(I224*H224,2)</f>
        <v>0</v>
      </c>
      <c r="BL224" s="17" t="s">
        <v>138</v>
      </c>
      <c r="BM224" s="17" t="s">
        <v>406</v>
      </c>
    </row>
    <row r="225" s="1" customFormat="1" ht="16.5" customHeight="1">
      <c r="B225" s="38"/>
      <c r="C225" s="275" t="s">
        <v>407</v>
      </c>
      <c r="D225" s="275" t="s">
        <v>355</v>
      </c>
      <c r="E225" s="276" t="s">
        <v>408</v>
      </c>
      <c r="F225" s="277" t="s">
        <v>409</v>
      </c>
      <c r="G225" s="278" t="s">
        <v>401</v>
      </c>
      <c r="H225" s="279">
        <v>2.02</v>
      </c>
      <c r="I225" s="280"/>
      <c r="J225" s="281">
        <f>ROUND(I225*H225,2)</f>
        <v>0</v>
      </c>
      <c r="K225" s="277" t="s">
        <v>146</v>
      </c>
      <c r="L225" s="282"/>
      <c r="M225" s="283" t="s">
        <v>1</v>
      </c>
      <c r="N225" s="284" t="s">
        <v>38</v>
      </c>
      <c r="O225" s="79"/>
      <c r="P225" s="225">
        <f>O225*H225</f>
        <v>0</v>
      </c>
      <c r="Q225" s="225">
        <v>0.097000000000000003</v>
      </c>
      <c r="R225" s="225">
        <f>Q225*H225</f>
        <v>0.19594</v>
      </c>
      <c r="S225" s="225">
        <v>0</v>
      </c>
      <c r="T225" s="226">
        <f>S225*H225</f>
        <v>0</v>
      </c>
      <c r="AR225" s="17" t="s">
        <v>180</v>
      </c>
      <c r="AT225" s="17" t="s">
        <v>355</v>
      </c>
      <c r="AU225" s="17" t="s">
        <v>76</v>
      </c>
      <c r="AY225" s="17" t="s">
        <v>131</v>
      </c>
      <c r="BE225" s="227">
        <f>IF(N225="základní",J225,0)</f>
        <v>0</v>
      </c>
      <c r="BF225" s="227">
        <f>IF(N225="snížená",J225,0)</f>
        <v>0</v>
      </c>
      <c r="BG225" s="227">
        <f>IF(N225="zákl. přenesená",J225,0)</f>
        <v>0</v>
      </c>
      <c r="BH225" s="227">
        <f>IF(N225="sníž. přenesená",J225,0)</f>
        <v>0</v>
      </c>
      <c r="BI225" s="227">
        <f>IF(N225="nulová",J225,0)</f>
        <v>0</v>
      </c>
      <c r="BJ225" s="17" t="s">
        <v>74</v>
      </c>
      <c r="BK225" s="227">
        <f>ROUND(I225*H225,2)</f>
        <v>0</v>
      </c>
      <c r="BL225" s="17" t="s">
        <v>138</v>
      </c>
      <c r="BM225" s="17" t="s">
        <v>410</v>
      </c>
    </row>
    <row r="226" s="13" customFormat="1">
      <c r="B226" s="239"/>
      <c r="C226" s="240"/>
      <c r="D226" s="230" t="s">
        <v>140</v>
      </c>
      <c r="E226" s="241" t="s">
        <v>1</v>
      </c>
      <c r="F226" s="242" t="s">
        <v>411</v>
      </c>
      <c r="G226" s="240"/>
      <c r="H226" s="243">
        <v>2.02</v>
      </c>
      <c r="I226" s="244"/>
      <c r="J226" s="240"/>
      <c r="K226" s="240"/>
      <c r="L226" s="245"/>
      <c r="M226" s="246"/>
      <c r="N226" s="247"/>
      <c r="O226" s="247"/>
      <c r="P226" s="247"/>
      <c r="Q226" s="247"/>
      <c r="R226" s="247"/>
      <c r="S226" s="247"/>
      <c r="T226" s="248"/>
      <c r="AT226" s="249" t="s">
        <v>140</v>
      </c>
      <c r="AU226" s="249" t="s">
        <v>76</v>
      </c>
      <c r="AV226" s="13" t="s">
        <v>76</v>
      </c>
      <c r="AW226" s="13" t="s">
        <v>30</v>
      </c>
      <c r="AX226" s="13" t="s">
        <v>67</v>
      </c>
      <c r="AY226" s="249" t="s">
        <v>131</v>
      </c>
    </row>
    <row r="227" s="14" customFormat="1">
      <c r="B227" s="250"/>
      <c r="C227" s="251"/>
      <c r="D227" s="230" t="s">
        <v>140</v>
      </c>
      <c r="E227" s="252" t="s">
        <v>1</v>
      </c>
      <c r="F227" s="253" t="s">
        <v>143</v>
      </c>
      <c r="G227" s="251"/>
      <c r="H227" s="254">
        <v>2.02</v>
      </c>
      <c r="I227" s="255"/>
      <c r="J227" s="251"/>
      <c r="K227" s="251"/>
      <c r="L227" s="256"/>
      <c r="M227" s="257"/>
      <c r="N227" s="258"/>
      <c r="O227" s="258"/>
      <c r="P227" s="258"/>
      <c r="Q227" s="258"/>
      <c r="R227" s="258"/>
      <c r="S227" s="258"/>
      <c r="T227" s="259"/>
      <c r="AT227" s="260" t="s">
        <v>140</v>
      </c>
      <c r="AU227" s="260" t="s">
        <v>76</v>
      </c>
      <c r="AV227" s="14" t="s">
        <v>138</v>
      </c>
      <c r="AW227" s="14" t="s">
        <v>30</v>
      </c>
      <c r="AX227" s="14" t="s">
        <v>74</v>
      </c>
      <c r="AY227" s="260" t="s">
        <v>131</v>
      </c>
    </row>
    <row r="228" s="1" customFormat="1" ht="16.5" customHeight="1">
      <c r="B228" s="38"/>
      <c r="C228" s="275" t="s">
        <v>412</v>
      </c>
      <c r="D228" s="275" t="s">
        <v>355</v>
      </c>
      <c r="E228" s="276" t="s">
        <v>413</v>
      </c>
      <c r="F228" s="277" t="s">
        <v>414</v>
      </c>
      <c r="G228" s="278" t="s">
        <v>401</v>
      </c>
      <c r="H228" s="279">
        <v>2.02</v>
      </c>
      <c r="I228" s="280"/>
      <c r="J228" s="281">
        <f>ROUND(I228*H228,2)</f>
        <v>0</v>
      </c>
      <c r="K228" s="277" t="s">
        <v>146</v>
      </c>
      <c r="L228" s="282"/>
      <c r="M228" s="283" t="s">
        <v>1</v>
      </c>
      <c r="N228" s="284" t="s">
        <v>38</v>
      </c>
      <c r="O228" s="79"/>
      <c r="P228" s="225">
        <f>O228*H228</f>
        <v>0</v>
      </c>
      <c r="Q228" s="225">
        <v>0.058000000000000003</v>
      </c>
      <c r="R228" s="225">
        <f>Q228*H228</f>
        <v>0.11716</v>
      </c>
      <c r="S228" s="225">
        <v>0</v>
      </c>
      <c r="T228" s="226">
        <f>S228*H228</f>
        <v>0</v>
      </c>
      <c r="AR228" s="17" t="s">
        <v>180</v>
      </c>
      <c r="AT228" s="17" t="s">
        <v>355</v>
      </c>
      <c r="AU228" s="17" t="s">
        <v>76</v>
      </c>
      <c r="AY228" s="17" t="s">
        <v>131</v>
      </c>
      <c r="BE228" s="227">
        <f>IF(N228="základní",J228,0)</f>
        <v>0</v>
      </c>
      <c r="BF228" s="227">
        <f>IF(N228="snížená",J228,0)</f>
        <v>0</v>
      </c>
      <c r="BG228" s="227">
        <f>IF(N228="zákl. přenesená",J228,0)</f>
        <v>0</v>
      </c>
      <c r="BH228" s="227">
        <f>IF(N228="sníž. přenesená",J228,0)</f>
        <v>0</v>
      </c>
      <c r="BI228" s="227">
        <f>IF(N228="nulová",J228,0)</f>
        <v>0</v>
      </c>
      <c r="BJ228" s="17" t="s">
        <v>74</v>
      </c>
      <c r="BK228" s="227">
        <f>ROUND(I228*H228,2)</f>
        <v>0</v>
      </c>
      <c r="BL228" s="17" t="s">
        <v>138</v>
      </c>
      <c r="BM228" s="17" t="s">
        <v>415</v>
      </c>
    </row>
    <row r="229" s="13" customFormat="1">
      <c r="B229" s="239"/>
      <c r="C229" s="240"/>
      <c r="D229" s="230" t="s">
        <v>140</v>
      </c>
      <c r="E229" s="241" t="s">
        <v>1</v>
      </c>
      <c r="F229" s="242" t="s">
        <v>411</v>
      </c>
      <c r="G229" s="240"/>
      <c r="H229" s="243">
        <v>2.02</v>
      </c>
      <c r="I229" s="244"/>
      <c r="J229" s="240"/>
      <c r="K229" s="240"/>
      <c r="L229" s="245"/>
      <c r="M229" s="246"/>
      <c r="N229" s="247"/>
      <c r="O229" s="247"/>
      <c r="P229" s="247"/>
      <c r="Q229" s="247"/>
      <c r="R229" s="247"/>
      <c r="S229" s="247"/>
      <c r="T229" s="248"/>
      <c r="AT229" s="249" t="s">
        <v>140</v>
      </c>
      <c r="AU229" s="249" t="s">
        <v>76</v>
      </c>
      <c r="AV229" s="13" t="s">
        <v>76</v>
      </c>
      <c r="AW229" s="13" t="s">
        <v>30</v>
      </c>
      <c r="AX229" s="13" t="s">
        <v>67</v>
      </c>
      <c r="AY229" s="249" t="s">
        <v>131</v>
      </c>
    </row>
    <row r="230" s="14" customFormat="1">
      <c r="B230" s="250"/>
      <c r="C230" s="251"/>
      <c r="D230" s="230" t="s">
        <v>140</v>
      </c>
      <c r="E230" s="252" t="s">
        <v>1</v>
      </c>
      <c r="F230" s="253" t="s">
        <v>143</v>
      </c>
      <c r="G230" s="251"/>
      <c r="H230" s="254">
        <v>2.02</v>
      </c>
      <c r="I230" s="255"/>
      <c r="J230" s="251"/>
      <c r="K230" s="251"/>
      <c r="L230" s="256"/>
      <c r="M230" s="257"/>
      <c r="N230" s="258"/>
      <c r="O230" s="258"/>
      <c r="P230" s="258"/>
      <c r="Q230" s="258"/>
      <c r="R230" s="258"/>
      <c r="S230" s="258"/>
      <c r="T230" s="259"/>
      <c r="AT230" s="260" t="s">
        <v>140</v>
      </c>
      <c r="AU230" s="260" t="s">
        <v>76</v>
      </c>
      <c r="AV230" s="14" t="s">
        <v>138</v>
      </c>
      <c r="AW230" s="14" t="s">
        <v>30</v>
      </c>
      <c r="AX230" s="14" t="s">
        <v>74</v>
      </c>
      <c r="AY230" s="260" t="s">
        <v>131</v>
      </c>
    </row>
    <row r="231" s="1" customFormat="1" ht="16.5" customHeight="1">
      <c r="B231" s="38"/>
      <c r="C231" s="275" t="s">
        <v>416</v>
      </c>
      <c r="D231" s="275" t="s">
        <v>355</v>
      </c>
      <c r="E231" s="276" t="s">
        <v>417</v>
      </c>
      <c r="F231" s="277" t="s">
        <v>418</v>
      </c>
      <c r="G231" s="278" t="s">
        <v>401</v>
      </c>
      <c r="H231" s="279">
        <v>2.02</v>
      </c>
      <c r="I231" s="280"/>
      <c r="J231" s="281">
        <f>ROUND(I231*H231,2)</f>
        <v>0</v>
      </c>
      <c r="K231" s="277" t="s">
        <v>146</v>
      </c>
      <c r="L231" s="282"/>
      <c r="M231" s="283" t="s">
        <v>1</v>
      </c>
      <c r="N231" s="284" t="s">
        <v>38</v>
      </c>
      <c r="O231" s="79"/>
      <c r="P231" s="225">
        <f>O231*H231</f>
        <v>0</v>
      </c>
      <c r="Q231" s="225">
        <v>0.057000000000000002</v>
      </c>
      <c r="R231" s="225">
        <f>Q231*H231</f>
        <v>0.11514000000000001</v>
      </c>
      <c r="S231" s="225">
        <v>0</v>
      </c>
      <c r="T231" s="226">
        <f>S231*H231</f>
        <v>0</v>
      </c>
      <c r="AR231" s="17" t="s">
        <v>180</v>
      </c>
      <c r="AT231" s="17" t="s">
        <v>355</v>
      </c>
      <c r="AU231" s="17" t="s">
        <v>76</v>
      </c>
      <c r="AY231" s="17" t="s">
        <v>131</v>
      </c>
      <c r="BE231" s="227">
        <f>IF(N231="základní",J231,0)</f>
        <v>0</v>
      </c>
      <c r="BF231" s="227">
        <f>IF(N231="snížená",J231,0)</f>
        <v>0</v>
      </c>
      <c r="BG231" s="227">
        <f>IF(N231="zákl. přenesená",J231,0)</f>
        <v>0</v>
      </c>
      <c r="BH231" s="227">
        <f>IF(N231="sníž. přenesená",J231,0)</f>
        <v>0</v>
      </c>
      <c r="BI231" s="227">
        <f>IF(N231="nulová",J231,0)</f>
        <v>0</v>
      </c>
      <c r="BJ231" s="17" t="s">
        <v>74</v>
      </c>
      <c r="BK231" s="227">
        <f>ROUND(I231*H231,2)</f>
        <v>0</v>
      </c>
      <c r="BL231" s="17" t="s">
        <v>138</v>
      </c>
      <c r="BM231" s="17" t="s">
        <v>419</v>
      </c>
    </row>
    <row r="232" s="13" customFormat="1">
      <c r="B232" s="239"/>
      <c r="C232" s="240"/>
      <c r="D232" s="230" t="s">
        <v>140</v>
      </c>
      <c r="E232" s="241" t="s">
        <v>1</v>
      </c>
      <c r="F232" s="242" t="s">
        <v>411</v>
      </c>
      <c r="G232" s="240"/>
      <c r="H232" s="243">
        <v>2.02</v>
      </c>
      <c r="I232" s="244"/>
      <c r="J232" s="240"/>
      <c r="K232" s="240"/>
      <c r="L232" s="245"/>
      <c r="M232" s="246"/>
      <c r="N232" s="247"/>
      <c r="O232" s="247"/>
      <c r="P232" s="247"/>
      <c r="Q232" s="247"/>
      <c r="R232" s="247"/>
      <c r="S232" s="247"/>
      <c r="T232" s="248"/>
      <c r="AT232" s="249" t="s">
        <v>140</v>
      </c>
      <c r="AU232" s="249" t="s">
        <v>76</v>
      </c>
      <c r="AV232" s="13" t="s">
        <v>76</v>
      </c>
      <c r="AW232" s="13" t="s">
        <v>30</v>
      </c>
      <c r="AX232" s="13" t="s">
        <v>67</v>
      </c>
      <c r="AY232" s="249" t="s">
        <v>131</v>
      </c>
    </row>
    <row r="233" s="14" customFormat="1">
      <c r="B233" s="250"/>
      <c r="C233" s="251"/>
      <c r="D233" s="230" t="s">
        <v>140</v>
      </c>
      <c r="E233" s="252" t="s">
        <v>1</v>
      </c>
      <c r="F233" s="253" t="s">
        <v>143</v>
      </c>
      <c r="G233" s="251"/>
      <c r="H233" s="254">
        <v>2.02</v>
      </c>
      <c r="I233" s="255"/>
      <c r="J233" s="251"/>
      <c r="K233" s="251"/>
      <c r="L233" s="256"/>
      <c r="M233" s="257"/>
      <c r="N233" s="258"/>
      <c r="O233" s="258"/>
      <c r="P233" s="258"/>
      <c r="Q233" s="258"/>
      <c r="R233" s="258"/>
      <c r="S233" s="258"/>
      <c r="T233" s="259"/>
      <c r="AT233" s="260" t="s">
        <v>140</v>
      </c>
      <c r="AU233" s="260" t="s">
        <v>76</v>
      </c>
      <c r="AV233" s="14" t="s">
        <v>138</v>
      </c>
      <c r="AW233" s="14" t="s">
        <v>30</v>
      </c>
      <c r="AX233" s="14" t="s">
        <v>74</v>
      </c>
      <c r="AY233" s="260" t="s">
        <v>131</v>
      </c>
    </row>
    <row r="234" s="1" customFormat="1" ht="16.5" customHeight="1">
      <c r="B234" s="38"/>
      <c r="C234" s="275" t="s">
        <v>420</v>
      </c>
      <c r="D234" s="275" t="s">
        <v>355</v>
      </c>
      <c r="E234" s="276" t="s">
        <v>421</v>
      </c>
      <c r="F234" s="277" t="s">
        <v>422</v>
      </c>
      <c r="G234" s="278" t="s">
        <v>401</v>
      </c>
      <c r="H234" s="279">
        <v>2</v>
      </c>
      <c r="I234" s="280"/>
      <c r="J234" s="281">
        <f>ROUND(I234*H234,2)</f>
        <v>0</v>
      </c>
      <c r="K234" s="277" t="s">
        <v>146</v>
      </c>
      <c r="L234" s="282"/>
      <c r="M234" s="283" t="s">
        <v>1</v>
      </c>
      <c r="N234" s="284" t="s">
        <v>38</v>
      </c>
      <c r="O234" s="79"/>
      <c r="P234" s="225">
        <f>O234*H234</f>
        <v>0</v>
      </c>
      <c r="Q234" s="225">
        <v>0.0040000000000000001</v>
      </c>
      <c r="R234" s="225">
        <f>Q234*H234</f>
        <v>0.0080000000000000002</v>
      </c>
      <c r="S234" s="225">
        <v>0</v>
      </c>
      <c r="T234" s="226">
        <f>S234*H234</f>
        <v>0</v>
      </c>
      <c r="AR234" s="17" t="s">
        <v>180</v>
      </c>
      <c r="AT234" s="17" t="s">
        <v>355</v>
      </c>
      <c r="AU234" s="17" t="s">
        <v>76</v>
      </c>
      <c r="AY234" s="17" t="s">
        <v>131</v>
      </c>
      <c r="BE234" s="227">
        <f>IF(N234="základní",J234,0)</f>
        <v>0</v>
      </c>
      <c r="BF234" s="227">
        <f>IF(N234="snížená",J234,0)</f>
        <v>0</v>
      </c>
      <c r="BG234" s="227">
        <f>IF(N234="zákl. přenesená",J234,0)</f>
        <v>0</v>
      </c>
      <c r="BH234" s="227">
        <f>IF(N234="sníž. přenesená",J234,0)</f>
        <v>0</v>
      </c>
      <c r="BI234" s="227">
        <f>IF(N234="nulová",J234,0)</f>
        <v>0</v>
      </c>
      <c r="BJ234" s="17" t="s">
        <v>74</v>
      </c>
      <c r="BK234" s="227">
        <f>ROUND(I234*H234,2)</f>
        <v>0</v>
      </c>
      <c r="BL234" s="17" t="s">
        <v>138</v>
      </c>
      <c r="BM234" s="17" t="s">
        <v>423</v>
      </c>
    </row>
    <row r="235" s="1" customFormat="1" ht="16.5" customHeight="1">
      <c r="B235" s="38"/>
      <c r="C235" s="216" t="s">
        <v>424</v>
      </c>
      <c r="D235" s="216" t="s">
        <v>133</v>
      </c>
      <c r="E235" s="217" t="s">
        <v>425</v>
      </c>
      <c r="F235" s="218" t="s">
        <v>426</v>
      </c>
      <c r="G235" s="219" t="s">
        <v>401</v>
      </c>
      <c r="H235" s="220">
        <v>3</v>
      </c>
      <c r="I235" s="221"/>
      <c r="J235" s="222">
        <f>ROUND(I235*H235,2)</f>
        <v>0</v>
      </c>
      <c r="K235" s="218" t="s">
        <v>196</v>
      </c>
      <c r="L235" s="43"/>
      <c r="M235" s="223" t="s">
        <v>1</v>
      </c>
      <c r="N235" s="224" t="s">
        <v>38</v>
      </c>
      <c r="O235" s="79"/>
      <c r="P235" s="225">
        <f>O235*H235</f>
        <v>0</v>
      </c>
      <c r="Q235" s="225">
        <v>0.31108000000000002</v>
      </c>
      <c r="R235" s="225">
        <f>Q235*H235</f>
        <v>0.93324000000000007</v>
      </c>
      <c r="S235" s="225">
        <v>0</v>
      </c>
      <c r="T235" s="226">
        <f>S235*H235</f>
        <v>0</v>
      </c>
      <c r="AR235" s="17" t="s">
        <v>138</v>
      </c>
      <c r="AT235" s="17" t="s">
        <v>133</v>
      </c>
      <c r="AU235" s="17" t="s">
        <v>76</v>
      </c>
      <c r="AY235" s="17" t="s">
        <v>131</v>
      </c>
      <c r="BE235" s="227">
        <f>IF(N235="základní",J235,0)</f>
        <v>0</v>
      </c>
      <c r="BF235" s="227">
        <f>IF(N235="snížená",J235,0)</f>
        <v>0</v>
      </c>
      <c r="BG235" s="227">
        <f>IF(N235="zákl. přenesená",J235,0)</f>
        <v>0</v>
      </c>
      <c r="BH235" s="227">
        <f>IF(N235="sníž. přenesená",J235,0)</f>
        <v>0</v>
      </c>
      <c r="BI235" s="227">
        <f>IF(N235="nulová",J235,0)</f>
        <v>0</v>
      </c>
      <c r="BJ235" s="17" t="s">
        <v>74</v>
      </c>
      <c r="BK235" s="227">
        <f>ROUND(I235*H235,2)</f>
        <v>0</v>
      </c>
      <c r="BL235" s="17" t="s">
        <v>138</v>
      </c>
      <c r="BM235" s="17" t="s">
        <v>427</v>
      </c>
    </row>
    <row r="236" s="12" customFormat="1">
      <c r="B236" s="228"/>
      <c r="C236" s="229"/>
      <c r="D236" s="230" t="s">
        <v>140</v>
      </c>
      <c r="E236" s="231" t="s">
        <v>1</v>
      </c>
      <c r="F236" s="232" t="s">
        <v>428</v>
      </c>
      <c r="G236" s="229"/>
      <c r="H236" s="231" t="s">
        <v>1</v>
      </c>
      <c r="I236" s="233"/>
      <c r="J236" s="229"/>
      <c r="K236" s="229"/>
      <c r="L236" s="234"/>
      <c r="M236" s="235"/>
      <c r="N236" s="236"/>
      <c r="O236" s="236"/>
      <c r="P236" s="236"/>
      <c r="Q236" s="236"/>
      <c r="R236" s="236"/>
      <c r="S236" s="236"/>
      <c r="T236" s="237"/>
      <c r="AT236" s="238" t="s">
        <v>140</v>
      </c>
      <c r="AU236" s="238" t="s">
        <v>76</v>
      </c>
      <c r="AV236" s="12" t="s">
        <v>74</v>
      </c>
      <c r="AW236" s="12" t="s">
        <v>30</v>
      </c>
      <c r="AX236" s="12" t="s">
        <v>67</v>
      </c>
      <c r="AY236" s="238" t="s">
        <v>131</v>
      </c>
    </row>
    <row r="237" s="13" customFormat="1">
      <c r="B237" s="239"/>
      <c r="C237" s="240"/>
      <c r="D237" s="230" t="s">
        <v>140</v>
      </c>
      <c r="E237" s="241" t="s">
        <v>1</v>
      </c>
      <c r="F237" s="242" t="s">
        <v>150</v>
      </c>
      <c r="G237" s="240"/>
      <c r="H237" s="243">
        <v>3</v>
      </c>
      <c r="I237" s="244"/>
      <c r="J237" s="240"/>
      <c r="K237" s="240"/>
      <c r="L237" s="245"/>
      <c r="M237" s="246"/>
      <c r="N237" s="247"/>
      <c r="O237" s="247"/>
      <c r="P237" s="247"/>
      <c r="Q237" s="247"/>
      <c r="R237" s="247"/>
      <c r="S237" s="247"/>
      <c r="T237" s="248"/>
      <c r="AT237" s="249" t="s">
        <v>140</v>
      </c>
      <c r="AU237" s="249" t="s">
        <v>76</v>
      </c>
      <c r="AV237" s="13" t="s">
        <v>76</v>
      </c>
      <c r="AW237" s="13" t="s">
        <v>30</v>
      </c>
      <c r="AX237" s="13" t="s">
        <v>67</v>
      </c>
      <c r="AY237" s="249" t="s">
        <v>131</v>
      </c>
    </row>
    <row r="238" s="14" customFormat="1">
      <c r="B238" s="250"/>
      <c r="C238" s="251"/>
      <c r="D238" s="230" t="s">
        <v>140</v>
      </c>
      <c r="E238" s="252" t="s">
        <v>1</v>
      </c>
      <c r="F238" s="253" t="s">
        <v>143</v>
      </c>
      <c r="G238" s="251"/>
      <c r="H238" s="254">
        <v>3</v>
      </c>
      <c r="I238" s="255"/>
      <c r="J238" s="251"/>
      <c r="K238" s="251"/>
      <c r="L238" s="256"/>
      <c r="M238" s="257"/>
      <c r="N238" s="258"/>
      <c r="O238" s="258"/>
      <c r="P238" s="258"/>
      <c r="Q238" s="258"/>
      <c r="R238" s="258"/>
      <c r="S238" s="258"/>
      <c r="T238" s="259"/>
      <c r="AT238" s="260" t="s">
        <v>140</v>
      </c>
      <c r="AU238" s="260" t="s">
        <v>76</v>
      </c>
      <c r="AV238" s="14" t="s">
        <v>138</v>
      </c>
      <c r="AW238" s="14" t="s">
        <v>30</v>
      </c>
      <c r="AX238" s="14" t="s">
        <v>74</v>
      </c>
      <c r="AY238" s="260" t="s">
        <v>131</v>
      </c>
    </row>
    <row r="239" s="11" customFormat="1" ht="22.8" customHeight="1">
      <c r="B239" s="200"/>
      <c r="C239" s="201"/>
      <c r="D239" s="202" t="s">
        <v>66</v>
      </c>
      <c r="E239" s="214" t="s">
        <v>186</v>
      </c>
      <c r="F239" s="214" t="s">
        <v>429</v>
      </c>
      <c r="G239" s="201"/>
      <c r="H239" s="201"/>
      <c r="I239" s="204"/>
      <c r="J239" s="215">
        <f>BK239</f>
        <v>0</v>
      </c>
      <c r="K239" s="201"/>
      <c r="L239" s="206"/>
      <c r="M239" s="207"/>
      <c r="N239" s="208"/>
      <c r="O239" s="208"/>
      <c r="P239" s="209">
        <f>SUM(P240:P299)</f>
        <v>0</v>
      </c>
      <c r="Q239" s="208"/>
      <c r="R239" s="209">
        <f>SUM(R240:R299)</f>
        <v>106.95105679999999</v>
      </c>
      <c r="S239" s="208"/>
      <c r="T239" s="210">
        <f>SUM(T240:T299)</f>
        <v>0</v>
      </c>
      <c r="AR239" s="211" t="s">
        <v>74</v>
      </c>
      <c r="AT239" s="212" t="s">
        <v>66</v>
      </c>
      <c r="AU239" s="212" t="s">
        <v>74</v>
      </c>
      <c r="AY239" s="211" t="s">
        <v>131</v>
      </c>
      <c r="BK239" s="213">
        <f>SUM(BK240:BK299)</f>
        <v>0</v>
      </c>
    </row>
    <row r="240" s="1" customFormat="1" ht="16.5" customHeight="1">
      <c r="B240" s="38"/>
      <c r="C240" s="216" t="s">
        <v>430</v>
      </c>
      <c r="D240" s="216" t="s">
        <v>133</v>
      </c>
      <c r="E240" s="217" t="s">
        <v>431</v>
      </c>
      <c r="F240" s="218" t="s">
        <v>432</v>
      </c>
      <c r="G240" s="219" t="s">
        <v>433</v>
      </c>
      <c r="H240" s="220">
        <v>22</v>
      </c>
      <c r="I240" s="221"/>
      <c r="J240" s="222">
        <f>ROUND(I240*H240,2)</f>
        <v>0</v>
      </c>
      <c r="K240" s="218" t="s">
        <v>1</v>
      </c>
      <c r="L240" s="43"/>
      <c r="M240" s="223" t="s">
        <v>1</v>
      </c>
      <c r="N240" s="224" t="s">
        <v>38</v>
      </c>
      <c r="O240" s="79"/>
      <c r="P240" s="225">
        <f>O240*H240</f>
        <v>0</v>
      </c>
      <c r="Q240" s="225">
        <v>0</v>
      </c>
      <c r="R240" s="225">
        <f>Q240*H240</f>
        <v>0</v>
      </c>
      <c r="S240" s="225">
        <v>0</v>
      </c>
      <c r="T240" s="226">
        <f>S240*H240</f>
        <v>0</v>
      </c>
      <c r="AR240" s="17" t="s">
        <v>138</v>
      </c>
      <c r="AT240" s="17" t="s">
        <v>133</v>
      </c>
      <c r="AU240" s="17" t="s">
        <v>76</v>
      </c>
      <c r="AY240" s="17" t="s">
        <v>131</v>
      </c>
      <c r="BE240" s="227">
        <f>IF(N240="základní",J240,0)</f>
        <v>0</v>
      </c>
      <c r="BF240" s="227">
        <f>IF(N240="snížená",J240,0)</f>
        <v>0</v>
      </c>
      <c r="BG240" s="227">
        <f>IF(N240="zákl. přenesená",J240,0)</f>
        <v>0</v>
      </c>
      <c r="BH240" s="227">
        <f>IF(N240="sníž. přenesená",J240,0)</f>
        <v>0</v>
      </c>
      <c r="BI240" s="227">
        <f>IF(N240="nulová",J240,0)</f>
        <v>0</v>
      </c>
      <c r="BJ240" s="17" t="s">
        <v>74</v>
      </c>
      <c r="BK240" s="227">
        <f>ROUND(I240*H240,2)</f>
        <v>0</v>
      </c>
      <c r="BL240" s="17" t="s">
        <v>138</v>
      </c>
      <c r="BM240" s="17" t="s">
        <v>434</v>
      </c>
    </row>
    <row r="241" s="12" customFormat="1">
      <c r="B241" s="228"/>
      <c r="C241" s="229"/>
      <c r="D241" s="230" t="s">
        <v>140</v>
      </c>
      <c r="E241" s="231" t="s">
        <v>1</v>
      </c>
      <c r="F241" s="232" t="s">
        <v>435</v>
      </c>
      <c r="G241" s="229"/>
      <c r="H241" s="231" t="s">
        <v>1</v>
      </c>
      <c r="I241" s="233"/>
      <c r="J241" s="229"/>
      <c r="K241" s="229"/>
      <c r="L241" s="234"/>
      <c r="M241" s="235"/>
      <c r="N241" s="236"/>
      <c r="O241" s="236"/>
      <c r="P241" s="236"/>
      <c r="Q241" s="236"/>
      <c r="R241" s="236"/>
      <c r="S241" s="236"/>
      <c r="T241" s="237"/>
      <c r="AT241" s="238" t="s">
        <v>140</v>
      </c>
      <c r="AU241" s="238" t="s">
        <v>76</v>
      </c>
      <c r="AV241" s="12" t="s">
        <v>74</v>
      </c>
      <c r="AW241" s="12" t="s">
        <v>30</v>
      </c>
      <c r="AX241" s="12" t="s">
        <v>67</v>
      </c>
      <c r="AY241" s="238" t="s">
        <v>131</v>
      </c>
    </row>
    <row r="242" s="13" customFormat="1">
      <c r="B242" s="239"/>
      <c r="C242" s="240"/>
      <c r="D242" s="230" t="s">
        <v>140</v>
      </c>
      <c r="E242" s="241" t="s">
        <v>1</v>
      </c>
      <c r="F242" s="242" t="s">
        <v>138</v>
      </c>
      <c r="G242" s="240"/>
      <c r="H242" s="243">
        <v>4</v>
      </c>
      <c r="I242" s="244"/>
      <c r="J242" s="240"/>
      <c r="K242" s="240"/>
      <c r="L242" s="245"/>
      <c r="M242" s="246"/>
      <c r="N242" s="247"/>
      <c r="O242" s="247"/>
      <c r="P242" s="247"/>
      <c r="Q242" s="247"/>
      <c r="R242" s="247"/>
      <c r="S242" s="247"/>
      <c r="T242" s="248"/>
      <c r="AT242" s="249" t="s">
        <v>140</v>
      </c>
      <c r="AU242" s="249" t="s">
        <v>76</v>
      </c>
      <c r="AV242" s="13" t="s">
        <v>76</v>
      </c>
      <c r="AW242" s="13" t="s">
        <v>30</v>
      </c>
      <c r="AX242" s="13" t="s">
        <v>67</v>
      </c>
      <c r="AY242" s="249" t="s">
        <v>131</v>
      </c>
    </row>
    <row r="243" s="12" customFormat="1">
      <c r="B243" s="228"/>
      <c r="C243" s="229"/>
      <c r="D243" s="230" t="s">
        <v>140</v>
      </c>
      <c r="E243" s="231" t="s">
        <v>1</v>
      </c>
      <c r="F243" s="232" t="s">
        <v>436</v>
      </c>
      <c r="G243" s="229"/>
      <c r="H243" s="231" t="s">
        <v>1</v>
      </c>
      <c r="I243" s="233"/>
      <c r="J243" s="229"/>
      <c r="K243" s="229"/>
      <c r="L243" s="234"/>
      <c r="M243" s="235"/>
      <c r="N243" s="236"/>
      <c r="O243" s="236"/>
      <c r="P243" s="236"/>
      <c r="Q243" s="236"/>
      <c r="R243" s="236"/>
      <c r="S243" s="236"/>
      <c r="T243" s="237"/>
      <c r="AT243" s="238" t="s">
        <v>140</v>
      </c>
      <c r="AU243" s="238" t="s">
        <v>76</v>
      </c>
      <c r="AV243" s="12" t="s">
        <v>74</v>
      </c>
      <c r="AW243" s="12" t="s">
        <v>30</v>
      </c>
      <c r="AX243" s="12" t="s">
        <v>67</v>
      </c>
      <c r="AY243" s="238" t="s">
        <v>131</v>
      </c>
    </row>
    <row r="244" s="13" customFormat="1">
      <c r="B244" s="239"/>
      <c r="C244" s="240"/>
      <c r="D244" s="230" t="s">
        <v>140</v>
      </c>
      <c r="E244" s="241" t="s">
        <v>1</v>
      </c>
      <c r="F244" s="242" t="s">
        <v>246</v>
      </c>
      <c r="G244" s="240"/>
      <c r="H244" s="243">
        <v>18</v>
      </c>
      <c r="I244" s="244"/>
      <c r="J244" s="240"/>
      <c r="K244" s="240"/>
      <c r="L244" s="245"/>
      <c r="M244" s="246"/>
      <c r="N244" s="247"/>
      <c r="O244" s="247"/>
      <c r="P244" s="247"/>
      <c r="Q244" s="247"/>
      <c r="R244" s="247"/>
      <c r="S244" s="247"/>
      <c r="T244" s="248"/>
      <c r="AT244" s="249" t="s">
        <v>140</v>
      </c>
      <c r="AU244" s="249" t="s">
        <v>76</v>
      </c>
      <c r="AV244" s="13" t="s">
        <v>76</v>
      </c>
      <c r="AW244" s="13" t="s">
        <v>30</v>
      </c>
      <c r="AX244" s="13" t="s">
        <v>67</v>
      </c>
      <c r="AY244" s="249" t="s">
        <v>131</v>
      </c>
    </row>
    <row r="245" s="14" customFormat="1">
      <c r="B245" s="250"/>
      <c r="C245" s="251"/>
      <c r="D245" s="230" t="s">
        <v>140</v>
      </c>
      <c r="E245" s="252" t="s">
        <v>1</v>
      </c>
      <c r="F245" s="253" t="s">
        <v>143</v>
      </c>
      <c r="G245" s="251"/>
      <c r="H245" s="254">
        <v>22</v>
      </c>
      <c r="I245" s="255"/>
      <c r="J245" s="251"/>
      <c r="K245" s="251"/>
      <c r="L245" s="256"/>
      <c r="M245" s="257"/>
      <c r="N245" s="258"/>
      <c r="O245" s="258"/>
      <c r="P245" s="258"/>
      <c r="Q245" s="258"/>
      <c r="R245" s="258"/>
      <c r="S245" s="258"/>
      <c r="T245" s="259"/>
      <c r="AT245" s="260" t="s">
        <v>140</v>
      </c>
      <c r="AU245" s="260" t="s">
        <v>76</v>
      </c>
      <c r="AV245" s="14" t="s">
        <v>138</v>
      </c>
      <c r="AW245" s="14" t="s">
        <v>30</v>
      </c>
      <c r="AX245" s="14" t="s">
        <v>74</v>
      </c>
      <c r="AY245" s="260" t="s">
        <v>131</v>
      </c>
    </row>
    <row r="246" s="1" customFormat="1" ht="16.5" customHeight="1">
      <c r="B246" s="38"/>
      <c r="C246" s="216" t="s">
        <v>437</v>
      </c>
      <c r="D246" s="216" t="s">
        <v>133</v>
      </c>
      <c r="E246" s="217" t="s">
        <v>438</v>
      </c>
      <c r="F246" s="218" t="s">
        <v>439</v>
      </c>
      <c r="G246" s="219" t="s">
        <v>284</v>
      </c>
      <c r="H246" s="220">
        <v>50</v>
      </c>
      <c r="I246" s="221"/>
      <c r="J246" s="222">
        <f>ROUND(I246*H246,2)</f>
        <v>0</v>
      </c>
      <c r="K246" s="218" t="s">
        <v>1</v>
      </c>
      <c r="L246" s="43"/>
      <c r="M246" s="223" t="s">
        <v>1</v>
      </c>
      <c r="N246" s="224" t="s">
        <v>38</v>
      </c>
      <c r="O246" s="79"/>
      <c r="P246" s="225">
        <f>O246*H246</f>
        <v>0</v>
      </c>
      <c r="Q246" s="225">
        <v>0.14215</v>
      </c>
      <c r="R246" s="225">
        <f>Q246*H246</f>
        <v>7.1074999999999999</v>
      </c>
      <c r="S246" s="225">
        <v>0</v>
      </c>
      <c r="T246" s="226">
        <f>S246*H246</f>
        <v>0</v>
      </c>
      <c r="AR246" s="17" t="s">
        <v>138</v>
      </c>
      <c r="AT246" s="17" t="s">
        <v>133</v>
      </c>
      <c r="AU246" s="17" t="s">
        <v>76</v>
      </c>
      <c r="AY246" s="17" t="s">
        <v>131</v>
      </c>
      <c r="BE246" s="227">
        <f>IF(N246="základní",J246,0)</f>
        <v>0</v>
      </c>
      <c r="BF246" s="227">
        <f>IF(N246="snížená",J246,0)</f>
        <v>0</v>
      </c>
      <c r="BG246" s="227">
        <f>IF(N246="zákl. přenesená",J246,0)</f>
        <v>0</v>
      </c>
      <c r="BH246" s="227">
        <f>IF(N246="sníž. přenesená",J246,0)</f>
        <v>0</v>
      </c>
      <c r="BI246" s="227">
        <f>IF(N246="nulová",J246,0)</f>
        <v>0</v>
      </c>
      <c r="BJ246" s="17" t="s">
        <v>74</v>
      </c>
      <c r="BK246" s="227">
        <f>ROUND(I246*H246,2)</f>
        <v>0</v>
      </c>
      <c r="BL246" s="17" t="s">
        <v>138</v>
      </c>
      <c r="BM246" s="17" t="s">
        <v>440</v>
      </c>
    </row>
    <row r="247" s="12" customFormat="1">
      <c r="B247" s="228"/>
      <c r="C247" s="229"/>
      <c r="D247" s="230" t="s">
        <v>140</v>
      </c>
      <c r="E247" s="231" t="s">
        <v>1</v>
      </c>
      <c r="F247" s="232" t="s">
        <v>441</v>
      </c>
      <c r="G247" s="229"/>
      <c r="H247" s="231" t="s">
        <v>1</v>
      </c>
      <c r="I247" s="233"/>
      <c r="J247" s="229"/>
      <c r="K247" s="229"/>
      <c r="L247" s="234"/>
      <c r="M247" s="235"/>
      <c r="N247" s="236"/>
      <c r="O247" s="236"/>
      <c r="P247" s="236"/>
      <c r="Q247" s="236"/>
      <c r="R247" s="236"/>
      <c r="S247" s="236"/>
      <c r="T247" s="237"/>
      <c r="AT247" s="238" t="s">
        <v>140</v>
      </c>
      <c r="AU247" s="238" t="s">
        <v>76</v>
      </c>
      <c r="AV247" s="12" t="s">
        <v>74</v>
      </c>
      <c r="AW247" s="12" t="s">
        <v>30</v>
      </c>
      <c r="AX247" s="12" t="s">
        <v>67</v>
      </c>
      <c r="AY247" s="238" t="s">
        <v>131</v>
      </c>
    </row>
    <row r="248" s="13" customFormat="1">
      <c r="B248" s="239"/>
      <c r="C248" s="240"/>
      <c r="D248" s="230" t="s">
        <v>140</v>
      </c>
      <c r="E248" s="241" t="s">
        <v>1</v>
      </c>
      <c r="F248" s="242" t="s">
        <v>442</v>
      </c>
      <c r="G248" s="240"/>
      <c r="H248" s="243">
        <v>50</v>
      </c>
      <c r="I248" s="244"/>
      <c r="J248" s="240"/>
      <c r="K248" s="240"/>
      <c r="L248" s="245"/>
      <c r="M248" s="246"/>
      <c r="N248" s="247"/>
      <c r="O248" s="247"/>
      <c r="P248" s="247"/>
      <c r="Q248" s="247"/>
      <c r="R248" s="247"/>
      <c r="S248" s="247"/>
      <c r="T248" s="248"/>
      <c r="AT248" s="249" t="s">
        <v>140</v>
      </c>
      <c r="AU248" s="249" t="s">
        <v>76</v>
      </c>
      <c r="AV248" s="13" t="s">
        <v>76</v>
      </c>
      <c r="AW248" s="13" t="s">
        <v>30</v>
      </c>
      <c r="AX248" s="13" t="s">
        <v>67</v>
      </c>
      <c r="AY248" s="249" t="s">
        <v>131</v>
      </c>
    </row>
    <row r="249" s="14" customFormat="1">
      <c r="B249" s="250"/>
      <c r="C249" s="251"/>
      <c r="D249" s="230" t="s">
        <v>140</v>
      </c>
      <c r="E249" s="252" t="s">
        <v>1</v>
      </c>
      <c r="F249" s="253" t="s">
        <v>143</v>
      </c>
      <c r="G249" s="251"/>
      <c r="H249" s="254">
        <v>50</v>
      </c>
      <c r="I249" s="255"/>
      <c r="J249" s="251"/>
      <c r="K249" s="251"/>
      <c r="L249" s="256"/>
      <c r="M249" s="257"/>
      <c r="N249" s="258"/>
      <c r="O249" s="258"/>
      <c r="P249" s="258"/>
      <c r="Q249" s="258"/>
      <c r="R249" s="258"/>
      <c r="S249" s="258"/>
      <c r="T249" s="259"/>
      <c r="AT249" s="260" t="s">
        <v>140</v>
      </c>
      <c r="AU249" s="260" t="s">
        <v>76</v>
      </c>
      <c r="AV249" s="14" t="s">
        <v>138</v>
      </c>
      <c r="AW249" s="14" t="s">
        <v>30</v>
      </c>
      <c r="AX249" s="14" t="s">
        <v>74</v>
      </c>
      <c r="AY249" s="260" t="s">
        <v>131</v>
      </c>
    </row>
    <row r="250" s="1" customFormat="1" ht="16.5" customHeight="1">
      <c r="B250" s="38"/>
      <c r="C250" s="275" t="s">
        <v>443</v>
      </c>
      <c r="D250" s="275" t="s">
        <v>355</v>
      </c>
      <c r="E250" s="276" t="s">
        <v>444</v>
      </c>
      <c r="F250" s="277" t="s">
        <v>445</v>
      </c>
      <c r="G250" s="278" t="s">
        <v>136</v>
      </c>
      <c r="H250" s="279">
        <v>20.399999999999999</v>
      </c>
      <c r="I250" s="280"/>
      <c r="J250" s="281">
        <f>ROUND(I250*H250,2)</f>
        <v>0</v>
      </c>
      <c r="K250" s="277" t="s">
        <v>1</v>
      </c>
      <c r="L250" s="282"/>
      <c r="M250" s="283" t="s">
        <v>1</v>
      </c>
      <c r="N250" s="284" t="s">
        <v>38</v>
      </c>
      <c r="O250" s="79"/>
      <c r="P250" s="225">
        <f>O250*H250</f>
        <v>0</v>
      </c>
      <c r="Q250" s="225">
        <v>0.109</v>
      </c>
      <c r="R250" s="225">
        <f>Q250*H250</f>
        <v>2.2235999999999998</v>
      </c>
      <c r="S250" s="225">
        <v>0</v>
      </c>
      <c r="T250" s="226">
        <f>S250*H250</f>
        <v>0</v>
      </c>
      <c r="AR250" s="17" t="s">
        <v>180</v>
      </c>
      <c r="AT250" s="17" t="s">
        <v>355</v>
      </c>
      <c r="AU250" s="17" t="s">
        <v>76</v>
      </c>
      <c r="AY250" s="17" t="s">
        <v>131</v>
      </c>
      <c r="BE250" s="227">
        <f>IF(N250="základní",J250,0)</f>
        <v>0</v>
      </c>
      <c r="BF250" s="227">
        <f>IF(N250="snížená",J250,0)</f>
        <v>0</v>
      </c>
      <c r="BG250" s="227">
        <f>IF(N250="zákl. přenesená",J250,0)</f>
        <v>0</v>
      </c>
      <c r="BH250" s="227">
        <f>IF(N250="sníž. přenesená",J250,0)</f>
        <v>0</v>
      </c>
      <c r="BI250" s="227">
        <f>IF(N250="nulová",J250,0)</f>
        <v>0</v>
      </c>
      <c r="BJ250" s="17" t="s">
        <v>74</v>
      </c>
      <c r="BK250" s="227">
        <f>ROUND(I250*H250,2)</f>
        <v>0</v>
      </c>
      <c r="BL250" s="17" t="s">
        <v>138</v>
      </c>
      <c r="BM250" s="17" t="s">
        <v>446</v>
      </c>
    </row>
    <row r="251" s="12" customFormat="1">
      <c r="B251" s="228"/>
      <c r="C251" s="229"/>
      <c r="D251" s="230" t="s">
        <v>140</v>
      </c>
      <c r="E251" s="231" t="s">
        <v>1</v>
      </c>
      <c r="F251" s="232" t="s">
        <v>447</v>
      </c>
      <c r="G251" s="229"/>
      <c r="H251" s="231" t="s">
        <v>1</v>
      </c>
      <c r="I251" s="233"/>
      <c r="J251" s="229"/>
      <c r="K251" s="229"/>
      <c r="L251" s="234"/>
      <c r="M251" s="235"/>
      <c r="N251" s="236"/>
      <c r="O251" s="236"/>
      <c r="P251" s="236"/>
      <c r="Q251" s="236"/>
      <c r="R251" s="236"/>
      <c r="S251" s="236"/>
      <c r="T251" s="237"/>
      <c r="AT251" s="238" t="s">
        <v>140</v>
      </c>
      <c r="AU251" s="238" t="s">
        <v>76</v>
      </c>
      <c r="AV251" s="12" t="s">
        <v>74</v>
      </c>
      <c r="AW251" s="12" t="s">
        <v>30</v>
      </c>
      <c r="AX251" s="12" t="s">
        <v>67</v>
      </c>
      <c r="AY251" s="238" t="s">
        <v>131</v>
      </c>
    </row>
    <row r="252" s="13" customFormat="1">
      <c r="B252" s="239"/>
      <c r="C252" s="240"/>
      <c r="D252" s="230" t="s">
        <v>140</v>
      </c>
      <c r="E252" s="241" t="s">
        <v>1</v>
      </c>
      <c r="F252" s="242" t="s">
        <v>368</v>
      </c>
      <c r="G252" s="240"/>
      <c r="H252" s="243">
        <v>20.399999999999999</v>
      </c>
      <c r="I252" s="244"/>
      <c r="J252" s="240"/>
      <c r="K252" s="240"/>
      <c r="L252" s="245"/>
      <c r="M252" s="246"/>
      <c r="N252" s="247"/>
      <c r="O252" s="247"/>
      <c r="P252" s="247"/>
      <c r="Q252" s="247"/>
      <c r="R252" s="247"/>
      <c r="S252" s="247"/>
      <c r="T252" s="248"/>
      <c r="AT252" s="249" t="s">
        <v>140</v>
      </c>
      <c r="AU252" s="249" t="s">
        <v>76</v>
      </c>
      <c r="AV252" s="13" t="s">
        <v>76</v>
      </c>
      <c r="AW252" s="13" t="s">
        <v>30</v>
      </c>
      <c r="AX252" s="13" t="s">
        <v>67</v>
      </c>
      <c r="AY252" s="249" t="s">
        <v>131</v>
      </c>
    </row>
    <row r="253" s="14" customFormat="1">
      <c r="B253" s="250"/>
      <c r="C253" s="251"/>
      <c r="D253" s="230" t="s">
        <v>140</v>
      </c>
      <c r="E253" s="252" t="s">
        <v>1</v>
      </c>
      <c r="F253" s="253" t="s">
        <v>143</v>
      </c>
      <c r="G253" s="251"/>
      <c r="H253" s="254">
        <v>20.399999999999999</v>
      </c>
      <c r="I253" s="255"/>
      <c r="J253" s="251"/>
      <c r="K253" s="251"/>
      <c r="L253" s="256"/>
      <c r="M253" s="257"/>
      <c r="N253" s="258"/>
      <c r="O253" s="258"/>
      <c r="P253" s="258"/>
      <c r="Q253" s="258"/>
      <c r="R253" s="258"/>
      <c r="S253" s="258"/>
      <c r="T253" s="259"/>
      <c r="AT253" s="260" t="s">
        <v>140</v>
      </c>
      <c r="AU253" s="260" t="s">
        <v>76</v>
      </c>
      <c r="AV253" s="14" t="s">
        <v>138</v>
      </c>
      <c r="AW253" s="14" t="s">
        <v>30</v>
      </c>
      <c r="AX253" s="14" t="s">
        <v>74</v>
      </c>
      <c r="AY253" s="260" t="s">
        <v>131</v>
      </c>
    </row>
    <row r="254" s="1" customFormat="1" ht="16.5" customHeight="1">
      <c r="B254" s="38"/>
      <c r="C254" s="275" t="s">
        <v>448</v>
      </c>
      <c r="D254" s="275" t="s">
        <v>355</v>
      </c>
      <c r="E254" s="276" t="s">
        <v>449</v>
      </c>
      <c r="F254" s="277" t="s">
        <v>450</v>
      </c>
      <c r="G254" s="278" t="s">
        <v>136</v>
      </c>
      <c r="H254" s="279">
        <v>29.376000000000001</v>
      </c>
      <c r="I254" s="280"/>
      <c r="J254" s="281">
        <f>ROUND(I254*H254,2)</f>
        <v>0</v>
      </c>
      <c r="K254" s="277" t="s">
        <v>146</v>
      </c>
      <c r="L254" s="282"/>
      <c r="M254" s="283" t="s">
        <v>1</v>
      </c>
      <c r="N254" s="284" t="s">
        <v>38</v>
      </c>
      <c r="O254" s="79"/>
      <c r="P254" s="225">
        <f>O254*H254</f>
        <v>0</v>
      </c>
      <c r="Q254" s="225">
        <v>0.222</v>
      </c>
      <c r="R254" s="225">
        <f>Q254*H254</f>
        <v>6.5214720000000002</v>
      </c>
      <c r="S254" s="225">
        <v>0</v>
      </c>
      <c r="T254" s="226">
        <f>S254*H254</f>
        <v>0</v>
      </c>
      <c r="AR254" s="17" t="s">
        <v>180</v>
      </c>
      <c r="AT254" s="17" t="s">
        <v>355</v>
      </c>
      <c r="AU254" s="17" t="s">
        <v>76</v>
      </c>
      <c r="AY254" s="17" t="s">
        <v>131</v>
      </c>
      <c r="BE254" s="227">
        <f>IF(N254="základní",J254,0)</f>
        <v>0</v>
      </c>
      <c r="BF254" s="227">
        <f>IF(N254="snížená",J254,0)</f>
        <v>0</v>
      </c>
      <c r="BG254" s="227">
        <f>IF(N254="zákl. přenesená",J254,0)</f>
        <v>0</v>
      </c>
      <c r="BH254" s="227">
        <f>IF(N254="sníž. přenesená",J254,0)</f>
        <v>0</v>
      </c>
      <c r="BI254" s="227">
        <f>IF(N254="nulová",J254,0)</f>
        <v>0</v>
      </c>
      <c r="BJ254" s="17" t="s">
        <v>74</v>
      </c>
      <c r="BK254" s="227">
        <f>ROUND(I254*H254,2)</f>
        <v>0</v>
      </c>
      <c r="BL254" s="17" t="s">
        <v>138</v>
      </c>
      <c r="BM254" s="17" t="s">
        <v>451</v>
      </c>
    </row>
    <row r="255" s="12" customFormat="1">
      <c r="B255" s="228"/>
      <c r="C255" s="229"/>
      <c r="D255" s="230" t="s">
        <v>140</v>
      </c>
      <c r="E255" s="231" t="s">
        <v>1</v>
      </c>
      <c r="F255" s="232" t="s">
        <v>452</v>
      </c>
      <c r="G255" s="229"/>
      <c r="H255" s="231" t="s">
        <v>1</v>
      </c>
      <c r="I255" s="233"/>
      <c r="J255" s="229"/>
      <c r="K255" s="229"/>
      <c r="L255" s="234"/>
      <c r="M255" s="235"/>
      <c r="N255" s="236"/>
      <c r="O255" s="236"/>
      <c r="P255" s="236"/>
      <c r="Q255" s="236"/>
      <c r="R255" s="236"/>
      <c r="S255" s="236"/>
      <c r="T255" s="237"/>
      <c r="AT255" s="238" t="s">
        <v>140</v>
      </c>
      <c r="AU255" s="238" t="s">
        <v>76</v>
      </c>
      <c r="AV255" s="12" t="s">
        <v>74</v>
      </c>
      <c r="AW255" s="12" t="s">
        <v>30</v>
      </c>
      <c r="AX255" s="12" t="s">
        <v>67</v>
      </c>
      <c r="AY255" s="238" t="s">
        <v>131</v>
      </c>
    </row>
    <row r="256" s="13" customFormat="1">
      <c r="B256" s="239"/>
      <c r="C256" s="240"/>
      <c r="D256" s="230" t="s">
        <v>140</v>
      </c>
      <c r="E256" s="241" t="s">
        <v>1</v>
      </c>
      <c r="F256" s="242" t="s">
        <v>453</v>
      </c>
      <c r="G256" s="240"/>
      <c r="H256" s="243">
        <v>29.376000000000001</v>
      </c>
      <c r="I256" s="244"/>
      <c r="J256" s="240"/>
      <c r="K256" s="240"/>
      <c r="L256" s="245"/>
      <c r="M256" s="246"/>
      <c r="N256" s="247"/>
      <c r="O256" s="247"/>
      <c r="P256" s="247"/>
      <c r="Q256" s="247"/>
      <c r="R256" s="247"/>
      <c r="S256" s="247"/>
      <c r="T256" s="248"/>
      <c r="AT256" s="249" t="s">
        <v>140</v>
      </c>
      <c r="AU256" s="249" t="s">
        <v>76</v>
      </c>
      <c r="AV256" s="13" t="s">
        <v>76</v>
      </c>
      <c r="AW256" s="13" t="s">
        <v>30</v>
      </c>
      <c r="AX256" s="13" t="s">
        <v>67</v>
      </c>
      <c r="AY256" s="249" t="s">
        <v>131</v>
      </c>
    </row>
    <row r="257" s="14" customFormat="1">
      <c r="B257" s="250"/>
      <c r="C257" s="251"/>
      <c r="D257" s="230" t="s">
        <v>140</v>
      </c>
      <c r="E257" s="252" t="s">
        <v>1</v>
      </c>
      <c r="F257" s="253" t="s">
        <v>143</v>
      </c>
      <c r="G257" s="251"/>
      <c r="H257" s="254">
        <v>29.376000000000001</v>
      </c>
      <c r="I257" s="255"/>
      <c r="J257" s="251"/>
      <c r="K257" s="251"/>
      <c r="L257" s="256"/>
      <c r="M257" s="257"/>
      <c r="N257" s="258"/>
      <c r="O257" s="258"/>
      <c r="P257" s="258"/>
      <c r="Q257" s="258"/>
      <c r="R257" s="258"/>
      <c r="S257" s="258"/>
      <c r="T257" s="259"/>
      <c r="AT257" s="260" t="s">
        <v>140</v>
      </c>
      <c r="AU257" s="260" t="s">
        <v>76</v>
      </c>
      <c r="AV257" s="14" t="s">
        <v>138</v>
      </c>
      <c r="AW257" s="14" t="s">
        <v>30</v>
      </c>
      <c r="AX257" s="14" t="s">
        <v>74</v>
      </c>
      <c r="AY257" s="260" t="s">
        <v>131</v>
      </c>
    </row>
    <row r="258" s="1" customFormat="1" ht="16.5" customHeight="1">
      <c r="B258" s="38"/>
      <c r="C258" s="216" t="s">
        <v>454</v>
      </c>
      <c r="D258" s="216" t="s">
        <v>133</v>
      </c>
      <c r="E258" s="217" t="s">
        <v>455</v>
      </c>
      <c r="F258" s="218" t="s">
        <v>456</v>
      </c>
      <c r="G258" s="219" t="s">
        <v>284</v>
      </c>
      <c r="H258" s="220">
        <v>288</v>
      </c>
      <c r="I258" s="221"/>
      <c r="J258" s="222">
        <f>ROUND(I258*H258,2)</f>
        <v>0</v>
      </c>
      <c r="K258" s="218" t="s">
        <v>196</v>
      </c>
      <c r="L258" s="43"/>
      <c r="M258" s="223" t="s">
        <v>1</v>
      </c>
      <c r="N258" s="224" t="s">
        <v>38</v>
      </c>
      <c r="O258" s="79"/>
      <c r="P258" s="225">
        <f>O258*H258</f>
        <v>0</v>
      </c>
      <c r="Q258" s="225">
        <v>0.089779999999999999</v>
      </c>
      <c r="R258" s="225">
        <f>Q258*H258</f>
        <v>25.856639999999999</v>
      </c>
      <c r="S258" s="225">
        <v>0</v>
      </c>
      <c r="T258" s="226">
        <f>S258*H258</f>
        <v>0</v>
      </c>
      <c r="AR258" s="17" t="s">
        <v>138</v>
      </c>
      <c r="AT258" s="17" t="s">
        <v>133</v>
      </c>
      <c r="AU258" s="17" t="s">
        <v>76</v>
      </c>
      <c r="AY258" s="17" t="s">
        <v>131</v>
      </c>
      <c r="BE258" s="227">
        <f>IF(N258="základní",J258,0)</f>
        <v>0</v>
      </c>
      <c r="BF258" s="227">
        <f>IF(N258="snížená",J258,0)</f>
        <v>0</v>
      </c>
      <c r="BG258" s="227">
        <f>IF(N258="zákl. přenesená",J258,0)</f>
        <v>0</v>
      </c>
      <c r="BH258" s="227">
        <f>IF(N258="sníž. přenesená",J258,0)</f>
        <v>0</v>
      </c>
      <c r="BI258" s="227">
        <f>IF(N258="nulová",J258,0)</f>
        <v>0</v>
      </c>
      <c r="BJ258" s="17" t="s">
        <v>74</v>
      </c>
      <c r="BK258" s="227">
        <f>ROUND(I258*H258,2)</f>
        <v>0</v>
      </c>
      <c r="BL258" s="17" t="s">
        <v>138</v>
      </c>
      <c r="BM258" s="17" t="s">
        <v>457</v>
      </c>
    </row>
    <row r="259" s="12" customFormat="1">
      <c r="B259" s="228"/>
      <c r="C259" s="229"/>
      <c r="D259" s="230" t="s">
        <v>140</v>
      </c>
      <c r="E259" s="231" t="s">
        <v>1</v>
      </c>
      <c r="F259" s="232" t="s">
        <v>458</v>
      </c>
      <c r="G259" s="229"/>
      <c r="H259" s="231" t="s">
        <v>1</v>
      </c>
      <c r="I259" s="233"/>
      <c r="J259" s="229"/>
      <c r="K259" s="229"/>
      <c r="L259" s="234"/>
      <c r="M259" s="235"/>
      <c r="N259" s="236"/>
      <c r="O259" s="236"/>
      <c r="P259" s="236"/>
      <c r="Q259" s="236"/>
      <c r="R259" s="236"/>
      <c r="S259" s="236"/>
      <c r="T259" s="237"/>
      <c r="AT259" s="238" t="s">
        <v>140</v>
      </c>
      <c r="AU259" s="238" t="s">
        <v>76</v>
      </c>
      <c r="AV259" s="12" t="s">
        <v>74</v>
      </c>
      <c r="AW259" s="12" t="s">
        <v>30</v>
      </c>
      <c r="AX259" s="12" t="s">
        <v>67</v>
      </c>
      <c r="AY259" s="238" t="s">
        <v>131</v>
      </c>
    </row>
    <row r="260" s="13" customFormat="1">
      <c r="B260" s="239"/>
      <c r="C260" s="240"/>
      <c r="D260" s="230" t="s">
        <v>140</v>
      </c>
      <c r="E260" s="241" t="s">
        <v>1</v>
      </c>
      <c r="F260" s="242" t="s">
        <v>459</v>
      </c>
      <c r="G260" s="240"/>
      <c r="H260" s="243">
        <v>288</v>
      </c>
      <c r="I260" s="244"/>
      <c r="J260" s="240"/>
      <c r="K260" s="240"/>
      <c r="L260" s="245"/>
      <c r="M260" s="246"/>
      <c r="N260" s="247"/>
      <c r="O260" s="247"/>
      <c r="P260" s="247"/>
      <c r="Q260" s="247"/>
      <c r="R260" s="247"/>
      <c r="S260" s="247"/>
      <c r="T260" s="248"/>
      <c r="AT260" s="249" t="s">
        <v>140</v>
      </c>
      <c r="AU260" s="249" t="s">
        <v>76</v>
      </c>
      <c r="AV260" s="13" t="s">
        <v>76</v>
      </c>
      <c r="AW260" s="13" t="s">
        <v>30</v>
      </c>
      <c r="AX260" s="13" t="s">
        <v>67</v>
      </c>
      <c r="AY260" s="249" t="s">
        <v>131</v>
      </c>
    </row>
    <row r="261" s="14" customFormat="1">
      <c r="B261" s="250"/>
      <c r="C261" s="251"/>
      <c r="D261" s="230" t="s">
        <v>140</v>
      </c>
      <c r="E261" s="252" t="s">
        <v>1</v>
      </c>
      <c r="F261" s="253" t="s">
        <v>143</v>
      </c>
      <c r="G261" s="251"/>
      <c r="H261" s="254">
        <v>288</v>
      </c>
      <c r="I261" s="255"/>
      <c r="J261" s="251"/>
      <c r="K261" s="251"/>
      <c r="L261" s="256"/>
      <c r="M261" s="257"/>
      <c r="N261" s="258"/>
      <c r="O261" s="258"/>
      <c r="P261" s="258"/>
      <c r="Q261" s="258"/>
      <c r="R261" s="258"/>
      <c r="S261" s="258"/>
      <c r="T261" s="259"/>
      <c r="AT261" s="260" t="s">
        <v>140</v>
      </c>
      <c r="AU261" s="260" t="s">
        <v>76</v>
      </c>
      <c r="AV261" s="14" t="s">
        <v>138</v>
      </c>
      <c r="AW261" s="14" t="s">
        <v>30</v>
      </c>
      <c r="AX261" s="14" t="s">
        <v>74</v>
      </c>
      <c r="AY261" s="260" t="s">
        <v>131</v>
      </c>
    </row>
    <row r="262" s="1" customFormat="1" ht="16.5" customHeight="1">
      <c r="B262" s="38"/>
      <c r="C262" s="216" t="s">
        <v>460</v>
      </c>
      <c r="D262" s="216" t="s">
        <v>133</v>
      </c>
      <c r="E262" s="217" t="s">
        <v>461</v>
      </c>
      <c r="F262" s="218" t="s">
        <v>462</v>
      </c>
      <c r="G262" s="219" t="s">
        <v>284</v>
      </c>
      <c r="H262" s="220">
        <v>48</v>
      </c>
      <c r="I262" s="221"/>
      <c r="J262" s="222">
        <f>ROUND(I262*H262,2)</f>
        <v>0</v>
      </c>
      <c r="K262" s="218" t="s">
        <v>196</v>
      </c>
      <c r="L262" s="43"/>
      <c r="M262" s="223" t="s">
        <v>1</v>
      </c>
      <c r="N262" s="224" t="s">
        <v>38</v>
      </c>
      <c r="O262" s="79"/>
      <c r="P262" s="225">
        <f>O262*H262</f>
        <v>0</v>
      </c>
      <c r="Q262" s="225">
        <v>0.15540000000000001</v>
      </c>
      <c r="R262" s="225">
        <f>Q262*H262</f>
        <v>7.4592000000000009</v>
      </c>
      <c r="S262" s="225">
        <v>0</v>
      </c>
      <c r="T262" s="226">
        <f>S262*H262</f>
        <v>0</v>
      </c>
      <c r="AR262" s="17" t="s">
        <v>138</v>
      </c>
      <c r="AT262" s="17" t="s">
        <v>133</v>
      </c>
      <c r="AU262" s="17" t="s">
        <v>76</v>
      </c>
      <c r="AY262" s="17" t="s">
        <v>131</v>
      </c>
      <c r="BE262" s="227">
        <f>IF(N262="základní",J262,0)</f>
        <v>0</v>
      </c>
      <c r="BF262" s="227">
        <f>IF(N262="snížená",J262,0)</f>
        <v>0</v>
      </c>
      <c r="BG262" s="227">
        <f>IF(N262="zákl. přenesená",J262,0)</f>
        <v>0</v>
      </c>
      <c r="BH262" s="227">
        <f>IF(N262="sníž. přenesená",J262,0)</f>
        <v>0</v>
      </c>
      <c r="BI262" s="227">
        <f>IF(N262="nulová",J262,0)</f>
        <v>0</v>
      </c>
      <c r="BJ262" s="17" t="s">
        <v>74</v>
      </c>
      <c r="BK262" s="227">
        <f>ROUND(I262*H262,2)</f>
        <v>0</v>
      </c>
      <c r="BL262" s="17" t="s">
        <v>138</v>
      </c>
      <c r="BM262" s="17" t="s">
        <v>463</v>
      </c>
    </row>
    <row r="263" s="12" customFormat="1">
      <c r="B263" s="228"/>
      <c r="C263" s="229"/>
      <c r="D263" s="230" t="s">
        <v>140</v>
      </c>
      <c r="E263" s="231" t="s">
        <v>1</v>
      </c>
      <c r="F263" s="232" t="s">
        <v>464</v>
      </c>
      <c r="G263" s="229"/>
      <c r="H263" s="231" t="s">
        <v>1</v>
      </c>
      <c r="I263" s="233"/>
      <c r="J263" s="229"/>
      <c r="K263" s="229"/>
      <c r="L263" s="234"/>
      <c r="M263" s="235"/>
      <c r="N263" s="236"/>
      <c r="O263" s="236"/>
      <c r="P263" s="236"/>
      <c r="Q263" s="236"/>
      <c r="R263" s="236"/>
      <c r="S263" s="236"/>
      <c r="T263" s="237"/>
      <c r="AT263" s="238" t="s">
        <v>140</v>
      </c>
      <c r="AU263" s="238" t="s">
        <v>76</v>
      </c>
      <c r="AV263" s="12" t="s">
        <v>74</v>
      </c>
      <c r="AW263" s="12" t="s">
        <v>30</v>
      </c>
      <c r="AX263" s="12" t="s">
        <v>67</v>
      </c>
      <c r="AY263" s="238" t="s">
        <v>131</v>
      </c>
    </row>
    <row r="264" s="13" customFormat="1">
      <c r="B264" s="239"/>
      <c r="C264" s="240"/>
      <c r="D264" s="230" t="s">
        <v>140</v>
      </c>
      <c r="E264" s="241" t="s">
        <v>1</v>
      </c>
      <c r="F264" s="242" t="s">
        <v>465</v>
      </c>
      <c r="G264" s="240"/>
      <c r="H264" s="243">
        <v>48</v>
      </c>
      <c r="I264" s="244"/>
      <c r="J264" s="240"/>
      <c r="K264" s="240"/>
      <c r="L264" s="245"/>
      <c r="M264" s="246"/>
      <c r="N264" s="247"/>
      <c r="O264" s="247"/>
      <c r="P264" s="247"/>
      <c r="Q264" s="247"/>
      <c r="R264" s="247"/>
      <c r="S264" s="247"/>
      <c r="T264" s="248"/>
      <c r="AT264" s="249" t="s">
        <v>140</v>
      </c>
      <c r="AU264" s="249" t="s">
        <v>76</v>
      </c>
      <c r="AV264" s="13" t="s">
        <v>76</v>
      </c>
      <c r="AW264" s="13" t="s">
        <v>30</v>
      </c>
      <c r="AX264" s="13" t="s">
        <v>67</v>
      </c>
      <c r="AY264" s="249" t="s">
        <v>131</v>
      </c>
    </row>
    <row r="265" s="14" customFormat="1">
      <c r="B265" s="250"/>
      <c r="C265" s="251"/>
      <c r="D265" s="230" t="s">
        <v>140</v>
      </c>
      <c r="E265" s="252" t="s">
        <v>1</v>
      </c>
      <c r="F265" s="253" t="s">
        <v>143</v>
      </c>
      <c r="G265" s="251"/>
      <c r="H265" s="254">
        <v>48</v>
      </c>
      <c r="I265" s="255"/>
      <c r="J265" s="251"/>
      <c r="K265" s="251"/>
      <c r="L265" s="256"/>
      <c r="M265" s="257"/>
      <c r="N265" s="258"/>
      <c r="O265" s="258"/>
      <c r="P265" s="258"/>
      <c r="Q265" s="258"/>
      <c r="R265" s="258"/>
      <c r="S265" s="258"/>
      <c r="T265" s="259"/>
      <c r="AT265" s="260" t="s">
        <v>140</v>
      </c>
      <c r="AU265" s="260" t="s">
        <v>76</v>
      </c>
      <c r="AV265" s="14" t="s">
        <v>138</v>
      </c>
      <c r="AW265" s="14" t="s">
        <v>30</v>
      </c>
      <c r="AX265" s="14" t="s">
        <v>74</v>
      </c>
      <c r="AY265" s="260" t="s">
        <v>131</v>
      </c>
    </row>
    <row r="266" s="1" customFormat="1" ht="16.5" customHeight="1">
      <c r="B266" s="38"/>
      <c r="C266" s="275" t="s">
        <v>466</v>
      </c>
      <c r="D266" s="275" t="s">
        <v>355</v>
      </c>
      <c r="E266" s="276" t="s">
        <v>467</v>
      </c>
      <c r="F266" s="277" t="s">
        <v>468</v>
      </c>
      <c r="G266" s="278" t="s">
        <v>284</v>
      </c>
      <c r="H266" s="279">
        <v>48.479999999999997</v>
      </c>
      <c r="I266" s="280"/>
      <c r="J266" s="281">
        <f>ROUND(I266*H266,2)</f>
        <v>0</v>
      </c>
      <c r="K266" s="277" t="s">
        <v>146</v>
      </c>
      <c r="L266" s="282"/>
      <c r="M266" s="283" t="s">
        <v>1</v>
      </c>
      <c r="N266" s="284" t="s">
        <v>38</v>
      </c>
      <c r="O266" s="79"/>
      <c r="P266" s="225">
        <f>O266*H266</f>
        <v>0</v>
      </c>
      <c r="Q266" s="225">
        <v>0.048300000000000003</v>
      </c>
      <c r="R266" s="225">
        <f>Q266*H266</f>
        <v>2.3415840000000001</v>
      </c>
      <c r="S266" s="225">
        <v>0</v>
      </c>
      <c r="T266" s="226">
        <f>S266*H266</f>
        <v>0</v>
      </c>
      <c r="AR266" s="17" t="s">
        <v>180</v>
      </c>
      <c r="AT266" s="17" t="s">
        <v>355</v>
      </c>
      <c r="AU266" s="17" t="s">
        <v>76</v>
      </c>
      <c r="AY266" s="17" t="s">
        <v>131</v>
      </c>
      <c r="BE266" s="227">
        <f>IF(N266="základní",J266,0)</f>
        <v>0</v>
      </c>
      <c r="BF266" s="227">
        <f>IF(N266="snížená",J266,0)</f>
        <v>0</v>
      </c>
      <c r="BG266" s="227">
        <f>IF(N266="zákl. přenesená",J266,0)</f>
        <v>0</v>
      </c>
      <c r="BH266" s="227">
        <f>IF(N266="sníž. přenesená",J266,0)</f>
        <v>0</v>
      </c>
      <c r="BI266" s="227">
        <f>IF(N266="nulová",J266,0)</f>
        <v>0</v>
      </c>
      <c r="BJ266" s="17" t="s">
        <v>74</v>
      </c>
      <c r="BK266" s="227">
        <f>ROUND(I266*H266,2)</f>
        <v>0</v>
      </c>
      <c r="BL266" s="17" t="s">
        <v>138</v>
      </c>
      <c r="BM266" s="17" t="s">
        <v>469</v>
      </c>
    </row>
    <row r="267" s="12" customFormat="1">
      <c r="B267" s="228"/>
      <c r="C267" s="229"/>
      <c r="D267" s="230" t="s">
        <v>140</v>
      </c>
      <c r="E267" s="231" t="s">
        <v>1</v>
      </c>
      <c r="F267" s="232" t="s">
        <v>470</v>
      </c>
      <c r="G267" s="229"/>
      <c r="H267" s="231" t="s">
        <v>1</v>
      </c>
      <c r="I267" s="233"/>
      <c r="J267" s="229"/>
      <c r="K267" s="229"/>
      <c r="L267" s="234"/>
      <c r="M267" s="235"/>
      <c r="N267" s="236"/>
      <c r="O267" s="236"/>
      <c r="P267" s="236"/>
      <c r="Q267" s="236"/>
      <c r="R267" s="236"/>
      <c r="S267" s="236"/>
      <c r="T267" s="237"/>
      <c r="AT267" s="238" t="s">
        <v>140</v>
      </c>
      <c r="AU267" s="238" t="s">
        <v>76</v>
      </c>
      <c r="AV267" s="12" t="s">
        <v>74</v>
      </c>
      <c r="AW267" s="12" t="s">
        <v>30</v>
      </c>
      <c r="AX267" s="12" t="s">
        <v>67</v>
      </c>
      <c r="AY267" s="238" t="s">
        <v>131</v>
      </c>
    </row>
    <row r="268" s="13" customFormat="1">
      <c r="B268" s="239"/>
      <c r="C268" s="240"/>
      <c r="D268" s="230" t="s">
        <v>140</v>
      </c>
      <c r="E268" s="241" t="s">
        <v>1</v>
      </c>
      <c r="F268" s="242" t="s">
        <v>471</v>
      </c>
      <c r="G268" s="240"/>
      <c r="H268" s="243">
        <v>48.479999999999997</v>
      </c>
      <c r="I268" s="244"/>
      <c r="J268" s="240"/>
      <c r="K268" s="240"/>
      <c r="L268" s="245"/>
      <c r="M268" s="246"/>
      <c r="N268" s="247"/>
      <c r="O268" s="247"/>
      <c r="P268" s="247"/>
      <c r="Q268" s="247"/>
      <c r="R268" s="247"/>
      <c r="S268" s="247"/>
      <c r="T268" s="248"/>
      <c r="AT268" s="249" t="s">
        <v>140</v>
      </c>
      <c r="AU268" s="249" t="s">
        <v>76</v>
      </c>
      <c r="AV268" s="13" t="s">
        <v>76</v>
      </c>
      <c r="AW268" s="13" t="s">
        <v>30</v>
      </c>
      <c r="AX268" s="13" t="s">
        <v>67</v>
      </c>
      <c r="AY268" s="249" t="s">
        <v>131</v>
      </c>
    </row>
    <row r="269" s="14" customFormat="1">
      <c r="B269" s="250"/>
      <c r="C269" s="251"/>
      <c r="D269" s="230" t="s">
        <v>140</v>
      </c>
      <c r="E269" s="252" t="s">
        <v>1</v>
      </c>
      <c r="F269" s="253" t="s">
        <v>143</v>
      </c>
      <c r="G269" s="251"/>
      <c r="H269" s="254">
        <v>48.479999999999997</v>
      </c>
      <c r="I269" s="255"/>
      <c r="J269" s="251"/>
      <c r="K269" s="251"/>
      <c r="L269" s="256"/>
      <c r="M269" s="257"/>
      <c r="N269" s="258"/>
      <c r="O269" s="258"/>
      <c r="P269" s="258"/>
      <c r="Q269" s="258"/>
      <c r="R269" s="258"/>
      <c r="S269" s="258"/>
      <c r="T269" s="259"/>
      <c r="AT269" s="260" t="s">
        <v>140</v>
      </c>
      <c r="AU269" s="260" t="s">
        <v>76</v>
      </c>
      <c r="AV269" s="14" t="s">
        <v>138</v>
      </c>
      <c r="AW269" s="14" t="s">
        <v>30</v>
      </c>
      <c r="AX269" s="14" t="s">
        <v>74</v>
      </c>
      <c r="AY269" s="260" t="s">
        <v>131</v>
      </c>
    </row>
    <row r="270" s="1" customFormat="1" ht="16.5" customHeight="1">
      <c r="B270" s="38"/>
      <c r="C270" s="216" t="s">
        <v>184</v>
      </c>
      <c r="D270" s="216" t="s">
        <v>133</v>
      </c>
      <c r="E270" s="217" t="s">
        <v>472</v>
      </c>
      <c r="F270" s="218" t="s">
        <v>473</v>
      </c>
      <c r="G270" s="219" t="s">
        <v>284</v>
      </c>
      <c r="H270" s="220">
        <v>120</v>
      </c>
      <c r="I270" s="221"/>
      <c r="J270" s="222">
        <f>ROUND(I270*H270,2)</f>
        <v>0</v>
      </c>
      <c r="K270" s="218" t="s">
        <v>196</v>
      </c>
      <c r="L270" s="43"/>
      <c r="M270" s="223" t="s">
        <v>1</v>
      </c>
      <c r="N270" s="224" t="s">
        <v>38</v>
      </c>
      <c r="O270" s="79"/>
      <c r="P270" s="225">
        <f>O270*H270</f>
        <v>0</v>
      </c>
      <c r="Q270" s="225">
        <v>0.1295</v>
      </c>
      <c r="R270" s="225">
        <f>Q270*H270</f>
        <v>15.540000000000001</v>
      </c>
      <c r="S270" s="225">
        <v>0</v>
      </c>
      <c r="T270" s="226">
        <f>S270*H270</f>
        <v>0</v>
      </c>
      <c r="AR270" s="17" t="s">
        <v>138</v>
      </c>
      <c r="AT270" s="17" t="s">
        <v>133</v>
      </c>
      <c r="AU270" s="17" t="s">
        <v>76</v>
      </c>
      <c r="AY270" s="17" t="s">
        <v>131</v>
      </c>
      <c r="BE270" s="227">
        <f>IF(N270="základní",J270,0)</f>
        <v>0</v>
      </c>
      <c r="BF270" s="227">
        <f>IF(N270="snížená",J270,0)</f>
        <v>0</v>
      </c>
      <c r="BG270" s="227">
        <f>IF(N270="zákl. přenesená",J270,0)</f>
        <v>0</v>
      </c>
      <c r="BH270" s="227">
        <f>IF(N270="sníž. přenesená",J270,0)</f>
        <v>0</v>
      </c>
      <c r="BI270" s="227">
        <f>IF(N270="nulová",J270,0)</f>
        <v>0</v>
      </c>
      <c r="BJ270" s="17" t="s">
        <v>74</v>
      </c>
      <c r="BK270" s="227">
        <f>ROUND(I270*H270,2)</f>
        <v>0</v>
      </c>
      <c r="BL270" s="17" t="s">
        <v>138</v>
      </c>
      <c r="BM270" s="17" t="s">
        <v>474</v>
      </c>
    </row>
    <row r="271" s="12" customFormat="1">
      <c r="B271" s="228"/>
      <c r="C271" s="229"/>
      <c r="D271" s="230" t="s">
        <v>140</v>
      </c>
      <c r="E271" s="231" t="s">
        <v>1</v>
      </c>
      <c r="F271" s="232" t="s">
        <v>475</v>
      </c>
      <c r="G271" s="229"/>
      <c r="H271" s="231" t="s">
        <v>1</v>
      </c>
      <c r="I271" s="233"/>
      <c r="J271" s="229"/>
      <c r="K271" s="229"/>
      <c r="L271" s="234"/>
      <c r="M271" s="235"/>
      <c r="N271" s="236"/>
      <c r="O271" s="236"/>
      <c r="P271" s="236"/>
      <c r="Q271" s="236"/>
      <c r="R271" s="236"/>
      <c r="S271" s="236"/>
      <c r="T271" s="237"/>
      <c r="AT271" s="238" t="s">
        <v>140</v>
      </c>
      <c r="AU271" s="238" t="s">
        <v>76</v>
      </c>
      <c r="AV271" s="12" t="s">
        <v>74</v>
      </c>
      <c r="AW271" s="12" t="s">
        <v>30</v>
      </c>
      <c r="AX271" s="12" t="s">
        <v>67</v>
      </c>
      <c r="AY271" s="238" t="s">
        <v>131</v>
      </c>
    </row>
    <row r="272" s="13" customFormat="1">
      <c r="B272" s="239"/>
      <c r="C272" s="240"/>
      <c r="D272" s="230" t="s">
        <v>140</v>
      </c>
      <c r="E272" s="241" t="s">
        <v>1</v>
      </c>
      <c r="F272" s="242" t="s">
        <v>476</v>
      </c>
      <c r="G272" s="240"/>
      <c r="H272" s="243">
        <v>120</v>
      </c>
      <c r="I272" s="244"/>
      <c r="J272" s="240"/>
      <c r="K272" s="240"/>
      <c r="L272" s="245"/>
      <c r="M272" s="246"/>
      <c r="N272" s="247"/>
      <c r="O272" s="247"/>
      <c r="P272" s="247"/>
      <c r="Q272" s="247"/>
      <c r="R272" s="247"/>
      <c r="S272" s="247"/>
      <c r="T272" s="248"/>
      <c r="AT272" s="249" t="s">
        <v>140</v>
      </c>
      <c r="AU272" s="249" t="s">
        <v>76</v>
      </c>
      <c r="AV272" s="13" t="s">
        <v>76</v>
      </c>
      <c r="AW272" s="13" t="s">
        <v>30</v>
      </c>
      <c r="AX272" s="13" t="s">
        <v>67</v>
      </c>
      <c r="AY272" s="249" t="s">
        <v>131</v>
      </c>
    </row>
    <row r="273" s="14" customFormat="1">
      <c r="B273" s="250"/>
      <c r="C273" s="251"/>
      <c r="D273" s="230" t="s">
        <v>140</v>
      </c>
      <c r="E273" s="252" t="s">
        <v>1</v>
      </c>
      <c r="F273" s="253" t="s">
        <v>143</v>
      </c>
      <c r="G273" s="251"/>
      <c r="H273" s="254">
        <v>120</v>
      </c>
      <c r="I273" s="255"/>
      <c r="J273" s="251"/>
      <c r="K273" s="251"/>
      <c r="L273" s="256"/>
      <c r="M273" s="257"/>
      <c r="N273" s="258"/>
      <c r="O273" s="258"/>
      <c r="P273" s="258"/>
      <c r="Q273" s="258"/>
      <c r="R273" s="258"/>
      <c r="S273" s="258"/>
      <c r="T273" s="259"/>
      <c r="AT273" s="260" t="s">
        <v>140</v>
      </c>
      <c r="AU273" s="260" t="s">
        <v>76</v>
      </c>
      <c r="AV273" s="14" t="s">
        <v>138</v>
      </c>
      <c r="AW273" s="14" t="s">
        <v>30</v>
      </c>
      <c r="AX273" s="14" t="s">
        <v>74</v>
      </c>
      <c r="AY273" s="260" t="s">
        <v>131</v>
      </c>
    </row>
    <row r="274" s="1" customFormat="1" ht="16.5" customHeight="1">
      <c r="B274" s="38"/>
      <c r="C274" s="275" t="s">
        <v>477</v>
      </c>
      <c r="D274" s="275" t="s">
        <v>355</v>
      </c>
      <c r="E274" s="276" t="s">
        <v>478</v>
      </c>
      <c r="F274" s="277" t="s">
        <v>479</v>
      </c>
      <c r="G274" s="278" t="s">
        <v>284</v>
      </c>
      <c r="H274" s="279">
        <v>121.2</v>
      </c>
      <c r="I274" s="280"/>
      <c r="J274" s="281">
        <f>ROUND(I274*H274,2)</f>
        <v>0</v>
      </c>
      <c r="K274" s="277" t="s">
        <v>146</v>
      </c>
      <c r="L274" s="282"/>
      <c r="M274" s="283" t="s">
        <v>1</v>
      </c>
      <c r="N274" s="284" t="s">
        <v>38</v>
      </c>
      <c r="O274" s="79"/>
      <c r="P274" s="225">
        <f>O274*H274</f>
        <v>0</v>
      </c>
      <c r="Q274" s="225">
        <v>0.045999999999999999</v>
      </c>
      <c r="R274" s="225">
        <f>Q274*H274</f>
        <v>5.5751999999999997</v>
      </c>
      <c r="S274" s="225">
        <v>0</v>
      </c>
      <c r="T274" s="226">
        <f>S274*H274</f>
        <v>0</v>
      </c>
      <c r="AR274" s="17" t="s">
        <v>180</v>
      </c>
      <c r="AT274" s="17" t="s">
        <v>355</v>
      </c>
      <c r="AU274" s="17" t="s">
        <v>76</v>
      </c>
      <c r="AY274" s="17" t="s">
        <v>131</v>
      </c>
      <c r="BE274" s="227">
        <f>IF(N274="základní",J274,0)</f>
        <v>0</v>
      </c>
      <c r="BF274" s="227">
        <f>IF(N274="snížená",J274,0)</f>
        <v>0</v>
      </c>
      <c r="BG274" s="227">
        <f>IF(N274="zákl. přenesená",J274,0)</f>
        <v>0</v>
      </c>
      <c r="BH274" s="227">
        <f>IF(N274="sníž. přenesená",J274,0)</f>
        <v>0</v>
      </c>
      <c r="BI274" s="227">
        <f>IF(N274="nulová",J274,0)</f>
        <v>0</v>
      </c>
      <c r="BJ274" s="17" t="s">
        <v>74</v>
      </c>
      <c r="BK274" s="227">
        <f>ROUND(I274*H274,2)</f>
        <v>0</v>
      </c>
      <c r="BL274" s="17" t="s">
        <v>138</v>
      </c>
      <c r="BM274" s="17" t="s">
        <v>480</v>
      </c>
    </row>
    <row r="275" s="13" customFormat="1">
      <c r="B275" s="239"/>
      <c r="C275" s="240"/>
      <c r="D275" s="230" t="s">
        <v>140</v>
      </c>
      <c r="E275" s="241" t="s">
        <v>1</v>
      </c>
      <c r="F275" s="242" t="s">
        <v>481</v>
      </c>
      <c r="G275" s="240"/>
      <c r="H275" s="243">
        <v>121.2</v>
      </c>
      <c r="I275" s="244"/>
      <c r="J275" s="240"/>
      <c r="K275" s="240"/>
      <c r="L275" s="245"/>
      <c r="M275" s="246"/>
      <c r="N275" s="247"/>
      <c r="O275" s="247"/>
      <c r="P275" s="247"/>
      <c r="Q275" s="247"/>
      <c r="R275" s="247"/>
      <c r="S275" s="247"/>
      <c r="T275" s="248"/>
      <c r="AT275" s="249" t="s">
        <v>140</v>
      </c>
      <c r="AU275" s="249" t="s">
        <v>76</v>
      </c>
      <c r="AV275" s="13" t="s">
        <v>76</v>
      </c>
      <c r="AW275" s="13" t="s">
        <v>30</v>
      </c>
      <c r="AX275" s="13" t="s">
        <v>67</v>
      </c>
      <c r="AY275" s="249" t="s">
        <v>131</v>
      </c>
    </row>
    <row r="276" s="14" customFormat="1">
      <c r="B276" s="250"/>
      <c r="C276" s="251"/>
      <c r="D276" s="230" t="s">
        <v>140</v>
      </c>
      <c r="E276" s="252" t="s">
        <v>1</v>
      </c>
      <c r="F276" s="253" t="s">
        <v>143</v>
      </c>
      <c r="G276" s="251"/>
      <c r="H276" s="254">
        <v>121.2</v>
      </c>
      <c r="I276" s="255"/>
      <c r="J276" s="251"/>
      <c r="K276" s="251"/>
      <c r="L276" s="256"/>
      <c r="M276" s="257"/>
      <c r="N276" s="258"/>
      <c r="O276" s="258"/>
      <c r="P276" s="258"/>
      <c r="Q276" s="258"/>
      <c r="R276" s="258"/>
      <c r="S276" s="258"/>
      <c r="T276" s="259"/>
      <c r="AT276" s="260" t="s">
        <v>140</v>
      </c>
      <c r="AU276" s="260" t="s">
        <v>76</v>
      </c>
      <c r="AV276" s="14" t="s">
        <v>138</v>
      </c>
      <c r="AW276" s="14" t="s">
        <v>30</v>
      </c>
      <c r="AX276" s="14" t="s">
        <v>74</v>
      </c>
      <c r="AY276" s="260" t="s">
        <v>131</v>
      </c>
    </row>
    <row r="277" s="1" customFormat="1" ht="16.5" customHeight="1">
      <c r="B277" s="38"/>
      <c r="C277" s="275" t="s">
        <v>482</v>
      </c>
      <c r="D277" s="275" t="s">
        <v>355</v>
      </c>
      <c r="E277" s="276" t="s">
        <v>483</v>
      </c>
      <c r="F277" s="277" t="s">
        <v>484</v>
      </c>
      <c r="G277" s="278" t="s">
        <v>284</v>
      </c>
      <c r="H277" s="279">
        <v>121.2</v>
      </c>
      <c r="I277" s="280"/>
      <c r="J277" s="281">
        <f>ROUND(I277*H277,2)</f>
        <v>0</v>
      </c>
      <c r="K277" s="277" t="s">
        <v>146</v>
      </c>
      <c r="L277" s="282"/>
      <c r="M277" s="283" t="s">
        <v>1</v>
      </c>
      <c r="N277" s="284" t="s">
        <v>38</v>
      </c>
      <c r="O277" s="79"/>
      <c r="P277" s="225">
        <f>O277*H277</f>
        <v>0</v>
      </c>
      <c r="Q277" s="225">
        <v>0.058000000000000003</v>
      </c>
      <c r="R277" s="225">
        <f>Q277*H277</f>
        <v>7.0296000000000003</v>
      </c>
      <c r="S277" s="225">
        <v>0</v>
      </c>
      <c r="T277" s="226">
        <f>S277*H277</f>
        <v>0</v>
      </c>
      <c r="AR277" s="17" t="s">
        <v>180</v>
      </c>
      <c r="AT277" s="17" t="s">
        <v>355</v>
      </c>
      <c r="AU277" s="17" t="s">
        <v>76</v>
      </c>
      <c r="AY277" s="17" t="s">
        <v>131</v>
      </c>
      <c r="BE277" s="227">
        <f>IF(N277="základní",J277,0)</f>
        <v>0</v>
      </c>
      <c r="BF277" s="227">
        <f>IF(N277="snížená",J277,0)</f>
        <v>0</v>
      </c>
      <c r="BG277" s="227">
        <f>IF(N277="zákl. přenesená",J277,0)</f>
        <v>0</v>
      </c>
      <c r="BH277" s="227">
        <f>IF(N277="sníž. přenesená",J277,0)</f>
        <v>0</v>
      </c>
      <c r="BI277" s="227">
        <f>IF(N277="nulová",J277,0)</f>
        <v>0</v>
      </c>
      <c r="BJ277" s="17" t="s">
        <v>74</v>
      </c>
      <c r="BK277" s="227">
        <f>ROUND(I277*H277,2)</f>
        <v>0</v>
      </c>
      <c r="BL277" s="17" t="s">
        <v>138</v>
      </c>
      <c r="BM277" s="17" t="s">
        <v>485</v>
      </c>
    </row>
    <row r="278" s="13" customFormat="1">
      <c r="B278" s="239"/>
      <c r="C278" s="240"/>
      <c r="D278" s="230" t="s">
        <v>140</v>
      </c>
      <c r="E278" s="241" t="s">
        <v>1</v>
      </c>
      <c r="F278" s="242" t="s">
        <v>481</v>
      </c>
      <c r="G278" s="240"/>
      <c r="H278" s="243">
        <v>121.2</v>
      </c>
      <c r="I278" s="244"/>
      <c r="J278" s="240"/>
      <c r="K278" s="240"/>
      <c r="L278" s="245"/>
      <c r="M278" s="246"/>
      <c r="N278" s="247"/>
      <c r="O278" s="247"/>
      <c r="P278" s="247"/>
      <c r="Q278" s="247"/>
      <c r="R278" s="247"/>
      <c r="S278" s="247"/>
      <c r="T278" s="248"/>
      <c r="AT278" s="249" t="s">
        <v>140</v>
      </c>
      <c r="AU278" s="249" t="s">
        <v>76</v>
      </c>
      <c r="AV278" s="13" t="s">
        <v>76</v>
      </c>
      <c r="AW278" s="13" t="s">
        <v>30</v>
      </c>
      <c r="AX278" s="13" t="s">
        <v>67</v>
      </c>
      <c r="AY278" s="249" t="s">
        <v>131</v>
      </c>
    </row>
    <row r="279" s="14" customFormat="1">
      <c r="B279" s="250"/>
      <c r="C279" s="251"/>
      <c r="D279" s="230" t="s">
        <v>140</v>
      </c>
      <c r="E279" s="252" t="s">
        <v>1</v>
      </c>
      <c r="F279" s="253" t="s">
        <v>143</v>
      </c>
      <c r="G279" s="251"/>
      <c r="H279" s="254">
        <v>121.2</v>
      </c>
      <c r="I279" s="255"/>
      <c r="J279" s="251"/>
      <c r="K279" s="251"/>
      <c r="L279" s="256"/>
      <c r="M279" s="257"/>
      <c r="N279" s="258"/>
      <c r="O279" s="258"/>
      <c r="P279" s="258"/>
      <c r="Q279" s="258"/>
      <c r="R279" s="258"/>
      <c r="S279" s="258"/>
      <c r="T279" s="259"/>
      <c r="AT279" s="260" t="s">
        <v>140</v>
      </c>
      <c r="AU279" s="260" t="s">
        <v>76</v>
      </c>
      <c r="AV279" s="14" t="s">
        <v>138</v>
      </c>
      <c r="AW279" s="14" t="s">
        <v>30</v>
      </c>
      <c r="AX279" s="14" t="s">
        <v>74</v>
      </c>
      <c r="AY279" s="260" t="s">
        <v>131</v>
      </c>
    </row>
    <row r="280" s="1" customFormat="1" ht="16.5" customHeight="1">
      <c r="B280" s="38"/>
      <c r="C280" s="216" t="s">
        <v>486</v>
      </c>
      <c r="D280" s="216" t="s">
        <v>133</v>
      </c>
      <c r="E280" s="217" t="s">
        <v>487</v>
      </c>
      <c r="F280" s="218" t="s">
        <v>488</v>
      </c>
      <c r="G280" s="219" t="s">
        <v>284</v>
      </c>
      <c r="H280" s="220">
        <v>144</v>
      </c>
      <c r="I280" s="221"/>
      <c r="J280" s="222">
        <f>ROUND(I280*H280,2)</f>
        <v>0</v>
      </c>
      <c r="K280" s="218" t="s">
        <v>146</v>
      </c>
      <c r="L280" s="43"/>
      <c r="M280" s="223" t="s">
        <v>1</v>
      </c>
      <c r="N280" s="224" t="s">
        <v>38</v>
      </c>
      <c r="O280" s="79"/>
      <c r="P280" s="225">
        <f>O280*H280</f>
        <v>0</v>
      </c>
      <c r="Q280" s="225">
        <v>0.14066999999999999</v>
      </c>
      <c r="R280" s="225">
        <f>Q280*H280</f>
        <v>20.25648</v>
      </c>
      <c r="S280" s="225">
        <v>0</v>
      </c>
      <c r="T280" s="226">
        <f>S280*H280</f>
        <v>0</v>
      </c>
      <c r="AR280" s="17" t="s">
        <v>138</v>
      </c>
      <c r="AT280" s="17" t="s">
        <v>133</v>
      </c>
      <c r="AU280" s="17" t="s">
        <v>76</v>
      </c>
      <c r="AY280" s="17" t="s">
        <v>131</v>
      </c>
      <c r="BE280" s="227">
        <f>IF(N280="základní",J280,0)</f>
        <v>0</v>
      </c>
      <c r="BF280" s="227">
        <f>IF(N280="snížená",J280,0)</f>
        <v>0</v>
      </c>
      <c r="BG280" s="227">
        <f>IF(N280="zákl. přenesená",J280,0)</f>
        <v>0</v>
      </c>
      <c r="BH280" s="227">
        <f>IF(N280="sníž. přenesená",J280,0)</f>
        <v>0</v>
      </c>
      <c r="BI280" s="227">
        <f>IF(N280="nulová",J280,0)</f>
        <v>0</v>
      </c>
      <c r="BJ280" s="17" t="s">
        <v>74</v>
      </c>
      <c r="BK280" s="227">
        <f>ROUND(I280*H280,2)</f>
        <v>0</v>
      </c>
      <c r="BL280" s="17" t="s">
        <v>138</v>
      </c>
      <c r="BM280" s="17" t="s">
        <v>489</v>
      </c>
    </row>
    <row r="281" s="12" customFormat="1">
      <c r="B281" s="228"/>
      <c r="C281" s="229"/>
      <c r="D281" s="230" t="s">
        <v>140</v>
      </c>
      <c r="E281" s="231" t="s">
        <v>1</v>
      </c>
      <c r="F281" s="232" t="s">
        <v>286</v>
      </c>
      <c r="G281" s="229"/>
      <c r="H281" s="231" t="s">
        <v>1</v>
      </c>
      <c r="I281" s="233"/>
      <c r="J281" s="229"/>
      <c r="K281" s="229"/>
      <c r="L281" s="234"/>
      <c r="M281" s="235"/>
      <c r="N281" s="236"/>
      <c r="O281" s="236"/>
      <c r="P281" s="236"/>
      <c r="Q281" s="236"/>
      <c r="R281" s="236"/>
      <c r="S281" s="236"/>
      <c r="T281" s="237"/>
      <c r="AT281" s="238" t="s">
        <v>140</v>
      </c>
      <c r="AU281" s="238" t="s">
        <v>76</v>
      </c>
      <c r="AV281" s="12" t="s">
        <v>74</v>
      </c>
      <c r="AW281" s="12" t="s">
        <v>30</v>
      </c>
      <c r="AX281" s="12" t="s">
        <v>67</v>
      </c>
      <c r="AY281" s="238" t="s">
        <v>131</v>
      </c>
    </row>
    <row r="282" s="13" customFormat="1">
      <c r="B282" s="239"/>
      <c r="C282" s="240"/>
      <c r="D282" s="230" t="s">
        <v>140</v>
      </c>
      <c r="E282" s="241" t="s">
        <v>1</v>
      </c>
      <c r="F282" s="242" t="s">
        <v>287</v>
      </c>
      <c r="G282" s="240"/>
      <c r="H282" s="243">
        <v>144</v>
      </c>
      <c r="I282" s="244"/>
      <c r="J282" s="240"/>
      <c r="K282" s="240"/>
      <c r="L282" s="245"/>
      <c r="M282" s="246"/>
      <c r="N282" s="247"/>
      <c r="O282" s="247"/>
      <c r="P282" s="247"/>
      <c r="Q282" s="247"/>
      <c r="R282" s="247"/>
      <c r="S282" s="247"/>
      <c r="T282" s="248"/>
      <c r="AT282" s="249" t="s">
        <v>140</v>
      </c>
      <c r="AU282" s="249" t="s">
        <v>76</v>
      </c>
      <c r="AV282" s="13" t="s">
        <v>76</v>
      </c>
      <c r="AW282" s="13" t="s">
        <v>30</v>
      </c>
      <c r="AX282" s="13" t="s">
        <v>67</v>
      </c>
      <c r="AY282" s="249" t="s">
        <v>131</v>
      </c>
    </row>
    <row r="283" s="14" customFormat="1">
      <c r="B283" s="250"/>
      <c r="C283" s="251"/>
      <c r="D283" s="230" t="s">
        <v>140</v>
      </c>
      <c r="E283" s="252" t="s">
        <v>1</v>
      </c>
      <c r="F283" s="253" t="s">
        <v>143</v>
      </c>
      <c r="G283" s="251"/>
      <c r="H283" s="254">
        <v>144</v>
      </c>
      <c r="I283" s="255"/>
      <c r="J283" s="251"/>
      <c r="K283" s="251"/>
      <c r="L283" s="256"/>
      <c r="M283" s="257"/>
      <c r="N283" s="258"/>
      <c r="O283" s="258"/>
      <c r="P283" s="258"/>
      <c r="Q283" s="258"/>
      <c r="R283" s="258"/>
      <c r="S283" s="258"/>
      <c r="T283" s="259"/>
      <c r="AT283" s="260" t="s">
        <v>140</v>
      </c>
      <c r="AU283" s="260" t="s">
        <v>76</v>
      </c>
      <c r="AV283" s="14" t="s">
        <v>138</v>
      </c>
      <c r="AW283" s="14" t="s">
        <v>30</v>
      </c>
      <c r="AX283" s="14" t="s">
        <v>74</v>
      </c>
      <c r="AY283" s="260" t="s">
        <v>131</v>
      </c>
    </row>
    <row r="284" s="1" customFormat="1" ht="16.5" customHeight="1">
      <c r="B284" s="38"/>
      <c r="C284" s="216" t="s">
        <v>490</v>
      </c>
      <c r="D284" s="216" t="s">
        <v>133</v>
      </c>
      <c r="E284" s="217" t="s">
        <v>491</v>
      </c>
      <c r="F284" s="218" t="s">
        <v>492</v>
      </c>
      <c r="G284" s="219" t="s">
        <v>195</v>
      </c>
      <c r="H284" s="220">
        <v>3.1200000000000001</v>
      </c>
      <c r="I284" s="221"/>
      <c r="J284" s="222">
        <f>ROUND(I284*H284,2)</f>
        <v>0</v>
      </c>
      <c r="K284" s="218" t="s">
        <v>196</v>
      </c>
      <c r="L284" s="43"/>
      <c r="M284" s="223" t="s">
        <v>1</v>
      </c>
      <c r="N284" s="224" t="s">
        <v>38</v>
      </c>
      <c r="O284" s="79"/>
      <c r="P284" s="225">
        <f>O284*H284</f>
        <v>0</v>
      </c>
      <c r="Q284" s="225">
        <v>2.2563399999999998</v>
      </c>
      <c r="R284" s="225">
        <f>Q284*H284</f>
        <v>7.0397807999999999</v>
      </c>
      <c r="S284" s="225">
        <v>0</v>
      </c>
      <c r="T284" s="226">
        <f>S284*H284</f>
        <v>0</v>
      </c>
      <c r="AR284" s="17" t="s">
        <v>138</v>
      </c>
      <c r="AT284" s="17" t="s">
        <v>133</v>
      </c>
      <c r="AU284" s="17" t="s">
        <v>76</v>
      </c>
      <c r="AY284" s="17" t="s">
        <v>131</v>
      </c>
      <c r="BE284" s="227">
        <f>IF(N284="základní",J284,0)</f>
        <v>0</v>
      </c>
      <c r="BF284" s="227">
        <f>IF(N284="snížená",J284,0)</f>
        <v>0</v>
      </c>
      <c r="BG284" s="227">
        <f>IF(N284="zákl. přenesená",J284,0)</f>
        <v>0</v>
      </c>
      <c r="BH284" s="227">
        <f>IF(N284="sníž. přenesená",J284,0)</f>
        <v>0</v>
      </c>
      <c r="BI284" s="227">
        <f>IF(N284="nulová",J284,0)</f>
        <v>0</v>
      </c>
      <c r="BJ284" s="17" t="s">
        <v>74</v>
      </c>
      <c r="BK284" s="227">
        <f>ROUND(I284*H284,2)</f>
        <v>0</v>
      </c>
      <c r="BL284" s="17" t="s">
        <v>138</v>
      </c>
      <c r="BM284" s="17" t="s">
        <v>493</v>
      </c>
    </row>
    <row r="285" s="12" customFormat="1">
      <c r="B285" s="228"/>
      <c r="C285" s="229"/>
      <c r="D285" s="230" t="s">
        <v>140</v>
      </c>
      <c r="E285" s="231" t="s">
        <v>1</v>
      </c>
      <c r="F285" s="232" t="s">
        <v>286</v>
      </c>
      <c r="G285" s="229"/>
      <c r="H285" s="231" t="s">
        <v>1</v>
      </c>
      <c r="I285" s="233"/>
      <c r="J285" s="229"/>
      <c r="K285" s="229"/>
      <c r="L285" s="234"/>
      <c r="M285" s="235"/>
      <c r="N285" s="236"/>
      <c r="O285" s="236"/>
      <c r="P285" s="236"/>
      <c r="Q285" s="236"/>
      <c r="R285" s="236"/>
      <c r="S285" s="236"/>
      <c r="T285" s="237"/>
      <c r="AT285" s="238" t="s">
        <v>140</v>
      </c>
      <c r="AU285" s="238" t="s">
        <v>76</v>
      </c>
      <c r="AV285" s="12" t="s">
        <v>74</v>
      </c>
      <c r="AW285" s="12" t="s">
        <v>30</v>
      </c>
      <c r="AX285" s="12" t="s">
        <v>67</v>
      </c>
      <c r="AY285" s="238" t="s">
        <v>131</v>
      </c>
    </row>
    <row r="286" s="13" customFormat="1">
      <c r="B286" s="239"/>
      <c r="C286" s="240"/>
      <c r="D286" s="230" t="s">
        <v>140</v>
      </c>
      <c r="E286" s="241" t="s">
        <v>1</v>
      </c>
      <c r="F286" s="242" t="s">
        <v>494</v>
      </c>
      <c r="G286" s="240"/>
      <c r="H286" s="243">
        <v>1.44</v>
      </c>
      <c r="I286" s="244"/>
      <c r="J286" s="240"/>
      <c r="K286" s="240"/>
      <c r="L286" s="245"/>
      <c r="M286" s="246"/>
      <c r="N286" s="247"/>
      <c r="O286" s="247"/>
      <c r="P286" s="247"/>
      <c r="Q286" s="247"/>
      <c r="R286" s="247"/>
      <c r="S286" s="247"/>
      <c r="T286" s="248"/>
      <c r="AT286" s="249" t="s">
        <v>140</v>
      </c>
      <c r="AU286" s="249" t="s">
        <v>76</v>
      </c>
      <c r="AV286" s="13" t="s">
        <v>76</v>
      </c>
      <c r="AW286" s="13" t="s">
        <v>30</v>
      </c>
      <c r="AX286" s="13" t="s">
        <v>67</v>
      </c>
      <c r="AY286" s="249" t="s">
        <v>131</v>
      </c>
    </row>
    <row r="287" s="12" customFormat="1">
      <c r="B287" s="228"/>
      <c r="C287" s="229"/>
      <c r="D287" s="230" t="s">
        <v>140</v>
      </c>
      <c r="E287" s="231" t="s">
        <v>1</v>
      </c>
      <c r="F287" s="232" t="s">
        <v>464</v>
      </c>
      <c r="G287" s="229"/>
      <c r="H287" s="231" t="s">
        <v>1</v>
      </c>
      <c r="I287" s="233"/>
      <c r="J287" s="229"/>
      <c r="K287" s="229"/>
      <c r="L287" s="234"/>
      <c r="M287" s="235"/>
      <c r="N287" s="236"/>
      <c r="O287" s="236"/>
      <c r="P287" s="236"/>
      <c r="Q287" s="236"/>
      <c r="R287" s="236"/>
      <c r="S287" s="236"/>
      <c r="T287" s="237"/>
      <c r="AT287" s="238" t="s">
        <v>140</v>
      </c>
      <c r="AU287" s="238" t="s">
        <v>76</v>
      </c>
      <c r="AV287" s="12" t="s">
        <v>74</v>
      </c>
      <c r="AW287" s="12" t="s">
        <v>30</v>
      </c>
      <c r="AX287" s="12" t="s">
        <v>67</v>
      </c>
      <c r="AY287" s="238" t="s">
        <v>131</v>
      </c>
    </row>
    <row r="288" s="13" customFormat="1">
      <c r="B288" s="239"/>
      <c r="C288" s="240"/>
      <c r="D288" s="230" t="s">
        <v>140</v>
      </c>
      <c r="E288" s="241" t="s">
        <v>1</v>
      </c>
      <c r="F288" s="242" t="s">
        <v>495</v>
      </c>
      <c r="G288" s="240"/>
      <c r="H288" s="243">
        <v>0.47999999999999998</v>
      </c>
      <c r="I288" s="244"/>
      <c r="J288" s="240"/>
      <c r="K288" s="240"/>
      <c r="L288" s="245"/>
      <c r="M288" s="246"/>
      <c r="N288" s="247"/>
      <c r="O288" s="247"/>
      <c r="P288" s="247"/>
      <c r="Q288" s="247"/>
      <c r="R288" s="247"/>
      <c r="S288" s="247"/>
      <c r="T288" s="248"/>
      <c r="AT288" s="249" t="s">
        <v>140</v>
      </c>
      <c r="AU288" s="249" t="s">
        <v>76</v>
      </c>
      <c r="AV288" s="13" t="s">
        <v>76</v>
      </c>
      <c r="AW288" s="13" t="s">
        <v>30</v>
      </c>
      <c r="AX288" s="13" t="s">
        <v>67</v>
      </c>
      <c r="AY288" s="249" t="s">
        <v>131</v>
      </c>
    </row>
    <row r="289" s="12" customFormat="1">
      <c r="B289" s="228"/>
      <c r="C289" s="229"/>
      <c r="D289" s="230" t="s">
        <v>140</v>
      </c>
      <c r="E289" s="231" t="s">
        <v>1</v>
      </c>
      <c r="F289" s="232" t="s">
        <v>475</v>
      </c>
      <c r="G289" s="229"/>
      <c r="H289" s="231" t="s">
        <v>1</v>
      </c>
      <c r="I289" s="233"/>
      <c r="J289" s="229"/>
      <c r="K289" s="229"/>
      <c r="L289" s="234"/>
      <c r="M289" s="235"/>
      <c r="N289" s="236"/>
      <c r="O289" s="236"/>
      <c r="P289" s="236"/>
      <c r="Q289" s="236"/>
      <c r="R289" s="236"/>
      <c r="S289" s="236"/>
      <c r="T289" s="237"/>
      <c r="AT289" s="238" t="s">
        <v>140</v>
      </c>
      <c r="AU289" s="238" t="s">
        <v>76</v>
      </c>
      <c r="AV289" s="12" t="s">
        <v>74</v>
      </c>
      <c r="AW289" s="12" t="s">
        <v>30</v>
      </c>
      <c r="AX289" s="12" t="s">
        <v>67</v>
      </c>
      <c r="AY289" s="238" t="s">
        <v>131</v>
      </c>
    </row>
    <row r="290" s="13" customFormat="1">
      <c r="B290" s="239"/>
      <c r="C290" s="240"/>
      <c r="D290" s="230" t="s">
        <v>140</v>
      </c>
      <c r="E290" s="241" t="s">
        <v>1</v>
      </c>
      <c r="F290" s="242" t="s">
        <v>496</v>
      </c>
      <c r="G290" s="240"/>
      <c r="H290" s="243">
        <v>1.2</v>
      </c>
      <c r="I290" s="244"/>
      <c r="J290" s="240"/>
      <c r="K290" s="240"/>
      <c r="L290" s="245"/>
      <c r="M290" s="246"/>
      <c r="N290" s="247"/>
      <c r="O290" s="247"/>
      <c r="P290" s="247"/>
      <c r="Q290" s="247"/>
      <c r="R290" s="247"/>
      <c r="S290" s="247"/>
      <c r="T290" s="248"/>
      <c r="AT290" s="249" t="s">
        <v>140</v>
      </c>
      <c r="AU290" s="249" t="s">
        <v>76</v>
      </c>
      <c r="AV290" s="13" t="s">
        <v>76</v>
      </c>
      <c r="AW290" s="13" t="s">
        <v>30</v>
      </c>
      <c r="AX290" s="13" t="s">
        <v>67</v>
      </c>
      <c r="AY290" s="249" t="s">
        <v>131</v>
      </c>
    </row>
    <row r="291" s="14" customFormat="1">
      <c r="B291" s="250"/>
      <c r="C291" s="251"/>
      <c r="D291" s="230" t="s">
        <v>140</v>
      </c>
      <c r="E291" s="252" t="s">
        <v>1</v>
      </c>
      <c r="F291" s="253" t="s">
        <v>143</v>
      </c>
      <c r="G291" s="251"/>
      <c r="H291" s="254">
        <v>3.1200000000000001</v>
      </c>
      <c r="I291" s="255"/>
      <c r="J291" s="251"/>
      <c r="K291" s="251"/>
      <c r="L291" s="256"/>
      <c r="M291" s="257"/>
      <c r="N291" s="258"/>
      <c r="O291" s="258"/>
      <c r="P291" s="258"/>
      <c r="Q291" s="258"/>
      <c r="R291" s="258"/>
      <c r="S291" s="258"/>
      <c r="T291" s="259"/>
      <c r="AT291" s="260" t="s">
        <v>140</v>
      </c>
      <c r="AU291" s="260" t="s">
        <v>76</v>
      </c>
      <c r="AV291" s="14" t="s">
        <v>138</v>
      </c>
      <c r="AW291" s="14" t="s">
        <v>30</v>
      </c>
      <c r="AX291" s="14" t="s">
        <v>74</v>
      </c>
      <c r="AY291" s="260" t="s">
        <v>131</v>
      </c>
    </row>
    <row r="292" s="1" customFormat="1" ht="16.5" customHeight="1">
      <c r="B292" s="38"/>
      <c r="C292" s="216" t="s">
        <v>497</v>
      </c>
      <c r="D292" s="216" t="s">
        <v>133</v>
      </c>
      <c r="E292" s="217" t="s">
        <v>498</v>
      </c>
      <c r="F292" s="218" t="s">
        <v>499</v>
      </c>
      <c r="G292" s="219" t="s">
        <v>284</v>
      </c>
      <c r="H292" s="220">
        <v>144</v>
      </c>
      <c r="I292" s="221"/>
      <c r="J292" s="222">
        <f>ROUND(I292*H292,2)</f>
        <v>0</v>
      </c>
      <c r="K292" s="218" t="s">
        <v>146</v>
      </c>
      <c r="L292" s="43"/>
      <c r="M292" s="223" t="s">
        <v>1</v>
      </c>
      <c r="N292" s="224" t="s">
        <v>38</v>
      </c>
      <c r="O292" s="79"/>
      <c r="P292" s="225">
        <f>O292*H292</f>
        <v>0</v>
      </c>
      <c r="Q292" s="225">
        <v>0</v>
      </c>
      <c r="R292" s="225">
        <f>Q292*H292</f>
        <v>0</v>
      </c>
      <c r="S292" s="225">
        <v>0</v>
      </c>
      <c r="T292" s="226">
        <f>S292*H292</f>
        <v>0</v>
      </c>
      <c r="AR292" s="17" t="s">
        <v>138</v>
      </c>
      <c r="AT292" s="17" t="s">
        <v>133</v>
      </c>
      <c r="AU292" s="17" t="s">
        <v>76</v>
      </c>
      <c r="AY292" s="17" t="s">
        <v>131</v>
      </c>
      <c r="BE292" s="227">
        <f>IF(N292="základní",J292,0)</f>
        <v>0</v>
      </c>
      <c r="BF292" s="227">
        <f>IF(N292="snížená",J292,0)</f>
        <v>0</v>
      </c>
      <c r="BG292" s="227">
        <f>IF(N292="zákl. přenesená",J292,0)</f>
        <v>0</v>
      </c>
      <c r="BH292" s="227">
        <f>IF(N292="sníž. přenesená",J292,0)</f>
        <v>0</v>
      </c>
      <c r="BI292" s="227">
        <f>IF(N292="nulová",J292,0)</f>
        <v>0</v>
      </c>
      <c r="BJ292" s="17" t="s">
        <v>74</v>
      </c>
      <c r="BK292" s="227">
        <f>ROUND(I292*H292,2)</f>
        <v>0</v>
      </c>
      <c r="BL292" s="17" t="s">
        <v>138</v>
      </c>
      <c r="BM292" s="17" t="s">
        <v>500</v>
      </c>
    </row>
    <row r="293" s="12" customFormat="1">
      <c r="B293" s="228"/>
      <c r="C293" s="229"/>
      <c r="D293" s="230" t="s">
        <v>140</v>
      </c>
      <c r="E293" s="231" t="s">
        <v>1</v>
      </c>
      <c r="F293" s="232" t="s">
        <v>286</v>
      </c>
      <c r="G293" s="229"/>
      <c r="H293" s="231" t="s">
        <v>1</v>
      </c>
      <c r="I293" s="233"/>
      <c r="J293" s="229"/>
      <c r="K293" s="229"/>
      <c r="L293" s="234"/>
      <c r="M293" s="235"/>
      <c r="N293" s="236"/>
      <c r="O293" s="236"/>
      <c r="P293" s="236"/>
      <c r="Q293" s="236"/>
      <c r="R293" s="236"/>
      <c r="S293" s="236"/>
      <c r="T293" s="237"/>
      <c r="AT293" s="238" t="s">
        <v>140</v>
      </c>
      <c r="AU293" s="238" t="s">
        <v>76</v>
      </c>
      <c r="AV293" s="12" t="s">
        <v>74</v>
      </c>
      <c r="AW293" s="12" t="s">
        <v>30</v>
      </c>
      <c r="AX293" s="12" t="s">
        <v>67</v>
      </c>
      <c r="AY293" s="238" t="s">
        <v>131</v>
      </c>
    </row>
    <row r="294" s="13" customFormat="1">
      <c r="B294" s="239"/>
      <c r="C294" s="240"/>
      <c r="D294" s="230" t="s">
        <v>140</v>
      </c>
      <c r="E294" s="241" t="s">
        <v>1</v>
      </c>
      <c r="F294" s="242" t="s">
        <v>287</v>
      </c>
      <c r="G294" s="240"/>
      <c r="H294" s="243">
        <v>144</v>
      </c>
      <c r="I294" s="244"/>
      <c r="J294" s="240"/>
      <c r="K294" s="240"/>
      <c r="L294" s="245"/>
      <c r="M294" s="246"/>
      <c r="N294" s="247"/>
      <c r="O294" s="247"/>
      <c r="P294" s="247"/>
      <c r="Q294" s="247"/>
      <c r="R294" s="247"/>
      <c r="S294" s="247"/>
      <c r="T294" s="248"/>
      <c r="AT294" s="249" t="s">
        <v>140</v>
      </c>
      <c r="AU294" s="249" t="s">
        <v>76</v>
      </c>
      <c r="AV294" s="13" t="s">
        <v>76</v>
      </c>
      <c r="AW294" s="13" t="s">
        <v>30</v>
      </c>
      <c r="AX294" s="13" t="s">
        <v>67</v>
      </c>
      <c r="AY294" s="249" t="s">
        <v>131</v>
      </c>
    </row>
    <row r="295" s="14" customFormat="1">
      <c r="B295" s="250"/>
      <c r="C295" s="251"/>
      <c r="D295" s="230" t="s">
        <v>140</v>
      </c>
      <c r="E295" s="252" t="s">
        <v>1</v>
      </c>
      <c r="F295" s="253" t="s">
        <v>143</v>
      </c>
      <c r="G295" s="251"/>
      <c r="H295" s="254">
        <v>144</v>
      </c>
      <c r="I295" s="255"/>
      <c r="J295" s="251"/>
      <c r="K295" s="251"/>
      <c r="L295" s="256"/>
      <c r="M295" s="257"/>
      <c r="N295" s="258"/>
      <c r="O295" s="258"/>
      <c r="P295" s="258"/>
      <c r="Q295" s="258"/>
      <c r="R295" s="258"/>
      <c r="S295" s="258"/>
      <c r="T295" s="259"/>
      <c r="AT295" s="260" t="s">
        <v>140</v>
      </c>
      <c r="AU295" s="260" t="s">
        <v>76</v>
      </c>
      <c r="AV295" s="14" t="s">
        <v>138</v>
      </c>
      <c r="AW295" s="14" t="s">
        <v>30</v>
      </c>
      <c r="AX295" s="14" t="s">
        <v>74</v>
      </c>
      <c r="AY295" s="260" t="s">
        <v>131</v>
      </c>
    </row>
    <row r="296" s="1" customFormat="1" ht="16.5" customHeight="1">
      <c r="B296" s="38"/>
      <c r="C296" s="216" t="s">
        <v>501</v>
      </c>
      <c r="D296" s="216" t="s">
        <v>133</v>
      </c>
      <c r="E296" s="217" t="s">
        <v>502</v>
      </c>
      <c r="F296" s="218" t="s">
        <v>503</v>
      </c>
      <c r="G296" s="219" t="s">
        <v>136</v>
      </c>
      <c r="H296" s="220">
        <v>2</v>
      </c>
      <c r="I296" s="221"/>
      <c r="J296" s="222">
        <f>ROUND(I296*H296,2)</f>
        <v>0</v>
      </c>
      <c r="K296" s="218" t="s">
        <v>146</v>
      </c>
      <c r="L296" s="43"/>
      <c r="M296" s="223" t="s">
        <v>1</v>
      </c>
      <c r="N296" s="224" t="s">
        <v>38</v>
      </c>
      <c r="O296" s="79"/>
      <c r="P296" s="225">
        <f>O296*H296</f>
        <v>0</v>
      </c>
      <c r="Q296" s="225">
        <v>0</v>
      </c>
      <c r="R296" s="225">
        <f>Q296*H296</f>
        <v>0</v>
      </c>
      <c r="S296" s="225">
        <v>0</v>
      </c>
      <c r="T296" s="226">
        <f>S296*H296</f>
        <v>0</v>
      </c>
      <c r="AR296" s="17" t="s">
        <v>138</v>
      </c>
      <c r="AT296" s="17" t="s">
        <v>133</v>
      </c>
      <c r="AU296" s="17" t="s">
        <v>76</v>
      </c>
      <c r="AY296" s="17" t="s">
        <v>131</v>
      </c>
      <c r="BE296" s="227">
        <f>IF(N296="základní",J296,0)</f>
        <v>0</v>
      </c>
      <c r="BF296" s="227">
        <f>IF(N296="snížená",J296,0)</f>
        <v>0</v>
      </c>
      <c r="BG296" s="227">
        <f>IF(N296="zákl. přenesená",J296,0)</f>
        <v>0</v>
      </c>
      <c r="BH296" s="227">
        <f>IF(N296="sníž. přenesená",J296,0)</f>
        <v>0</v>
      </c>
      <c r="BI296" s="227">
        <f>IF(N296="nulová",J296,0)</f>
        <v>0</v>
      </c>
      <c r="BJ296" s="17" t="s">
        <v>74</v>
      </c>
      <c r="BK296" s="227">
        <f>ROUND(I296*H296,2)</f>
        <v>0</v>
      </c>
      <c r="BL296" s="17" t="s">
        <v>138</v>
      </c>
      <c r="BM296" s="17" t="s">
        <v>504</v>
      </c>
    </row>
    <row r="297" s="12" customFormat="1">
      <c r="B297" s="228"/>
      <c r="C297" s="229"/>
      <c r="D297" s="230" t="s">
        <v>140</v>
      </c>
      <c r="E297" s="231" t="s">
        <v>1</v>
      </c>
      <c r="F297" s="232" t="s">
        <v>350</v>
      </c>
      <c r="G297" s="229"/>
      <c r="H297" s="231" t="s">
        <v>1</v>
      </c>
      <c r="I297" s="233"/>
      <c r="J297" s="229"/>
      <c r="K297" s="229"/>
      <c r="L297" s="234"/>
      <c r="M297" s="235"/>
      <c r="N297" s="236"/>
      <c r="O297" s="236"/>
      <c r="P297" s="236"/>
      <c r="Q297" s="236"/>
      <c r="R297" s="236"/>
      <c r="S297" s="236"/>
      <c r="T297" s="237"/>
      <c r="AT297" s="238" t="s">
        <v>140</v>
      </c>
      <c r="AU297" s="238" t="s">
        <v>76</v>
      </c>
      <c r="AV297" s="12" t="s">
        <v>74</v>
      </c>
      <c r="AW297" s="12" t="s">
        <v>30</v>
      </c>
      <c r="AX297" s="12" t="s">
        <v>67</v>
      </c>
      <c r="AY297" s="238" t="s">
        <v>131</v>
      </c>
    </row>
    <row r="298" s="13" customFormat="1">
      <c r="B298" s="239"/>
      <c r="C298" s="240"/>
      <c r="D298" s="230" t="s">
        <v>140</v>
      </c>
      <c r="E298" s="241" t="s">
        <v>1</v>
      </c>
      <c r="F298" s="242" t="s">
        <v>76</v>
      </c>
      <c r="G298" s="240"/>
      <c r="H298" s="243">
        <v>2</v>
      </c>
      <c r="I298" s="244"/>
      <c r="J298" s="240"/>
      <c r="K298" s="240"/>
      <c r="L298" s="245"/>
      <c r="M298" s="246"/>
      <c r="N298" s="247"/>
      <c r="O298" s="247"/>
      <c r="P298" s="247"/>
      <c r="Q298" s="247"/>
      <c r="R298" s="247"/>
      <c r="S298" s="247"/>
      <c r="T298" s="248"/>
      <c r="AT298" s="249" t="s">
        <v>140</v>
      </c>
      <c r="AU298" s="249" t="s">
        <v>76</v>
      </c>
      <c r="AV298" s="13" t="s">
        <v>76</v>
      </c>
      <c r="AW298" s="13" t="s">
        <v>30</v>
      </c>
      <c r="AX298" s="13" t="s">
        <v>67</v>
      </c>
      <c r="AY298" s="249" t="s">
        <v>131</v>
      </c>
    </row>
    <row r="299" s="14" customFormat="1">
      <c r="B299" s="250"/>
      <c r="C299" s="251"/>
      <c r="D299" s="230" t="s">
        <v>140</v>
      </c>
      <c r="E299" s="252" t="s">
        <v>1</v>
      </c>
      <c r="F299" s="253" t="s">
        <v>143</v>
      </c>
      <c r="G299" s="251"/>
      <c r="H299" s="254">
        <v>2</v>
      </c>
      <c r="I299" s="255"/>
      <c r="J299" s="251"/>
      <c r="K299" s="251"/>
      <c r="L299" s="256"/>
      <c r="M299" s="257"/>
      <c r="N299" s="258"/>
      <c r="O299" s="258"/>
      <c r="P299" s="258"/>
      <c r="Q299" s="258"/>
      <c r="R299" s="258"/>
      <c r="S299" s="258"/>
      <c r="T299" s="259"/>
      <c r="AT299" s="260" t="s">
        <v>140</v>
      </c>
      <c r="AU299" s="260" t="s">
        <v>76</v>
      </c>
      <c r="AV299" s="14" t="s">
        <v>138</v>
      </c>
      <c r="AW299" s="14" t="s">
        <v>30</v>
      </c>
      <c r="AX299" s="14" t="s">
        <v>74</v>
      </c>
      <c r="AY299" s="260" t="s">
        <v>131</v>
      </c>
    </row>
    <row r="300" s="11" customFormat="1" ht="22.8" customHeight="1">
      <c r="B300" s="200"/>
      <c r="C300" s="201"/>
      <c r="D300" s="202" t="s">
        <v>66</v>
      </c>
      <c r="E300" s="214" t="s">
        <v>505</v>
      </c>
      <c r="F300" s="214" t="s">
        <v>506</v>
      </c>
      <c r="G300" s="201"/>
      <c r="H300" s="201"/>
      <c r="I300" s="204"/>
      <c r="J300" s="215">
        <f>BK300</f>
        <v>0</v>
      </c>
      <c r="K300" s="201"/>
      <c r="L300" s="206"/>
      <c r="M300" s="207"/>
      <c r="N300" s="208"/>
      <c r="O300" s="208"/>
      <c r="P300" s="209">
        <f>P301</f>
        <v>0</v>
      </c>
      <c r="Q300" s="208"/>
      <c r="R300" s="209">
        <f>R301</f>
        <v>0</v>
      </c>
      <c r="S300" s="208"/>
      <c r="T300" s="210">
        <f>T301</f>
        <v>0</v>
      </c>
      <c r="AR300" s="211" t="s">
        <v>74</v>
      </c>
      <c r="AT300" s="212" t="s">
        <v>66</v>
      </c>
      <c r="AU300" s="212" t="s">
        <v>74</v>
      </c>
      <c r="AY300" s="211" t="s">
        <v>131</v>
      </c>
      <c r="BK300" s="213">
        <f>BK301</f>
        <v>0</v>
      </c>
    </row>
    <row r="301" s="1" customFormat="1" ht="16.5" customHeight="1">
      <c r="B301" s="38"/>
      <c r="C301" s="216" t="s">
        <v>507</v>
      </c>
      <c r="D301" s="216" t="s">
        <v>133</v>
      </c>
      <c r="E301" s="217" t="s">
        <v>508</v>
      </c>
      <c r="F301" s="218" t="s">
        <v>509</v>
      </c>
      <c r="G301" s="219" t="s">
        <v>231</v>
      </c>
      <c r="H301" s="220">
        <v>217.173</v>
      </c>
      <c r="I301" s="221"/>
      <c r="J301" s="222">
        <f>ROUND(I301*H301,2)</f>
        <v>0</v>
      </c>
      <c r="K301" s="218" t="s">
        <v>196</v>
      </c>
      <c r="L301" s="43"/>
      <c r="M301" s="285" t="s">
        <v>1</v>
      </c>
      <c r="N301" s="286" t="s">
        <v>38</v>
      </c>
      <c r="O301" s="287"/>
      <c r="P301" s="288">
        <f>O301*H301</f>
        <v>0</v>
      </c>
      <c r="Q301" s="288">
        <v>0</v>
      </c>
      <c r="R301" s="288">
        <f>Q301*H301</f>
        <v>0</v>
      </c>
      <c r="S301" s="288">
        <v>0</v>
      </c>
      <c r="T301" s="289">
        <f>S301*H301</f>
        <v>0</v>
      </c>
      <c r="AR301" s="17" t="s">
        <v>138</v>
      </c>
      <c r="AT301" s="17" t="s">
        <v>133</v>
      </c>
      <c r="AU301" s="17" t="s">
        <v>76</v>
      </c>
      <c r="AY301" s="17" t="s">
        <v>131</v>
      </c>
      <c r="BE301" s="227">
        <f>IF(N301="základní",J301,0)</f>
        <v>0</v>
      </c>
      <c r="BF301" s="227">
        <f>IF(N301="snížená",J301,0)</f>
        <v>0</v>
      </c>
      <c r="BG301" s="227">
        <f>IF(N301="zákl. přenesená",J301,0)</f>
        <v>0</v>
      </c>
      <c r="BH301" s="227">
        <f>IF(N301="sníž. přenesená",J301,0)</f>
        <v>0</v>
      </c>
      <c r="BI301" s="227">
        <f>IF(N301="nulová",J301,0)</f>
        <v>0</v>
      </c>
      <c r="BJ301" s="17" t="s">
        <v>74</v>
      </c>
      <c r="BK301" s="227">
        <f>ROUND(I301*H301,2)</f>
        <v>0</v>
      </c>
      <c r="BL301" s="17" t="s">
        <v>138</v>
      </c>
      <c r="BM301" s="17" t="s">
        <v>510</v>
      </c>
    </row>
    <row r="302" s="1" customFormat="1" ht="6.96" customHeight="1">
      <c r="B302" s="57"/>
      <c r="C302" s="58"/>
      <c r="D302" s="58"/>
      <c r="E302" s="58"/>
      <c r="F302" s="58"/>
      <c r="G302" s="58"/>
      <c r="H302" s="58"/>
      <c r="I302" s="167"/>
      <c r="J302" s="58"/>
      <c r="K302" s="58"/>
      <c r="L302" s="43"/>
    </row>
  </sheetData>
  <sheetProtection sheet="1" autoFilter="0" formatColumns="0" formatRows="0" objects="1" scenarios="1" spinCount="100000" saltValue="d2W1PRdWNYrhzmb/KSLoZDW3vv5clYasJ0zCgiCP25p4cJCt3MfQcy58aSFb/82gTm5pW8bPjmpT2GEqnHaUQA==" hashValue="uSHzGl6tG9ibtzKizdHimHmQVETPLCnXq33nq0svAyyWxKRImRQZDmdhtRxq+U3zyBO17brufdwnzCCtqAgs8g==" algorithmName="SHA-512" password="CC35"/>
  <autoFilter ref="C92:K301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1:H81"/>
    <mergeCell ref="E83:H83"/>
    <mergeCell ref="E85:H85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100.83" customWidth="1"/>
    <col min="7" max="7" width="8.67" customWidth="1"/>
    <col min="8" max="8" width="11.17" customWidth="1"/>
    <col min="9" max="9" width="14.17" style="136" customWidth="1"/>
    <col min="10" max="10" width="23.5" customWidth="1"/>
    <col min="11" max="11" width="15.5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7" t="s">
        <v>89</v>
      </c>
    </row>
    <row r="3" ht="6.96" customHeight="1">
      <c r="B3" s="137"/>
      <c r="C3" s="138"/>
      <c r="D3" s="138"/>
      <c r="E3" s="138"/>
      <c r="F3" s="138"/>
      <c r="G3" s="138"/>
      <c r="H3" s="138"/>
      <c r="I3" s="139"/>
      <c r="J3" s="138"/>
      <c r="K3" s="138"/>
      <c r="L3" s="20"/>
      <c r="AT3" s="17" t="s">
        <v>76</v>
      </c>
    </row>
    <row r="4" ht="24.96" customHeight="1">
      <c r="B4" s="20"/>
      <c r="D4" s="140" t="s">
        <v>102</v>
      </c>
      <c r="L4" s="20"/>
      <c r="M4" s="24" t="s">
        <v>10</v>
      </c>
      <c r="AT4" s="17" t="s">
        <v>4</v>
      </c>
    </row>
    <row r="5" ht="6.96" customHeight="1">
      <c r="B5" s="20"/>
      <c r="L5" s="20"/>
    </row>
    <row r="6" ht="12" customHeight="1">
      <c r="B6" s="20"/>
      <c r="D6" s="141" t="s">
        <v>16</v>
      </c>
      <c r="L6" s="20"/>
    </row>
    <row r="7" ht="16.5" customHeight="1">
      <c r="B7" s="20"/>
      <c r="E7" s="142" t="str">
        <f>'Rekapitulace stavby'!K6</f>
        <v>Rekonstrukce stávajícího chodníku a zpevněných ploch na ul. Balbínova, Šumperk</v>
      </c>
      <c r="F7" s="141"/>
      <c r="G7" s="141"/>
      <c r="H7" s="141"/>
      <c r="L7" s="20"/>
    </row>
    <row r="8" ht="12" customHeight="1">
      <c r="B8" s="20"/>
      <c r="D8" s="141" t="s">
        <v>103</v>
      </c>
      <c r="L8" s="20"/>
    </row>
    <row r="9" s="1" customFormat="1" ht="16.5" customHeight="1">
      <c r="B9" s="43"/>
      <c r="E9" s="142" t="s">
        <v>275</v>
      </c>
      <c r="F9" s="1"/>
      <c r="G9" s="1"/>
      <c r="H9" s="1"/>
      <c r="I9" s="143"/>
      <c r="L9" s="43"/>
    </row>
    <row r="10" s="1" customFormat="1" ht="12" customHeight="1">
      <c r="B10" s="43"/>
      <c r="D10" s="141" t="s">
        <v>105</v>
      </c>
      <c r="I10" s="143"/>
      <c r="L10" s="43"/>
    </row>
    <row r="11" s="1" customFormat="1" ht="36.96" customHeight="1">
      <c r="B11" s="43"/>
      <c r="E11" s="144" t="s">
        <v>511</v>
      </c>
      <c r="F11" s="1"/>
      <c r="G11" s="1"/>
      <c r="H11" s="1"/>
      <c r="I11" s="143"/>
      <c r="L11" s="43"/>
    </row>
    <row r="12" s="1" customFormat="1">
      <c r="B12" s="43"/>
      <c r="I12" s="143"/>
      <c r="L12" s="43"/>
    </row>
    <row r="13" s="1" customFormat="1" ht="12" customHeight="1">
      <c r="B13" s="43"/>
      <c r="D13" s="141" t="s">
        <v>18</v>
      </c>
      <c r="F13" s="17" t="s">
        <v>1</v>
      </c>
      <c r="I13" s="145" t="s">
        <v>19</v>
      </c>
      <c r="J13" s="17" t="s">
        <v>1</v>
      </c>
      <c r="L13" s="43"/>
    </row>
    <row r="14" s="1" customFormat="1" ht="12" customHeight="1">
      <c r="B14" s="43"/>
      <c r="D14" s="141" t="s">
        <v>20</v>
      </c>
      <c r="F14" s="17" t="s">
        <v>21</v>
      </c>
      <c r="I14" s="145" t="s">
        <v>22</v>
      </c>
      <c r="J14" s="146" t="str">
        <f>'Rekapitulace stavby'!AN8</f>
        <v>8. 2. 2019</v>
      </c>
      <c r="L14" s="43"/>
    </row>
    <row r="15" s="1" customFormat="1" ht="10.8" customHeight="1">
      <c r="B15" s="43"/>
      <c r="I15" s="143"/>
      <c r="L15" s="43"/>
    </row>
    <row r="16" s="1" customFormat="1" ht="12" customHeight="1">
      <c r="B16" s="43"/>
      <c r="D16" s="141" t="s">
        <v>24</v>
      </c>
      <c r="I16" s="145" t="s">
        <v>25</v>
      </c>
      <c r="J16" s="17" t="str">
        <f>IF('Rekapitulace stavby'!AN10="","",'Rekapitulace stavby'!AN10)</f>
        <v/>
      </c>
      <c r="L16" s="43"/>
    </row>
    <row r="17" s="1" customFormat="1" ht="18" customHeight="1">
      <c r="B17" s="43"/>
      <c r="E17" s="17" t="str">
        <f>IF('Rekapitulace stavby'!E11="","",'Rekapitulace stavby'!E11)</f>
        <v xml:space="preserve"> </v>
      </c>
      <c r="I17" s="145" t="s">
        <v>26</v>
      </c>
      <c r="J17" s="17" t="str">
        <f>IF('Rekapitulace stavby'!AN11="","",'Rekapitulace stavby'!AN11)</f>
        <v/>
      </c>
      <c r="L17" s="43"/>
    </row>
    <row r="18" s="1" customFormat="1" ht="6.96" customHeight="1">
      <c r="B18" s="43"/>
      <c r="I18" s="143"/>
      <c r="L18" s="43"/>
    </row>
    <row r="19" s="1" customFormat="1" ht="12" customHeight="1">
      <c r="B19" s="43"/>
      <c r="D19" s="141" t="s">
        <v>27</v>
      </c>
      <c r="I19" s="145" t="s">
        <v>25</v>
      </c>
      <c r="J19" s="33" t="str">
        <f>'Rekapitulace stavby'!AN13</f>
        <v>Vyplň údaj</v>
      </c>
      <c r="L19" s="43"/>
    </row>
    <row r="20" s="1" customFormat="1" ht="18" customHeight="1">
      <c r="B20" s="43"/>
      <c r="E20" s="33" t="str">
        <f>'Rekapitulace stavby'!E14</f>
        <v>Vyplň údaj</v>
      </c>
      <c r="F20" s="17"/>
      <c r="G20" s="17"/>
      <c r="H20" s="17"/>
      <c r="I20" s="145" t="s">
        <v>26</v>
      </c>
      <c r="J20" s="33" t="str">
        <f>'Rekapitulace stavby'!AN14</f>
        <v>Vyplň údaj</v>
      </c>
      <c r="L20" s="43"/>
    </row>
    <row r="21" s="1" customFormat="1" ht="6.96" customHeight="1">
      <c r="B21" s="43"/>
      <c r="I21" s="143"/>
      <c r="L21" s="43"/>
    </row>
    <row r="22" s="1" customFormat="1" ht="12" customHeight="1">
      <c r="B22" s="43"/>
      <c r="D22" s="141" t="s">
        <v>29</v>
      </c>
      <c r="I22" s="145" t="s">
        <v>25</v>
      </c>
      <c r="J22" s="17" t="str">
        <f>IF('Rekapitulace stavby'!AN16="","",'Rekapitulace stavby'!AN16)</f>
        <v/>
      </c>
      <c r="L22" s="43"/>
    </row>
    <row r="23" s="1" customFormat="1" ht="18" customHeight="1">
      <c r="B23" s="43"/>
      <c r="E23" s="17" t="str">
        <f>IF('Rekapitulace stavby'!E17="","",'Rekapitulace stavby'!E17)</f>
        <v xml:space="preserve"> </v>
      </c>
      <c r="I23" s="145" t="s">
        <v>26</v>
      </c>
      <c r="J23" s="17" t="str">
        <f>IF('Rekapitulace stavby'!AN17="","",'Rekapitulace stavby'!AN17)</f>
        <v/>
      </c>
      <c r="L23" s="43"/>
    </row>
    <row r="24" s="1" customFormat="1" ht="6.96" customHeight="1">
      <c r="B24" s="43"/>
      <c r="I24" s="143"/>
      <c r="L24" s="43"/>
    </row>
    <row r="25" s="1" customFormat="1" ht="12" customHeight="1">
      <c r="B25" s="43"/>
      <c r="D25" s="141" t="s">
        <v>31</v>
      </c>
      <c r="I25" s="145" t="s">
        <v>25</v>
      </c>
      <c r="J25" s="17" t="str">
        <f>IF('Rekapitulace stavby'!AN19="","",'Rekapitulace stavby'!AN19)</f>
        <v/>
      </c>
      <c r="L25" s="43"/>
    </row>
    <row r="26" s="1" customFormat="1" ht="18" customHeight="1">
      <c r="B26" s="43"/>
      <c r="E26" s="17" t="str">
        <f>IF('Rekapitulace stavby'!E20="","",'Rekapitulace stavby'!E20)</f>
        <v xml:space="preserve"> </v>
      </c>
      <c r="I26" s="145" t="s">
        <v>26</v>
      </c>
      <c r="J26" s="17" t="str">
        <f>IF('Rekapitulace stavby'!AN20="","",'Rekapitulace stavby'!AN20)</f>
        <v/>
      </c>
      <c r="L26" s="43"/>
    </row>
    <row r="27" s="1" customFormat="1" ht="6.96" customHeight="1">
      <c r="B27" s="43"/>
      <c r="I27" s="143"/>
      <c r="L27" s="43"/>
    </row>
    <row r="28" s="1" customFormat="1" ht="12" customHeight="1">
      <c r="B28" s="43"/>
      <c r="D28" s="141" t="s">
        <v>32</v>
      </c>
      <c r="I28" s="143"/>
      <c r="L28" s="43"/>
    </row>
    <row r="29" s="7" customFormat="1" ht="16.5" customHeight="1">
      <c r="B29" s="147"/>
      <c r="E29" s="148" t="s">
        <v>1</v>
      </c>
      <c r="F29" s="148"/>
      <c r="G29" s="148"/>
      <c r="H29" s="148"/>
      <c r="I29" s="149"/>
      <c r="L29" s="147"/>
    </row>
    <row r="30" s="1" customFormat="1" ht="6.96" customHeight="1">
      <c r="B30" s="43"/>
      <c r="I30" s="143"/>
      <c r="L30" s="43"/>
    </row>
    <row r="31" s="1" customFormat="1" ht="6.96" customHeight="1">
      <c r="B31" s="43"/>
      <c r="D31" s="71"/>
      <c r="E31" s="71"/>
      <c r="F31" s="71"/>
      <c r="G31" s="71"/>
      <c r="H31" s="71"/>
      <c r="I31" s="150"/>
      <c r="J31" s="71"/>
      <c r="K31" s="71"/>
      <c r="L31" s="43"/>
    </row>
    <row r="32" s="1" customFormat="1" ht="25.44" customHeight="1">
      <c r="B32" s="43"/>
      <c r="D32" s="151" t="s">
        <v>33</v>
      </c>
      <c r="I32" s="143"/>
      <c r="J32" s="152">
        <f>ROUND(J87, 2)</f>
        <v>0</v>
      </c>
      <c r="L32" s="43"/>
    </row>
    <row r="33" s="1" customFormat="1" ht="6.96" customHeight="1">
      <c r="B33" s="43"/>
      <c r="D33" s="71"/>
      <c r="E33" s="71"/>
      <c r="F33" s="71"/>
      <c r="G33" s="71"/>
      <c r="H33" s="71"/>
      <c r="I33" s="150"/>
      <c r="J33" s="71"/>
      <c r="K33" s="71"/>
      <c r="L33" s="43"/>
    </row>
    <row r="34" s="1" customFormat="1" ht="14.4" customHeight="1">
      <c r="B34" s="43"/>
      <c r="F34" s="153" t="s">
        <v>35</v>
      </c>
      <c r="I34" s="154" t="s">
        <v>34</v>
      </c>
      <c r="J34" s="153" t="s">
        <v>36</v>
      </c>
      <c r="L34" s="43"/>
    </row>
    <row r="35" s="1" customFormat="1" ht="14.4" customHeight="1">
      <c r="B35" s="43"/>
      <c r="D35" s="141" t="s">
        <v>37</v>
      </c>
      <c r="E35" s="141" t="s">
        <v>38</v>
      </c>
      <c r="F35" s="155">
        <f>ROUND((SUM(BE87:BE95)),  2)</f>
        <v>0</v>
      </c>
      <c r="I35" s="156">
        <v>0.20999999999999999</v>
      </c>
      <c r="J35" s="155">
        <f>ROUND(((SUM(BE87:BE95))*I35),  2)</f>
        <v>0</v>
      </c>
      <c r="L35" s="43"/>
    </row>
    <row r="36" s="1" customFormat="1" ht="14.4" customHeight="1">
      <c r="B36" s="43"/>
      <c r="E36" s="141" t="s">
        <v>39</v>
      </c>
      <c r="F36" s="155">
        <f>ROUND((SUM(BF87:BF95)),  2)</f>
        <v>0</v>
      </c>
      <c r="I36" s="156">
        <v>0.14999999999999999</v>
      </c>
      <c r="J36" s="155">
        <f>ROUND(((SUM(BF87:BF95))*I36),  2)</f>
        <v>0</v>
      </c>
      <c r="L36" s="43"/>
    </row>
    <row r="37" hidden="1" s="1" customFormat="1" ht="14.4" customHeight="1">
      <c r="B37" s="43"/>
      <c r="E37" s="141" t="s">
        <v>40</v>
      </c>
      <c r="F37" s="155">
        <f>ROUND((SUM(BG87:BG95)),  2)</f>
        <v>0</v>
      </c>
      <c r="I37" s="156">
        <v>0.20999999999999999</v>
      </c>
      <c r="J37" s="155">
        <f>0</f>
        <v>0</v>
      </c>
      <c r="L37" s="43"/>
    </row>
    <row r="38" hidden="1" s="1" customFormat="1" ht="14.4" customHeight="1">
      <c r="B38" s="43"/>
      <c r="E38" s="141" t="s">
        <v>41</v>
      </c>
      <c r="F38" s="155">
        <f>ROUND((SUM(BH87:BH95)),  2)</f>
        <v>0</v>
      </c>
      <c r="I38" s="156">
        <v>0.14999999999999999</v>
      </c>
      <c r="J38" s="155">
        <f>0</f>
        <v>0</v>
      </c>
      <c r="L38" s="43"/>
    </row>
    <row r="39" hidden="1" s="1" customFormat="1" ht="14.4" customHeight="1">
      <c r="B39" s="43"/>
      <c r="E39" s="141" t="s">
        <v>42</v>
      </c>
      <c r="F39" s="155">
        <f>ROUND((SUM(BI87:BI95)),  2)</f>
        <v>0</v>
      </c>
      <c r="I39" s="156">
        <v>0</v>
      </c>
      <c r="J39" s="155">
        <f>0</f>
        <v>0</v>
      </c>
      <c r="L39" s="43"/>
    </row>
    <row r="40" s="1" customFormat="1" ht="6.96" customHeight="1">
      <c r="B40" s="43"/>
      <c r="I40" s="143"/>
      <c r="L40" s="43"/>
    </row>
    <row r="41" s="1" customFormat="1" ht="25.44" customHeight="1">
      <c r="B41" s="43"/>
      <c r="C41" s="157"/>
      <c r="D41" s="158" t="s">
        <v>43</v>
      </c>
      <c r="E41" s="159"/>
      <c r="F41" s="159"/>
      <c r="G41" s="160" t="s">
        <v>44</v>
      </c>
      <c r="H41" s="161" t="s">
        <v>45</v>
      </c>
      <c r="I41" s="162"/>
      <c r="J41" s="163">
        <f>SUM(J32:J39)</f>
        <v>0</v>
      </c>
      <c r="K41" s="164"/>
      <c r="L41" s="43"/>
    </row>
    <row r="42" s="1" customFormat="1" ht="14.4" customHeight="1">
      <c r="B42" s="165"/>
      <c r="C42" s="166"/>
      <c r="D42" s="166"/>
      <c r="E42" s="166"/>
      <c r="F42" s="166"/>
      <c r="G42" s="166"/>
      <c r="H42" s="166"/>
      <c r="I42" s="167"/>
      <c r="J42" s="166"/>
      <c r="K42" s="166"/>
      <c r="L42" s="43"/>
    </row>
    <row r="46" s="1" customFormat="1" ht="6.96" customHeight="1">
      <c r="B46" s="168"/>
      <c r="C46" s="169"/>
      <c r="D46" s="169"/>
      <c r="E46" s="169"/>
      <c r="F46" s="169"/>
      <c r="G46" s="169"/>
      <c r="H46" s="169"/>
      <c r="I46" s="170"/>
      <c r="J46" s="169"/>
      <c r="K46" s="169"/>
      <c r="L46" s="43"/>
    </row>
    <row r="47" s="1" customFormat="1" ht="24.96" customHeight="1">
      <c r="B47" s="38"/>
      <c r="C47" s="23" t="s">
        <v>107</v>
      </c>
      <c r="D47" s="39"/>
      <c r="E47" s="39"/>
      <c r="F47" s="39"/>
      <c r="G47" s="39"/>
      <c r="H47" s="39"/>
      <c r="I47" s="143"/>
      <c r="J47" s="39"/>
      <c r="K47" s="39"/>
      <c r="L47" s="43"/>
    </row>
    <row r="48" s="1" customFormat="1" ht="6.96" customHeight="1">
      <c r="B48" s="38"/>
      <c r="C48" s="39"/>
      <c r="D48" s="39"/>
      <c r="E48" s="39"/>
      <c r="F48" s="39"/>
      <c r="G48" s="39"/>
      <c r="H48" s="39"/>
      <c r="I48" s="143"/>
      <c r="J48" s="39"/>
      <c r="K48" s="39"/>
      <c r="L48" s="43"/>
    </row>
    <row r="49" s="1" customFormat="1" ht="12" customHeight="1">
      <c r="B49" s="38"/>
      <c r="C49" s="32" t="s">
        <v>16</v>
      </c>
      <c r="D49" s="39"/>
      <c r="E49" s="39"/>
      <c r="F49" s="39"/>
      <c r="G49" s="39"/>
      <c r="H49" s="39"/>
      <c r="I49" s="143"/>
      <c r="J49" s="39"/>
      <c r="K49" s="39"/>
      <c r="L49" s="43"/>
    </row>
    <row r="50" s="1" customFormat="1" ht="16.5" customHeight="1">
      <c r="B50" s="38"/>
      <c r="C50" s="39"/>
      <c r="D50" s="39"/>
      <c r="E50" s="171" t="str">
        <f>E7</f>
        <v>Rekonstrukce stávajícího chodníku a zpevněných ploch na ul. Balbínova, Šumperk</v>
      </c>
      <c r="F50" s="32"/>
      <c r="G50" s="32"/>
      <c r="H50" s="32"/>
      <c r="I50" s="143"/>
      <c r="J50" s="39"/>
      <c r="K50" s="39"/>
      <c r="L50" s="43"/>
    </row>
    <row r="51" ht="12" customHeight="1">
      <c r="B51" s="21"/>
      <c r="C51" s="32" t="s">
        <v>103</v>
      </c>
      <c r="D51" s="22"/>
      <c r="E51" s="22"/>
      <c r="F51" s="22"/>
      <c r="G51" s="22"/>
      <c r="H51" s="22"/>
      <c r="I51" s="136"/>
      <c r="J51" s="22"/>
      <c r="K51" s="22"/>
      <c r="L51" s="20"/>
    </row>
    <row r="52" s="1" customFormat="1" ht="16.5" customHeight="1">
      <c r="B52" s="38"/>
      <c r="C52" s="39"/>
      <c r="D52" s="39"/>
      <c r="E52" s="171" t="s">
        <v>275</v>
      </c>
      <c r="F52" s="39"/>
      <c r="G52" s="39"/>
      <c r="H52" s="39"/>
      <c r="I52" s="143"/>
      <c r="J52" s="39"/>
      <c r="K52" s="39"/>
      <c r="L52" s="43"/>
    </row>
    <row r="53" s="1" customFormat="1" ht="12" customHeight="1">
      <c r="B53" s="38"/>
      <c r="C53" s="32" t="s">
        <v>105</v>
      </c>
      <c r="D53" s="39"/>
      <c r="E53" s="39"/>
      <c r="F53" s="39"/>
      <c r="G53" s="39"/>
      <c r="H53" s="39"/>
      <c r="I53" s="143"/>
      <c r="J53" s="39"/>
      <c r="K53" s="39"/>
      <c r="L53" s="43"/>
    </row>
    <row r="54" s="1" customFormat="1" ht="16.5" customHeight="1">
      <c r="B54" s="38"/>
      <c r="C54" s="39"/>
      <c r="D54" s="39"/>
      <c r="E54" s="64" t="str">
        <f>E11</f>
        <v>SO 192 - Dopravní značení provizorní - DIO</v>
      </c>
      <c r="F54" s="39"/>
      <c r="G54" s="39"/>
      <c r="H54" s="39"/>
      <c r="I54" s="143"/>
      <c r="J54" s="39"/>
      <c r="K54" s="39"/>
      <c r="L54" s="43"/>
    </row>
    <row r="55" s="1" customFormat="1" ht="6.96" customHeight="1">
      <c r="B55" s="38"/>
      <c r="C55" s="39"/>
      <c r="D55" s="39"/>
      <c r="E55" s="39"/>
      <c r="F55" s="39"/>
      <c r="G55" s="39"/>
      <c r="H55" s="39"/>
      <c r="I55" s="143"/>
      <c r="J55" s="39"/>
      <c r="K55" s="39"/>
      <c r="L55" s="43"/>
    </row>
    <row r="56" s="1" customFormat="1" ht="12" customHeight="1">
      <c r="B56" s="38"/>
      <c r="C56" s="32" t="s">
        <v>20</v>
      </c>
      <c r="D56" s="39"/>
      <c r="E56" s="39"/>
      <c r="F56" s="27" t="str">
        <f>F14</f>
        <v xml:space="preserve"> </v>
      </c>
      <c r="G56" s="39"/>
      <c r="H56" s="39"/>
      <c r="I56" s="145" t="s">
        <v>22</v>
      </c>
      <c r="J56" s="67" t="str">
        <f>IF(J14="","",J14)</f>
        <v>8. 2. 2019</v>
      </c>
      <c r="K56" s="39"/>
      <c r="L56" s="43"/>
    </row>
    <row r="57" s="1" customFormat="1" ht="6.96" customHeight="1">
      <c r="B57" s="38"/>
      <c r="C57" s="39"/>
      <c r="D57" s="39"/>
      <c r="E57" s="39"/>
      <c r="F57" s="39"/>
      <c r="G57" s="39"/>
      <c r="H57" s="39"/>
      <c r="I57" s="143"/>
      <c r="J57" s="39"/>
      <c r="K57" s="39"/>
      <c r="L57" s="43"/>
    </row>
    <row r="58" s="1" customFormat="1" ht="13.65" customHeight="1">
      <c r="B58" s="38"/>
      <c r="C58" s="32" t="s">
        <v>24</v>
      </c>
      <c r="D58" s="39"/>
      <c r="E58" s="39"/>
      <c r="F58" s="27" t="str">
        <f>E17</f>
        <v xml:space="preserve"> </v>
      </c>
      <c r="G58" s="39"/>
      <c r="H58" s="39"/>
      <c r="I58" s="145" t="s">
        <v>29</v>
      </c>
      <c r="J58" s="36" t="str">
        <f>E23</f>
        <v xml:space="preserve"> </v>
      </c>
      <c r="K58" s="39"/>
      <c r="L58" s="43"/>
    </row>
    <row r="59" s="1" customFormat="1" ht="13.65" customHeight="1">
      <c r="B59" s="38"/>
      <c r="C59" s="32" t="s">
        <v>27</v>
      </c>
      <c r="D59" s="39"/>
      <c r="E59" s="39"/>
      <c r="F59" s="27" t="str">
        <f>IF(E20="","",E20)</f>
        <v>Vyplň údaj</v>
      </c>
      <c r="G59" s="39"/>
      <c r="H59" s="39"/>
      <c r="I59" s="145" t="s">
        <v>31</v>
      </c>
      <c r="J59" s="36" t="str">
        <f>E26</f>
        <v xml:space="preserve"> </v>
      </c>
      <c r="K59" s="39"/>
      <c r="L59" s="43"/>
    </row>
    <row r="60" s="1" customFormat="1" ht="10.32" customHeight="1">
      <c r="B60" s="38"/>
      <c r="C60" s="39"/>
      <c r="D60" s="39"/>
      <c r="E60" s="39"/>
      <c r="F60" s="39"/>
      <c r="G60" s="39"/>
      <c r="H60" s="39"/>
      <c r="I60" s="143"/>
      <c r="J60" s="39"/>
      <c r="K60" s="39"/>
      <c r="L60" s="43"/>
    </row>
    <row r="61" s="1" customFormat="1" ht="29.28" customHeight="1">
      <c r="B61" s="38"/>
      <c r="C61" s="172" t="s">
        <v>108</v>
      </c>
      <c r="D61" s="173"/>
      <c r="E61" s="173"/>
      <c r="F61" s="173"/>
      <c r="G61" s="173"/>
      <c r="H61" s="173"/>
      <c r="I61" s="174"/>
      <c r="J61" s="175" t="s">
        <v>109</v>
      </c>
      <c r="K61" s="173"/>
      <c r="L61" s="43"/>
    </row>
    <row r="62" s="1" customFormat="1" ht="10.32" customHeight="1">
      <c r="B62" s="38"/>
      <c r="C62" s="39"/>
      <c r="D62" s="39"/>
      <c r="E62" s="39"/>
      <c r="F62" s="39"/>
      <c r="G62" s="39"/>
      <c r="H62" s="39"/>
      <c r="I62" s="143"/>
      <c r="J62" s="39"/>
      <c r="K62" s="39"/>
      <c r="L62" s="43"/>
    </row>
    <row r="63" s="1" customFormat="1" ht="22.8" customHeight="1">
      <c r="B63" s="38"/>
      <c r="C63" s="176" t="s">
        <v>110</v>
      </c>
      <c r="D63" s="39"/>
      <c r="E63" s="39"/>
      <c r="F63" s="39"/>
      <c r="G63" s="39"/>
      <c r="H63" s="39"/>
      <c r="I63" s="143"/>
      <c r="J63" s="98">
        <f>J87</f>
        <v>0</v>
      </c>
      <c r="K63" s="39"/>
      <c r="L63" s="43"/>
      <c r="AU63" s="17" t="s">
        <v>111</v>
      </c>
    </row>
    <row r="64" s="8" customFormat="1" ht="24.96" customHeight="1">
      <c r="B64" s="177"/>
      <c r="C64" s="178"/>
      <c r="D64" s="179" t="s">
        <v>112</v>
      </c>
      <c r="E64" s="180"/>
      <c r="F64" s="180"/>
      <c r="G64" s="180"/>
      <c r="H64" s="180"/>
      <c r="I64" s="181"/>
      <c r="J64" s="182">
        <f>J88</f>
        <v>0</v>
      </c>
      <c r="K64" s="178"/>
      <c r="L64" s="183"/>
    </row>
    <row r="65" s="9" customFormat="1" ht="19.92" customHeight="1">
      <c r="B65" s="184"/>
      <c r="C65" s="122"/>
      <c r="D65" s="185" t="s">
        <v>280</v>
      </c>
      <c r="E65" s="186"/>
      <c r="F65" s="186"/>
      <c r="G65" s="186"/>
      <c r="H65" s="186"/>
      <c r="I65" s="187"/>
      <c r="J65" s="188">
        <f>J89</f>
        <v>0</v>
      </c>
      <c r="K65" s="122"/>
      <c r="L65" s="189"/>
    </row>
    <row r="66" s="1" customFormat="1" ht="21.84" customHeight="1">
      <c r="B66" s="38"/>
      <c r="C66" s="39"/>
      <c r="D66" s="39"/>
      <c r="E66" s="39"/>
      <c r="F66" s="39"/>
      <c r="G66" s="39"/>
      <c r="H66" s="39"/>
      <c r="I66" s="143"/>
      <c r="J66" s="39"/>
      <c r="K66" s="39"/>
      <c r="L66" s="43"/>
    </row>
    <row r="67" s="1" customFormat="1" ht="6.96" customHeight="1">
      <c r="B67" s="57"/>
      <c r="C67" s="58"/>
      <c r="D67" s="58"/>
      <c r="E67" s="58"/>
      <c r="F67" s="58"/>
      <c r="G67" s="58"/>
      <c r="H67" s="58"/>
      <c r="I67" s="167"/>
      <c r="J67" s="58"/>
      <c r="K67" s="58"/>
      <c r="L67" s="43"/>
    </row>
    <row r="71" s="1" customFormat="1" ht="6.96" customHeight="1">
      <c r="B71" s="59"/>
      <c r="C71" s="60"/>
      <c r="D71" s="60"/>
      <c r="E71" s="60"/>
      <c r="F71" s="60"/>
      <c r="G71" s="60"/>
      <c r="H71" s="60"/>
      <c r="I71" s="170"/>
      <c r="J71" s="60"/>
      <c r="K71" s="60"/>
      <c r="L71" s="43"/>
    </row>
    <row r="72" s="1" customFormat="1" ht="24.96" customHeight="1">
      <c r="B72" s="38"/>
      <c r="C72" s="23" t="s">
        <v>116</v>
      </c>
      <c r="D72" s="39"/>
      <c r="E72" s="39"/>
      <c r="F72" s="39"/>
      <c r="G72" s="39"/>
      <c r="H72" s="39"/>
      <c r="I72" s="143"/>
      <c r="J72" s="39"/>
      <c r="K72" s="39"/>
      <c r="L72" s="43"/>
    </row>
    <row r="73" s="1" customFormat="1" ht="6.96" customHeight="1">
      <c r="B73" s="38"/>
      <c r="C73" s="39"/>
      <c r="D73" s="39"/>
      <c r="E73" s="39"/>
      <c r="F73" s="39"/>
      <c r="G73" s="39"/>
      <c r="H73" s="39"/>
      <c r="I73" s="143"/>
      <c r="J73" s="39"/>
      <c r="K73" s="39"/>
      <c r="L73" s="43"/>
    </row>
    <row r="74" s="1" customFormat="1" ht="12" customHeight="1">
      <c r="B74" s="38"/>
      <c r="C74" s="32" t="s">
        <v>16</v>
      </c>
      <c r="D74" s="39"/>
      <c r="E74" s="39"/>
      <c r="F74" s="39"/>
      <c r="G74" s="39"/>
      <c r="H74" s="39"/>
      <c r="I74" s="143"/>
      <c r="J74" s="39"/>
      <c r="K74" s="39"/>
      <c r="L74" s="43"/>
    </row>
    <row r="75" s="1" customFormat="1" ht="16.5" customHeight="1">
      <c r="B75" s="38"/>
      <c r="C75" s="39"/>
      <c r="D75" s="39"/>
      <c r="E75" s="171" t="str">
        <f>E7</f>
        <v>Rekonstrukce stávajícího chodníku a zpevněných ploch na ul. Balbínova, Šumperk</v>
      </c>
      <c r="F75" s="32"/>
      <c r="G75" s="32"/>
      <c r="H75" s="32"/>
      <c r="I75" s="143"/>
      <c r="J75" s="39"/>
      <c r="K75" s="39"/>
      <c r="L75" s="43"/>
    </row>
    <row r="76" ht="12" customHeight="1">
      <c r="B76" s="21"/>
      <c r="C76" s="32" t="s">
        <v>103</v>
      </c>
      <c r="D76" s="22"/>
      <c r="E76" s="22"/>
      <c r="F76" s="22"/>
      <c r="G76" s="22"/>
      <c r="H76" s="22"/>
      <c r="I76" s="136"/>
      <c r="J76" s="22"/>
      <c r="K76" s="22"/>
      <c r="L76" s="20"/>
    </row>
    <row r="77" s="1" customFormat="1" ht="16.5" customHeight="1">
      <c r="B77" s="38"/>
      <c r="C77" s="39"/>
      <c r="D77" s="39"/>
      <c r="E77" s="171" t="s">
        <v>275</v>
      </c>
      <c r="F77" s="39"/>
      <c r="G77" s="39"/>
      <c r="H77" s="39"/>
      <c r="I77" s="143"/>
      <c r="J77" s="39"/>
      <c r="K77" s="39"/>
      <c r="L77" s="43"/>
    </row>
    <row r="78" s="1" customFormat="1" ht="12" customHeight="1">
      <c r="B78" s="38"/>
      <c r="C78" s="32" t="s">
        <v>105</v>
      </c>
      <c r="D78" s="39"/>
      <c r="E78" s="39"/>
      <c r="F78" s="39"/>
      <c r="G78" s="39"/>
      <c r="H78" s="39"/>
      <c r="I78" s="143"/>
      <c r="J78" s="39"/>
      <c r="K78" s="39"/>
      <c r="L78" s="43"/>
    </row>
    <row r="79" s="1" customFormat="1" ht="16.5" customHeight="1">
      <c r="B79" s="38"/>
      <c r="C79" s="39"/>
      <c r="D79" s="39"/>
      <c r="E79" s="64" t="str">
        <f>E11</f>
        <v>SO 192 - Dopravní značení provizorní - DIO</v>
      </c>
      <c r="F79" s="39"/>
      <c r="G79" s="39"/>
      <c r="H79" s="39"/>
      <c r="I79" s="143"/>
      <c r="J79" s="39"/>
      <c r="K79" s="39"/>
      <c r="L79" s="43"/>
    </row>
    <row r="80" s="1" customFormat="1" ht="6.96" customHeight="1">
      <c r="B80" s="38"/>
      <c r="C80" s="39"/>
      <c r="D80" s="39"/>
      <c r="E80" s="39"/>
      <c r="F80" s="39"/>
      <c r="G80" s="39"/>
      <c r="H80" s="39"/>
      <c r="I80" s="143"/>
      <c r="J80" s="39"/>
      <c r="K80" s="39"/>
      <c r="L80" s="43"/>
    </row>
    <row r="81" s="1" customFormat="1" ht="12" customHeight="1">
      <c r="B81" s="38"/>
      <c r="C81" s="32" t="s">
        <v>20</v>
      </c>
      <c r="D81" s="39"/>
      <c r="E81" s="39"/>
      <c r="F81" s="27" t="str">
        <f>F14</f>
        <v xml:space="preserve"> </v>
      </c>
      <c r="G81" s="39"/>
      <c r="H81" s="39"/>
      <c r="I81" s="145" t="s">
        <v>22</v>
      </c>
      <c r="J81" s="67" t="str">
        <f>IF(J14="","",J14)</f>
        <v>8. 2. 2019</v>
      </c>
      <c r="K81" s="39"/>
      <c r="L81" s="43"/>
    </row>
    <row r="82" s="1" customFormat="1" ht="6.96" customHeight="1">
      <c r="B82" s="38"/>
      <c r="C82" s="39"/>
      <c r="D82" s="39"/>
      <c r="E82" s="39"/>
      <c r="F82" s="39"/>
      <c r="G82" s="39"/>
      <c r="H82" s="39"/>
      <c r="I82" s="143"/>
      <c r="J82" s="39"/>
      <c r="K82" s="39"/>
      <c r="L82" s="43"/>
    </row>
    <row r="83" s="1" customFormat="1" ht="13.65" customHeight="1">
      <c r="B83" s="38"/>
      <c r="C83" s="32" t="s">
        <v>24</v>
      </c>
      <c r="D83" s="39"/>
      <c r="E83" s="39"/>
      <c r="F83" s="27" t="str">
        <f>E17</f>
        <v xml:space="preserve"> </v>
      </c>
      <c r="G83" s="39"/>
      <c r="H83" s="39"/>
      <c r="I83" s="145" t="s">
        <v>29</v>
      </c>
      <c r="J83" s="36" t="str">
        <f>E23</f>
        <v xml:space="preserve"> </v>
      </c>
      <c r="K83" s="39"/>
      <c r="L83" s="43"/>
    </row>
    <row r="84" s="1" customFormat="1" ht="13.65" customHeight="1">
      <c r="B84" s="38"/>
      <c r="C84" s="32" t="s">
        <v>27</v>
      </c>
      <c r="D84" s="39"/>
      <c r="E84" s="39"/>
      <c r="F84" s="27" t="str">
        <f>IF(E20="","",E20)</f>
        <v>Vyplň údaj</v>
      </c>
      <c r="G84" s="39"/>
      <c r="H84" s="39"/>
      <c r="I84" s="145" t="s">
        <v>31</v>
      </c>
      <c r="J84" s="36" t="str">
        <f>E26</f>
        <v xml:space="preserve"> </v>
      </c>
      <c r="K84" s="39"/>
      <c r="L84" s="43"/>
    </row>
    <row r="85" s="1" customFormat="1" ht="10.32" customHeight="1">
      <c r="B85" s="38"/>
      <c r="C85" s="39"/>
      <c r="D85" s="39"/>
      <c r="E85" s="39"/>
      <c r="F85" s="39"/>
      <c r="G85" s="39"/>
      <c r="H85" s="39"/>
      <c r="I85" s="143"/>
      <c r="J85" s="39"/>
      <c r="K85" s="39"/>
      <c r="L85" s="43"/>
    </row>
    <row r="86" s="10" customFormat="1" ht="29.28" customHeight="1">
      <c r="B86" s="190"/>
      <c r="C86" s="191" t="s">
        <v>117</v>
      </c>
      <c r="D86" s="192" t="s">
        <v>52</v>
      </c>
      <c r="E86" s="192" t="s">
        <v>48</v>
      </c>
      <c r="F86" s="192" t="s">
        <v>49</v>
      </c>
      <c r="G86" s="192" t="s">
        <v>118</v>
      </c>
      <c r="H86" s="192" t="s">
        <v>119</v>
      </c>
      <c r="I86" s="193" t="s">
        <v>120</v>
      </c>
      <c r="J86" s="192" t="s">
        <v>109</v>
      </c>
      <c r="K86" s="194" t="s">
        <v>121</v>
      </c>
      <c r="L86" s="195"/>
      <c r="M86" s="88" t="s">
        <v>1</v>
      </c>
      <c r="N86" s="89" t="s">
        <v>37</v>
      </c>
      <c r="O86" s="89" t="s">
        <v>122</v>
      </c>
      <c r="P86" s="89" t="s">
        <v>123</v>
      </c>
      <c r="Q86" s="89" t="s">
        <v>124</v>
      </c>
      <c r="R86" s="89" t="s">
        <v>125</v>
      </c>
      <c r="S86" s="89" t="s">
        <v>126</v>
      </c>
      <c r="T86" s="90" t="s">
        <v>127</v>
      </c>
    </row>
    <row r="87" s="1" customFormat="1" ht="22.8" customHeight="1">
      <c r="B87" s="38"/>
      <c r="C87" s="95" t="s">
        <v>128</v>
      </c>
      <c r="D87" s="39"/>
      <c r="E87" s="39"/>
      <c r="F87" s="39"/>
      <c r="G87" s="39"/>
      <c r="H87" s="39"/>
      <c r="I87" s="143"/>
      <c r="J87" s="196">
        <f>BK87</f>
        <v>0</v>
      </c>
      <c r="K87" s="39"/>
      <c r="L87" s="43"/>
      <c r="M87" s="91"/>
      <c r="N87" s="92"/>
      <c r="O87" s="92"/>
      <c r="P87" s="197">
        <f>P88</f>
        <v>0</v>
      </c>
      <c r="Q87" s="92"/>
      <c r="R87" s="197">
        <f>R88</f>
        <v>0</v>
      </c>
      <c r="S87" s="92"/>
      <c r="T87" s="198">
        <f>T88</f>
        <v>0</v>
      </c>
      <c r="AT87" s="17" t="s">
        <v>66</v>
      </c>
      <c r="AU87" s="17" t="s">
        <v>111</v>
      </c>
      <c r="BK87" s="199">
        <f>BK88</f>
        <v>0</v>
      </c>
    </row>
    <row r="88" s="11" customFormat="1" ht="25.92" customHeight="1">
      <c r="B88" s="200"/>
      <c r="C88" s="201"/>
      <c r="D88" s="202" t="s">
        <v>66</v>
      </c>
      <c r="E88" s="203" t="s">
        <v>129</v>
      </c>
      <c r="F88" s="203" t="s">
        <v>130</v>
      </c>
      <c r="G88" s="201"/>
      <c r="H88" s="201"/>
      <c r="I88" s="204"/>
      <c r="J88" s="205">
        <f>BK88</f>
        <v>0</v>
      </c>
      <c r="K88" s="201"/>
      <c r="L88" s="206"/>
      <c r="M88" s="207"/>
      <c r="N88" s="208"/>
      <c r="O88" s="208"/>
      <c r="P88" s="209">
        <f>P89</f>
        <v>0</v>
      </c>
      <c r="Q88" s="208"/>
      <c r="R88" s="209">
        <f>R89</f>
        <v>0</v>
      </c>
      <c r="S88" s="208"/>
      <c r="T88" s="210">
        <f>T89</f>
        <v>0</v>
      </c>
      <c r="AR88" s="211" t="s">
        <v>74</v>
      </c>
      <c r="AT88" s="212" t="s">
        <v>66</v>
      </c>
      <c r="AU88" s="212" t="s">
        <v>67</v>
      </c>
      <c r="AY88" s="211" t="s">
        <v>131</v>
      </c>
      <c r="BK88" s="213">
        <f>BK89</f>
        <v>0</v>
      </c>
    </row>
    <row r="89" s="11" customFormat="1" ht="22.8" customHeight="1">
      <c r="B89" s="200"/>
      <c r="C89" s="201"/>
      <c r="D89" s="202" t="s">
        <v>66</v>
      </c>
      <c r="E89" s="214" t="s">
        <v>186</v>
      </c>
      <c r="F89" s="214" t="s">
        <v>429</v>
      </c>
      <c r="G89" s="201"/>
      <c r="H89" s="201"/>
      <c r="I89" s="204"/>
      <c r="J89" s="215">
        <f>BK89</f>
        <v>0</v>
      </c>
      <c r="K89" s="201"/>
      <c r="L89" s="206"/>
      <c r="M89" s="207"/>
      <c r="N89" s="208"/>
      <c r="O89" s="208"/>
      <c r="P89" s="209">
        <f>SUM(P90:P95)</f>
        <v>0</v>
      </c>
      <c r="Q89" s="208"/>
      <c r="R89" s="209">
        <f>SUM(R90:R95)</f>
        <v>0</v>
      </c>
      <c r="S89" s="208"/>
      <c r="T89" s="210">
        <f>SUM(T90:T95)</f>
        <v>0</v>
      </c>
      <c r="AR89" s="211" t="s">
        <v>74</v>
      </c>
      <c r="AT89" s="212" t="s">
        <v>66</v>
      </c>
      <c r="AU89" s="212" t="s">
        <v>74</v>
      </c>
      <c r="AY89" s="211" t="s">
        <v>131</v>
      </c>
      <c r="BK89" s="213">
        <f>SUM(BK90:BK95)</f>
        <v>0</v>
      </c>
    </row>
    <row r="90" s="1" customFormat="1" ht="16.5" customHeight="1">
      <c r="B90" s="38"/>
      <c r="C90" s="216" t="s">
        <v>74</v>
      </c>
      <c r="D90" s="216" t="s">
        <v>133</v>
      </c>
      <c r="E90" s="217" t="s">
        <v>512</v>
      </c>
      <c r="F90" s="218" t="s">
        <v>513</v>
      </c>
      <c r="G90" s="219" t="s">
        <v>401</v>
      </c>
      <c r="H90" s="220">
        <v>12</v>
      </c>
      <c r="I90" s="221"/>
      <c r="J90" s="222">
        <f>ROUND(I90*H90,2)</f>
        <v>0</v>
      </c>
      <c r="K90" s="218" t="s">
        <v>1</v>
      </c>
      <c r="L90" s="43"/>
      <c r="M90" s="223" t="s">
        <v>1</v>
      </c>
      <c r="N90" s="224" t="s">
        <v>38</v>
      </c>
      <c r="O90" s="79"/>
      <c r="P90" s="225">
        <f>O90*H90</f>
        <v>0</v>
      </c>
      <c r="Q90" s="225">
        <v>0</v>
      </c>
      <c r="R90" s="225">
        <f>Q90*H90</f>
        <v>0</v>
      </c>
      <c r="S90" s="225">
        <v>0</v>
      </c>
      <c r="T90" s="226">
        <f>S90*H90</f>
        <v>0</v>
      </c>
      <c r="AR90" s="17" t="s">
        <v>138</v>
      </c>
      <c r="AT90" s="17" t="s">
        <v>133</v>
      </c>
      <c r="AU90" s="17" t="s">
        <v>76</v>
      </c>
      <c r="AY90" s="17" t="s">
        <v>131</v>
      </c>
      <c r="BE90" s="227">
        <f>IF(N90="základní",J90,0)</f>
        <v>0</v>
      </c>
      <c r="BF90" s="227">
        <f>IF(N90="snížená",J90,0)</f>
        <v>0</v>
      </c>
      <c r="BG90" s="227">
        <f>IF(N90="zákl. přenesená",J90,0)</f>
        <v>0</v>
      </c>
      <c r="BH90" s="227">
        <f>IF(N90="sníž. přenesená",J90,0)</f>
        <v>0</v>
      </c>
      <c r="BI90" s="227">
        <f>IF(N90="nulová",J90,0)</f>
        <v>0</v>
      </c>
      <c r="BJ90" s="17" t="s">
        <v>74</v>
      </c>
      <c r="BK90" s="227">
        <f>ROUND(I90*H90,2)</f>
        <v>0</v>
      </c>
      <c r="BL90" s="17" t="s">
        <v>138</v>
      </c>
      <c r="BM90" s="17" t="s">
        <v>514</v>
      </c>
    </row>
    <row r="91" s="12" customFormat="1">
      <c r="B91" s="228"/>
      <c r="C91" s="229"/>
      <c r="D91" s="230" t="s">
        <v>140</v>
      </c>
      <c r="E91" s="231" t="s">
        <v>1</v>
      </c>
      <c r="F91" s="232" t="s">
        <v>515</v>
      </c>
      <c r="G91" s="229"/>
      <c r="H91" s="231" t="s">
        <v>1</v>
      </c>
      <c r="I91" s="233"/>
      <c r="J91" s="229"/>
      <c r="K91" s="229"/>
      <c r="L91" s="234"/>
      <c r="M91" s="235"/>
      <c r="N91" s="236"/>
      <c r="O91" s="236"/>
      <c r="P91" s="236"/>
      <c r="Q91" s="236"/>
      <c r="R91" s="236"/>
      <c r="S91" s="236"/>
      <c r="T91" s="237"/>
      <c r="AT91" s="238" t="s">
        <v>140</v>
      </c>
      <c r="AU91" s="238" t="s">
        <v>76</v>
      </c>
      <c r="AV91" s="12" t="s">
        <v>74</v>
      </c>
      <c r="AW91" s="12" t="s">
        <v>30</v>
      </c>
      <c r="AX91" s="12" t="s">
        <v>67</v>
      </c>
      <c r="AY91" s="238" t="s">
        <v>131</v>
      </c>
    </row>
    <row r="92" s="13" customFormat="1">
      <c r="B92" s="239"/>
      <c r="C92" s="240"/>
      <c r="D92" s="230" t="s">
        <v>140</v>
      </c>
      <c r="E92" s="241" t="s">
        <v>1</v>
      </c>
      <c r="F92" s="242" t="s">
        <v>76</v>
      </c>
      <c r="G92" s="240"/>
      <c r="H92" s="243">
        <v>2</v>
      </c>
      <c r="I92" s="244"/>
      <c r="J92" s="240"/>
      <c r="K92" s="240"/>
      <c r="L92" s="245"/>
      <c r="M92" s="246"/>
      <c r="N92" s="247"/>
      <c r="O92" s="247"/>
      <c r="P92" s="247"/>
      <c r="Q92" s="247"/>
      <c r="R92" s="247"/>
      <c r="S92" s="247"/>
      <c r="T92" s="248"/>
      <c r="AT92" s="249" t="s">
        <v>140</v>
      </c>
      <c r="AU92" s="249" t="s">
        <v>76</v>
      </c>
      <c r="AV92" s="13" t="s">
        <v>76</v>
      </c>
      <c r="AW92" s="13" t="s">
        <v>30</v>
      </c>
      <c r="AX92" s="13" t="s">
        <v>67</v>
      </c>
      <c r="AY92" s="249" t="s">
        <v>131</v>
      </c>
    </row>
    <row r="93" s="12" customFormat="1">
      <c r="B93" s="228"/>
      <c r="C93" s="229"/>
      <c r="D93" s="230" t="s">
        <v>140</v>
      </c>
      <c r="E93" s="231" t="s">
        <v>1</v>
      </c>
      <c r="F93" s="232" t="s">
        <v>516</v>
      </c>
      <c r="G93" s="229"/>
      <c r="H93" s="231" t="s">
        <v>1</v>
      </c>
      <c r="I93" s="233"/>
      <c r="J93" s="229"/>
      <c r="K93" s="229"/>
      <c r="L93" s="234"/>
      <c r="M93" s="235"/>
      <c r="N93" s="236"/>
      <c r="O93" s="236"/>
      <c r="P93" s="236"/>
      <c r="Q93" s="236"/>
      <c r="R93" s="236"/>
      <c r="S93" s="236"/>
      <c r="T93" s="237"/>
      <c r="AT93" s="238" t="s">
        <v>140</v>
      </c>
      <c r="AU93" s="238" t="s">
        <v>76</v>
      </c>
      <c r="AV93" s="12" t="s">
        <v>74</v>
      </c>
      <c r="AW93" s="12" t="s">
        <v>30</v>
      </c>
      <c r="AX93" s="12" t="s">
        <v>67</v>
      </c>
      <c r="AY93" s="238" t="s">
        <v>131</v>
      </c>
    </row>
    <row r="94" s="13" customFormat="1">
      <c r="B94" s="239"/>
      <c r="C94" s="240"/>
      <c r="D94" s="230" t="s">
        <v>140</v>
      </c>
      <c r="E94" s="241" t="s">
        <v>1</v>
      </c>
      <c r="F94" s="242" t="s">
        <v>192</v>
      </c>
      <c r="G94" s="240"/>
      <c r="H94" s="243">
        <v>10</v>
      </c>
      <c r="I94" s="244"/>
      <c r="J94" s="240"/>
      <c r="K94" s="240"/>
      <c r="L94" s="245"/>
      <c r="M94" s="246"/>
      <c r="N94" s="247"/>
      <c r="O94" s="247"/>
      <c r="P94" s="247"/>
      <c r="Q94" s="247"/>
      <c r="R94" s="247"/>
      <c r="S94" s="247"/>
      <c r="T94" s="248"/>
      <c r="AT94" s="249" t="s">
        <v>140</v>
      </c>
      <c r="AU94" s="249" t="s">
        <v>76</v>
      </c>
      <c r="AV94" s="13" t="s">
        <v>76</v>
      </c>
      <c r="AW94" s="13" t="s">
        <v>30</v>
      </c>
      <c r="AX94" s="13" t="s">
        <v>67</v>
      </c>
      <c r="AY94" s="249" t="s">
        <v>131</v>
      </c>
    </row>
    <row r="95" s="14" customFormat="1">
      <c r="B95" s="250"/>
      <c r="C95" s="251"/>
      <c r="D95" s="230" t="s">
        <v>140</v>
      </c>
      <c r="E95" s="252" t="s">
        <v>1</v>
      </c>
      <c r="F95" s="253" t="s">
        <v>143</v>
      </c>
      <c r="G95" s="251"/>
      <c r="H95" s="254">
        <v>12</v>
      </c>
      <c r="I95" s="255"/>
      <c r="J95" s="251"/>
      <c r="K95" s="251"/>
      <c r="L95" s="256"/>
      <c r="M95" s="272"/>
      <c r="N95" s="273"/>
      <c r="O95" s="273"/>
      <c r="P95" s="273"/>
      <c r="Q95" s="273"/>
      <c r="R95" s="273"/>
      <c r="S95" s="273"/>
      <c r="T95" s="274"/>
      <c r="AT95" s="260" t="s">
        <v>140</v>
      </c>
      <c r="AU95" s="260" t="s">
        <v>76</v>
      </c>
      <c r="AV95" s="14" t="s">
        <v>138</v>
      </c>
      <c r="AW95" s="14" t="s">
        <v>30</v>
      </c>
      <c r="AX95" s="14" t="s">
        <v>74</v>
      </c>
      <c r="AY95" s="260" t="s">
        <v>131</v>
      </c>
    </row>
    <row r="96" s="1" customFormat="1" ht="6.96" customHeight="1">
      <c r="B96" s="57"/>
      <c r="C96" s="58"/>
      <c r="D96" s="58"/>
      <c r="E96" s="58"/>
      <c r="F96" s="58"/>
      <c r="G96" s="58"/>
      <c r="H96" s="58"/>
      <c r="I96" s="167"/>
      <c r="J96" s="58"/>
      <c r="K96" s="58"/>
      <c r="L96" s="43"/>
    </row>
  </sheetData>
  <sheetProtection sheet="1" autoFilter="0" formatColumns="0" formatRows="0" objects="1" scenarios="1" spinCount="100000" saltValue="CvpcGhDqjssnC7VH7fwCRPJZO0laYabH77Frrtdetar6ywUqok0UBlS955SiwxMFsmymKnk7GpeFCpeNXoiOHw==" hashValue="0qu5uGtJTZcNEYatoA54RGkxX4rF+TVZ1DVoo8UwcI/w8E6bLwxqiVjmNb6cKfmqBihfS3SKBJQ9O5bmFxL70A==" algorithmName="SHA-512" password="CC35"/>
  <autoFilter ref="C86:K95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5:H75"/>
    <mergeCell ref="E77:H77"/>
    <mergeCell ref="E79:H79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100.83" customWidth="1"/>
    <col min="7" max="7" width="8.67" customWidth="1"/>
    <col min="8" max="8" width="11.17" customWidth="1"/>
    <col min="9" max="9" width="14.17" style="136" customWidth="1"/>
    <col min="10" max="10" width="23.5" customWidth="1"/>
    <col min="11" max="11" width="15.5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7" t="s">
        <v>95</v>
      </c>
    </row>
    <row r="3" ht="6.96" customHeight="1">
      <c r="B3" s="137"/>
      <c r="C3" s="138"/>
      <c r="D3" s="138"/>
      <c r="E3" s="138"/>
      <c r="F3" s="138"/>
      <c r="G3" s="138"/>
      <c r="H3" s="138"/>
      <c r="I3" s="139"/>
      <c r="J3" s="138"/>
      <c r="K3" s="138"/>
      <c r="L3" s="20"/>
      <c r="AT3" s="17" t="s">
        <v>76</v>
      </c>
    </row>
    <row r="4" ht="24.96" customHeight="1">
      <c r="B4" s="20"/>
      <c r="D4" s="140" t="s">
        <v>102</v>
      </c>
      <c r="L4" s="20"/>
      <c r="M4" s="24" t="s">
        <v>10</v>
      </c>
      <c r="AT4" s="17" t="s">
        <v>4</v>
      </c>
    </row>
    <row r="5" ht="6.96" customHeight="1">
      <c r="B5" s="20"/>
      <c r="L5" s="20"/>
    </row>
    <row r="6" ht="12" customHeight="1">
      <c r="B6" s="20"/>
      <c r="D6" s="141" t="s">
        <v>16</v>
      </c>
      <c r="L6" s="20"/>
    </row>
    <row r="7" ht="16.5" customHeight="1">
      <c r="B7" s="20"/>
      <c r="E7" s="142" t="str">
        <f>'Rekapitulace stavby'!K6</f>
        <v>Rekonstrukce stávajícího chodníku a zpevněných ploch na ul. Balbínova, Šumperk</v>
      </c>
      <c r="F7" s="141"/>
      <c r="G7" s="141"/>
      <c r="H7" s="141"/>
      <c r="L7" s="20"/>
    </row>
    <row r="8" ht="12" customHeight="1">
      <c r="B8" s="20"/>
      <c r="D8" s="141" t="s">
        <v>103</v>
      </c>
      <c r="L8" s="20"/>
    </row>
    <row r="9" s="1" customFormat="1" ht="16.5" customHeight="1">
      <c r="B9" s="43"/>
      <c r="E9" s="142" t="s">
        <v>517</v>
      </c>
      <c r="F9" s="1"/>
      <c r="G9" s="1"/>
      <c r="H9" s="1"/>
      <c r="I9" s="143"/>
      <c r="L9" s="43"/>
    </row>
    <row r="10" s="1" customFormat="1" ht="12" customHeight="1">
      <c r="B10" s="43"/>
      <c r="D10" s="141" t="s">
        <v>105</v>
      </c>
      <c r="I10" s="143"/>
      <c r="L10" s="43"/>
    </row>
    <row r="11" s="1" customFormat="1" ht="36.96" customHeight="1">
      <c r="B11" s="43"/>
      <c r="E11" s="144" t="s">
        <v>518</v>
      </c>
      <c r="F11" s="1"/>
      <c r="G11" s="1"/>
      <c r="H11" s="1"/>
      <c r="I11" s="143"/>
      <c r="L11" s="43"/>
    </row>
    <row r="12" s="1" customFormat="1">
      <c r="B12" s="43"/>
      <c r="I12" s="143"/>
      <c r="L12" s="43"/>
    </row>
    <row r="13" s="1" customFormat="1" ht="12" customHeight="1">
      <c r="B13" s="43"/>
      <c r="D13" s="141" t="s">
        <v>18</v>
      </c>
      <c r="F13" s="17" t="s">
        <v>1</v>
      </c>
      <c r="I13" s="145" t="s">
        <v>19</v>
      </c>
      <c r="J13" s="17" t="s">
        <v>1</v>
      </c>
      <c r="L13" s="43"/>
    </row>
    <row r="14" s="1" customFormat="1" ht="12" customHeight="1">
      <c r="B14" s="43"/>
      <c r="D14" s="141" t="s">
        <v>20</v>
      </c>
      <c r="F14" s="17" t="s">
        <v>21</v>
      </c>
      <c r="I14" s="145" t="s">
        <v>22</v>
      </c>
      <c r="J14" s="146" t="str">
        <f>'Rekapitulace stavby'!AN8</f>
        <v>8. 2. 2019</v>
      </c>
      <c r="L14" s="43"/>
    </row>
    <row r="15" s="1" customFormat="1" ht="10.8" customHeight="1">
      <c r="B15" s="43"/>
      <c r="I15" s="143"/>
      <c r="L15" s="43"/>
    </row>
    <row r="16" s="1" customFormat="1" ht="12" customHeight="1">
      <c r="B16" s="43"/>
      <c r="D16" s="141" t="s">
        <v>24</v>
      </c>
      <c r="I16" s="145" t="s">
        <v>25</v>
      </c>
      <c r="J16" s="17" t="str">
        <f>IF('Rekapitulace stavby'!AN10="","",'Rekapitulace stavby'!AN10)</f>
        <v/>
      </c>
      <c r="L16" s="43"/>
    </row>
    <row r="17" s="1" customFormat="1" ht="18" customHeight="1">
      <c r="B17" s="43"/>
      <c r="E17" s="17" t="str">
        <f>IF('Rekapitulace stavby'!E11="","",'Rekapitulace stavby'!E11)</f>
        <v xml:space="preserve"> </v>
      </c>
      <c r="I17" s="145" t="s">
        <v>26</v>
      </c>
      <c r="J17" s="17" t="str">
        <f>IF('Rekapitulace stavby'!AN11="","",'Rekapitulace stavby'!AN11)</f>
        <v/>
      </c>
      <c r="L17" s="43"/>
    </row>
    <row r="18" s="1" customFormat="1" ht="6.96" customHeight="1">
      <c r="B18" s="43"/>
      <c r="I18" s="143"/>
      <c r="L18" s="43"/>
    </row>
    <row r="19" s="1" customFormat="1" ht="12" customHeight="1">
      <c r="B19" s="43"/>
      <c r="D19" s="141" t="s">
        <v>27</v>
      </c>
      <c r="I19" s="145" t="s">
        <v>25</v>
      </c>
      <c r="J19" s="33" t="str">
        <f>'Rekapitulace stavby'!AN13</f>
        <v>Vyplň údaj</v>
      </c>
      <c r="L19" s="43"/>
    </row>
    <row r="20" s="1" customFormat="1" ht="18" customHeight="1">
      <c r="B20" s="43"/>
      <c r="E20" s="33" t="str">
        <f>'Rekapitulace stavby'!E14</f>
        <v>Vyplň údaj</v>
      </c>
      <c r="F20" s="17"/>
      <c r="G20" s="17"/>
      <c r="H20" s="17"/>
      <c r="I20" s="145" t="s">
        <v>26</v>
      </c>
      <c r="J20" s="33" t="str">
        <f>'Rekapitulace stavby'!AN14</f>
        <v>Vyplň údaj</v>
      </c>
      <c r="L20" s="43"/>
    </row>
    <row r="21" s="1" customFormat="1" ht="6.96" customHeight="1">
      <c r="B21" s="43"/>
      <c r="I21" s="143"/>
      <c r="L21" s="43"/>
    </row>
    <row r="22" s="1" customFormat="1" ht="12" customHeight="1">
      <c r="B22" s="43"/>
      <c r="D22" s="141" t="s">
        <v>29</v>
      </c>
      <c r="I22" s="145" t="s">
        <v>25</v>
      </c>
      <c r="J22" s="17" t="str">
        <f>IF('Rekapitulace stavby'!AN16="","",'Rekapitulace stavby'!AN16)</f>
        <v/>
      </c>
      <c r="L22" s="43"/>
    </row>
    <row r="23" s="1" customFormat="1" ht="18" customHeight="1">
      <c r="B23" s="43"/>
      <c r="E23" s="17" t="str">
        <f>IF('Rekapitulace stavby'!E17="","",'Rekapitulace stavby'!E17)</f>
        <v xml:space="preserve"> </v>
      </c>
      <c r="I23" s="145" t="s">
        <v>26</v>
      </c>
      <c r="J23" s="17" t="str">
        <f>IF('Rekapitulace stavby'!AN17="","",'Rekapitulace stavby'!AN17)</f>
        <v/>
      </c>
      <c r="L23" s="43"/>
    </row>
    <row r="24" s="1" customFormat="1" ht="6.96" customHeight="1">
      <c r="B24" s="43"/>
      <c r="I24" s="143"/>
      <c r="L24" s="43"/>
    </row>
    <row r="25" s="1" customFormat="1" ht="12" customHeight="1">
      <c r="B25" s="43"/>
      <c r="D25" s="141" t="s">
        <v>31</v>
      </c>
      <c r="I25" s="145" t="s">
        <v>25</v>
      </c>
      <c r="J25" s="17" t="str">
        <f>IF('Rekapitulace stavby'!AN19="","",'Rekapitulace stavby'!AN19)</f>
        <v/>
      </c>
      <c r="L25" s="43"/>
    </row>
    <row r="26" s="1" customFormat="1" ht="18" customHeight="1">
      <c r="B26" s="43"/>
      <c r="E26" s="17" t="str">
        <f>IF('Rekapitulace stavby'!E20="","",'Rekapitulace stavby'!E20)</f>
        <v xml:space="preserve"> </v>
      </c>
      <c r="I26" s="145" t="s">
        <v>26</v>
      </c>
      <c r="J26" s="17" t="str">
        <f>IF('Rekapitulace stavby'!AN20="","",'Rekapitulace stavby'!AN20)</f>
        <v/>
      </c>
      <c r="L26" s="43"/>
    </row>
    <row r="27" s="1" customFormat="1" ht="6.96" customHeight="1">
      <c r="B27" s="43"/>
      <c r="I27" s="143"/>
      <c r="L27" s="43"/>
    </row>
    <row r="28" s="1" customFormat="1" ht="12" customHeight="1">
      <c r="B28" s="43"/>
      <c r="D28" s="141" t="s">
        <v>32</v>
      </c>
      <c r="I28" s="143"/>
      <c r="L28" s="43"/>
    </row>
    <row r="29" s="7" customFormat="1" ht="16.5" customHeight="1">
      <c r="B29" s="147"/>
      <c r="E29" s="148" t="s">
        <v>1</v>
      </c>
      <c r="F29" s="148"/>
      <c r="G29" s="148"/>
      <c r="H29" s="148"/>
      <c r="I29" s="149"/>
      <c r="L29" s="147"/>
    </row>
    <row r="30" s="1" customFormat="1" ht="6.96" customHeight="1">
      <c r="B30" s="43"/>
      <c r="I30" s="143"/>
      <c r="L30" s="43"/>
    </row>
    <row r="31" s="1" customFormat="1" ht="6.96" customHeight="1">
      <c r="B31" s="43"/>
      <c r="D31" s="71"/>
      <c r="E31" s="71"/>
      <c r="F31" s="71"/>
      <c r="G31" s="71"/>
      <c r="H31" s="71"/>
      <c r="I31" s="150"/>
      <c r="J31" s="71"/>
      <c r="K31" s="71"/>
      <c r="L31" s="43"/>
    </row>
    <row r="32" s="1" customFormat="1" ht="25.44" customHeight="1">
      <c r="B32" s="43"/>
      <c r="D32" s="151" t="s">
        <v>33</v>
      </c>
      <c r="I32" s="143"/>
      <c r="J32" s="152">
        <f>ROUND(J89, 2)</f>
        <v>0</v>
      </c>
      <c r="L32" s="43"/>
    </row>
    <row r="33" s="1" customFormat="1" ht="6.96" customHeight="1">
      <c r="B33" s="43"/>
      <c r="D33" s="71"/>
      <c r="E33" s="71"/>
      <c r="F33" s="71"/>
      <c r="G33" s="71"/>
      <c r="H33" s="71"/>
      <c r="I33" s="150"/>
      <c r="J33" s="71"/>
      <c r="K33" s="71"/>
      <c r="L33" s="43"/>
    </row>
    <row r="34" s="1" customFormat="1" ht="14.4" customHeight="1">
      <c r="B34" s="43"/>
      <c r="F34" s="153" t="s">
        <v>35</v>
      </c>
      <c r="I34" s="154" t="s">
        <v>34</v>
      </c>
      <c r="J34" s="153" t="s">
        <v>36</v>
      </c>
      <c r="L34" s="43"/>
    </row>
    <row r="35" s="1" customFormat="1" ht="14.4" customHeight="1">
      <c r="B35" s="43"/>
      <c r="D35" s="141" t="s">
        <v>37</v>
      </c>
      <c r="E35" s="141" t="s">
        <v>38</v>
      </c>
      <c r="F35" s="155">
        <f>ROUND((SUM(BE89:BE118)),  2)</f>
        <v>0</v>
      </c>
      <c r="I35" s="156">
        <v>0.20999999999999999</v>
      </c>
      <c r="J35" s="155">
        <f>ROUND(((SUM(BE89:BE118))*I35),  2)</f>
        <v>0</v>
      </c>
      <c r="L35" s="43"/>
    </row>
    <row r="36" s="1" customFormat="1" ht="14.4" customHeight="1">
      <c r="B36" s="43"/>
      <c r="E36" s="141" t="s">
        <v>39</v>
      </c>
      <c r="F36" s="155">
        <f>ROUND((SUM(BF89:BF118)),  2)</f>
        <v>0</v>
      </c>
      <c r="I36" s="156">
        <v>0.14999999999999999</v>
      </c>
      <c r="J36" s="155">
        <f>ROUND(((SUM(BF89:BF118))*I36),  2)</f>
        <v>0</v>
      </c>
      <c r="L36" s="43"/>
    </row>
    <row r="37" hidden="1" s="1" customFormat="1" ht="14.4" customHeight="1">
      <c r="B37" s="43"/>
      <c r="E37" s="141" t="s">
        <v>40</v>
      </c>
      <c r="F37" s="155">
        <f>ROUND((SUM(BG89:BG118)),  2)</f>
        <v>0</v>
      </c>
      <c r="I37" s="156">
        <v>0.20999999999999999</v>
      </c>
      <c r="J37" s="155">
        <f>0</f>
        <v>0</v>
      </c>
      <c r="L37" s="43"/>
    </row>
    <row r="38" hidden="1" s="1" customFormat="1" ht="14.4" customHeight="1">
      <c r="B38" s="43"/>
      <c r="E38" s="141" t="s">
        <v>41</v>
      </c>
      <c r="F38" s="155">
        <f>ROUND((SUM(BH89:BH118)),  2)</f>
        <v>0</v>
      </c>
      <c r="I38" s="156">
        <v>0.14999999999999999</v>
      </c>
      <c r="J38" s="155">
        <f>0</f>
        <v>0</v>
      </c>
      <c r="L38" s="43"/>
    </row>
    <row r="39" hidden="1" s="1" customFormat="1" ht="14.4" customHeight="1">
      <c r="B39" s="43"/>
      <c r="E39" s="141" t="s">
        <v>42</v>
      </c>
      <c r="F39" s="155">
        <f>ROUND((SUM(BI89:BI118)),  2)</f>
        <v>0</v>
      </c>
      <c r="I39" s="156">
        <v>0</v>
      </c>
      <c r="J39" s="155">
        <f>0</f>
        <v>0</v>
      </c>
      <c r="L39" s="43"/>
    </row>
    <row r="40" s="1" customFormat="1" ht="6.96" customHeight="1">
      <c r="B40" s="43"/>
      <c r="I40" s="143"/>
      <c r="L40" s="43"/>
    </row>
    <row r="41" s="1" customFormat="1" ht="25.44" customHeight="1">
      <c r="B41" s="43"/>
      <c r="C41" s="157"/>
      <c r="D41" s="158" t="s">
        <v>43</v>
      </c>
      <c r="E41" s="159"/>
      <c r="F41" s="159"/>
      <c r="G41" s="160" t="s">
        <v>44</v>
      </c>
      <c r="H41" s="161" t="s">
        <v>45</v>
      </c>
      <c r="I41" s="162"/>
      <c r="J41" s="163">
        <f>SUM(J32:J39)</f>
        <v>0</v>
      </c>
      <c r="K41" s="164"/>
      <c r="L41" s="43"/>
    </row>
    <row r="42" s="1" customFormat="1" ht="14.4" customHeight="1">
      <c r="B42" s="165"/>
      <c r="C42" s="166"/>
      <c r="D42" s="166"/>
      <c r="E42" s="166"/>
      <c r="F42" s="166"/>
      <c r="G42" s="166"/>
      <c r="H42" s="166"/>
      <c r="I42" s="167"/>
      <c r="J42" s="166"/>
      <c r="K42" s="166"/>
      <c r="L42" s="43"/>
    </row>
    <row r="46" s="1" customFormat="1" ht="6.96" customHeight="1">
      <c r="B46" s="168"/>
      <c r="C46" s="169"/>
      <c r="D46" s="169"/>
      <c r="E46" s="169"/>
      <c r="F46" s="169"/>
      <c r="G46" s="169"/>
      <c r="H46" s="169"/>
      <c r="I46" s="170"/>
      <c r="J46" s="169"/>
      <c r="K46" s="169"/>
      <c r="L46" s="43"/>
    </row>
    <row r="47" s="1" customFormat="1" ht="24.96" customHeight="1">
      <c r="B47" s="38"/>
      <c r="C47" s="23" t="s">
        <v>107</v>
      </c>
      <c r="D47" s="39"/>
      <c r="E47" s="39"/>
      <c r="F47" s="39"/>
      <c r="G47" s="39"/>
      <c r="H47" s="39"/>
      <c r="I47" s="143"/>
      <c r="J47" s="39"/>
      <c r="K47" s="39"/>
      <c r="L47" s="43"/>
    </row>
    <row r="48" s="1" customFormat="1" ht="6.96" customHeight="1">
      <c r="B48" s="38"/>
      <c r="C48" s="39"/>
      <c r="D48" s="39"/>
      <c r="E48" s="39"/>
      <c r="F48" s="39"/>
      <c r="G48" s="39"/>
      <c r="H48" s="39"/>
      <c r="I48" s="143"/>
      <c r="J48" s="39"/>
      <c r="K48" s="39"/>
      <c r="L48" s="43"/>
    </row>
    <row r="49" s="1" customFormat="1" ht="12" customHeight="1">
      <c r="B49" s="38"/>
      <c r="C49" s="32" t="s">
        <v>16</v>
      </c>
      <c r="D49" s="39"/>
      <c r="E49" s="39"/>
      <c r="F49" s="39"/>
      <c r="G49" s="39"/>
      <c r="H49" s="39"/>
      <c r="I49" s="143"/>
      <c r="J49" s="39"/>
      <c r="K49" s="39"/>
      <c r="L49" s="43"/>
    </row>
    <row r="50" s="1" customFormat="1" ht="16.5" customHeight="1">
      <c r="B50" s="38"/>
      <c r="C50" s="39"/>
      <c r="D50" s="39"/>
      <c r="E50" s="171" t="str">
        <f>E7</f>
        <v>Rekonstrukce stávajícího chodníku a zpevněných ploch na ul. Balbínova, Šumperk</v>
      </c>
      <c r="F50" s="32"/>
      <c r="G50" s="32"/>
      <c r="H50" s="32"/>
      <c r="I50" s="143"/>
      <c r="J50" s="39"/>
      <c r="K50" s="39"/>
      <c r="L50" s="43"/>
    </row>
    <row r="51" ht="12" customHeight="1">
      <c r="B51" s="21"/>
      <c r="C51" s="32" t="s">
        <v>103</v>
      </c>
      <c r="D51" s="22"/>
      <c r="E51" s="22"/>
      <c r="F51" s="22"/>
      <c r="G51" s="22"/>
      <c r="H51" s="22"/>
      <c r="I51" s="136"/>
      <c r="J51" s="22"/>
      <c r="K51" s="22"/>
      <c r="L51" s="20"/>
    </row>
    <row r="52" s="1" customFormat="1" ht="16.5" customHeight="1">
      <c r="B52" s="38"/>
      <c r="C52" s="39"/>
      <c r="D52" s="39"/>
      <c r="E52" s="171" t="s">
        <v>517</v>
      </c>
      <c r="F52" s="39"/>
      <c r="G52" s="39"/>
      <c r="H52" s="39"/>
      <c r="I52" s="143"/>
      <c r="J52" s="39"/>
      <c r="K52" s="39"/>
      <c r="L52" s="43"/>
    </row>
    <row r="53" s="1" customFormat="1" ht="12" customHeight="1">
      <c r="B53" s="38"/>
      <c r="C53" s="32" t="s">
        <v>105</v>
      </c>
      <c r="D53" s="39"/>
      <c r="E53" s="39"/>
      <c r="F53" s="39"/>
      <c r="G53" s="39"/>
      <c r="H53" s="39"/>
      <c r="I53" s="143"/>
      <c r="J53" s="39"/>
      <c r="K53" s="39"/>
      <c r="L53" s="43"/>
    </row>
    <row r="54" s="1" customFormat="1" ht="16.5" customHeight="1">
      <c r="B54" s="38"/>
      <c r="C54" s="39"/>
      <c r="D54" s="39"/>
      <c r="E54" s="64" t="str">
        <f>E11</f>
        <v>SO 801 - Sadové úpravy, jemné terénní úpravy a rekultivace</v>
      </c>
      <c r="F54" s="39"/>
      <c r="G54" s="39"/>
      <c r="H54" s="39"/>
      <c r="I54" s="143"/>
      <c r="J54" s="39"/>
      <c r="K54" s="39"/>
      <c r="L54" s="43"/>
    </row>
    <row r="55" s="1" customFormat="1" ht="6.96" customHeight="1">
      <c r="B55" s="38"/>
      <c r="C55" s="39"/>
      <c r="D55" s="39"/>
      <c r="E55" s="39"/>
      <c r="F55" s="39"/>
      <c r="G55" s="39"/>
      <c r="H55" s="39"/>
      <c r="I55" s="143"/>
      <c r="J55" s="39"/>
      <c r="K55" s="39"/>
      <c r="L55" s="43"/>
    </row>
    <row r="56" s="1" customFormat="1" ht="12" customHeight="1">
      <c r="B56" s="38"/>
      <c r="C56" s="32" t="s">
        <v>20</v>
      </c>
      <c r="D56" s="39"/>
      <c r="E56" s="39"/>
      <c r="F56" s="27" t="str">
        <f>F14</f>
        <v xml:space="preserve"> </v>
      </c>
      <c r="G56" s="39"/>
      <c r="H56" s="39"/>
      <c r="I56" s="145" t="s">
        <v>22</v>
      </c>
      <c r="J56" s="67" t="str">
        <f>IF(J14="","",J14)</f>
        <v>8. 2. 2019</v>
      </c>
      <c r="K56" s="39"/>
      <c r="L56" s="43"/>
    </row>
    <row r="57" s="1" customFormat="1" ht="6.96" customHeight="1">
      <c r="B57" s="38"/>
      <c r="C57" s="39"/>
      <c r="D57" s="39"/>
      <c r="E57" s="39"/>
      <c r="F57" s="39"/>
      <c r="G57" s="39"/>
      <c r="H57" s="39"/>
      <c r="I57" s="143"/>
      <c r="J57" s="39"/>
      <c r="K57" s="39"/>
      <c r="L57" s="43"/>
    </row>
    <row r="58" s="1" customFormat="1" ht="13.65" customHeight="1">
      <c r="B58" s="38"/>
      <c r="C58" s="32" t="s">
        <v>24</v>
      </c>
      <c r="D58" s="39"/>
      <c r="E58" s="39"/>
      <c r="F58" s="27" t="str">
        <f>E17</f>
        <v xml:space="preserve"> </v>
      </c>
      <c r="G58" s="39"/>
      <c r="H58" s="39"/>
      <c r="I58" s="145" t="s">
        <v>29</v>
      </c>
      <c r="J58" s="36" t="str">
        <f>E23</f>
        <v xml:space="preserve"> </v>
      </c>
      <c r="K58" s="39"/>
      <c r="L58" s="43"/>
    </row>
    <row r="59" s="1" customFormat="1" ht="13.65" customHeight="1">
      <c r="B59" s="38"/>
      <c r="C59" s="32" t="s">
        <v>27</v>
      </c>
      <c r="D59" s="39"/>
      <c r="E59" s="39"/>
      <c r="F59" s="27" t="str">
        <f>IF(E20="","",E20)</f>
        <v>Vyplň údaj</v>
      </c>
      <c r="G59" s="39"/>
      <c r="H59" s="39"/>
      <c r="I59" s="145" t="s">
        <v>31</v>
      </c>
      <c r="J59" s="36" t="str">
        <f>E26</f>
        <v xml:space="preserve"> </v>
      </c>
      <c r="K59" s="39"/>
      <c r="L59" s="43"/>
    </row>
    <row r="60" s="1" customFormat="1" ht="10.32" customHeight="1">
      <c r="B60" s="38"/>
      <c r="C60" s="39"/>
      <c r="D60" s="39"/>
      <c r="E60" s="39"/>
      <c r="F60" s="39"/>
      <c r="G60" s="39"/>
      <c r="H60" s="39"/>
      <c r="I60" s="143"/>
      <c r="J60" s="39"/>
      <c r="K60" s="39"/>
      <c r="L60" s="43"/>
    </row>
    <row r="61" s="1" customFormat="1" ht="29.28" customHeight="1">
      <c r="B61" s="38"/>
      <c r="C61" s="172" t="s">
        <v>108</v>
      </c>
      <c r="D61" s="173"/>
      <c r="E61" s="173"/>
      <c r="F61" s="173"/>
      <c r="G61" s="173"/>
      <c r="H61" s="173"/>
      <c r="I61" s="174"/>
      <c r="J61" s="175" t="s">
        <v>109</v>
      </c>
      <c r="K61" s="173"/>
      <c r="L61" s="43"/>
    </row>
    <row r="62" s="1" customFormat="1" ht="10.32" customHeight="1">
      <c r="B62" s="38"/>
      <c r="C62" s="39"/>
      <c r="D62" s="39"/>
      <c r="E62" s="39"/>
      <c r="F62" s="39"/>
      <c r="G62" s="39"/>
      <c r="H62" s="39"/>
      <c r="I62" s="143"/>
      <c r="J62" s="39"/>
      <c r="K62" s="39"/>
      <c r="L62" s="43"/>
    </row>
    <row r="63" s="1" customFormat="1" ht="22.8" customHeight="1">
      <c r="B63" s="38"/>
      <c r="C63" s="176" t="s">
        <v>110</v>
      </c>
      <c r="D63" s="39"/>
      <c r="E63" s="39"/>
      <c r="F63" s="39"/>
      <c r="G63" s="39"/>
      <c r="H63" s="39"/>
      <c r="I63" s="143"/>
      <c r="J63" s="98">
        <f>J89</f>
        <v>0</v>
      </c>
      <c r="K63" s="39"/>
      <c r="L63" s="43"/>
      <c r="AU63" s="17" t="s">
        <v>111</v>
      </c>
    </row>
    <row r="64" s="8" customFormat="1" ht="24.96" customHeight="1">
      <c r="B64" s="177"/>
      <c r="C64" s="178"/>
      <c r="D64" s="179" t="s">
        <v>112</v>
      </c>
      <c r="E64" s="180"/>
      <c r="F64" s="180"/>
      <c r="G64" s="180"/>
      <c r="H64" s="180"/>
      <c r="I64" s="181"/>
      <c r="J64" s="182">
        <f>J90</f>
        <v>0</v>
      </c>
      <c r="K64" s="178"/>
      <c r="L64" s="183"/>
    </row>
    <row r="65" s="9" customFormat="1" ht="19.92" customHeight="1">
      <c r="B65" s="184"/>
      <c r="C65" s="122"/>
      <c r="D65" s="185" t="s">
        <v>113</v>
      </c>
      <c r="E65" s="186"/>
      <c r="F65" s="186"/>
      <c r="G65" s="186"/>
      <c r="H65" s="186"/>
      <c r="I65" s="187"/>
      <c r="J65" s="188">
        <f>J91</f>
        <v>0</v>
      </c>
      <c r="K65" s="122"/>
      <c r="L65" s="189"/>
    </row>
    <row r="66" s="9" customFormat="1" ht="19.92" customHeight="1">
      <c r="B66" s="184"/>
      <c r="C66" s="122"/>
      <c r="D66" s="185" t="s">
        <v>519</v>
      </c>
      <c r="E66" s="186"/>
      <c r="F66" s="186"/>
      <c r="G66" s="186"/>
      <c r="H66" s="186"/>
      <c r="I66" s="187"/>
      <c r="J66" s="188">
        <f>J101</f>
        <v>0</v>
      </c>
      <c r="K66" s="122"/>
      <c r="L66" s="189"/>
    </row>
    <row r="67" s="9" customFormat="1" ht="19.92" customHeight="1">
      <c r="B67" s="184"/>
      <c r="C67" s="122"/>
      <c r="D67" s="185" t="s">
        <v>281</v>
      </c>
      <c r="E67" s="186"/>
      <c r="F67" s="186"/>
      <c r="G67" s="186"/>
      <c r="H67" s="186"/>
      <c r="I67" s="187"/>
      <c r="J67" s="188">
        <f>J117</f>
        <v>0</v>
      </c>
      <c r="K67" s="122"/>
      <c r="L67" s="189"/>
    </row>
    <row r="68" s="1" customFormat="1" ht="21.84" customHeight="1">
      <c r="B68" s="38"/>
      <c r="C68" s="39"/>
      <c r="D68" s="39"/>
      <c r="E68" s="39"/>
      <c r="F68" s="39"/>
      <c r="G68" s="39"/>
      <c r="H68" s="39"/>
      <c r="I68" s="143"/>
      <c r="J68" s="39"/>
      <c r="K68" s="39"/>
      <c r="L68" s="43"/>
    </row>
    <row r="69" s="1" customFormat="1" ht="6.96" customHeight="1">
      <c r="B69" s="57"/>
      <c r="C69" s="58"/>
      <c r="D69" s="58"/>
      <c r="E69" s="58"/>
      <c r="F69" s="58"/>
      <c r="G69" s="58"/>
      <c r="H69" s="58"/>
      <c r="I69" s="167"/>
      <c r="J69" s="58"/>
      <c r="K69" s="58"/>
      <c r="L69" s="43"/>
    </row>
    <row r="73" s="1" customFormat="1" ht="6.96" customHeight="1">
      <c r="B73" s="59"/>
      <c r="C73" s="60"/>
      <c r="D73" s="60"/>
      <c r="E73" s="60"/>
      <c r="F73" s="60"/>
      <c r="G73" s="60"/>
      <c r="H73" s="60"/>
      <c r="I73" s="170"/>
      <c r="J73" s="60"/>
      <c r="K73" s="60"/>
      <c r="L73" s="43"/>
    </row>
    <row r="74" s="1" customFormat="1" ht="24.96" customHeight="1">
      <c r="B74" s="38"/>
      <c r="C74" s="23" t="s">
        <v>116</v>
      </c>
      <c r="D74" s="39"/>
      <c r="E74" s="39"/>
      <c r="F74" s="39"/>
      <c r="G74" s="39"/>
      <c r="H74" s="39"/>
      <c r="I74" s="143"/>
      <c r="J74" s="39"/>
      <c r="K74" s="39"/>
      <c r="L74" s="43"/>
    </row>
    <row r="75" s="1" customFormat="1" ht="6.96" customHeight="1">
      <c r="B75" s="38"/>
      <c r="C75" s="39"/>
      <c r="D75" s="39"/>
      <c r="E75" s="39"/>
      <c r="F75" s="39"/>
      <c r="G75" s="39"/>
      <c r="H75" s="39"/>
      <c r="I75" s="143"/>
      <c r="J75" s="39"/>
      <c r="K75" s="39"/>
      <c r="L75" s="43"/>
    </row>
    <row r="76" s="1" customFormat="1" ht="12" customHeight="1">
      <c r="B76" s="38"/>
      <c r="C76" s="32" t="s">
        <v>16</v>
      </c>
      <c r="D76" s="39"/>
      <c r="E76" s="39"/>
      <c r="F76" s="39"/>
      <c r="G76" s="39"/>
      <c r="H76" s="39"/>
      <c r="I76" s="143"/>
      <c r="J76" s="39"/>
      <c r="K76" s="39"/>
      <c r="L76" s="43"/>
    </row>
    <row r="77" s="1" customFormat="1" ht="16.5" customHeight="1">
      <c r="B77" s="38"/>
      <c r="C77" s="39"/>
      <c r="D77" s="39"/>
      <c r="E77" s="171" t="str">
        <f>E7</f>
        <v>Rekonstrukce stávajícího chodníku a zpevněných ploch na ul. Balbínova, Šumperk</v>
      </c>
      <c r="F77" s="32"/>
      <c r="G77" s="32"/>
      <c r="H77" s="32"/>
      <c r="I77" s="143"/>
      <c r="J77" s="39"/>
      <c r="K77" s="39"/>
      <c r="L77" s="43"/>
    </row>
    <row r="78" ht="12" customHeight="1">
      <c r="B78" s="21"/>
      <c r="C78" s="32" t="s">
        <v>103</v>
      </c>
      <c r="D78" s="22"/>
      <c r="E78" s="22"/>
      <c r="F78" s="22"/>
      <c r="G78" s="22"/>
      <c r="H78" s="22"/>
      <c r="I78" s="136"/>
      <c r="J78" s="22"/>
      <c r="K78" s="22"/>
      <c r="L78" s="20"/>
    </row>
    <row r="79" s="1" customFormat="1" ht="16.5" customHeight="1">
      <c r="B79" s="38"/>
      <c r="C79" s="39"/>
      <c r="D79" s="39"/>
      <c r="E79" s="171" t="s">
        <v>517</v>
      </c>
      <c r="F79" s="39"/>
      <c r="G79" s="39"/>
      <c r="H79" s="39"/>
      <c r="I79" s="143"/>
      <c r="J79" s="39"/>
      <c r="K79" s="39"/>
      <c r="L79" s="43"/>
    </row>
    <row r="80" s="1" customFormat="1" ht="12" customHeight="1">
      <c r="B80" s="38"/>
      <c r="C80" s="32" t="s">
        <v>105</v>
      </c>
      <c r="D80" s="39"/>
      <c r="E80" s="39"/>
      <c r="F80" s="39"/>
      <c r="G80" s="39"/>
      <c r="H80" s="39"/>
      <c r="I80" s="143"/>
      <c r="J80" s="39"/>
      <c r="K80" s="39"/>
      <c r="L80" s="43"/>
    </row>
    <row r="81" s="1" customFormat="1" ht="16.5" customHeight="1">
      <c r="B81" s="38"/>
      <c r="C81" s="39"/>
      <c r="D81" s="39"/>
      <c r="E81" s="64" t="str">
        <f>E11</f>
        <v>SO 801 - Sadové úpravy, jemné terénní úpravy a rekultivace</v>
      </c>
      <c r="F81" s="39"/>
      <c r="G81" s="39"/>
      <c r="H81" s="39"/>
      <c r="I81" s="143"/>
      <c r="J81" s="39"/>
      <c r="K81" s="39"/>
      <c r="L81" s="43"/>
    </row>
    <row r="82" s="1" customFormat="1" ht="6.96" customHeight="1">
      <c r="B82" s="38"/>
      <c r="C82" s="39"/>
      <c r="D82" s="39"/>
      <c r="E82" s="39"/>
      <c r="F82" s="39"/>
      <c r="G82" s="39"/>
      <c r="H82" s="39"/>
      <c r="I82" s="143"/>
      <c r="J82" s="39"/>
      <c r="K82" s="39"/>
      <c r="L82" s="43"/>
    </row>
    <row r="83" s="1" customFormat="1" ht="12" customHeight="1">
      <c r="B83" s="38"/>
      <c r="C83" s="32" t="s">
        <v>20</v>
      </c>
      <c r="D83" s="39"/>
      <c r="E83" s="39"/>
      <c r="F83" s="27" t="str">
        <f>F14</f>
        <v xml:space="preserve"> </v>
      </c>
      <c r="G83" s="39"/>
      <c r="H83" s="39"/>
      <c r="I83" s="145" t="s">
        <v>22</v>
      </c>
      <c r="J83" s="67" t="str">
        <f>IF(J14="","",J14)</f>
        <v>8. 2. 2019</v>
      </c>
      <c r="K83" s="39"/>
      <c r="L83" s="43"/>
    </row>
    <row r="84" s="1" customFormat="1" ht="6.96" customHeight="1">
      <c r="B84" s="38"/>
      <c r="C84" s="39"/>
      <c r="D84" s="39"/>
      <c r="E84" s="39"/>
      <c r="F84" s="39"/>
      <c r="G84" s="39"/>
      <c r="H84" s="39"/>
      <c r="I84" s="143"/>
      <c r="J84" s="39"/>
      <c r="K84" s="39"/>
      <c r="L84" s="43"/>
    </row>
    <row r="85" s="1" customFormat="1" ht="13.65" customHeight="1">
      <c r="B85" s="38"/>
      <c r="C85" s="32" t="s">
        <v>24</v>
      </c>
      <c r="D85" s="39"/>
      <c r="E85" s="39"/>
      <c r="F85" s="27" t="str">
        <f>E17</f>
        <v xml:space="preserve"> </v>
      </c>
      <c r="G85" s="39"/>
      <c r="H85" s="39"/>
      <c r="I85" s="145" t="s">
        <v>29</v>
      </c>
      <c r="J85" s="36" t="str">
        <f>E23</f>
        <v xml:space="preserve"> </v>
      </c>
      <c r="K85" s="39"/>
      <c r="L85" s="43"/>
    </row>
    <row r="86" s="1" customFormat="1" ht="13.65" customHeight="1">
      <c r="B86" s="38"/>
      <c r="C86" s="32" t="s">
        <v>27</v>
      </c>
      <c r="D86" s="39"/>
      <c r="E86" s="39"/>
      <c r="F86" s="27" t="str">
        <f>IF(E20="","",E20)</f>
        <v>Vyplň údaj</v>
      </c>
      <c r="G86" s="39"/>
      <c r="H86" s="39"/>
      <c r="I86" s="145" t="s">
        <v>31</v>
      </c>
      <c r="J86" s="36" t="str">
        <f>E26</f>
        <v xml:space="preserve"> </v>
      </c>
      <c r="K86" s="39"/>
      <c r="L86" s="43"/>
    </row>
    <row r="87" s="1" customFormat="1" ht="10.32" customHeight="1">
      <c r="B87" s="38"/>
      <c r="C87" s="39"/>
      <c r="D87" s="39"/>
      <c r="E87" s="39"/>
      <c r="F87" s="39"/>
      <c r="G87" s="39"/>
      <c r="H87" s="39"/>
      <c r="I87" s="143"/>
      <c r="J87" s="39"/>
      <c r="K87" s="39"/>
      <c r="L87" s="43"/>
    </row>
    <row r="88" s="10" customFormat="1" ht="29.28" customHeight="1">
      <c r="B88" s="190"/>
      <c r="C88" s="191" t="s">
        <v>117</v>
      </c>
      <c r="D88" s="192" t="s">
        <v>52</v>
      </c>
      <c r="E88" s="192" t="s">
        <v>48</v>
      </c>
      <c r="F88" s="192" t="s">
        <v>49</v>
      </c>
      <c r="G88" s="192" t="s">
        <v>118</v>
      </c>
      <c r="H88" s="192" t="s">
        <v>119</v>
      </c>
      <c r="I88" s="193" t="s">
        <v>120</v>
      </c>
      <c r="J88" s="192" t="s">
        <v>109</v>
      </c>
      <c r="K88" s="194" t="s">
        <v>121</v>
      </c>
      <c r="L88" s="195"/>
      <c r="M88" s="88" t="s">
        <v>1</v>
      </c>
      <c r="N88" s="89" t="s">
        <v>37</v>
      </c>
      <c r="O88" s="89" t="s">
        <v>122</v>
      </c>
      <c r="P88" s="89" t="s">
        <v>123</v>
      </c>
      <c r="Q88" s="89" t="s">
        <v>124</v>
      </c>
      <c r="R88" s="89" t="s">
        <v>125</v>
      </c>
      <c r="S88" s="89" t="s">
        <v>126</v>
      </c>
      <c r="T88" s="90" t="s">
        <v>127</v>
      </c>
    </row>
    <row r="89" s="1" customFormat="1" ht="22.8" customHeight="1">
      <c r="B89" s="38"/>
      <c r="C89" s="95" t="s">
        <v>128</v>
      </c>
      <c r="D89" s="39"/>
      <c r="E89" s="39"/>
      <c r="F89" s="39"/>
      <c r="G89" s="39"/>
      <c r="H89" s="39"/>
      <c r="I89" s="143"/>
      <c r="J89" s="196">
        <f>BK89</f>
        <v>0</v>
      </c>
      <c r="K89" s="39"/>
      <c r="L89" s="43"/>
      <c r="M89" s="91"/>
      <c r="N89" s="92"/>
      <c r="O89" s="92"/>
      <c r="P89" s="197">
        <f>P90</f>
        <v>0</v>
      </c>
      <c r="Q89" s="92"/>
      <c r="R89" s="197">
        <f>R90</f>
        <v>0.001</v>
      </c>
      <c r="S89" s="92"/>
      <c r="T89" s="198">
        <f>T90</f>
        <v>0</v>
      </c>
      <c r="AT89" s="17" t="s">
        <v>66</v>
      </c>
      <c r="AU89" s="17" t="s">
        <v>111</v>
      </c>
      <c r="BK89" s="199">
        <f>BK90</f>
        <v>0</v>
      </c>
    </row>
    <row r="90" s="11" customFormat="1" ht="25.92" customHeight="1">
      <c r="B90" s="200"/>
      <c r="C90" s="201"/>
      <c r="D90" s="202" t="s">
        <v>66</v>
      </c>
      <c r="E90" s="203" t="s">
        <v>129</v>
      </c>
      <c r="F90" s="203" t="s">
        <v>130</v>
      </c>
      <c r="G90" s="201"/>
      <c r="H90" s="201"/>
      <c r="I90" s="204"/>
      <c r="J90" s="205">
        <f>BK90</f>
        <v>0</v>
      </c>
      <c r="K90" s="201"/>
      <c r="L90" s="206"/>
      <c r="M90" s="207"/>
      <c r="N90" s="208"/>
      <c r="O90" s="208"/>
      <c r="P90" s="209">
        <f>P91+P101+P117</f>
        <v>0</v>
      </c>
      <c r="Q90" s="208"/>
      <c r="R90" s="209">
        <f>R91+R101+R117</f>
        <v>0.001</v>
      </c>
      <c r="S90" s="208"/>
      <c r="T90" s="210">
        <f>T91+T101+T117</f>
        <v>0</v>
      </c>
      <c r="AR90" s="211" t="s">
        <v>74</v>
      </c>
      <c r="AT90" s="212" t="s">
        <v>66</v>
      </c>
      <c r="AU90" s="212" t="s">
        <v>67</v>
      </c>
      <c r="AY90" s="211" t="s">
        <v>131</v>
      </c>
      <c r="BK90" s="213">
        <f>BK91+BK101+BK117</f>
        <v>0</v>
      </c>
    </row>
    <row r="91" s="11" customFormat="1" ht="22.8" customHeight="1">
      <c r="B91" s="200"/>
      <c r="C91" s="201"/>
      <c r="D91" s="202" t="s">
        <v>66</v>
      </c>
      <c r="E91" s="214" t="s">
        <v>74</v>
      </c>
      <c r="F91" s="214" t="s">
        <v>132</v>
      </c>
      <c r="G91" s="201"/>
      <c r="H91" s="201"/>
      <c r="I91" s="204"/>
      <c r="J91" s="215">
        <f>BK91</f>
        <v>0</v>
      </c>
      <c r="K91" s="201"/>
      <c r="L91" s="206"/>
      <c r="M91" s="207"/>
      <c r="N91" s="208"/>
      <c r="O91" s="208"/>
      <c r="P91" s="209">
        <f>SUM(P92:P100)</f>
        <v>0</v>
      </c>
      <c r="Q91" s="208"/>
      <c r="R91" s="209">
        <f>SUM(R92:R100)</f>
        <v>0</v>
      </c>
      <c r="S91" s="208"/>
      <c r="T91" s="210">
        <f>SUM(T92:T100)</f>
        <v>0</v>
      </c>
      <c r="AR91" s="211" t="s">
        <v>74</v>
      </c>
      <c r="AT91" s="212" t="s">
        <v>66</v>
      </c>
      <c r="AU91" s="212" t="s">
        <v>74</v>
      </c>
      <c r="AY91" s="211" t="s">
        <v>131</v>
      </c>
      <c r="BK91" s="213">
        <f>SUM(BK92:BK100)</f>
        <v>0</v>
      </c>
    </row>
    <row r="92" s="1" customFormat="1" ht="16.5" customHeight="1">
      <c r="B92" s="38"/>
      <c r="C92" s="216" t="s">
        <v>74</v>
      </c>
      <c r="D92" s="216" t="s">
        <v>133</v>
      </c>
      <c r="E92" s="217" t="s">
        <v>520</v>
      </c>
      <c r="F92" s="218" t="s">
        <v>521</v>
      </c>
      <c r="G92" s="219" t="s">
        <v>195</v>
      </c>
      <c r="H92" s="220">
        <v>2</v>
      </c>
      <c r="I92" s="221"/>
      <c r="J92" s="222">
        <f>ROUND(I92*H92,2)</f>
        <v>0</v>
      </c>
      <c r="K92" s="218" t="s">
        <v>196</v>
      </c>
      <c r="L92" s="43"/>
      <c r="M92" s="223" t="s">
        <v>1</v>
      </c>
      <c r="N92" s="224" t="s">
        <v>38</v>
      </c>
      <c r="O92" s="79"/>
      <c r="P92" s="225">
        <f>O92*H92</f>
        <v>0</v>
      </c>
      <c r="Q92" s="225">
        <v>0</v>
      </c>
      <c r="R92" s="225">
        <f>Q92*H92</f>
        <v>0</v>
      </c>
      <c r="S92" s="225">
        <v>0</v>
      </c>
      <c r="T92" s="226">
        <f>S92*H92</f>
        <v>0</v>
      </c>
      <c r="AR92" s="17" t="s">
        <v>138</v>
      </c>
      <c r="AT92" s="17" t="s">
        <v>133</v>
      </c>
      <c r="AU92" s="17" t="s">
        <v>76</v>
      </c>
      <c r="AY92" s="17" t="s">
        <v>131</v>
      </c>
      <c r="BE92" s="227">
        <f>IF(N92="základní",J92,0)</f>
        <v>0</v>
      </c>
      <c r="BF92" s="227">
        <f>IF(N92="snížená",J92,0)</f>
        <v>0</v>
      </c>
      <c r="BG92" s="227">
        <f>IF(N92="zákl. přenesená",J92,0)</f>
        <v>0</v>
      </c>
      <c r="BH92" s="227">
        <f>IF(N92="sníž. přenesená",J92,0)</f>
        <v>0</v>
      </c>
      <c r="BI92" s="227">
        <f>IF(N92="nulová",J92,0)</f>
        <v>0</v>
      </c>
      <c r="BJ92" s="17" t="s">
        <v>74</v>
      </c>
      <c r="BK92" s="227">
        <f>ROUND(I92*H92,2)</f>
        <v>0</v>
      </c>
      <c r="BL92" s="17" t="s">
        <v>138</v>
      </c>
      <c r="BM92" s="17" t="s">
        <v>522</v>
      </c>
    </row>
    <row r="93" s="12" customFormat="1">
      <c r="B93" s="228"/>
      <c r="C93" s="229"/>
      <c r="D93" s="230" t="s">
        <v>140</v>
      </c>
      <c r="E93" s="231" t="s">
        <v>1</v>
      </c>
      <c r="F93" s="232" t="s">
        <v>523</v>
      </c>
      <c r="G93" s="229"/>
      <c r="H93" s="231" t="s">
        <v>1</v>
      </c>
      <c r="I93" s="233"/>
      <c r="J93" s="229"/>
      <c r="K93" s="229"/>
      <c r="L93" s="234"/>
      <c r="M93" s="235"/>
      <c r="N93" s="236"/>
      <c r="O93" s="236"/>
      <c r="P93" s="236"/>
      <c r="Q93" s="236"/>
      <c r="R93" s="236"/>
      <c r="S93" s="236"/>
      <c r="T93" s="237"/>
      <c r="AT93" s="238" t="s">
        <v>140</v>
      </c>
      <c r="AU93" s="238" t="s">
        <v>76</v>
      </c>
      <c r="AV93" s="12" t="s">
        <v>74</v>
      </c>
      <c r="AW93" s="12" t="s">
        <v>30</v>
      </c>
      <c r="AX93" s="12" t="s">
        <v>67</v>
      </c>
      <c r="AY93" s="238" t="s">
        <v>131</v>
      </c>
    </row>
    <row r="94" s="12" customFormat="1">
      <c r="B94" s="228"/>
      <c r="C94" s="229"/>
      <c r="D94" s="230" t="s">
        <v>140</v>
      </c>
      <c r="E94" s="231" t="s">
        <v>1</v>
      </c>
      <c r="F94" s="232" t="s">
        <v>524</v>
      </c>
      <c r="G94" s="229"/>
      <c r="H94" s="231" t="s">
        <v>1</v>
      </c>
      <c r="I94" s="233"/>
      <c r="J94" s="229"/>
      <c r="K94" s="229"/>
      <c r="L94" s="234"/>
      <c r="M94" s="235"/>
      <c r="N94" s="236"/>
      <c r="O94" s="236"/>
      <c r="P94" s="236"/>
      <c r="Q94" s="236"/>
      <c r="R94" s="236"/>
      <c r="S94" s="236"/>
      <c r="T94" s="237"/>
      <c r="AT94" s="238" t="s">
        <v>140</v>
      </c>
      <c r="AU94" s="238" t="s">
        <v>76</v>
      </c>
      <c r="AV94" s="12" t="s">
        <v>74</v>
      </c>
      <c r="AW94" s="12" t="s">
        <v>30</v>
      </c>
      <c r="AX94" s="12" t="s">
        <v>67</v>
      </c>
      <c r="AY94" s="238" t="s">
        <v>131</v>
      </c>
    </row>
    <row r="95" s="13" customFormat="1">
      <c r="B95" s="239"/>
      <c r="C95" s="240"/>
      <c r="D95" s="230" t="s">
        <v>140</v>
      </c>
      <c r="E95" s="241" t="s">
        <v>1</v>
      </c>
      <c r="F95" s="242" t="s">
        <v>525</v>
      </c>
      <c r="G95" s="240"/>
      <c r="H95" s="243">
        <v>2</v>
      </c>
      <c r="I95" s="244"/>
      <c r="J95" s="240"/>
      <c r="K95" s="240"/>
      <c r="L95" s="245"/>
      <c r="M95" s="246"/>
      <c r="N95" s="247"/>
      <c r="O95" s="247"/>
      <c r="P95" s="247"/>
      <c r="Q95" s="247"/>
      <c r="R95" s="247"/>
      <c r="S95" s="247"/>
      <c r="T95" s="248"/>
      <c r="AT95" s="249" t="s">
        <v>140</v>
      </c>
      <c r="AU95" s="249" t="s">
        <v>76</v>
      </c>
      <c r="AV95" s="13" t="s">
        <v>76</v>
      </c>
      <c r="AW95" s="13" t="s">
        <v>30</v>
      </c>
      <c r="AX95" s="13" t="s">
        <v>67</v>
      </c>
      <c r="AY95" s="249" t="s">
        <v>131</v>
      </c>
    </row>
    <row r="96" s="14" customFormat="1">
      <c r="B96" s="250"/>
      <c r="C96" s="251"/>
      <c r="D96" s="230" t="s">
        <v>140</v>
      </c>
      <c r="E96" s="252" t="s">
        <v>1</v>
      </c>
      <c r="F96" s="253" t="s">
        <v>143</v>
      </c>
      <c r="G96" s="251"/>
      <c r="H96" s="254">
        <v>2</v>
      </c>
      <c r="I96" s="255"/>
      <c r="J96" s="251"/>
      <c r="K96" s="251"/>
      <c r="L96" s="256"/>
      <c r="M96" s="257"/>
      <c r="N96" s="258"/>
      <c r="O96" s="258"/>
      <c r="P96" s="258"/>
      <c r="Q96" s="258"/>
      <c r="R96" s="258"/>
      <c r="S96" s="258"/>
      <c r="T96" s="259"/>
      <c r="AT96" s="260" t="s">
        <v>140</v>
      </c>
      <c r="AU96" s="260" t="s">
        <v>76</v>
      </c>
      <c r="AV96" s="14" t="s">
        <v>138</v>
      </c>
      <c r="AW96" s="14" t="s">
        <v>30</v>
      </c>
      <c r="AX96" s="14" t="s">
        <v>74</v>
      </c>
      <c r="AY96" s="260" t="s">
        <v>131</v>
      </c>
    </row>
    <row r="97" s="1" customFormat="1" ht="16.5" customHeight="1">
      <c r="B97" s="38"/>
      <c r="C97" s="216" t="s">
        <v>76</v>
      </c>
      <c r="D97" s="216" t="s">
        <v>133</v>
      </c>
      <c r="E97" s="217" t="s">
        <v>526</v>
      </c>
      <c r="F97" s="218" t="s">
        <v>527</v>
      </c>
      <c r="G97" s="219" t="s">
        <v>136</v>
      </c>
      <c r="H97" s="220">
        <v>20</v>
      </c>
      <c r="I97" s="221"/>
      <c r="J97" s="222">
        <f>ROUND(I97*H97,2)</f>
        <v>0</v>
      </c>
      <c r="K97" s="218" t="s">
        <v>146</v>
      </c>
      <c r="L97" s="43"/>
      <c r="M97" s="223" t="s">
        <v>1</v>
      </c>
      <c r="N97" s="224" t="s">
        <v>38</v>
      </c>
      <c r="O97" s="79"/>
      <c r="P97" s="225">
        <f>O97*H97</f>
        <v>0</v>
      </c>
      <c r="Q97" s="225">
        <v>0</v>
      </c>
      <c r="R97" s="225">
        <f>Q97*H97</f>
        <v>0</v>
      </c>
      <c r="S97" s="225">
        <v>0</v>
      </c>
      <c r="T97" s="226">
        <f>S97*H97</f>
        <v>0</v>
      </c>
      <c r="AR97" s="17" t="s">
        <v>138</v>
      </c>
      <c r="AT97" s="17" t="s">
        <v>133</v>
      </c>
      <c r="AU97" s="17" t="s">
        <v>76</v>
      </c>
      <c r="AY97" s="17" t="s">
        <v>131</v>
      </c>
      <c r="BE97" s="227">
        <f>IF(N97="základní",J97,0)</f>
        <v>0</v>
      </c>
      <c r="BF97" s="227">
        <f>IF(N97="snížená",J97,0)</f>
        <v>0</v>
      </c>
      <c r="BG97" s="227">
        <f>IF(N97="zákl. přenesená",J97,0)</f>
        <v>0</v>
      </c>
      <c r="BH97" s="227">
        <f>IF(N97="sníž. přenesená",J97,0)</f>
        <v>0</v>
      </c>
      <c r="BI97" s="227">
        <f>IF(N97="nulová",J97,0)</f>
        <v>0</v>
      </c>
      <c r="BJ97" s="17" t="s">
        <v>74</v>
      </c>
      <c r="BK97" s="227">
        <f>ROUND(I97*H97,2)</f>
        <v>0</v>
      </c>
      <c r="BL97" s="17" t="s">
        <v>138</v>
      </c>
      <c r="BM97" s="17" t="s">
        <v>528</v>
      </c>
    </row>
    <row r="98" s="12" customFormat="1">
      <c r="B98" s="228"/>
      <c r="C98" s="229"/>
      <c r="D98" s="230" t="s">
        <v>140</v>
      </c>
      <c r="E98" s="231" t="s">
        <v>1</v>
      </c>
      <c r="F98" s="232" t="s">
        <v>524</v>
      </c>
      <c r="G98" s="229"/>
      <c r="H98" s="231" t="s">
        <v>1</v>
      </c>
      <c r="I98" s="233"/>
      <c r="J98" s="229"/>
      <c r="K98" s="229"/>
      <c r="L98" s="234"/>
      <c r="M98" s="235"/>
      <c r="N98" s="236"/>
      <c r="O98" s="236"/>
      <c r="P98" s="236"/>
      <c r="Q98" s="236"/>
      <c r="R98" s="236"/>
      <c r="S98" s="236"/>
      <c r="T98" s="237"/>
      <c r="AT98" s="238" t="s">
        <v>140</v>
      </c>
      <c r="AU98" s="238" t="s">
        <v>76</v>
      </c>
      <c r="AV98" s="12" t="s">
        <v>74</v>
      </c>
      <c r="AW98" s="12" t="s">
        <v>30</v>
      </c>
      <c r="AX98" s="12" t="s">
        <v>67</v>
      </c>
      <c r="AY98" s="238" t="s">
        <v>131</v>
      </c>
    </row>
    <row r="99" s="13" customFormat="1">
      <c r="B99" s="239"/>
      <c r="C99" s="240"/>
      <c r="D99" s="230" t="s">
        <v>140</v>
      </c>
      <c r="E99" s="241" t="s">
        <v>1</v>
      </c>
      <c r="F99" s="242" t="s">
        <v>260</v>
      </c>
      <c r="G99" s="240"/>
      <c r="H99" s="243">
        <v>20</v>
      </c>
      <c r="I99" s="244"/>
      <c r="J99" s="240"/>
      <c r="K99" s="240"/>
      <c r="L99" s="245"/>
      <c r="M99" s="246"/>
      <c r="N99" s="247"/>
      <c r="O99" s="247"/>
      <c r="P99" s="247"/>
      <c r="Q99" s="247"/>
      <c r="R99" s="247"/>
      <c r="S99" s="247"/>
      <c r="T99" s="248"/>
      <c r="AT99" s="249" t="s">
        <v>140</v>
      </c>
      <c r="AU99" s="249" t="s">
        <v>76</v>
      </c>
      <c r="AV99" s="13" t="s">
        <v>76</v>
      </c>
      <c r="AW99" s="13" t="s">
        <v>30</v>
      </c>
      <c r="AX99" s="13" t="s">
        <v>67</v>
      </c>
      <c r="AY99" s="249" t="s">
        <v>131</v>
      </c>
    </row>
    <row r="100" s="14" customFormat="1">
      <c r="B100" s="250"/>
      <c r="C100" s="251"/>
      <c r="D100" s="230" t="s">
        <v>140</v>
      </c>
      <c r="E100" s="252" t="s">
        <v>1</v>
      </c>
      <c r="F100" s="253" t="s">
        <v>143</v>
      </c>
      <c r="G100" s="251"/>
      <c r="H100" s="254">
        <v>20</v>
      </c>
      <c r="I100" s="255"/>
      <c r="J100" s="251"/>
      <c r="K100" s="251"/>
      <c r="L100" s="256"/>
      <c r="M100" s="257"/>
      <c r="N100" s="258"/>
      <c r="O100" s="258"/>
      <c r="P100" s="258"/>
      <c r="Q100" s="258"/>
      <c r="R100" s="258"/>
      <c r="S100" s="258"/>
      <c r="T100" s="259"/>
      <c r="AT100" s="260" t="s">
        <v>140</v>
      </c>
      <c r="AU100" s="260" t="s">
        <v>76</v>
      </c>
      <c r="AV100" s="14" t="s">
        <v>138</v>
      </c>
      <c r="AW100" s="14" t="s">
        <v>30</v>
      </c>
      <c r="AX100" s="14" t="s">
        <v>74</v>
      </c>
      <c r="AY100" s="260" t="s">
        <v>131</v>
      </c>
    </row>
    <row r="101" s="11" customFormat="1" ht="22.8" customHeight="1">
      <c r="B101" s="200"/>
      <c r="C101" s="201"/>
      <c r="D101" s="202" t="s">
        <v>66</v>
      </c>
      <c r="E101" s="214" t="s">
        <v>246</v>
      </c>
      <c r="F101" s="214" t="s">
        <v>529</v>
      </c>
      <c r="G101" s="201"/>
      <c r="H101" s="201"/>
      <c r="I101" s="204"/>
      <c r="J101" s="215">
        <f>BK101</f>
        <v>0</v>
      </c>
      <c r="K101" s="201"/>
      <c r="L101" s="206"/>
      <c r="M101" s="207"/>
      <c r="N101" s="208"/>
      <c r="O101" s="208"/>
      <c r="P101" s="209">
        <f>SUM(P102:P116)</f>
        <v>0</v>
      </c>
      <c r="Q101" s="208"/>
      <c r="R101" s="209">
        <f>SUM(R102:R116)</f>
        <v>0.001</v>
      </c>
      <c r="S101" s="208"/>
      <c r="T101" s="210">
        <f>SUM(T102:T116)</f>
        <v>0</v>
      </c>
      <c r="AR101" s="211" t="s">
        <v>74</v>
      </c>
      <c r="AT101" s="212" t="s">
        <v>66</v>
      </c>
      <c r="AU101" s="212" t="s">
        <v>74</v>
      </c>
      <c r="AY101" s="211" t="s">
        <v>131</v>
      </c>
      <c r="BK101" s="213">
        <f>SUM(BK102:BK116)</f>
        <v>0</v>
      </c>
    </row>
    <row r="102" s="1" customFormat="1" ht="16.5" customHeight="1">
      <c r="B102" s="38"/>
      <c r="C102" s="216" t="s">
        <v>150</v>
      </c>
      <c r="D102" s="216" t="s">
        <v>133</v>
      </c>
      <c r="E102" s="217" t="s">
        <v>530</v>
      </c>
      <c r="F102" s="218" t="s">
        <v>531</v>
      </c>
      <c r="G102" s="219" t="s">
        <v>195</v>
      </c>
      <c r="H102" s="220">
        <v>2</v>
      </c>
      <c r="I102" s="221"/>
      <c r="J102" s="222">
        <f>ROUND(I102*H102,2)</f>
        <v>0</v>
      </c>
      <c r="K102" s="218" t="s">
        <v>196</v>
      </c>
      <c r="L102" s="43"/>
      <c r="M102" s="223" t="s">
        <v>1</v>
      </c>
      <c r="N102" s="224" t="s">
        <v>38</v>
      </c>
      <c r="O102" s="79"/>
      <c r="P102" s="225">
        <f>O102*H102</f>
        <v>0</v>
      </c>
      <c r="Q102" s="225">
        <v>0</v>
      </c>
      <c r="R102" s="225">
        <f>Q102*H102</f>
        <v>0</v>
      </c>
      <c r="S102" s="225">
        <v>0</v>
      </c>
      <c r="T102" s="226">
        <f>S102*H102</f>
        <v>0</v>
      </c>
      <c r="AR102" s="17" t="s">
        <v>138</v>
      </c>
      <c r="AT102" s="17" t="s">
        <v>133</v>
      </c>
      <c r="AU102" s="17" t="s">
        <v>76</v>
      </c>
      <c r="AY102" s="17" t="s">
        <v>131</v>
      </c>
      <c r="BE102" s="227">
        <f>IF(N102="základní",J102,0)</f>
        <v>0</v>
      </c>
      <c r="BF102" s="227">
        <f>IF(N102="snížená",J102,0)</f>
        <v>0</v>
      </c>
      <c r="BG102" s="227">
        <f>IF(N102="zákl. přenesená",J102,0)</f>
        <v>0</v>
      </c>
      <c r="BH102" s="227">
        <f>IF(N102="sníž. přenesená",J102,0)</f>
        <v>0</v>
      </c>
      <c r="BI102" s="227">
        <f>IF(N102="nulová",J102,0)</f>
        <v>0</v>
      </c>
      <c r="BJ102" s="17" t="s">
        <v>74</v>
      </c>
      <c r="BK102" s="227">
        <f>ROUND(I102*H102,2)</f>
        <v>0</v>
      </c>
      <c r="BL102" s="17" t="s">
        <v>138</v>
      </c>
      <c r="BM102" s="17" t="s">
        <v>532</v>
      </c>
    </row>
    <row r="103" s="12" customFormat="1">
      <c r="B103" s="228"/>
      <c r="C103" s="229"/>
      <c r="D103" s="230" t="s">
        <v>140</v>
      </c>
      <c r="E103" s="231" t="s">
        <v>1</v>
      </c>
      <c r="F103" s="232" t="s">
        <v>523</v>
      </c>
      <c r="G103" s="229"/>
      <c r="H103" s="231" t="s">
        <v>1</v>
      </c>
      <c r="I103" s="233"/>
      <c r="J103" s="229"/>
      <c r="K103" s="229"/>
      <c r="L103" s="234"/>
      <c r="M103" s="235"/>
      <c r="N103" s="236"/>
      <c r="O103" s="236"/>
      <c r="P103" s="236"/>
      <c r="Q103" s="236"/>
      <c r="R103" s="236"/>
      <c r="S103" s="236"/>
      <c r="T103" s="237"/>
      <c r="AT103" s="238" t="s">
        <v>140</v>
      </c>
      <c r="AU103" s="238" t="s">
        <v>76</v>
      </c>
      <c r="AV103" s="12" t="s">
        <v>74</v>
      </c>
      <c r="AW103" s="12" t="s">
        <v>30</v>
      </c>
      <c r="AX103" s="12" t="s">
        <v>67</v>
      </c>
      <c r="AY103" s="238" t="s">
        <v>131</v>
      </c>
    </row>
    <row r="104" s="12" customFormat="1">
      <c r="B104" s="228"/>
      <c r="C104" s="229"/>
      <c r="D104" s="230" t="s">
        <v>140</v>
      </c>
      <c r="E104" s="231" t="s">
        <v>1</v>
      </c>
      <c r="F104" s="232" t="s">
        <v>524</v>
      </c>
      <c r="G104" s="229"/>
      <c r="H104" s="231" t="s">
        <v>1</v>
      </c>
      <c r="I104" s="233"/>
      <c r="J104" s="229"/>
      <c r="K104" s="229"/>
      <c r="L104" s="234"/>
      <c r="M104" s="235"/>
      <c r="N104" s="236"/>
      <c r="O104" s="236"/>
      <c r="P104" s="236"/>
      <c r="Q104" s="236"/>
      <c r="R104" s="236"/>
      <c r="S104" s="236"/>
      <c r="T104" s="237"/>
      <c r="AT104" s="238" t="s">
        <v>140</v>
      </c>
      <c r="AU104" s="238" t="s">
        <v>76</v>
      </c>
      <c r="AV104" s="12" t="s">
        <v>74</v>
      </c>
      <c r="AW104" s="12" t="s">
        <v>30</v>
      </c>
      <c r="AX104" s="12" t="s">
        <v>67</v>
      </c>
      <c r="AY104" s="238" t="s">
        <v>131</v>
      </c>
    </row>
    <row r="105" s="13" customFormat="1">
      <c r="B105" s="239"/>
      <c r="C105" s="240"/>
      <c r="D105" s="230" t="s">
        <v>140</v>
      </c>
      <c r="E105" s="241" t="s">
        <v>1</v>
      </c>
      <c r="F105" s="242" t="s">
        <v>525</v>
      </c>
      <c r="G105" s="240"/>
      <c r="H105" s="243">
        <v>2</v>
      </c>
      <c r="I105" s="244"/>
      <c r="J105" s="240"/>
      <c r="K105" s="240"/>
      <c r="L105" s="245"/>
      <c r="M105" s="246"/>
      <c r="N105" s="247"/>
      <c r="O105" s="247"/>
      <c r="P105" s="247"/>
      <c r="Q105" s="247"/>
      <c r="R105" s="247"/>
      <c r="S105" s="247"/>
      <c r="T105" s="248"/>
      <c r="AT105" s="249" t="s">
        <v>140</v>
      </c>
      <c r="AU105" s="249" t="s">
        <v>76</v>
      </c>
      <c r="AV105" s="13" t="s">
        <v>76</v>
      </c>
      <c r="AW105" s="13" t="s">
        <v>30</v>
      </c>
      <c r="AX105" s="13" t="s">
        <v>67</v>
      </c>
      <c r="AY105" s="249" t="s">
        <v>131</v>
      </c>
    </row>
    <row r="106" s="14" customFormat="1">
      <c r="B106" s="250"/>
      <c r="C106" s="251"/>
      <c r="D106" s="230" t="s">
        <v>140</v>
      </c>
      <c r="E106" s="252" t="s">
        <v>1</v>
      </c>
      <c r="F106" s="253" t="s">
        <v>143</v>
      </c>
      <c r="G106" s="251"/>
      <c r="H106" s="254">
        <v>2</v>
      </c>
      <c r="I106" s="255"/>
      <c r="J106" s="251"/>
      <c r="K106" s="251"/>
      <c r="L106" s="256"/>
      <c r="M106" s="257"/>
      <c r="N106" s="258"/>
      <c r="O106" s="258"/>
      <c r="P106" s="258"/>
      <c r="Q106" s="258"/>
      <c r="R106" s="258"/>
      <c r="S106" s="258"/>
      <c r="T106" s="259"/>
      <c r="AT106" s="260" t="s">
        <v>140</v>
      </c>
      <c r="AU106" s="260" t="s">
        <v>76</v>
      </c>
      <c r="AV106" s="14" t="s">
        <v>138</v>
      </c>
      <c r="AW106" s="14" t="s">
        <v>30</v>
      </c>
      <c r="AX106" s="14" t="s">
        <v>74</v>
      </c>
      <c r="AY106" s="260" t="s">
        <v>131</v>
      </c>
    </row>
    <row r="107" s="1" customFormat="1" ht="16.5" customHeight="1">
      <c r="B107" s="38"/>
      <c r="C107" s="216" t="s">
        <v>138</v>
      </c>
      <c r="D107" s="216" t="s">
        <v>133</v>
      </c>
      <c r="E107" s="217" t="s">
        <v>533</v>
      </c>
      <c r="F107" s="218" t="s">
        <v>534</v>
      </c>
      <c r="G107" s="219" t="s">
        <v>136</v>
      </c>
      <c r="H107" s="220">
        <v>20</v>
      </c>
      <c r="I107" s="221"/>
      <c r="J107" s="222">
        <f>ROUND(I107*H107,2)</f>
        <v>0</v>
      </c>
      <c r="K107" s="218" t="s">
        <v>196</v>
      </c>
      <c r="L107" s="43"/>
      <c r="M107" s="223" t="s">
        <v>1</v>
      </c>
      <c r="N107" s="224" t="s">
        <v>38</v>
      </c>
      <c r="O107" s="79"/>
      <c r="P107" s="225">
        <f>O107*H107</f>
        <v>0</v>
      </c>
      <c r="Q107" s="225">
        <v>0</v>
      </c>
      <c r="R107" s="225">
        <f>Q107*H107</f>
        <v>0</v>
      </c>
      <c r="S107" s="225">
        <v>0</v>
      </c>
      <c r="T107" s="226">
        <f>S107*H107</f>
        <v>0</v>
      </c>
      <c r="AR107" s="17" t="s">
        <v>138</v>
      </c>
      <c r="AT107" s="17" t="s">
        <v>133</v>
      </c>
      <c r="AU107" s="17" t="s">
        <v>76</v>
      </c>
      <c r="AY107" s="17" t="s">
        <v>131</v>
      </c>
      <c r="BE107" s="227">
        <f>IF(N107="základní",J107,0)</f>
        <v>0</v>
      </c>
      <c r="BF107" s="227">
        <f>IF(N107="snížená",J107,0)</f>
        <v>0</v>
      </c>
      <c r="BG107" s="227">
        <f>IF(N107="zákl. přenesená",J107,0)</f>
        <v>0</v>
      </c>
      <c r="BH107" s="227">
        <f>IF(N107="sníž. přenesená",J107,0)</f>
        <v>0</v>
      </c>
      <c r="BI107" s="227">
        <f>IF(N107="nulová",J107,0)</f>
        <v>0</v>
      </c>
      <c r="BJ107" s="17" t="s">
        <v>74</v>
      </c>
      <c r="BK107" s="227">
        <f>ROUND(I107*H107,2)</f>
        <v>0</v>
      </c>
      <c r="BL107" s="17" t="s">
        <v>138</v>
      </c>
      <c r="BM107" s="17" t="s">
        <v>535</v>
      </c>
    </row>
    <row r="108" s="12" customFormat="1">
      <c r="B108" s="228"/>
      <c r="C108" s="229"/>
      <c r="D108" s="230" t="s">
        <v>140</v>
      </c>
      <c r="E108" s="231" t="s">
        <v>1</v>
      </c>
      <c r="F108" s="232" t="s">
        <v>536</v>
      </c>
      <c r="G108" s="229"/>
      <c r="H108" s="231" t="s">
        <v>1</v>
      </c>
      <c r="I108" s="233"/>
      <c r="J108" s="229"/>
      <c r="K108" s="229"/>
      <c r="L108" s="234"/>
      <c r="M108" s="235"/>
      <c r="N108" s="236"/>
      <c r="O108" s="236"/>
      <c r="P108" s="236"/>
      <c r="Q108" s="236"/>
      <c r="R108" s="236"/>
      <c r="S108" s="236"/>
      <c r="T108" s="237"/>
      <c r="AT108" s="238" t="s">
        <v>140</v>
      </c>
      <c r="AU108" s="238" t="s">
        <v>76</v>
      </c>
      <c r="AV108" s="12" t="s">
        <v>74</v>
      </c>
      <c r="AW108" s="12" t="s">
        <v>30</v>
      </c>
      <c r="AX108" s="12" t="s">
        <v>67</v>
      </c>
      <c r="AY108" s="238" t="s">
        <v>131</v>
      </c>
    </row>
    <row r="109" s="12" customFormat="1">
      <c r="B109" s="228"/>
      <c r="C109" s="229"/>
      <c r="D109" s="230" t="s">
        <v>140</v>
      </c>
      <c r="E109" s="231" t="s">
        <v>1</v>
      </c>
      <c r="F109" s="232" t="s">
        <v>524</v>
      </c>
      <c r="G109" s="229"/>
      <c r="H109" s="231" t="s">
        <v>1</v>
      </c>
      <c r="I109" s="233"/>
      <c r="J109" s="229"/>
      <c r="K109" s="229"/>
      <c r="L109" s="234"/>
      <c r="M109" s="235"/>
      <c r="N109" s="236"/>
      <c r="O109" s="236"/>
      <c r="P109" s="236"/>
      <c r="Q109" s="236"/>
      <c r="R109" s="236"/>
      <c r="S109" s="236"/>
      <c r="T109" s="237"/>
      <c r="AT109" s="238" t="s">
        <v>140</v>
      </c>
      <c r="AU109" s="238" t="s">
        <v>76</v>
      </c>
      <c r="AV109" s="12" t="s">
        <v>74</v>
      </c>
      <c r="AW109" s="12" t="s">
        <v>30</v>
      </c>
      <c r="AX109" s="12" t="s">
        <v>67</v>
      </c>
      <c r="AY109" s="238" t="s">
        <v>131</v>
      </c>
    </row>
    <row r="110" s="13" customFormat="1">
      <c r="B110" s="239"/>
      <c r="C110" s="240"/>
      <c r="D110" s="230" t="s">
        <v>140</v>
      </c>
      <c r="E110" s="241" t="s">
        <v>1</v>
      </c>
      <c r="F110" s="242" t="s">
        <v>260</v>
      </c>
      <c r="G110" s="240"/>
      <c r="H110" s="243">
        <v>20</v>
      </c>
      <c r="I110" s="244"/>
      <c r="J110" s="240"/>
      <c r="K110" s="240"/>
      <c r="L110" s="245"/>
      <c r="M110" s="246"/>
      <c r="N110" s="247"/>
      <c r="O110" s="247"/>
      <c r="P110" s="247"/>
      <c r="Q110" s="247"/>
      <c r="R110" s="247"/>
      <c r="S110" s="247"/>
      <c r="T110" s="248"/>
      <c r="AT110" s="249" t="s">
        <v>140</v>
      </c>
      <c r="AU110" s="249" t="s">
        <v>76</v>
      </c>
      <c r="AV110" s="13" t="s">
        <v>76</v>
      </c>
      <c r="AW110" s="13" t="s">
        <v>30</v>
      </c>
      <c r="AX110" s="13" t="s">
        <v>67</v>
      </c>
      <c r="AY110" s="249" t="s">
        <v>131</v>
      </c>
    </row>
    <row r="111" s="14" customFormat="1">
      <c r="B111" s="250"/>
      <c r="C111" s="251"/>
      <c r="D111" s="230" t="s">
        <v>140</v>
      </c>
      <c r="E111" s="252" t="s">
        <v>1</v>
      </c>
      <c r="F111" s="253" t="s">
        <v>143</v>
      </c>
      <c r="G111" s="251"/>
      <c r="H111" s="254">
        <v>20</v>
      </c>
      <c r="I111" s="255"/>
      <c r="J111" s="251"/>
      <c r="K111" s="251"/>
      <c r="L111" s="256"/>
      <c r="M111" s="257"/>
      <c r="N111" s="258"/>
      <c r="O111" s="258"/>
      <c r="P111" s="258"/>
      <c r="Q111" s="258"/>
      <c r="R111" s="258"/>
      <c r="S111" s="258"/>
      <c r="T111" s="259"/>
      <c r="AT111" s="260" t="s">
        <v>140</v>
      </c>
      <c r="AU111" s="260" t="s">
        <v>76</v>
      </c>
      <c r="AV111" s="14" t="s">
        <v>138</v>
      </c>
      <c r="AW111" s="14" t="s">
        <v>30</v>
      </c>
      <c r="AX111" s="14" t="s">
        <v>74</v>
      </c>
      <c r="AY111" s="260" t="s">
        <v>131</v>
      </c>
    </row>
    <row r="112" s="1" customFormat="1" ht="16.5" customHeight="1">
      <c r="B112" s="38"/>
      <c r="C112" s="275" t="s">
        <v>161</v>
      </c>
      <c r="D112" s="275" t="s">
        <v>355</v>
      </c>
      <c r="E112" s="276" t="s">
        <v>537</v>
      </c>
      <c r="F112" s="277" t="s">
        <v>538</v>
      </c>
      <c r="G112" s="278" t="s">
        <v>539</v>
      </c>
      <c r="H112" s="279">
        <v>1</v>
      </c>
      <c r="I112" s="280"/>
      <c r="J112" s="281">
        <f>ROUND(I112*H112,2)</f>
        <v>0</v>
      </c>
      <c r="K112" s="277" t="s">
        <v>196</v>
      </c>
      <c r="L112" s="282"/>
      <c r="M112" s="283" t="s">
        <v>1</v>
      </c>
      <c r="N112" s="284" t="s">
        <v>38</v>
      </c>
      <c r="O112" s="79"/>
      <c r="P112" s="225">
        <f>O112*H112</f>
        <v>0</v>
      </c>
      <c r="Q112" s="225">
        <v>0.001</v>
      </c>
      <c r="R112" s="225">
        <f>Q112*H112</f>
        <v>0.001</v>
      </c>
      <c r="S112" s="225">
        <v>0</v>
      </c>
      <c r="T112" s="226">
        <f>S112*H112</f>
        <v>0</v>
      </c>
      <c r="AR112" s="17" t="s">
        <v>180</v>
      </c>
      <c r="AT112" s="17" t="s">
        <v>355</v>
      </c>
      <c r="AU112" s="17" t="s">
        <v>76</v>
      </c>
      <c r="AY112" s="17" t="s">
        <v>131</v>
      </c>
      <c r="BE112" s="227">
        <f>IF(N112="základní",J112,0)</f>
        <v>0</v>
      </c>
      <c r="BF112" s="227">
        <f>IF(N112="snížená",J112,0)</f>
        <v>0</v>
      </c>
      <c r="BG112" s="227">
        <f>IF(N112="zákl. přenesená",J112,0)</f>
        <v>0</v>
      </c>
      <c r="BH112" s="227">
        <f>IF(N112="sníž. přenesená",J112,0)</f>
        <v>0</v>
      </c>
      <c r="BI112" s="227">
        <f>IF(N112="nulová",J112,0)</f>
        <v>0</v>
      </c>
      <c r="BJ112" s="17" t="s">
        <v>74</v>
      </c>
      <c r="BK112" s="227">
        <f>ROUND(I112*H112,2)</f>
        <v>0</v>
      </c>
      <c r="BL112" s="17" t="s">
        <v>138</v>
      </c>
      <c r="BM112" s="17" t="s">
        <v>540</v>
      </c>
    </row>
    <row r="113" s="12" customFormat="1">
      <c r="B113" s="228"/>
      <c r="C113" s="229"/>
      <c r="D113" s="230" t="s">
        <v>140</v>
      </c>
      <c r="E113" s="231" t="s">
        <v>1</v>
      </c>
      <c r="F113" s="232" t="s">
        <v>536</v>
      </c>
      <c r="G113" s="229"/>
      <c r="H113" s="231" t="s">
        <v>1</v>
      </c>
      <c r="I113" s="233"/>
      <c r="J113" s="229"/>
      <c r="K113" s="229"/>
      <c r="L113" s="234"/>
      <c r="M113" s="235"/>
      <c r="N113" s="236"/>
      <c r="O113" s="236"/>
      <c r="P113" s="236"/>
      <c r="Q113" s="236"/>
      <c r="R113" s="236"/>
      <c r="S113" s="236"/>
      <c r="T113" s="237"/>
      <c r="AT113" s="238" t="s">
        <v>140</v>
      </c>
      <c r="AU113" s="238" t="s">
        <v>76</v>
      </c>
      <c r="AV113" s="12" t="s">
        <v>74</v>
      </c>
      <c r="AW113" s="12" t="s">
        <v>30</v>
      </c>
      <c r="AX113" s="12" t="s">
        <v>67</v>
      </c>
      <c r="AY113" s="238" t="s">
        <v>131</v>
      </c>
    </row>
    <row r="114" s="12" customFormat="1">
      <c r="B114" s="228"/>
      <c r="C114" s="229"/>
      <c r="D114" s="230" t="s">
        <v>140</v>
      </c>
      <c r="E114" s="231" t="s">
        <v>1</v>
      </c>
      <c r="F114" s="232" t="s">
        <v>524</v>
      </c>
      <c r="G114" s="229"/>
      <c r="H114" s="231" t="s">
        <v>1</v>
      </c>
      <c r="I114" s="233"/>
      <c r="J114" s="229"/>
      <c r="K114" s="229"/>
      <c r="L114" s="234"/>
      <c r="M114" s="235"/>
      <c r="N114" s="236"/>
      <c r="O114" s="236"/>
      <c r="P114" s="236"/>
      <c r="Q114" s="236"/>
      <c r="R114" s="236"/>
      <c r="S114" s="236"/>
      <c r="T114" s="237"/>
      <c r="AT114" s="238" t="s">
        <v>140</v>
      </c>
      <c r="AU114" s="238" t="s">
        <v>76</v>
      </c>
      <c r="AV114" s="12" t="s">
        <v>74</v>
      </c>
      <c r="AW114" s="12" t="s">
        <v>30</v>
      </c>
      <c r="AX114" s="12" t="s">
        <v>67</v>
      </c>
      <c r="AY114" s="238" t="s">
        <v>131</v>
      </c>
    </row>
    <row r="115" s="13" customFormat="1">
      <c r="B115" s="239"/>
      <c r="C115" s="240"/>
      <c r="D115" s="230" t="s">
        <v>140</v>
      </c>
      <c r="E115" s="241" t="s">
        <v>1</v>
      </c>
      <c r="F115" s="242" t="s">
        <v>541</v>
      </c>
      <c r="G115" s="240"/>
      <c r="H115" s="243">
        <v>1</v>
      </c>
      <c r="I115" s="244"/>
      <c r="J115" s="240"/>
      <c r="K115" s="240"/>
      <c r="L115" s="245"/>
      <c r="M115" s="246"/>
      <c r="N115" s="247"/>
      <c r="O115" s="247"/>
      <c r="P115" s="247"/>
      <c r="Q115" s="247"/>
      <c r="R115" s="247"/>
      <c r="S115" s="247"/>
      <c r="T115" s="248"/>
      <c r="AT115" s="249" t="s">
        <v>140</v>
      </c>
      <c r="AU115" s="249" t="s">
        <v>76</v>
      </c>
      <c r="AV115" s="13" t="s">
        <v>76</v>
      </c>
      <c r="AW115" s="13" t="s">
        <v>30</v>
      </c>
      <c r="AX115" s="13" t="s">
        <v>67</v>
      </c>
      <c r="AY115" s="249" t="s">
        <v>131</v>
      </c>
    </row>
    <row r="116" s="14" customFormat="1">
      <c r="B116" s="250"/>
      <c r="C116" s="251"/>
      <c r="D116" s="230" t="s">
        <v>140</v>
      </c>
      <c r="E116" s="252" t="s">
        <v>1</v>
      </c>
      <c r="F116" s="253" t="s">
        <v>143</v>
      </c>
      <c r="G116" s="251"/>
      <c r="H116" s="254">
        <v>1</v>
      </c>
      <c r="I116" s="255"/>
      <c r="J116" s="251"/>
      <c r="K116" s="251"/>
      <c r="L116" s="256"/>
      <c r="M116" s="257"/>
      <c r="N116" s="258"/>
      <c r="O116" s="258"/>
      <c r="P116" s="258"/>
      <c r="Q116" s="258"/>
      <c r="R116" s="258"/>
      <c r="S116" s="258"/>
      <c r="T116" s="259"/>
      <c r="AT116" s="260" t="s">
        <v>140</v>
      </c>
      <c r="AU116" s="260" t="s">
        <v>76</v>
      </c>
      <c r="AV116" s="14" t="s">
        <v>138</v>
      </c>
      <c r="AW116" s="14" t="s">
        <v>30</v>
      </c>
      <c r="AX116" s="14" t="s">
        <v>74</v>
      </c>
      <c r="AY116" s="260" t="s">
        <v>131</v>
      </c>
    </row>
    <row r="117" s="11" customFormat="1" ht="22.8" customHeight="1">
      <c r="B117" s="200"/>
      <c r="C117" s="201"/>
      <c r="D117" s="202" t="s">
        <v>66</v>
      </c>
      <c r="E117" s="214" t="s">
        <v>505</v>
      </c>
      <c r="F117" s="214" t="s">
        <v>506</v>
      </c>
      <c r="G117" s="201"/>
      <c r="H117" s="201"/>
      <c r="I117" s="204"/>
      <c r="J117" s="215">
        <f>BK117</f>
        <v>0</v>
      </c>
      <c r="K117" s="201"/>
      <c r="L117" s="206"/>
      <c r="M117" s="207"/>
      <c r="N117" s="208"/>
      <c r="O117" s="208"/>
      <c r="P117" s="209">
        <f>P118</f>
        <v>0</v>
      </c>
      <c r="Q117" s="208"/>
      <c r="R117" s="209">
        <f>R118</f>
        <v>0</v>
      </c>
      <c r="S117" s="208"/>
      <c r="T117" s="210">
        <f>T118</f>
        <v>0</v>
      </c>
      <c r="AR117" s="211" t="s">
        <v>74</v>
      </c>
      <c r="AT117" s="212" t="s">
        <v>66</v>
      </c>
      <c r="AU117" s="212" t="s">
        <v>74</v>
      </c>
      <c r="AY117" s="211" t="s">
        <v>131</v>
      </c>
      <c r="BK117" s="213">
        <f>BK118</f>
        <v>0</v>
      </c>
    </row>
    <row r="118" s="1" customFormat="1" ht="16.5" customHeight="1">
      <c r="B118" s="38"/>
      <c r="C118" s="216" t="s">
        <v>166</v>
      </c>
      <c r="D118" s="216" t="s">
        <v>133</v>
      </c>
      <c r="E118" s="217" t="s">
        <v>542</v>
      </c>
      <c r="F118" s="218" t="s">
        <v>543</v>
      </c>
      <c r="G118" s="219" t="s">
        <v>231</v>
      </c>
      <c r="H118" s="220">
        <v>0.001</v>
      </c>
      <c r="I118" s="221"/>
      <c r="J118" s="222">
        <f>ROUND(I118*H118,2)</f>
        <v>0</v>
      </c>
      <c r="K118" s="218" t="s">
        <v>196</v>
      </c>
      <c r="L118" s="43"/>
      <c r="M118" s="285" t="s">
        <v>1</v>
      </c>
      <c r="N118" s="286" t="s">
        <v>38</v>
      </c>
      <c r="O118" s="287"/>
      <c r="P118" s="288">
        <f>O118*H118</f>
        <v>0</v>
      </c>
      <c r="Q118" s="288">
        <v>0</v>
      </c>
      <c r="R118" s="288">
        <f>Q118*H118</f>
        <v>0</v>
      </c>
      <c r="S118" s="288">
        <v>0</v>
      </c>
      <c r="T118" s="289">
        <f>S118*H118</f>
        <v>0</v>
      </c>
      <c r="AR118" s="17" t="s">
        <v>138</v>
      </c>
      <c r="AT118" s="17" t="s">
        <v>133</v>
      </c>
      <c r="AU118" s="17" t="s">
        <v>76</v>
      </c>
      <c r="AY118" s="17" t="s">
        <v>131</v>
      </c>
      <c r="BE118" s="227">
        <f>IF(N118="základní",J118,0)</f>
        <v>0</v>
      </c>
      <c r="BF118" s="227">
        <f>IF(N118="snížená",J118,0)</f>
        <v>0</v>
      </c>
      <c r="BG118" s="227">
        <f>IF(N118="zákl. přenesená",J118,0)</f>
        <v>0</v>
      </c>
      <c r="BH118" s="227">
        <f>IF(N118="sníž. přenesená",J118,0)</f>
        <v>0</v>
      </c>
      <c r="BI118" s="227">
        <f>IF(N118="nulová",J118,0)</f>
        <v>0</v>
      </c>
      <c r="BJ118" s="17" t="s">
        <v>74</v>
      </c>
      <c r="BK118" s="227">
        <f>ROUND(I118*H118,2)</f>
        <v>0</v>
      </c>
      <c r="BL118" s="17" t="s">
        <v>138</v>
      </c>
      <c r="BM118" s="17" t="s">
        <v>544</v>
      </c>
    </row>
    <row r="119" s="1" customFormat="1" ht="6.96" customHeight="1">
      <c r="B119" s="57"/>
      <c r="C119" s="58"/>
      <c r="D119" s="58"/>
      <c r="E119" s="58"/>
      <c r="F119" s="58"/>
      <c r="G119" s="58"/>
      <c r="H119" s="58"/>
      <c r="I119" s="167"/>
      <c r="J119" s="58"/>
      <c r="K119" s="58"/>
      <c r="L119" s="43"/>
    </row>
  </sheetData>
  <sheetProtection sheet="1" autoFilter="0" formatColumns="0" formatRows="0" objects="1" scenarios="1" spinCount="100000" saltValue="iFGZOCywgTyjsFH5o3weRyl2HOZqmptuWaj4K1+JOEaWZdjfKTK4xhU4Siz90XFaJMh4Q4d+8O6ud9E80qFcUQ==" hashValue="IYT/DCWuV398Qm+z3wexdeQu30x+ndbU/zz2bmpCJ+EKSXZmC+DvTHTKIegDDmzJD2GnOPbBgmJJcz28UxRDaw==" algorithmName="SHA-512" password="CC35"/>
  <autoFilter ref="C88:K118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7:H77"/>
    <mergeCell ref="E79:H79"/>
    <mergeCell ref="E81:H81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100.83" customWidth="1"/>
    <col min="7" max="7" width="8.67" customWidth="1"/>
    <col min="8" max="8" width="11.17" customWidth="1"/>
    <col min="9" max="9" width="14.17" style="136" customWidth="1"/>
    <col min="10" max="10" width="23.5" customWidth="1"/>
    <col min="11" max="11" width="15.5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7" t="s">
        <v>98</v>
      </c>
    </row>
    <row r="3" ht="6.96" customHeight="1">
      <c r="B3" s="137"/>
      <c r="C3" s="138"/>
      <c r="D3" s="138"/>
      <c r="E3" s="138"/>
      <c r="F3" s="138"/>
      <c r="G3" s="138"/>
      <c r="H3" s="138"/>
      <c r="I3" s="139"/>
      <c r="J3" s="138"/>
      <c r="K3" s="138"/>
      <c r="L3" s="20"/>
      <c r="AT3" s="17" t="s">
        <v>76</v>
      </c>
    </row>
    <row r="4" ht="24.96" customHeight="1">
      <c r="B4" s="20"/>
      <c r="D4" s="140" t="s">
        <v>102</v>
      </c>
      <c r="L4" s="20"/>
      <c r="M4" s="24" t="s">
        <v>10</v>
      </c>
      <c r="AT4" s="17" t="s">
        <v>4</v>
      </c>
    </row>
    <row r="5" ht="6.96" customHeight="1">
      <c r="B5" s="20"/>
      <c r="L5" s="20"/>
    </row>
    <row r="6" ht="12" customHeight="1">
      <c r="B6" s="20"/>
      <c r="D6" s="141" t="s">
        <v>16</v>
      </c>
      <c r="L6" s="20"/>
    </row>
    <row r="7" ht="16.5" customHeight="1">
      <c r="B7" s="20"/>
      <c r="E7" s="142" t="str">
        <f>'Rekapitulace stavby'!K6</f>
        <v>Rekonstrukce stávajícího chodníku a zpevněných ploch na ul. Balbínova, Šumperk</v>
      </c>
      <c r="F7" s="141"/>
      <c r="G7" s="141"/>
      <c r="H7" s="141"/>
      <c r="L7" s="20"/>
    </row>
    <row r="8" s="1" customFormat="1" ht="12" customHeight="1">
      <c r="B8" s="43"/>
      <c r="D8" s="141" t="s">
        <v>103</v>
      </c>
      <c r="I8" s="143"/>
      <c r="L8" s="43"/>
    </row>
    <row r="9" s="1" customFormat="1" ht="36.96" customHeight="1">
      <c r="B9" s="43"/>
      <c r="E9" s="144" t="s">
        <v>545</v>
      </c>
      <c r="F9" s="1"/>
      <c r="G9" s="1"/>
      <c r="H9" s="1"/>
      <c r="I9" s="143"/>
      <c r="L9" s="43"/>
    </row>
    <row r="10" s="1" customFormat="1">
      <c r="B10" s="43"/>
      <c r="I10" s="143"/>
      <c r="L10" s="43"/>
    </row>
    <row r="11" s="1" customFormat="1" ht="12" customHeight="1">
      <c r="B11" s="43"/>
      <c r="D11" s="141" t="s">
        <v>18</v>
      </c>
      <c r="F11" s="17" t="s">
        <v>1</v>
      </c>
      <c r="I11" s="145" t="s">
        <v>19</v>
      </c>
      <c r="J11" s="17" t="s">
        <v>1</v>
      </c>
      <c r="L11" s="43"/>
    </row>
    <row r="12" s="1" customFormat="1" ht="12" customHeight="1">
      <c r="B12" s="43"/>
      <c r="D12" s="141" t="s">
        <v>20</v>
      </c>
      <c r="F12" s="17" t="s">
        <v>21</v>
      </c>
      <c r="I12" s="145" t="s">
        <v>22</v>
      </c>
      <c r="J12" s="146" t="str">
        <f>'Rekapitulace stavby'!AN8</f>
        <v>8. 2. 2019</v>
      </c>
      <c r="L12" s="43"/>
    </row>
    <row r="13" s="1" customFormat="1" ht="10.8" customHeight="1">
      <c r="B13" s="43"/>
      <c r="I13" s="143"/>
      <c r="L13" s="43"/>
    </row>
    <row r="14" s="1" customFormat="1" ht="12" customHeight="1">
      <c r="B14" s="43"/>
      <c r="D14" s="141" t="s">
        <v>24</v>
      </c>
      <c r="I14" s="145" t="s">
        <v>25</v>
      </c>
      <c r="J14" s="17" t="str">
        <f>IF('Rekapitulace stavby'!AN10="","",'Rekapitulace stavby'!AN10)</f>
        <v/>
      </c>
      <c r="L14" s="43"/>
    </row>
    <row r="15" s="1" customFormat="1" ht="18" customHeight="1">
      <c r="B15" s="43"/>
      <c r="E15" s="17" t="str">
        <f>IF('Rekapitulace stavby'!E11="","",'Rekapitulace stavby'!E11)</f>
        <v xml:space="preserve"> </v>
      </c>
      <c r="I15" s="145" t="s">
        <v>26</v>
      </c>
      <c r="J15" s="17" t="str">
        <f>IF('Rekapitulace stavby'!AN11="","",'Rekapitulace stavby'!AN11)</f>
        <v/>
      </c>
      <c r="L15" s="43"/>
    </row>
    <row r="16" s="1" customFormat="1" ht="6.96" customHeight="1">
      <c r="B16" s="43"/>
      <c r="I16" s="143"/>
      <c r="L16" s="43"/>
    </row>
    <row r="17" s="1" customFormat="1" ht="12" customHeight="1">
      <c r="B17" s="43"/>
      <c r="D17" s="141" t="s">
        <v>27</v>
      </c>
      <c r="I17" s="145" t="s">
        <v>25</v>
      </c>
      <c r="J17" s="33" t="str">
        <f>'Rekapitulace stavby'!AN13</f>
        <v>Vyplň údaj</v>
      </c>
      <c r="L17" s="43"/>
    </row>
    <row r="18" s="1" customFormat="1" ht="18" customHeight="1">
      <c r="B18" s="43"/>
      <c r="E18" s="33" t="str">
        <f>'Rekapitulace stavby'!E14</f>
        <v>Vyplň údaj</v>
      </c>
      <c r="F18" s="17"/>
      <c r="G18" s="17"/>
      <c r="H18" s="17"/>
      <c r="I18" s="145" t="s">
        <v>26</v>
      </c>
      <c r="J18" s="33" t="str">
        <f>'Rekapitulace stavby'!AN14</f>
        <v>Vyplň údaj</v>
      </c>
      <c r="L18" s="43"/>
    </row>
    <row r="19" s="1" customFormat="1" ht="6.96" customHeight="1">
      <c r="B19" s="43"/>
      <c r="I19" s="143"/>
      <c r="L19" s="43"/>
    </row>
    <row r="20" s="1" customFormat="1" ht="12" customHeight="1">
      <c r="B20" s="43"/>
      <c r="D20" s="141" t="s">
        <v>29</v>
      </c>
      <c r="I20" s="145" t="s">
        <v>25</v>
      </c>
      <c r="J20" s="17" t="str">
        <f>IF('Rekapitulace stavby'!AN16="","",'Rekapitulace stavby'!AN16)</f>
        <v/>
      </c>
      <c r="L20" s="43"/>
    </row>
    <row r="21" s="1" customFormat="1" ht="18" customHeight="1">
      <c r="B21" s="43"/>
      <c r="E21" s="17" t="str">
        <f>IF('Rekapitulace stavby'!E17="","",'Rekapitulace stavby'!E17)</f>
        <v xml:space="preserve"> </v>
      </c>
      <c r="I21" s="145" t="s">
        <v>26</v>
      </c>
      <c r="J21" s="17" t="str">
        <f>IF('Rekapitulace stavby'!AN17="","",'Rekapitulace stavby'!AN17)</f>
        <v/>
      </c>
      <c r="L21" s="43"/>
    </row>
    <row r="22" s="1" customFormat="1" ht="6.96" customHeight="1">
      <c r="B22" s="43"/>
      <c r="I22" s="143"/>
      <c r="L22" s="43"/>
    </row>
    <row r="23" s="1" customFormat="1" ht="12" customHeight="1">
      <c r="B23" s="43"/>
      <c r="D23" s="141" t="s">
        <v>31</v>
      </c>
      <c r="I23" s="145" t="s">
        <v>25</v>
      </c>
      <c r="J23" s="17" t="str">
        <f>IF('Rekapitulace stavby'!AN19="","",'Rekapitulace stavby'!AN19)</f>
        <v/>
      </c>
      <c r="L23" s="43"/>
    </row>
    <row r="24" s="1" customFormat="1" ht="18" customHeight="1">
      <c r="B24" s="43"/>
      <c r="E24" s="17" t="str">
        <f>IF('Rekapitulace stavby'!E20="","",'Rekapitulace stavby'!E20)</f>
        <v xml:space="preserve"> </v>
      </c>
      <c r="I24" s="145" t="s">
        <v>26</v>
      </c>
      <c r="J24" s="17" t="str">
        <f>IF('Rekapitulace stavby'!AN20="","",'Rekapitulace stavby'!AN20)</f>
        <v/>
      </c>
      <c r="L24" s="43"/>
    </row>
    <row r="25" s="1" customFormat="1" ht="6.96" customHeight="1">
      <c r="B25" s="43"/>
      <c r="I25" s="143"/>
      <c r="L25" s="43"/>
    </row>
    <row r="26" s="1" customFormat="1" ht="12" customHeight="1">
      <c r="B26" s="43"/>
      <c r="D26" s="141" t="s">
        <v>32</v>
      </c>
      <c r="I26" s="143"/>
      <c r="L26" s="43"/>
    </row>
    <row r="27" s="7" customFormat="1" ht="16.5" customHeight="1">
      <c r="B27" s="147"/>
      <c r="E27" s="148" t="s">
        <v>1</v>
      </c>
      <c r="F27" s="148"/>
      <c r="G27" s="148"/>
      <c r="H27" s="148"/>
      <c r="I27" s="149"/>
      <c r="L27" s="147"/>
    </row>
    <row r="28" s="1" customFormat="1" ht="6.96" customHeight="1">
      <c r="B28" s="43"/>
      <c r="I28" s="143"/>
      <c r="L28" s="43"/>
    </row>
    <row r="29" s="1" customFormat="1" ht="6.96" customHeight="1">
      <c r="B29" s="43"/>
      <c r="D29" s="71"/>
      <c r="E29" s="71"/>
      <c r="F29" s="71"/>
      <c r="G29" s="71"/>
      <c r="H29" s="71"/>
      <c r="I29" s="150"/>
      <c r="J29" s="71"/>
      <c r="K29" s="71"/>
      <c r="L29" s="43"/>
    </row>
    <row r="30" s="1" customFormat="1" ht="25.44" customHeight="1">
      <c r="B30" s="43"/>
      <c r="D30" s="151" t="s">
        <v>33</v>
      </c>
      <c r="I30" s="143"/>
      <c r="J30" s="152">
        <f>ROUND(J81, 2)</f>
        <v>0</v>
      </c>
      <c r="L30" s="43"/>
    </row>
    <row r="31" s="1" customFormat="1" ht="6.96" customHeight="1">
      <c r="B31" s="43"/>
      <c r="D31" s="71"/>
      <c r="E31" s="71"/>
      <c r="F31" s="71"/>
      <c r="G31" s="71"/>
      <c r="H31" s="71"/>
      <c r="I31" s="150"/>
      <c r="J31" s="71"/>
      <c r="K31" s="71"/>
      <c r="L31" s="43"/>
    </row>
    <row r="32" s="1" customFormat="1" ht="14.4" customHeight="1">
      <c r="B32" s="43"/>
      <c r="F32" s="153" t="s">
        <v>35</v>
      </c>
      <c r="I32" s="154" t="s">
        <v>34</v>
      </c>
      <c r="J32" s="153" t="s">
        <v>36</v>
      </c>
      <c r="L32" s="43"/>
    </row>
    <row r="33" s="1" customFormat="1" ht="14.4" customHeight="1">
      <c r="B33" s="43"/>
      <c r="D33" s="141" t="s">
        <v>37</v>
      </c>
      <c r="E33" s="141" t="s">
        <v>38</v>
      </c>
      <c r="F33" s="155">
        <f>ROUND((SUM(BE81:BE111)),  2)</f>
        <v>0</v>
      </c>
      <c r="I33" s="156">
        <v>0.20999999999999999</v>
      </c>
      <c r="J33" s="155">
        <f>ROUND(((SUM(BE81:BE111))*I33),  2)</f>
        <v>0</v>
      </c>
      <c r="L33" s="43"/>
    </row>
    <row r="34" s="1" customFormat="1" ht="14.4" customHeight="1">
      <c r="B34" s="43"/>
      <c r="E34" s="141" t="s">
        <v>39</v>
      </c>
      <c r="F34" s="155">
        <f>ROUND((SUM(BF81:BF111)),  2)</f>
        <v>0</v>
      </c>
      <c r="I34" s="156">
        <v>0.14999999999999999</v>
      </c>
      <c r="J34" s="155">
        <f>ROUND(((SUM(BF81:BF111))*I34),  2)</f>
        <v>0</v>
      </c>
      <c r="L34" s="43"/>
    </row>
    <row r="35" hidden="1" s="1" customFormat="1" ht="14.4" customHeight="1">
      <c r="B35" s="43"/>
      <c r="E35" s="141" t="s">
        <v>40</v>
      </c>
      <c r="F35" s="155">
        <f>ROUND((SUM(BG81:BG111)),  2)</f>
        <v>0</v>
      </c>
      <c r="I35" s="156">
        <v>0.20999999999999999</v>
      </c>
      <c r="J35" s="155">
        <f>0</f>
        <v>0</v>
      </c>
      <c r="L35" s="43"/>
    </row>
    <row r="36" hidden="1" s="1" customFormat="1" ht="14.4" customHeight="1">
      <c r="B36" s="43"/>
      <c r="E36" s="141" t="s">
        <v>41</v>
      </c>
      <c r="F36" s="155">
        <f>ROUND((SUM(BH81:BH111)),  2)</f>
        <v>0</v>
      </c>
      <c r="I36" s="156">
        <v>0.14999999999999999</v>
      </c>
      <c r="J36" s="155">
        <f>0</f>
        <v>0</v>
      </c>
      <c r="L36" s="43"/>
    </row>
    <row r="37" hidden="1" s="1" customFormat="1" ht="14.4" customHeight="1">
      <c r="B37" s="43"/>
      <c r="E37" s="141" t="s">
        <v>42</v>
      </c>
      <c r="F37" s="155">
        <f>ROUND((SUM(BI81:BI111)),  2)</f>
        <v>0</v>
      </c>
      <c r="I37" s="156">
        <v>0</v>
      </c>
      <c r="J37" s="155">
        <f>0</f>
        <v>0</v>
      </c>
      <c r="L37" s="43"/>
    </row>
    <row r="38" s="1" customFormat="1" ht="6.96" customHeight="1">
      <c r="B38" s="43"/>
      <c r="I38" s="143"/>
      <c r="L38" s="43"/>
    </row>
    <row r="39" s="1" customFormat="1" ht="25.44" customHeight="1">
      <c r="B39" s="43"/>
      <c r="C39" s="157"/>
      <c r="D39" s="158" t="s">
        <v>43</v>
      </c>
      <c r="E39" s="159"/>
      <c r="F39" s="159"/>
      <c r="G39" s="160" t="s">
        <v>44</v>
      </c>
      <c r="H39" s="161" t="s">
        <v>45</v>
      </c>
      <c r="I39" s="162"/>
      <c r="J39" s="163">
        <f>SUM(J30:J37)</f>
        <v>0</v>
      </c>
      <c r="K39" s="164"/>
      <c r="L39" s="43"/>
    </row>
    <row r="40" s="1" customFormat="1" ht="14.4" customHeight="1">
      <c r="B40" s="165"/>
      <c r="C40" s="166"/>
      <c r="D40" s="166"/>
      <c r="E40" s="166"/>
      <c r="F40" s="166"/>
      <c r="G40" s="166"/>
      <c r="H40" s="166"/>
      <c r="I40" s="167"/>
      <c r="J40" s="166"/>
      <c r="K40" s="166"/>
      <c r="L40" s="43"/>
    </row>
    <row r="44" s="1" customFormat="1" ht="6.96" customHeight="1">
      <c r="B44" s="168"/>
      <c r="C44" s="169"/>
      <c r="D44" s="169"/>
      <c r="E44" s="169"/>
      <c r="F44" s="169"/>
      <c r="G44" s="169"/>
      <c r="H44" s="169"/>
      <c r="I44" s="170"/>
      <c r="J44" s="169"/>
      <c r="K44" s="169"/>
      <c r="L44" s="43"/>
    </row>
    <row r="45" s="1" customFormat="1" ht="24.96" customHeight="1">
      <c r="B45" s="38"/>
      <c r="C45" s="23" t="s">
        <v>107</v>
      </c>
      <c r="D45" s="39"/>
      <c r="E45" s="39"/>
      <c r="F45" s="39"/>
      <c r="G45" s="39"/>
      <c r="H45" s="39"/>
      <c r="I45" s="143"/>
      <c r="J45" s="39"/>
      <c r="K45" s="39"/>
      <c r="L45" s="43"/>
    </row>
    <row r="46" s="1" customFormat="1" ht="6.96" customHeight="1">
      <c r="B46" s="38"/>
      <c r="C46" s="39"/>
      <c r="D46" s="39"/>
      <c r="E46" s="39"/>
      <c r="F46" s="39"/>
      <c r="G46" s="39"/>
      <c r="H46" s="39"/>
      <c r="I46" s="143"/>
      <c r="J46" s="39"/>
      <c r="K46" s="39"/>
      <c r="L46" s="43"/>
    </row>
    <row r="47" s="1" customFormat="1" ht="12" customHeight="1">
      <c r="B47" s="38"/>
      <c r="C47" s="32" t="s">
        <v>16</v>
      </c>
      <c r="D47" s="39"/>
      <c r="E47" s="39"/>
      <c r="F47" s="39"/>
      <c r="G47" s="39"/>
      <c r="H47" s="39"/>
      <c r="I47" s="143"/>
      <c r="J47" s="39"/>
      <c r="K47" s="39"/>
      <c r="L47" s="43"/>
    </row>
    <row r="48" s="1" customFormat="1" ht="16.5" customHeight="1">
      <c r="B48" s="38"/>
      <c r="C48" s="39"/>
      <c r="D48" s="39"/>
      <c r="E48" s="171" t="str">
        <f>E7</f>
        <v>Rekonstrukce stávajícího chodníku a zpevněných ploch na ul. Balbínova, Šumperk</v>
      </c>
      <c r="F48" s="32"/>
      <c r="G48" s="32"/>
      <c r="H48" s="32"/>
      <c r="I48" s="143"/>
      <c r="J48" s="39"/>
      <c r="K48" s="39"/>
      <c r="L48" s="43"/>
    </row>
    <row r="49" s="1" customFormat="1" ht="12" customHeight="1">
      <c r="B49" s="38"/>
      <c r="C49" s="32" t="s">
        <v>103</v>
      </c>
      <c r="D49" s="39"/>
      <c r="E49" s="39"/>
      <c r="F49" s="39"/>
      <c r="G49" s="39"/>
      <c r="H49" s="39"/>
      <c r="I49" s="143"/>
      <c r="J49" s="39"/>
      <c r="K49" s="39"/>
      <c r="L49" s="43"/>
    </row>
    <row r="50" s="1" customFormat="1" ht="16.5" customHeight="1">
      <c r="B50" s="38"/>
      <c r="C50" s="39"/>
      <c r="D50" s="39"/>
      <c r="E50" s="64" t="str">
        <f>E9</f>
        <v>1000 - Ostatní náklady</v>
      </c>
      <c r="F50" s="39"/>
      <c r="G50" s="39"/>
      <c r="H50" s="39"/>
      <c r="I50" s="143"/>
      <c r="J50" s="39"/>
      <c r="K50" s="39"/>
      <c r="L50" s="43"/>
    </row>
    <row r="51" s="1" customFormat="1" ht="6.96" customHeight="1">
      <c r="B51" s="38"/>
      <c r="C51" s="39"/>
      <c r="D51" s="39"/>
      <c r="E51" s="39"/>
      <c r="F51" s="39"/>
      <c r="G51" s="39"/>
      <c r="H51" s="39"/>
      <c r="I51" s="143"/>
      <c r="J51" s="39"/>
      <c r="K51" s="39"/>
      <c r="L51" s="43"/>
    </row>
    <row r="52" s="1" customFormat="1" ht="12" customHeight="1">
      <c r="B52" s="38"/>
      <c r="C52" s="32" t="s">
        <v>20</v>
      </c>
      <c r="D52" s="39"/>
      <c r="E52" s="39"/>
      <c r="F52" s="27" t="str">
        <f>F12</f>
        <v xml:space="preserve"> </v>
      </c>
      <c r="G52" s="39"/>
      <c r="H52" s="39"/>
      <c r="I52" s="145" t="s">
        <v>22</v>
      </c>
      <c r="J52" s="67" t="str">
        <f>IF(J12="","",J12)</f>
        <v>8. 2. 2019</v>
      </c>
      <c r="K52" s="39"/>
      <c r="L52" s="43"/>
    </row>
    <row r="53" s="1" customFormat="1" ht="6.96" customHeight="1">
      <c r="B53" s="38"/>
      <c r="C53" s="39"/>
      <c r="D53" s="39"/>
      <c r="E53" s="39"/>
      <c r="F53" s="39"/>
      <c r="G53" s="39"/>
      <c r="H53" s="39"/>
      <c r="I53" s="143"/>
      <c r="J53" s="39"/>
      <c r="K53" s="39"/>
      <c r="L53" s="43"/>
    </row>
    <row r="54" s="1" customFormat="1" ht="13.65" customHeight="1">
      <c r="B54" s="38"/>
      <c r="C54" s="32" t="s">
        <v>24</v>
      </c>
      <c r="D54" s="39"/>
      <c r="E54" s="39"/>
      <c r="F54" s="27" t="str">
        <f>E15</f>
        <v xml:space="preserve"> </v>
      </c>
      <c r="G54" s="39"/>
      <c r="H54" s="39"/>
      <c r="I54" s="145" t="s">
        <v>29</v>
      </c>
      <c r="J54" s="36" t="str">
        <f>E21</f>
        <v xml:space="preserve"> </v>
      </c>
      <c r="K54" s="39"/>
      <c r="L54" s="43"/>
    </row>
    <row r="55" s="1" customFormat="1" ht="13.65" customHeight="1">
      <c r="B55" s="38"/>
      <c r="C55" s="32" t="s">
        <v>27</v>
      </c>
      <c r="D55" s="39"/>
      <c r="E55" s="39"/>
      <c r="F55" s="27" t="str">
        <f>IF(E18="","",E18)</f>
        <v>Vyplň údaj</v>
      </c>
      <c r="G55" s="39"/>
      <c r="H55" s="39"/>
      <c r="I55" s="145" t="s">
        <v>31</v>
      </c>
      <c r="J55" s="36" t="str">
        <f>E24</f>
        <v xml:space="preserve"> </v>
      </c>
      <c r="K55" s="39"/>
      <c r="L55" s="43"/>
    </row>
    <row r="56" s="1" customFormat="1" ht="10.32" customHeight="1">
      <c r="B56" s="38"/>
      <c r="C56" s="39"/>
      <c r="D56" s="39"/>
      <c r="E56" s="39"/>
      <c r="F56" s="39"/>
      <c r="G56" s="39"/>
      <c r="H56" s="39"/>
      <c r="I56" s="143"/>
      <c r="J56" s="39"/>
      <c r="K56" s="39"/>
      <c r="L56" s="43"/>
    </row>
    <row r="57" s="1" customFormat="1" ht="29.28" customHeight="1">
      <c r="B57" s="38"/>
      <c r="C57" s="172" t="s">
        <v>108</v>
      </c>
      <c r="D57" s="173"/>
      <c r="E57" s="173"/>
      <c r="F57" s="173"/>
      <c r="G57" s="173"/>
      <c r="H57" s="173"/>
      <c r="I57" s="174"/>
      <c r="J57" s="175" t="s">
        <v>109</v>
      </c>
      <c r="K57" s="173"/>
      <c r="L57" s="43"/>
    </row>
    <row r="58" s="1" customFormat="1" ht="10.32" customHeight="1">
      <c r="B58" s="38"/>
      <c r="C58" s="39"/>
      <c r="D58" s="39"/>
      <c r="E58" s="39"/>
      <c r="F58" s="39"/>
      <c r="G58" s="39"/>
      <c r="H58" s="39"/>
      <c r="I58" s="143"/>
      <c r="J58" s="39"/>
      <c r="K58" s="39"/>
      <c r="L58" s="43"/>
    </row>
    <row r="59" s="1" customFormat="1" ht="22.8" customHeight="1">
      <c r="B59" s="38"/>
      <c r="C59" s="176" t="s">
        <v>110</v>
      </c>
      <c r="D59" s="39"/>
      <c r="E59" s="39"/>
      <c r="F59" s="39"/>
      <c r="G59" s="39"/>
      <c r="H59" s="39"/>
      <c r="I59" s="143"/>
      <c r="J59" s="98">
        <f>J81</f>
        <v>0</v>
      </c>
      <c r="K59" s="39"/>
      <c r="L59" s="43"/>
      <c r="AU59" s="17" t="s">
        <v>111</v>
      </c>
    </row>
    <row r="60" s="8" customFormat="1" ht="24.96" customHeight="1">
      <c r="B60" s="177"/>
      <c r="C60" s="178"/>
      <c r="D60" s="179" t="s">
        <v>546</v>
      </c>
      <c r="E60" s="180"/>
      <c r="F60" s="180"/>
      <c r="G60" s="180"/>
      <c r="H60" s="180"/>
      <c r="I60" s="181"/>
      <c r="J60" s="182">
        <f>J82</f>
        <v>0</v>
      </c>
      <c r="K60" s="178"/>
      <c r="L60" s="183"/>
    </row>
    <row r="61" s="9" customFormat="1" ht="19.92" customHeight="1">
      <c r="B61" s="184"/>
      <c r="C61" s="122"/>
      <c r="D61" s="185" t="s">
        <v>547</v>
      </c>
      <c r="E61" s="186"/>
      <c r="F61" s="186"/>
      <c r="G61" s="186"/>
      <c r="H61" s="186"/>
      <c r="I61" s="187"/>
      <c r="J61" s="188">
        <f>J83</f>
        <v>0</v>
      </c>
      <c r="K61" s="122"/>
      <c r="L61" s="189"/>
    </row>
    <row r="62" s="1" customFormat="1" ht="21.84" customHeight="1">
      <c r="B62" s="38"/>
      <c r="C62" s="39"/>
      <c r="D62" s="39"/>
      <c r="E62" s="39"/>
      <c r="F62" s="39"/>
      <c r="G62" s="39"/>
      <c r="H62" s="39"/>
      <c r="I62" s="143"/>
      <c r="J62" s="39"/>
      <c r="K62" s="39"/>
      <c r="L62" s="43"/>
    </row>
    <row r="63" s="1" customFormat="1" ht="6.96" customHeight="1">
      <c r="B63" s="57"/>
      <c r="C63" s="58"/>
      <c r="D63" s="58"/>
      <c r="E63" s="58"/>
      <c r="F63" s="58"/>
      <c r="G63" s="58"/>
      <c r="H63" s="58"/>
      <c r="I63" s="167"/>
      <c r="J63" s="58"/>
      <c r="K63" s="58"/>
      <c r="L63" s="43"/>
    </row>
    <row r="67" s="1" customFormat="1" ht="6.96" customHeight="1">
      <c r="B67" s="59"/>
      <c r="C67" s="60"/>
      <c r="D67" s="60"/>
      <c r="E67" s="60"/>
      <c r="F67" s="60"/>
      <c r="G67" s="60"/>
      <c r="H67" s="60"/>
      <c r="I67" s="170"/>
      <c r="J67" s="60"/>
      <c r="K67" s="60"/>
      <c r="L67" s="43"/>
    </row>
    <row r="68" s="1" customFormat="1" ht="24.96" customHeight="1">
      <c r="B68" s="38"/>
      <c r="C68" s="23" t="s">
        <v>116</v>
      </c>
      <c r="D68" s="39"/>
      <c r="E68" s="39"/>
      <c r="F68" s="39"/>
      <c r="G68" s="39"/>
      <c r="H68" s="39"/>
      <c r="I68" s="143"/>
      <c r="J68" s="39"/>
      <c r="K68" s="39"/>
      <c r="L68" s="43"/>
    </row>
    <row r="69" s="1" customFormat="1" ht="6.96" customHeight="1">
      <c r="B69" s="38"/>
      <c r="C69" s="39"/>
      <c r="D69" s="39"/>
      <c r="E69" s="39"/>
      <c r="F69" s="39"/>
      <c r="G69" s="39"/>
      <c r="H69" s="39"/>
      <c r="I69" s="143"/>
      <c r="J69" s="39"/>
      <c r="K69" s="39"/>
      <c r="L69" s="43"/>
    </row>
    <row r="70" s="1" customFormat="1" ht="12" customHeight="1">
      <c r="B70" s="38"/>
      <c r="C70" s="32" t="s">
        <v>16</v>
      </c>
      <c r="D70" s="39"/>
      <c r="E70" s="39"/>
      <c r="F70" s="39"/>
      <c r="G70" s="39"/>
      <c r="H70" s="39"/>
      <c r="I70" s="143"/>
      <c r="J70" s="39"/>
      <c r="K70" s="39"/>
      <c r="L70" s="43"/>
    </row>
    <row r="71" s="1" customFormat="1" ht="16.5" customHeight="1">
      <c r="B71" s="38"/>
      <c r="C71" s="39"/>
      <c r="D71" s="39"/>
      <c r="E71" s="171" t="str">
        <f>E7</f>
        <v>Rekonstrukce stávajícího chodníku a zpevněných ploch na ul. Balbínova, Šumperk</v>
      </c>
      <c r="F71" s="32"/>
      <c r="G71" s="32"/>
      <c r="H71" s="32"/>
      <c r="I71" s="143"/>
      <c r="J71" s="39"/>
      <c r="K71" s="39"/>
      <c r="L71" s="43"/>
    </row>
    <row r="72" s="1" customFormat="1" ht="12" customHeight="1">
      <c r="B72" s="38"/>
      <c r="C72" s="32" t="s">
        <v>103</v>
      </c>
      <c r="D72" s="39"/>
      <c r="E72" s="39"/>
      <c r="F72" s="39"/>
      <c r="G72" s="39"/>
      <c r="H72" s="39"/>
      <c r="I72" s="143"/>
      <c r="J72" s="39"/>
      <c r="K72" s="39"/>
      <c r="L72" s="43"/>
    </row>
    <row r="73" s="1" customFormat="1" ht="16.5" customHeight="1">
      <c r="B73" s="38"/>
      <c r="C73" s="39"/>
      <c r="D73" s="39"/>
      <c r="E73" s="64" t="str">
        <f>E9</f>
        <v>1000 - Ostatní náklady</v>
      </c>
      <c r="F73" s="39"/>
      <c r="G73" s="39"/>
      <c r="H73" s="39"/>
      <c r="I73" s="143"/>
      <c r="J73" s="39"/>
      <c r="K73" s="39"/>
      <c r="L73" s="43"/>
    </row>
    <row r="74" s="1" customFormat="1" ht="6.96" customHeight="1">
      <c r="B74" s="38"/>
      <c r="C74" s="39"/>
      <c r="D74" s="39"/>
      <c r="E74" s="39"/>
      <c r="F74" s="39"/>
      <c r="G74" s="39"/>
      <c r="H74" s="39"/>
      <c r="I74" s="143"/>
      <c r="J74" s="39"/>
      <c r="K74" s="39"/>
      <c r="L74" s="43"/>
    </row>
    <row r="75" s="1" customFormat="1" ht="12" customHeight="1">
      <c r="B75" s="38"/>
      <c r="C75" s="32" t="s">
        <v>20</v>
      </c>
      <c r="D75" s="39"/>
      <c r="E75" s="39"/>
      <c r="F75" s="27" t="str">
        <f>F12</f>
        <v xml:space="preserve"> </v>
      </c>
      <c r="G75" s="39"/>
      <c r="H75" s="39"/>
      <c r="I75" s="145" t="s">
        <v>22</v>
      </c>
      <c r="J75" s="67" t="str">
        <f>IF(J12="","",J12)</f>
        <v>8. 2. 2019</v>
      </c>
      <c r="K75" s="39"/>
      <c r="L75" s="43"/>
    </row>
    <row r="76" s="1" customFormat="1" ht="6.96" customHeight="1">
      <c r="B76" s="38"/>
      <c r="C76" s="39"/>
      <c r="D76" s="39"/>
      <c r="E76" s="39"/>
      <c r="F76" s="39"/>
      <c r="G76" s="39"/>
      <c r="H76" s="39"/>
      <c r="I76" s="143"/>
      <c r="J76" s="39"/>
      <c r="K76" s="39"/>
      <c r="L76" s="43"/>
    </row>
    <row r="77" s="1" customFormat="1" ht="13.65" customHeight="1">
      <c r="B77" s="38"/>
      <c r="C77" s="32" t="s">
        <v>24</v>
      </c>
      <c r="D77" s="39"/>
      <c r="E77" s="39"/>
      <c r="F77" s="27" t="str">
        <f>E15</f>
        <v xml:space="preserve"> </v>
      </c>
      <c r="G77" s="39"/>
      <c r="H77" s="39"/>
      <c r="I77" s="145" t="s">
        <v>29</v>
      </c>
      <c r="J77" s="36" t="str">
        <f>E21</f>
        <v xml:space="preserve"> </v>
      </c>
      <c r="K77" s="39"/>
      <c r="L77" s="43"/>
    </row>
    <row r="78" s="1" customFormat="1" ht="13.65" customHeight="1">
      <c r="B78" s="38"/>
      <c r="C78" s="32" t="s">
        <v>27</v>
      </c>
      <c r="D78" s="39"/>
      <c r="E78" s="39"/>
      <c r="F78" s="27" t="str">
        <f>IF(E18="","",E18)</f>
        <v>Vyplň údaj</v>
      </c>
      <c r="G78" s="39"/>
      <c r="H78" s="39"/>
      <c r="I78" s="145" t="s">
        <v>31</v>
      </c>
      <c r="J78" s="36" t="str">
        <f>E24</f>
        <v xml:space="preserve"> </v>
      </c>
      <c r="K78" s="39"/>
      <c r="L78" s="43"/>
    </row>
    <row r="79" s="1" customFormat="1" ht="10.32" customHeight="1">
      <c r="B79" s="38"/>
      <c r="C79" s="39"/>
      <c r="D79" s="39"/>
      <c r="E79" s="39"/>
      <c r="F79" s="39"/>
      <c r="G79" s="39"/>
      <c r="H79" s="39"/>
      <c r="I79" s="143"/>
      <c r="J79" s="39"/>
      <c r="K79" s="39"/>
      <c r="L79" s="43"/>
    </row>
    <row r="80" s="10" customFormat="1" ht="29.28" customHeight="1">
      <c r="B80" s="190"/>
      <c r="C80" s="191" t="s">
        <v>117</v>
      </c>
      <c r="D80" s="192" t="s">
        <v>52</v>
      </c>
      <c r="E80" s="192" t="s">
        <v>48</v>
      </c>
      <c r="F80" s="192" t="s">
        <v>49</v>
      </c>
      <c r="G80" s="192" t="s">
        <v>118</v>
      </c>
      <c r="H80" s="192" t="s">
        <v>119</v>
      </c>
      <c r="I80" s="193" t="s">
        <v>120</v>
      </c>
      <c r="J80" s="192" t="s">
        <v>109</v>
      </c>
      <c r="K80" s="194" t="s">
        <v>121</v>
      </c>
      <c r="L80" s="195"/>
      <c r="M80" s="88" t="s">
        <v>1</v>
      </c>
      <c r="N80" s="89" t="s">
        <v>37</v>
      </c>
      <c r="O80" s="89" t="s">
        <v>122</v>
      </c>
      <c r="P80" s="89" t="s">
        <v>123</v>
      </c>
      <c r="Q80" s="89" t="s">
        <v>124</v>
      </c>
      <c r="R80" s="89" t="s">
        <v>125</v>
      </c>
      <c r="S80" s="89" t="s">
        <v>126</v>
      </c>
      <c r="T80" s="90" t="s">
        <v>127</v>
      </c>
    </row>
    <row r="81" s="1" customFormat="1" ht="22.8" customHeight="1">
      <c r="B81" s="38"/>
      <c r="C81" s="95" t="s">
        <v>128</v>
      </c>
      <c r="D81" s="39"/>
      <c r="E81" s="39"/>
      <c r="F81" s="39"/>
      <c r="G81" s="39"/>
      <c r="H81" s="39"/>
      <c r="I81" s="143"/>
      <c r="J81" s="196">
        <f>BK81</f>
        <v>0</v>
      </c>
      <c r="K81" s="39"/>
      <c r="L81" s="43"/>
      <c r="M81" s="91"/>
      <c r="N81" s="92"/>
      <c r="O81" s="92"/>
      <c r="P81" s="197">
        <f>P82</f>
        <v>0</v>
      </c>
      <c r="Q81" s="92"/>
      <c r="R81" s="197">
        <f>R82</f>
        <v>0</v>
      </c>
      <c r="S81" s="92"/>
      <c r="T81" s="198">
        <f>T82</f>
        <v>0</v>
      </c>
      <c r="AT81" s="17" t="s">
        <v>66</v>
      </c>
      <c r="AU81" s="17" t="s">
        <v>111</v>
      </c>
      <c r="BK81" s="199">
        <f>BK82</f>
        <v>0</v>
      </c>
    </row>
    <row r="82" s="11" customFormat="1" ht="25.92" customHeight="1">
      <c r="B82" s="200"/>
      <c r="C82" s="201"/>
      <c r="D82" s="202" t="s">
        <v>66</v>
      </c>
      <c r="E82" s="203" t="s">
        <v>548</v>
      </c>
      <c r="F82" s="203" t="s">
        <v>549</v>
      </c>
      <c r="G82" s="201"/>
      <c r="H82" s="201"/>
      <c r="I82" s="204"/>
      <c r="J82" s="205">
        <f>BK82</f>
        <v>0</v>
      </c>
      <c r="K82" s="201"/>
      <c r="L82" s="206"/>
      <c r="M82" s="207"/>
      <c r="N82" s="208"/>
      <c r="O82" s="208"/>
      <c r="P82" s="209">
        <f>P83</f>
        <v>0</v>
      </c>
      <c r="Q82" s="208"/>
      <c r="R82" s="209">
        <f>R83</f>
        <v>0</v>
      </c>
      <c r="S82" s="208"/>
      <c r="T82" s="210">
        <f>T83</f>
        <v>0</v>
      </c>
      <c r="AR82" s="211" t="s">
        <v>138</v>
      </c>
      <c r="AT82" s="212" t="s">
        <v>66</v>
      </c>
      <c r="AU82" s="212" t="s">
        <v>67</v>
      </c>
      <c r="AY82" s="211" t="s">
        <v>131</v>
      </c>
      <c r="BK82" s="213">
        <f>BK83</f>
        <v>0</v>
      </c>
    </row>
    <row r="83" s="11" customFormat="1" ht="22.8" customHeight="1">
      <c r="B83" s="200"/>
      <c r="C83" s="201"/>
      <c r="D83" s="202" t="s">
        <v>66</v>
      </c>
      <c r="E83" s="214" t="s">
        <v>550</v>
      </c>
      <c r="F83" s="214" t="s">
        <v>549</v>
      </c>
      <c r="G83" s="201"/>
      <c r="H83" s="201"/>
      <c r="I83" s="204"/>
      <c r="J83" s="215">
        <f>BK83</f>
        <v>0</v>
      </c>
      <c r="K83" s="201"/>
      <c r="L83" s="206"/>
      <c r="M83" s="207"/>
      <c r="N83" s="208"/>
      <c r="O83" s="208"/>
      <c r="P83" s="209">
        <f>SUM(P84:P111)</f>
        <v>0</v>
      </c>
      <c r="Q83" s="208"/>
      <c r="R83" s="209">
        <f>SUM(R84:R111)</f>
        <v>0</v>
      </c>
      <c r="S83" s="208"/>
      <c r="T83" s="210">
        <f>SUM(T84:T111)</f>
        <v>0</v>
      </c>
      <c r="AR83" s="211" t="s">
        <v>138</v>
      </c>
      <c r="AT83" s="212" t="s">
        <v>66</v>
      </c>
      <c r="AU83" s="212" t="s">
        <v>74</v>
      </c>
      <c r="AY83" s="211" t="s">
        <v>131</v>
      </c>
      <c r="BK83" s="213">
        <f>SUM(BK84:BK111)</f>
        <v>0</v>
      </c>
    </row>
    <row r="84" s="1" customFormat="1" ht="16.5" customHeight="1">
      <c r="B84" s="38"/>
      <c r="C84" s="216" t="s">
        <v>74</v>
      </c>
      <c r="D84" s="216" t="s">
        <v>133</v>
      </c>
      <c r="E84" s="217" t="s">
        <v>551</v>
      </c>
      <c r="F84" s="218" t="s">
        <v>552</v>
      </c>
      <c r="G84" s="219" t="s">
        <v>224</v>
      </c>
      <c r="H84" s="220">
        <v>1</v>
      </c>
      <c r="I84" s="221"/>
      <c r="J84" s="222">
        <f>ROUND(I84*H84,2)</f>
        <v>0</v>
      </c>
      <c r="K84" s="218" t="s">
        <v>1</v>
      </c>
      <c r="L84" s="43"/>
      <c r="M84" s="223" t="s">
        <v>1</v>
      </c>
      <c r="N84" s="224" t="s">
        <v>38</v>
      </c>
      <c r="O84" s="79"/>
      <c r="P84" s="225">
        <f>O84*H84</f>
        <v>0</v>
      </c>
      <c r="Q84" s="225">
        <v>0</v>
      </c>
      <c r="R84" s="225">
        <f>Q84*H84</f>
        <v>0</v>
      </c>
      <c r="S84" s="225">
        <v>0</v>
      </c>
      <c r="T84" s="226">
        <f>S84*H84</f>
        <v>0</v>
      </c>
      <c r="AR84" s="17" t="s">
        <v>553</v>
      </c>
      <c r="AT84" s="17" t="s">
        <v>133</v>
      </c>
      <c r="AU84" s="17" t="s">
        <v>76</v>
      </c>
      <c r="AY84" s="17" t="s">
        <v>131</v>
      </c>
      <c r="BE84" s="227">
        <f>IF(N84="základní",J84,0)</f>
        <v>0</v>
      </c>
      <c r="BF84" s="227">
        <f>IF(N84="snížená",J84,0)</f>
        <v>0</v>
      </c>
      <c r="BG84" s="227">
        <f>IF(N84="zákl. přenesená",J84,0)</f>
        <v>0</v>
      </c>
      <c r="BH84" s="227">
        <f>IF(N84="sníž. přenesená",J84,0)</f>
        <v>0</v>
      </c>
      <c r="BI84" s="227">
        <f>IF(N84="nulová",J84,0)</f>
        <v>0</v>
      </c>
      <c r="BJ84" s="17" t="s">
        <v>74</v>
      </c>
      <c r="BK84" s="227">
        <f>ROUND(I84*H84,2)</f>
        <v>0</v>
      </c>
      <c r="BL84" s="17" t="s">
        <v>553</v>
      </c>
      <c r="BM84" s="17" t="s">
        <v>554</v>
      </c>
    </row>
    <row r="85" s="1" customFormat="1" ht="16.5" customHeight="1">
      <c r="B85" s="38"/>
      <c r="C85" s="216" t="s">
        <v>76</v>
      </c>
      <c r="D85" s="216" t="s">
        <v>133</v>
      </c>
      <c r="E85" s="217" t="s">
        <v>555</v>
      </c>
      <c r="F85" s="218" t="s">
        <v>556</v>
      </c>
      <c r="G85" s="219" t="s">
        <v>224</v>
      </c>
      <c r="H85" s="220">
        <v>1</v>
      </c>
      <c r="I85" s="221"/>
      <c r="J85" s="222">
        <f>ROUND(I85*H85,2)</f>
        <v>0</v>
      </c>
      <c r="K85" s="218" t="s">
        <v>1</v>
      </c>
      <c r="L85" s="43"/>
      <c r="M85" s="223" t="s">
        <v>1</v>
      </c>
      <c r="N85" s="224" t="s">
        <v>38</v>
      </c>
      <c r="O85" s="79"/>
      <c r="P85" s="225">
        <f>O85*H85</f>
        <v>0</v>
      </c>
      <c r="Q85" s="225">
        <v>0</v>
      </c>
      <c r="R85" s="225">
        <f>Q85*H85</f>
        <v>0</v>
      </c>
      <c r="S85" s="225">
        <v>0</v>
      </c>
      <c r="T85" s="226">
        <f>S85*H85</f>
        <v>0</v>
      </c>
      <c r="AR85" s="17" t="s">
        <v>553</v>
      </c>
      <c r="AT85" s="17" t="s">
        <v>133</v>
      </c>
      <c r="AU85" s="17" t="s">
        <v>76</v>
      </c>
      <c r="AY85" s="17" t="s">
        <v>131</v>
      </c>
      <c r="BE85" s="227">
        <f>IF(N85="základní",J85,0)</f>
        <v>0</v>
      </c>
      <c r="BF85" s="227">
        <f>IF(N85="snížená",J85,0)</f>
        <v>0</v>
      </c>
      <c r="BG85" s="227">
        <f>IF(N85="zákl. přenesená",J85,0)</f>
        <v>0</v>
      </c>
      <c r="BH85" s="227">
        <f>IF(N85="sníž. přenesená",J85,0)</f>
        <v>0</v>
      </c>
      <c r="BI85" s="227">
        <f>IF(N85="nulová",J85,0)</f>
        <v>0</v>
      </c>
      <c r="BJ85" s="17" t="s">
        <v>74</v>
      </c>
      <c r="BK85" s="227">
        <f>ROUND(I85*H85,2)</f>
        <v>0</v>
      </c>
      <c r="BL85" s="17" t="s">
        <v>553</v>
      </c>
      <c r="BM85" s="17" t="s">
        <v>557</v>
      </c>
    </row>
    <row r="86" s="12" customFormat="1">
      <c r="B86" s="228"/>
      <c r="C86" s="229"/>
      <c r="D86" s="230" t="s">
        <v>140</v>
      </c>
      <c r="E86" s="231" t="s">
        <v>1</v>
      </c>
      <c r="F86" s="232" t="s">
        <v>558</v>
      </c>
      <c r="G86" s="229"/>
      <c r="H86" s="231" t="s">
        <v>1</v>
      </c>
      <c r="I86" s="233"/>
      <c r="J86" s="229"/>
      <c r="K86" s="229"/>
      <c r="L86" s="234"/>
      <c r="M86" s="235"/>
      <c r="N86" s="236"/>
      <c r="O86" s="236"/>
      <c r="P86" s="236"/>
      <c r="Q86" s="236"/>
      <c r="R86" s="236"/>
      <c r="S86" s="236"/>
      <c r="T86" s="237"/>
      <c r="AT86" s="238" t="s">
        <v>140</v>
      </c>
      <c r="AU86" s="238" t="s">
        <v>76</v>
      </c>
      <c r="AV86" s="12" t="s">
        <v>74</v>
      </c>
      <c r="AW86" s="12" t="s">
        <v>30</v>
      </c>
      <c r="AX86" s="12" t="s">
        <v>67</v>
      </c>
      <c r="AY86" s="238" t="s">
        <v>131</v>
      </c>
    </row>
    <row r="87" s="13" customFormat="1">
      <c r="B87" s="239"/>
      <c r="C87" s="240"/>
      <c r="D87" s="230" t="s">
        <v>140</v>
      </c>
      <c r="E87" s="241" t="s">
        <v>1</v>
      </c>
      <c r="F87" s="242" t="s">
        <v>74</v>
      </c>
      <c r="G87" s="240"/>
      <c r="H87" s="243">
        <v>1</v>
      </c>
      <c r="I87" s="244"/>
      <c r="J87" s="240"/>
      <c r="K87" s="240"/>
      <c r="L87" s="245"/>
      <c r="M87" s="246"/>
      <c r="N87" s="247"/>
      <c r="O87" s="247"/>
      <c r="P87" s="247"/>
      <c r="Q87" s="247"/>
      <c r="R87" s="247"/>
      <c r="S87" s="247"/>
      <c r="T87" s="248"/>
      <c r="AT87" s="249" t="s">
        <v>140</v>
      </c>
      <c r="AU87" s="249" t="s">
        <v>76</v>
      </c>
      <c r="AV87" s="13" t="s">
        <v>76</v>
      </c>
      <c r="AW87" s="13" t="s">
        <v>30</v>
      </c>
      <c r="AX87" s="13" t="s">
        <v>74</v>
      </c>
      <c r="AY87" s="249" t="s">
        <v>131</v>
      </c>
    </row>
    <row r="88" s="1" customFormat="1" ht="16.5" customHeight="1">
      <c r="B88" s="38"/>
      <c r="C88" s="216" t="s">
        <v>150</v>
      </c>
      <c r="D88" s="216" t="s">
        <v>133</v>
      </c>
      <c r="E88" s="217" t="s">
        <v>559</v>
      </c>
      <c r="F88" s="218" t="s">
        <v>560</v>
      </c>
      <c r="G88" s="219" t="s">
        <v>224</v>
      </c>
      <c r="H88" s="220">
        <v>1</v>
      </c>
      <c r="I88" s="221"/>
      <c r="J88" s="222">
        <f>ROUND(I88*H88,2)</f>
        <v>0</v>
      </c>
      <c r="K88" s="218" t="s">
        <v>1</v>
      </c>
      <c r="L88" s="43"/>
      <c r="M88" s="223" t="s">
        <v>1</v>
      </c>
      <c r="N88" s="224" t="s">
        <v>38</v>
      </c>
      <c r="O88" s="79"/>
      <c r="P88" s="225">
        <f>O88*H88</f>
        <v>0</v>
      </c>
      <c r="Q88" s="225">
        <v>0</v>
      </c>
      <c r="R88" s="225">
        <f>Q88*H88</f>
        <v>0</v>
      </c>
      <c r="S88" s="225">
        <v>0</v>
      </c>
      <c r="T88" s="226">
        <f>S88*H88</f>
        <v>0</v>
      </c>
      <c r="AR88" s="17" t="s">
        <v>553</v>
      </c>
      <c r="AT88" s="17" t="s">
        <v>133</v>
      </c>
      <c r="AU88" s="17" t="s">
        <v>76</v>
      </c>
      <c r="AY88" s="17" t="s">
        <v>131</v>
      </c>
      <c r="BE88" s="227">
        <f>IF(N88="základní",J88,0)</f>
        <v>0</v>
      </c>
      <c r="BF88" s="227">
        <f>IF(N88="snížená",J88,0)</f>
        <v>0</v>
      </c>
      <c r="BG88" s="227">
        <f>IF(N88="zákl. přenesená",J88,0)</f>
        <v>0</v>
      </c>
      <c r="BH88" s="227">
        <f>IF(N88="sníž. přenesená",J88,0)</f>
        <v>0</v>
      </c>
      <c r="BI88" s="227">
        <f>IF(N88="nulová",J88,0)</f>
        <v>0</v>
      </c>
      <c r="BJ88" s="17" t="s">
        <v>74</v>
      </c>
      <c r="BK88" s="227">
        <f>ROUND(I88*H88,2)</f>
        <v>0</v>
      </c>
      <c r="BL88" s="17" t="s">
        <v>553</v>
      </c>
      <c r="BM88" s="17" t="s">
        <v>561</v>
      </c>
    </row>
    <row r="89" s="12" customFormat="1">
      <c r="B89" s="228"/>
      <c r="C89" s="229"/>
      <c r="D89" s="230" t="s">
        <v>140</v>
      </c>
      <c r="E89" s="231" t="s">
        <v>1</v>
      </c>
      <c r="F89" s="232" t="s">
        <v>562</v>
      </c>
      <c r="G89" s="229"/>
      <c r="H89" s="231" t="s">
        <v>1</v>
      </c>
      <c r="I89" s="233"/>
      <c r="J89" s="229"/>
      <c r="K89" s="229"/>
      <c r="L89" s="234"/>
      <c r="M89" s="235"/>
      <c r="N89" s="236"/>
      <c r="O89" s="236"/>
      <c r="P89" s="236"/>
      <c r="Q89" s="236"/>
      <c r="R89" s="236"/>
      <c r="S89" s="236"/>
      <c r="T89" s="237"/>
      <c r="AT89" s="238" t="s">
        <v>140</v>
      </c>
      <c r="AU89" s="238" t="s">
        <v>76</v>
      </c>
      <c r="AV89" s="12" t="s">
        <v>74</v>
      </c>
      <c r="AW89" s="12" t="s">
        <v>30</v>
      </c>
      <c r="AX89" s="12" t="s">
        <v>67</v>
      </c>
      <c r="AY89" s="238" t="s">
        <v>131</v>
      </c>
    </row>
    <row r="90" s="12" customFormat="1">
      <c r="B90" s="228"/>
      <c r="C90" s="229"/>
      <c r="D90" s="230" t="s">
        <v>140</v>
      </c>
      <c r="E90" s="231" t="s">
        <v>1</v>
      </c>
      <c r="F90" s="232" t="s">
        <v>563</v>
      </c>
      <c r="G90" s="229"/>
      <c r="H90" s="231" t="s">
        <v>1</v>
      </c>
      <c r="I90" s="233"/>
      <c r="J90" s="229"/>
      <c r="K90" s="229"/>
      <c r="L90" s="234"/>
      <c r="M90" s="235"/>
      <c r="N90" s="236"/>
      <c r="O90" s="236"/>
      <c r="P90" s="236"/>
      <c r="Q90" s="236"/>
      <c r="R90" s="236"/>
      <c r="S90" s="236"/>
      <c r="T90" s="237"/>
      <c r="AT90" s="238" t="s">
        <v>140</v>
      </c>
      <c r="AU90" s="238" t="s">
        <v>76</v>
      </c>
      <c r="AV90" s="12" t="s">
        <v>74</v>
      </c>
      <c r="AW90" s="12" t="s">
        <v>30</v>
      </c>
      <c r="AX90" s="12" t="s">
        <v>67</v>
      </c>
      <c r="AY90" s="238" t="s">
        <v>131</v>
      </c>
    </row>
    <row r="91" s="13" customFormat="1">
      <c r="B91" s="239"/>
      <c r="C91" s="240"/>
      <c r="D91" s="230" t="s">
        <v>140</v>
      </c>
      <c r="E91" s="241" t="s">
        <v>1</v>
      </c>
      <c r="F91" s="242" t="s">
        <v>74</v>
      </c>
      <c r="G91" s="240"/>
      <c r="H91" s="243">
        <v>1</v>
      </c>
      <c r="I91" s="244"/>
      <c r="J91" s="240"/>
      <c r="K91" s="240"/>
      <c r="L91" s="245"/>
      <c r="M91" s="246"/>
      <c r="N91" s="247"/>
      <c r="O91" s="247"/>
      <c r="P91" s="247"/>
      <c r="Q91" s="247"/>
      <c r="R91" s="247"/>
      <c r="S91" s="247"/>
      <c r="T91" s="248"/>
      <c r="AT91" s="249" t="s">
        <v>140</v>
      </c>
      <c r="AU91" s="249" t="s">
        <v>76</v>
      </c>
      <c r="AV91" s="13" t="s">
        <v>76</v>
      </c>
      <c r="AW91" s="13" t="s">
        <v>30</v>
      </c>
      <c r="AX91" s="13" t="s">
        <v>74</v>
      </c>
      <c r="AY91" s="249" t="s">
        <v>131</v>
      </c>
    </row>
    <row r="92" s="1" customFormat="1" ht="16.5" customHeight="1">
      <c r="B92" s="38"/>
      <c r="C92" s="216" t="s">
        <v>138</v>
      </c>
      <c r="D92" s="216" t="s">
        <v>133</v>
      </c>
      <c r="E92" s="217" t="s">
        <v>564</v>
      </c>
      <c r="F92" s="218" t="s">
        <v>565</v>
      </c>
      <c r="G92" s="219" t="s">
        <v>224</v>
      </c>
      <c r="H92" s="220">
        <v>1</v>
      </c>
      <c r="I92" s="221"/>
      <c r="J92" s="222">
        <f>ROUND(I92*H92,2)</f>
        <v>0</v>
      </c>
      <c r="K92" s="218" t="s">
        <v>1</v>
      </c>
      <c r="L92" s="43"/>
      <c r="M92" s="223" t="s">
        <v>1</v>
      </c>
      <c r="N92" s="224" t="s">
        <v>38</v>
      </c>
      <c r="O92" s="79"/>
      <c r="P92" s="225">
        <f>O92*H92</f>
        <v>0</v>
      </c>
      <c r="Q92" s="225">
        <v>0</v>
      </c>
      <c r="R92" s="225">
        <f>Q92*H92</f>
        <v>0</v>
      </c>
      <c r="S92" s="225">
        <v>0</v>
      </c>
      <c r="T92" s="226">
        <f>S92*H92</f>
        <v>0</v>
      </c>
      <c r="AR92" s="17" t="s">
        <v>553</v>
      </c>
      <c r="AT92" s="17" t="s">
        <v>133</v>
      </c>
      <c r="AU92" s="17" t="s">
        <v>76</v>
      </c>
      <c r="AY92" s="17" t="s">
        <v>131</v>
      </c>
      <c r="BE92" s="227">
        <f>IF(N92="základní",J92,0)</f>
        <v>0</v>
      </c>
      <c r="BF92" s="227">
        <f>IF(N92="snížená",J92,0)</f>
        <v>0</v>
      </c>
      <c r="BG92" s="227">
        <f>IF(N92="zákl. přenesená",J92,0)</f>
        <v>0</v>
      </c>
      <c r="BH92" s="227">
        <f>IF(N92="sníž. přenesená",J92,0)</f>
        <v>0</v>
      </c>
      <c r="BI92" s="227">
        <f>IF(N92="nulová",J92,0)</f>
        <v>0</v>
      </c>
      <c r="BJ92" s="17" t="s">
        <v>74</v>
      </c>
      <c r="BK92" s="227">
        <f>ROUND(I92*H92,2)</f>
        <v>0</v>
      </c>
      <c r="BL92" s="17" t="s">
        <v>553</v>
      </c>
      <c r="BM92" s="17" t="s">
        <v>566</v>
      </c>
    </row>
    <row r="93" s="12" customFormat="1">
      <c r="B93" s="228"/>
      <c r="C93" s="229"/>
      <c r="D93" s="230" t="s">
        <v>140</v>
      </c>
      <c r="E93" s="231" t="s">
        <v>1</v>
      </c>
      <c r="F93" s="232" t="s">
        <v>567</v>
      </c>
      <c r="G93" s="229"/>
      <c r="H93" s="231" t="s">
        <v>1</v>
      </c>
      <c r="I93" s="233"/>
      <c r="J93" s="229"/>
      <c r="K93" s="229"/>
      <c r="L93" s="234"/>
      <c r="M93" s="235"/>
      <c r="N93" s="236"/>
      <c r="O93" s="236"/>
      <c r="P93" s="236"/>
      <c r="Q93" s="236"/>
      <c r="R93" s="236"/>
      <c r="S93" s="236"/>
      <c r="T93" s="237"/>
      <c r="AT93" s="238" t="s">
        <v>140</v>
      </c>
      <c r="AU93" s="238" t="s">
        <v>76</v>
      </c>
      <c r="AV93" s="12" t="s">
        <v>74</v>
      </c>
      <c r="AW93" s="12" t="s">
        <v>30</v>
      </c>
      <c r="AX93" s="12" t="s">
        <v>67</v>
      </c>
      <c r="AY93" s="238" t="s">
        <v>131</v>
      </c>
    </row>
    <row r="94" s="12" customFormat="1">
      <c r="B94" s="228"/>
      <c r="C94" s="229"/>
      <c r="D94" s="230" t="s">
        <v>140</v>
      </c>
      <c r="E94" s="231" t="s">
        <v>1</v>
      </c>
      <c r="F94" s="232" t="s">
        <v>568</v>
      </c>
      <c r="G94" s="229"/>
      <c r="H94" s="231" t="s">
        <v>1</v>
      </c>
      <c r="I94" s="233"/>
      <c r="J94" s="229"/>
      <c r="K94" s="229"/>
      <c r="L94" s="234"/>
      <c r="M94" s="235"/>
      <c r="N94" s="236"/>
      <c r="O94" s="236"/>
      <c r="P94" s="236"/>
      <c r="Q94" s="236"/>
      <c r="R94" s="236"/>
      <c r="S94" s="236"/>
      <c r="T94" s="237"/>
      <c r="AT94" s="238" t="s">
        <v>140</v>
      </c>
      <c r="AU94" s="238" t="s">
        <v>76</v>
      </c>
      <c r="AV94" s="12" t="s">
        <v>74</v>
      </c>
      <c r="AW94" s="12" t="s">
        <v>30</v>
      </c>
      <c r="AX94" s="12" t="s">
        <v>67</v>
      </c>
      <c r="AY94" s="238" t="s">
        <v>131</v>
      </c>
    </row>
    <row r="95" s="13" customFormat="1">
      <c r="B95" s="239"/>
      <c r="C95" s="240"/>
      <c r="D95" s="230" t="s">
        <v>140</v>
      </c>
      <c r="E95" s="241" t="s">
        <v>1</v>
      </c>
      <c r="F95" s="242" t="s">
        <v>74</v>
      </c>
      <c r="G95" s="240"/>
      <c r="H95" s="243">
        <v>1</v>
      </c>
      <c r="I95" s="244"/>
      <c r="J95" s="240"/>
      <c r="K95" s="240"/>
      <c r="L95" s="245"/>
      <c r="M95" s="246"/>
      <c r="N95" s="247"/>
      <c r="O95" s="247"/>
      <c r="P95" s="247"/>
      <c r="Q95" s="247"/>
      <c r="R95" s="247"/>
      <c r="S95" s="247"/>
      <c r="T95" s="248"/>
      <c r="AT95" s="249" t="s">
        <v>140</v>
      </c>
      <c r="AU95" s="249" t="s">
        <v>76</v>
      </c>
      <c r="AV95" s="13" t="s">
        <v>76</v>
      </c>
      <c r="AW95" s="13" t="s">
        <v>30</v>
      </c>
      <c r="AX95" s="13" t="s">
        <v>74</v>
      </c>
      <c r="AY95" s="249" t="s">
        <v>131</v>
      </c>
    </row>
    <row r="96" s="1" customFormat="1" ht="16.5" customHeight="1">
      <c r="B96" s="38"/>
      <c r="C96" s="216" t="s">
        <v>161</v>
      </c>
      <c r="D96" s="216" t="s">
        <v>133</v>
      </c>
      <c r="E96" s="217" t="s">
        <v>569</v>
      </c>
      <c r="F96" s="218" t="s">
        <v>570</v>
      </c>
      <c r="G96" s="219" t="s">
        <v>224</v>
      </c>
      <c r="H96" s="220">
        <v>1</v>
      </c>
      <c r="I96" s="221"/>
      <c r="J96" s="222">
        <f>ROUND(I96*H96,2)</f>
        <v>0</v>
      </c>
      <c r="K96" s="218" t="s">
        <v>1</v>
      </c>
      <c r="L96" s="43"/>
      <c r="M96" s="223" t="s">
        <v>1</v>
      </c>
      <c r="N96" s="224" t="s">
        <v>38</v>
      </c>
      <c r="O96" s="79"/>
      <c r="P96" s="225">
        <f>O96*H96</f>
        <v>0</v>
      </c>
      <c r="Q96" s="225">
        <v>0</v>
      </c>
      <c r="R96" s="225">
        <f>Q96*H96</f>
        <v>0</v>
      </c>
      <c r="S96" s="225">
        <v>0</v>
      </c>
      <c r="T96" s="226">
        <f>S96*H96</f>
        <v>0</v>
      </c>
      <c r="AR96" s="17" t="s">
        <v>553</v>
      </c>
      <c r="AT96" s="17" t="s">
        <v>133</v>
      </c>
      <c r="AU96" s="17" t="s">
        <v>76</v>
      </c>
      <c r="AY96" s="17" t="s">
        <v>131</v>
      </c>
      <c r="BE96" s="227">
        <f>IF(N96="základní",J96,0)</f>
        <v>0</v>
      </c>
      <c r="BF96" s="227">
        <f>IF(N96="snížená",J96,0)</f>
        <v>0</v>
      </c>
      <c r="BG96" s="227">
        <f>IF(N96="zákl. přenesená",J96,0)</f>
        <v>0</v>
      </c>
      <c r="BH96" s="227">
        <f>IF(N96="sníž. přenesená",J96,0)</f>
        <v>0</v>
      </c>
      <c r="BI96" s="227">
        <f>IF(N96="nulová",J96,0)</f>
        <v>0</v>
      </c>
      <c r="BJ96" s="17" t="s">
        <v>74</v>
      </c>
      <c r="BK96" s="227">
        <f>ROUND(I96*H96,2)</f>
        <v>0</v>
      </c>
      <c r="BL96" s="17" t="s">
        <v>553</v>
      </c>
      <c r="BM96" s="17" t="s">
        <v>571</v>
      </c>
    </row>
    <row r="97" s="12" customFormat="1">
      <c r="B97" s="228"/>
      <c r="C97" s="229"/>
      <c r="D97" s="230" t="s">
        <v>140</v>
      </c>
      <c r="E97" s="231" t="s">
        <v>1</v>
      </c>
      <c r="F97" s="232" t="s">
        <v>572</v>
      </c>
      <c r="G97" s="229"/>
      <c r="H97" s="231" t="s">
        <v>1</v>
      </c>
      <c r="I97" s="233"/>
      <c r="J97" s="229"/>
      <c r="K97" s="229"/>
      <c r="L97" s="234"/>
      <c r="M97" s="235"/>
      <c r="N97" s="236"/>
      <c r="O97" s="236"/>
      <c r="P97" s="236"/>
      <c r="Q97" s="236"/>
      <c r="R97" s="236"/>
      <c r="S97" s="236"/>
      <c r="T97" s="237"/>
      <c r="AT97" s="238" t="s">
        <v>140</v>
      </c>
      <c r="AU97" s="238" t="s">
        <v>76</v>
      </c>
      <c r="AV97" s="12" t="s">
        <v>74</v>
      </c>
      <c r="AW97" s="12" t="s">
        <v>30</v>
      </c>
      <c r="AX97" s="12" t="s">
        <v>67</v>
      </c>
      <c r="AY97" s="238" t="s">
        <v>131</v>
      </c>
    </row>
    <row r="98" s="12" customFormat="1">
      <c r="B98" s="228"/>
      <c r="C98" s="229"/>
      <c r="D98" s="230" t="s">
        <v>140</v>
      </c>
      <c r="E98" s="231" t="s">
        <v>1</v>
      </c>
      <c r="F98" s="232" t="s">
        <v>568</v>
      </c>
      <c r="G98" s="229"/>
      <c r="H98" s="231" t="s">
        <v>1</v>
      </c>
      <c r="I98" s="233"/>
      <c r="J98" s="229"/>
      <c r="K98" s="229"/>
      <c r="L98" s="234"/>
      <c r="M98" s="235"/>
      <c r="N98" s="236"/>
      <c r="O98" s="236"/>
      <c r="P98" s="236"/>
      <c r="Q98" s="236"/>
      <c r="R98" s="236"/>
      <c r="S98" s="236"/>
      <c r="T98" s="237"/>
      <c r="AT98" s="238" t="s">
        <v>140</v>
      </c>
      <c r="AU98" s="238" t="s">
        <v>76</v>
      </c>
      <c r="AV98" s="12" t="s">
        <v>74</v>
      </c>
      <c r="AW98" s="12" t="s">
        <v>30</v>
      </c>
      <c r="AX98" s="12" t="s">
        <v>67</v>
      </c>
      <c r="AY98" s="238" t="s">
        <v>131</v>
      </c>
    </row>
    <row r="99" s="12" customFormat="1">
      <c r="B99" s="228"/>
      <c r="C99" s="229"/>
      <c r="D99" s="230" t="s">
        <v>140</v>
      </c>
      <c r="E99" s="231" t="s">
        <v>1</v>
      </c>
      <c r="F99" s="232" t="s">
        <v>573</v>
      </c>
      <c r="G99" s="229"/>
      <c r="H99" s="231" t="s">
        <v>1</v>
      </c>
      <c r="I99" s="233"/>
      <c r="J99" s="229"/>
      <c r="K99" s="229"/>
      <c r="L99" s="234"/>
      <c r="M99" s="235"/>
      <c r="N99" s="236"/>
      <c r="O99" s="236"/>
      <c r="P99" s="236"/>
      <c r="Q99" s="236"/>
      <c r="R99" s="236"/>
      <c r="S99" s="236"/>
      <c r="T99" s="237"/>
      <c r="AT99" s="238" t="s">
        <v>140</v>
      </c>
      <c r="AU99" s="238" t="s">
        <v>76</v>
      </c>
      <c r="AV99" s="12" t="s">
        <v>74</v>
      </c>
      <c r="AW99" s="12" t="s">
        <v>30</v>
      </c>
      <c r="AX99" s="12" t="s">
        <v>67</v>
      </c>
      <c r="AY99" s="238" t="s">
        <v>131</v>
      </c>
    </row>
    <row r="100" s="13" customFormat="1">
      <c r="B100" s="239"/>
      <c r="C100" s="240"/>
      <c r="D100" s="230" t="s">
        <v>140</v>
      </c>
      <c r="E100" s="241" t="s">
        <v>1</v>
      </c>
      <c r="F100" s="242" t="s">
        <v>74</v>
      </c>
      <c r="G100" s="240"/>
      <c r="H100" s="243">
        <v>1</v>
      </c>
      <c r="I100" s="244"/>
      <c r="J100" s="240"/>
      <c r="K100" s="240"/>
      <c r="L100" s="245"/>
      <c r="M100" s="246"/>
      <c r="N100" s="247"/>
      <c r="O100" s="247"/>
      <c r="P100" s="247"/>
      <c r="Q100" s="247"/>
      <c r="R100" s="247"/>
      <c r="S100" s="247"/>
      <c r="T100" s="248"/>
      <c r="AT100" s="249" t="s">
        <v>140</v>
      </c>
      <c r="AU100" s="249" t="s">
        <v>76</v>
      </c>
      <c r="AV100" s="13" t="s">
        <v>76</v>
      </c>
      <c r="AW100" s="13" t="s">
        <v>30</v>
      </c>
      <c r="AX100" s="13" t="s">
        <v>74</v>
      </c>
      <c r="AY100" s="249" t="s">
        <v>131</v>
      </c>
    </row>
    <row r="101" s="1" customFormat="1" ht="16.5" customHeight="1">
      <c r="B101" s="38"/>
      <c r="C101" s="216" t="s">
        <v>166</v>
      </c>
      <c r="D101" s="216" t="s">
        <v>133</v>
      </c>
      <c r="E101" s="217" t="s">
        <v>574</v>
      </c>
      <c r="F101" s="218" t="s">
        <v>575</v>
      </c>
      <c r="G101" s="219" t="s">
        <v>224</v>
      </c>
      <c r="H101" s="220">
        <v>1</v>
      </c>
      <c r="I101" s="221"/>
      <c r="J101" s="222">
        <f>ROUND(I101*H101,2)</f>
        <v>0</v>
      </c>
      <c r="K101" s="218" t="s">
        <v>1</v>
      </c>
      <c r="L101" s="43"/>
      <c r="M101" s="223" t="s">
        <v>1</v>
      </c>
      <c r="N101" s="224" t="s">
        <v>38</v>
      </c>
      <c r="O101" s="79"/>
      <c r="P101" s="225">
        <f>O101*H101</f>
        <v>0</v>
      </c>
      <c r="Q101" s="225">
        <v>0</v>
      </c>
      <c r="R101" s="225">
        <f>Q101*H101</f>
        <v>0</v>
      </c>
      <c r="S101" s="225">
        <v>0</v>
      </c>
      <c r="T101" s="226">
        <f>S101*H101</f>
        <v>0</v>
      </c>
      <c r="AR101" s="17" t="s">
        <v>553</v>
      </c>
      <c r="AT101" s="17" t="s">
        <v>133</v>
      </c>
      <c r="AU101" s="17" t="s">
        <v>76</v>
      </c>
      <c r="AY101" s="17" t="s">
        <v>131</v>
      </c>
      <c r="BE101" s="227">
        <f>IF(N101="základní",J101,0)</f>
        <v>0</v>
      </c>
      <c r="BF101" s="227">
        <f>IF(N101="snížená",J101,0)</f>
        <v>0</v>
      </c>
      <c r="BG101" s="227">
        <f>IF(N101="zákl. přenesená",J101,0)</f>
        <v>0</v>
      </c>
      <c r="BH101" s="227">
        <f>IF(N101="sníž. přenesená",J101,0)</f>
        <v>0</v>
      </c>
      <c r="BI101" s="227">
        <f>IF(N101="nulová",J101,0)</f>
        <v>0</v>
      </c>
      <c r="BJ101" s="17" t="s">
        <v>74</v>
      </c>
      <c r="BK101" s="227">
        <f>ROUND(I101*H101,2)</f>
        <v>0</v>
      </c>
      <c r="BL101" s="17" t="s">
        <v>553</v>
      </c>
      <c r="BM101" s="17" t="s">
        <v>576</v>
      </c>
    </row>
    <row r="102" s="1" customFormat="1" ht="16.5" customHeight="1">
      <c r="B102" s="38"/>
      <c r="C102" s="216" t="s">
        <v>174</v>
      </c>
      <c r="D102" s="216" t="s">
        <v>133</v>
      </c>
      <c r="E102" s="217" t="s">
        <v>577</v>
      </c>
      <c r="F102" s="218" t="s">
        <v>578</v>
      </c>
      <c r="G102" s="219" t="s">
        <v>224</v>
      </c>
      <c r="H102" s="220">
        <v>1</v>
      </c>
      <c r="I102" s="221"/>
      <c r="J102" s="222">
        <f>ROUND(I102*H102,2)</f>
        <v>0</v>
      </c>
      <c r="K102" s="218" t="s">
        <v>1</v>
      </c>
      <c r="L102" s="43"/>
      <c r="M102" s="223" t="s">
        <v>1</v>
      </c>
      <c r="N102" s="224" t="s">
        <v>38</v>
      </c>
      <c r="O102" s="79"/>
      <c r="P102" s="225">
        <f>O102*H102</f>
        <v>0</v>
      </c>
      <c r="Q102" s="225">
        <v>0</v>
      </c>
      <c r="R102" s="225">
        <f>Q102*H102</f>
        <v>0</v>
      </c>
      <c r="S102" s="225">
        <v>0</v>
      </c>
      <c r="T102" s="226">
        <f>S102*H102</f>
        <v>0</v>
      </c>
      <c r="AR102" s="17" t="s">
        <v>553</v>
      </c>
      <c r="AT102" s="17" t="s">
        <v>133</v>
      </c>
      <c r="AU102" s="17" t="s">
        <v>76</v>
      </c>
      <c r="AY102" s="17" t="s">
        <v>131</v>
      </c>
      <c r="BE102" s="227">
        <f>IF(N102="základní",J102,0)</f>
        <v>0</v>
      </c>
      <c r="BF102" s="227">
        <f>IF(N102="snížená",J102,0)</f>
        <v>0</v>
      </c>
      <c r="BG102" s="227">
        <f>IF(N102="zákl. přenesená",J102,0)</f>
        <v>0</v>
      </c>
      <c r="BH102" s="227">
        <f>IF(N102="sníž. přenesená",J102,0)</f>
        <v>0</v>
      </c>
      <c r="BI102" s="227">
        <f>IF(N102="nulová",J102,0)</f>
        <v>0</v>
      </c>
      <c r="BJ102" s="17" t="s">
        <v>74</v>
      </c>
      <c r="BK102" s="227">
        <f>ROUND(I102*H102,2)</f>
        <v>0</v>
      </c>
      <c r="BL102" s="17" t="s">
        <v>553</v>
      </c>
      <c r="BM102" s="17" t="s">
        <v>579</v>
      </c>
    </row>
    <row r="103" s="1" customFormat="1" ht="16.5" customHeight="1">
      <c r="B103" s="38"/>
      <c r="C103" s="216" t="s">
        <v>180</v>
      </c>
      <c r="D103" s="216" t="s">
        <v>133</v>
      </c>
      <c r="E103" s="217" t="s">
        <v>580</v>
      </c>
      <c r="F103" s="218" t="s">
        <v>581</v>
      </c>
      <c r="G103" s="219" t="s">
        <v>224</v>
      </c>
      <c r="H103" s="220">
        <v>1</v>
      </c>
      <c r="I103" s="221"/>
      <c r="J103" s="222">
        <f>ROUND(I103*H103,2)</f>
        <v>0</v>
      </c>
      <c r="K103" s="218" t="s">
        <v>1</v>
      </c>
      <c r="L103" s="43"/>
      <c r="M103" s="223" t="s">
        <v>1</v>
      </c>
      <c r="N103" s="224" t="s">
        <v>38</v>
      </c>
      <c r="O103" s="79"/>
      <c r="P103" s="225">
        <f>O103*H103</f>
        <v>0</v>
      </c>
      <c r="Q103" s="225">
        <v>0</v>
      </c>
      <c r="R103" s="225">
        <f>Q103*H103</f>
        <v>0</v>
      </c>
      <c r="S103" s="225">
        <v>0</v>
      </c>
      <c r="T103" s="226">
        <f>S103*H103</f>
        <v>0</v>
      </c>
      <c r="AR103" s="17" t="s">
        <v>553</v>
      </c>
      <c r="AT103" s="17" t="s">
        <v>133</v>
      </c>
      <c r="AU103" s="17" t="s">
        <v>76</v>
      </c>
      <c r="AY103" s="17" t="s">
        <v>131</v>
      </c>
      <c r="BE103" s="227">
        <f>IF(N103="základní",J103,0)</f>
        <v>0</v>
      </c>
      <c r="BF103" s="227">
        <f>IF(N103="snížená",J103,0)</f>
        <v>0</v>
      </c>
      <c r="BG103" s="227">
        <f>IF(N103="zákl. přenesená",J103,0)</f>
        <v>0</v>
      </c>
      <c r="BH103" s="227">
        <f>IF(N103="sníž. přenesená",J103,0)</f>
        <v>0</v>
      </c>
      <c r="BI103" s="227">
        <f>IF(N103="nulová",J103,0)</f>
        <v>0</v>
      </c>
      <c r="BJ103" s="17" t="s">
        <v>74</v>
      </c>
      <c r="BK103" s="227">
        <f>ROUND(I103*H103,2)</f>
        <v>0</v>
      </c>
      <c r="BL103" s="17" t="s">
        <v>553</v>
      </c>
      <c r="BM103" s="17" t="s">
        <v>582</v>
      </c>
    </row>
    <row r="104" s="1" customFormat="1" ht="16.5" customHeight="1">
      <c r="B104" s="38"/>
      <c r="C104" s="216" t="s">
        <v>186</v>
      </c>
      <c r="D104" s="216" t="s">
        <v>133</v>
      </c>
      <c r="E104" s="217" t="s">
        <v>583</v>
      </c>
      <c r="F104" s="218" t="s">
        <v>584</v>
      </c>
      <c r="G104" s="219" t="s">
        <v>224</v>
      </c>
      <c r="H104" s="220">
        <v>1</v>
      </c>
      <c r="I104" s="221"/>
      <c r="J104" s="222">
        <f>ROUND(I104*H104,2)</f>
        <v>0</v>
      </c>
      <c r="K104" s="218" t="s">
        <v>1</v>
      </c>
      <c r="L104" s="43"/>
      <c r="M104" s="223" t="s">
        <v>1</v>
      </c>
      <c r="N104" s="224" t="s">
        <v>38</v>
      </c>
      <c r="O104" s="79"/>
      <c r="P104" s="225">
        <f>O104*H104</f>
        <v>0</v>
      </c>
      <c r="Q104" s="225">
        <v>0</v>
      </c>
      <c r="R104" s="225">
        <f>Q104*H104</f>
        <v>0</v>
      </c>
      <c r="S104" s="225">
        <v>0</v>
      </c>
      <c r="T104" s="226">
        <f>S104*H104</f>
        <v>0</v>
      </c>
      <c r="AR104" s="17" t="s">
        <v>553</v>
      </c>
      <c r="AT104" s="17" t="s">
        <v>133</v>
      </c>
      <c r="AU104" s="17" t="s">
        <v>76</v>
      </c>
      <c r="AY104" s="17" t="s">
        <v>131</v>
      </c>
      <c r="BE104" s="227">
        <f>IF(N104="základní",J104,0)</f>
        <v>0</v>
      </c>
      <c r="BF104" s="227">
        <f>IF(N104="snížená",J104,0)</f>
        <v>0</v>
      </c>
      <c r="BG104" s="227">
        <f>IF(N104="zákl. přenesená",J104,0)</f>
        <v>0</v>
      </c>
      <c r="BH104" s="227">
        <f>IF(N104="sníž. přenesená",J104,0)</f>
        <v>0</v>
      </c>
      <c r="BI104" s="227">
        <f>IF(N104="nulová",J104,0)</f>
        <v>0</v>
      </c>
      <c r="BJ104" s="17" t="s">
        <v>74</v>
      </c>
      <c r="BK104" s="227">
        <f>ROUND(I104*H104,2)</f>
        <v>0</v>
      </c>
      <c r="BL104" s="17" t="s">
        <v>553</v>
      </c>
      <c r="BM104" s="17" t="s">
        <v>585</v>
      </c>
    </row>
    <row r="105" s="12" customFormat="1">
      <c r="B105" s="228"/>
      <c r="C105" s="229"/>
      <c r="D105" s="230" t="s">
        <v>140</v>
      </c>
      <c r="E105" s="231" t="s">
        <v>1</v>
      </c>
      <c r="F105" s="232" t="s">
        <v>586</v>
      </c>
      <c r="G105" s="229"/>
      <c r="H105" s="231" t="s">
        <v>1</v>
      </c>
      <c r="I105" s="233"/>
      <c r="J105" s="229"/>
      <c r="K105" s="229"/>
      <c r="L105" s="234"/>
      <c r="M105" s="235"/>
      <c r="N105" s="236"/>
      <c r="O105" s="236"/>
      <c r="P105" s="236"/>
      <c r="Q105" s="236"/>
      <c r="R105" s="236"/>
      <c r="S105" s="236"/>
      <c r="T105" s="237"/>
      <c r="AT105" s="238" t="s">
        <v>140</v>
      </c>
      <c r="AU105" s="238" t="s">
        <v>76</v>
      </c>
      <c r="AV105" s="12" t="s">
        <v>74</v>
      </c>
      <c r="AW105" s="12" t="s">
        <v>30</v>
      </c>
      <c r="AX105" s="12" t="s">
        <v>67</v>
      </c>
      <c r="AY105" s="238" t="s">
        <v>131</v>
      </c>
    </row>
    <row r="106" s="13" customFormat="1">
      <c r="B106" s="239"/>
      <c r="C106" s="240"/>
      <c r="D106" s="230" t="s">
        <v>140</v>
      </c>
      <c r="E106" s="241" t="s">
        <v>1</v>
      </c>
      <c r="F106" s="242" t="s">
        <v>74</v>
      </c>
      <c r="G106" s="240"/>
      <c r="H106" s="243">
        <v>1</v>
      </c>
      <c r="I106" s="244"/>
      <c r="J106" s="240"/>
      <c r="K106" s="240"/>
      <c r="L106" s="245"/>
      <c r="M106" s="246"/>
      <c r="N106" s="247"/>
      <c r="O106" s="247"/>
      <c r="P106" s="247"/>
      <c r="Q106" s="247"/>
      <c r="R106" s="247"/>
      <c r="S106" s="247"/>
      <c r="T106" s="248"/>
      <c r="AT106" s="249" t="s">
        <v>140</v>
      </c>
      <c r="AU106" s="249" t="s">
        <v>76</v>
      </c>
      <c r="AV106" s="13" t="s">
        <v>76</v>
      </c>
      <c r="AW106" s="13" t="s">
        <v>30</v>
      </c>
      <c r="AX106" s="13" t="s">
        <v>74</v>
      </c>
      <c r="AY106" s="249" t="s">
        <v>131</v>
      </c>
    </row>
    <row r="107" s="1" customFormat="1" ht="16.5" customHeight="1">
      <c r="B107" s="38"/>
      <c r="C107" s="216" t="s">
        <v>192</v>
      </c>
      <c r="D107" s="216" t="s">
        <v>133</v>
      </c>
      <c r="E107" s="217" t="s">
        <v>587</v>
      </c>
      <c r="F107" s="218" t="s">
        <v>588</v>
      </c>
      <c r="G107" s="219" t="s">
        <v>224</v>
      </c>
      <c r="H107" s="220">
        <v>1</v>
      </c>
      <c r="I107" s="221"/>
      <c r="J107" s="222">
        <f>ROUND(I107*H107,2)</f>
        <v>0</v>
      </c>
      <c r="K107" s="218" t="s">
        <v>1</v>
      </c>
      <c r="L107" s="43"/>
      <c r="M107" s="223" t="s">
        <v>1</v>
      </c>
      <c r="N107" s="224" t="s">
        <v>38</v>
      </c>
      <c r="O107" s="79"/>
      <c r="P107" s="225">
        <f>O107*H107</f>
        <v>0</v>
      </c>
      <c r="Q107" s="225">
        <v>0</v>
      </c>
      <c r="R107" s="225">
        <f>Q107*H107</f>
        <v>0</v>
      </c>
      <c r="S107" s="225">
        <v>0</v>
      </c>
      <c r="T107" s="226">
        <f>S107*H107</f>
        <v>0</v>
      </c>
      <c r="AR107" s="17" t="s">
        <v>553</v>
      </c>
      <c r="AT107" s="17" t="s">
        <v>133</v>
      </c>
      <c r="AU107" s="17" t="s">
        <v>76</v>
      </c>
      <c r="AY107" s="17" t="s">
        <v>131</v>
      </c>
      <c r="BE107" s="227">
        <f>IF(N107="základní",J107,0)</f>
        <v>0</v>
      </c>
      <c r="BF107" s="227">
        <f>IF(N107="snížená",J107,0)</f>
        <v>0</v>
      </c>
      <c r="BG107" s="227">
        <f>IF(N107="zákl. přenesená",J107,0)</f>
        <v>0</v>
      </c>
      <c r="BH107" s="227">
        <f>IF(N107="sníž. přenesená",J107,0)</f>
        <v>0</v>
      </c>
      <c r="BI107" s="227">
        <f>IF(N107="nulová",J107,0)</f>
        <v>0</v>
      </c>
      <c r="BJ107" s="17" t="s">
        <v>74</v>
      </c>
      <c r="BK107" s="227">
        <f>ROUND(I107*H107,2)</f>
        <v>0</v>
      </c>
      <c r="BL107" s="17" t="s">
        <v>553</v>
      </c>
      <c r="BM107" s="17" t="s">
        <v>589</v>
      </c>
    </row>
    <row r="108" s="12" customFormat="1">
      <c r="B108" s="228"/>
      <c r="C108" s="229"/>
      <c r="D108" s="230" t="s">
        <v>140</v>
      </c>
      <c r="E108" s="231" t="s">
        <v>1</v>
      </c>
      <c r="F108" s="232" t="s">
        <v>590</v>
      </c>
      <c r="G108" s="229"/>
      <c r="H108" s="231" t="s">
        <v>1</v>
      </c>
      <c r="I108" s="233"/>
      <c r="J108" s="229"/>
      <c r="K108" s="229"/>
      <c r="L108" s="234"/>
      <c r="M108" s="235"/>
      <c r="N108" s="236"/>
      <c r="O108" s="236"/>
      <c r="P108" s="236"/>
      <c r="Q108" s="236"/>
      <c r="R108" s="236"/>
      <c r="S108" s="236"/>
      <c r="T108" s="237"/>
      <c r="AT108" s="238" t="s">
        <v>140</v>
      </c>
      <c r="AU108" s="238" t="s">
        <v>76</v>
      </c>
      <c r="AV108" s="12" t="s">
        <v>74</v>
      </c>
      <c r="AW108" s="12" t="s">
        <v>30</v>
      </c>
      <c r="AX108" s="12" t="s">
        <v>67</v>
      </c>
      <c r="AY108" s="238" t="s">
        <v>131</v>
      </c>
    </row>
    <row r="109" s="12" customFormat="1">
      <c r="B109" s="228"/>
      <c r="C109" s="229"/>
      <c r="D109" s="230" t="s">
        <v>140</v>
      </c>
      <c r="E109" s="231" t="s">
        <v>1</v>
      </c>
      <c r="F109" s="232" t="s">
        <v>591</v>
      </c>
      <c r="G109" s="229"/>
      <c r="H109" s="231" t="s">
        <v>1</v>
      </c>
      <c r="I109" s="233"/>
      <c r="J109" s="229"/>
      <c r="K109" s="229"/>
      <c r="L109" s="234"/>
      <c r="M109" s="235"/>
      <c r="N109" s="236"/>
      <c r="O109" s="236"/>
      <c r="P109" s="236"/>
      <c r="Q109" s="236"/>
      <c r="R109" s="236"/>
      <c r="S109" s="236"/>
      <c r="T109" s="237"/>
      <c r="AT109" s="238" t="s">
        <v>140</v>
      </c>
      <c r="AU109" s="238" t="s">
        <v>76</v>
      </c>
      <c r="AV109" s="12" t="s">
        <v>74</v>
      </c>
      <c r="AW109" s="12" t="s">
        <v>30</v>
      </c>
      <c r="AX109" s="12" t="s">
        <v>67</v>
      </c>
      <c r="AY109" s="238" t="s">
        <v>131</v>
      </c>
    </row>
    <row r="110" s="12" customFormat="1">
      <c r="B110" s="228"/>
      <c r="C110" s="229"/>
      <c r="D110" s="230" t="s">
        <v>140</v>
      </c>
      <c r="E110" s="231" t="s">
        <v>1</v>
      </c>
      <c r="F110" s="232" t="s">
        <v>592</v>
      </c>
      <c r="G110" s="229"/>
      <c r="H110" s="231" t="s">
        <v>1</v>
      </c>
      <c r="I110" s="233"/>
      <c r="J110" s="229"/>
      <c r="K110" s="229"/>
      <c r="L110" s="234"/>
      <c r="M110" s="235"/>
      <c r="N110" s="236"/>
      <c r="O110" s="236"/>
      <c r="P110" s="236"/>
      <c r="Q110" s="236"/>
      <c r="R110" s="236"/>
      <c r="S110" s="236"/>
      <c r="T110" s="237"/>
      <c r="AT110" s="238" t="s">
        <v>140</v>
      </c>
      <c r="AU110" s="238" t="s">
        <v>76</v>
      </c>
      <c r="AV110" s="12" t="s">
        <v>74</v>
      </c>
      <c r="AW110" s="12" t="s">
        <v>30</v>
      </c>
      <c r="AX110" s="12" t="s">
        <v>67</v>
      </c>
      <c r="AY110" s="238" t="s">
        <v>131</v>
      </c>
    </row>
    <row r="111" s="13" customFormat="1">
      <c r="B111" s="239"/>
      <c r="C111" s="240"/>
      <c r="D111" s="230" t="s">
        <v>140</v>
      </c>
      <c r="E111" s="241" t="s">
        <v>1</v>
      </c>
      <c r="F111" s="242" t="s">
        <v>74</v>
      </c>
      <c r="G111" s="240"/>
      <c r="H111" s="243">
        <v>1</v>
      </c>
      <c r="I111" s="244"/>
      <c r="J111" s="240"/>
      <c r="K111" s="240"/>
      <c r="L111" s="245"/>
      <c r="M111" s="290"/>
      <c r="N111" s="291"/>
      <c r="O111" s="291"/>
      <c r="P111" s="291"/>
      <c r="Q111" s="291"/>
      <c r="R111" s="291"/>
      <c r="S111" s="291"/>
      <c r="T111" s="292"/>
      <c r="AT111" s="249" t="s">
        <v>140</v>
      </c>
      <c r="AU111" s="249" t="s">
        <v>76</v>
      </c>
      <c r="AV111" s="13" t="s">
        <v>76</v>
      </c>
      <c r="AW111" s="13" t="s">
        <v>30</v>
      </c>
      <c r="AX111" s="13" t="s">
        <v>74</v>
      </c>
      <c r="AY111" s="249" t="s">
        <v>131</v>
      </c>
    </row>
    <row r="112" s="1" customFormat="1" ht="6.96" customHeight="1">
      <c r="B112" s="57"/>
      <c r="C112" s="58"/>
      <c r="D112" s="58"/>
      <c r="E112" s="58"/>
      <c r="F112" s="58"/>
      <c r="G112" s="58"/>
      <c r="H112" s="58"/>
      <c r="I112" s="167"/>
      <c r="J112" s="58"/>
      <c r="K112" s="58"/>
      <c r="L112" s="43"/>
    </row>
  </sheetData>
  <sheetProtection sheet="1" autoFilter="0" formatColumns="0" formatRows="0" objects="1" scenarios="1" spinCount="100000" saltValue="sLIbfDEmkG0kX2in34Aewx/EJY7IG00yMoxNf7QuEpg7Cmpz3Vpq6deUqI+SVidzUYDFJZdtWIBh+YtgP27npg==" hashValue="obPYuYmwcNrp1gRKdBO+74ba16fwvQRjWZdtVJbyuuyLMFOb9OVvMZlsw06s6izRlSQC+PK9414Mf1+lUDTb/A==" algorithmName="SHA-512" password="CC35"/>
  <autoFilter ref="C80:K111"/>
  <mergeCells count="9">
    <mergeCell ref="E7:H7"/>
    <mergeCell ref="E9:H9"/>
    <mergeCell ref="E18:H18"/>
    <mergeCell ref="E27:H27"/>
    <mergeCell ref="E48:H48"/>
    <mergeCell ref="E50:H50"/>
    <mergeCell ref="E71:H71"/>
    <mergeCell ref="E73:H73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100.83" customWidth="1"/>
    <col min="7" max="7" width="8.67" customWidth="1"/>
    <col min="8" max="8" width="11.17" customWidth="1"/>
    <col min="9" max="9" width="14.17" style="136" customWidth="1"/>
    <col min="10" max="10" width="23.5" customWidth="1"/>
    <col min="11" max="11" width="15.5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7" t="s">
        <v>101</v>
      </c>
    </row>
    <row r="3" ht="6.96" customHeight="1">
      <c r="B3" s="137"/>
      <c r="C3" s="138"/>
      <c r="D3" s="138"/>
      <c r="E3" s="138"/>
      <c r="F3" s="138"/>
      <c r="G3" s="138"/>
      <c r="H3" s="138"/>
      <c r="I3" s="139"/>
      <c r="J3" s="138"/>
      <c r="K3" s="138"/>
      <c r="L3" s="20"/>
      <c r="AT3" s="17" t="s">
        <v>76</v>
      </c>
    </row>
    <row r="4" ht="24.96" customHeight="1">
      <c r="B4" s="20"/>
      <c r="D4" s="140" t="s">
        <v>102</v>
      </c>
      <c r="L4" s="20"/>
      <c r="M4" s="24" t="s">
        <v>10</v>
      </c>
      <c r="AT4" s="17" t="s">
        <v>4</v>
      </c>
    </row>
    <row r="5" ht="6.96" customHeight="1">
      <c r="B5" s="20"/>
      <c r="L5" s="20"/>
    </row>
    <row r="6" ht="12" customHeight="1">
      <c r="B6" s="20"/>
      <c r="D6" s="141" t="s">
        <v>16</v>
      </c>
      <c r="L6" s="20"/>
    </row>
    <row r="7" ht="16.5" customHeight="1">
      <c r="B7" s="20"/>
      <c r="E7" s="142" t="str">
        <f>'Rekapitulace stavby'!K6</f>
        <v>Rekonstrukce stávajícího chodníku a zpevněných ploch na ul. Balbínova, Šumperk</v>
      </c>
      <c r="F7" s="141"/>
      <c r="G7" s="141"/>
      <c r="H7" s="141"/>
      <c r="L7" s="20"/>
    </row>
    <row r="8" s="1" customFormat="1" ht="12" customHeight="1">
      <c r="B8" s="43"/>
      <c r="D8" s="141" t="s">
        <v>103</v>
      </c>
      <c r="I8" s="143"/>
      <c r="L8" s="43"/>
    </row>
    <row r="9" s="1" customFormat="1" ht="36.96" customHeight="1">
      <c r="B9" s="43"/>
      <c r="E9" s="144" t="s">
        <v>593</v>
      </c>
      <c r="F9" s="1"/>
      <c r="G9" s="1"/>
      <c r="H9" s="1"/>
      <c r="I9" s="143"/>
      <c r="L9" s="43"/>
    </row>
    <row r="10" s="1" customFormat="1">
      <c r="B10" s="43"/>
      <c r="I10" s="143"/>
      <c r="L10" s="43"/>
    </row>
    <row r="11" s="1" customFormat="1" ht="12" customHeight="1">
      <c r="B11" s="43"/>
      <c r="D11" s="141" t="s">
        <v>18</v>
      </c>
      <c r="F11" s="17" t="s">
        <v>1</v>
      </c>
      <c r="I11" s="145" t="s">
        <v>19</v>
      </c>
      <c r="J11" s="17" t="s">
        <v>1</v>
      </c>
      <c r="L11" s="43"/>
    </row>
    <row r="12" s="1" customFormat="1" ht="12" customHeight="1">
      <c r="B12" s="43"/>
      <c r="D12" s="141" t="s">
        <v>20</v>
      </c>
      <c r="F12" s="17" t="s">
        <v>21</v>
      </c>
      <c r="I12" s="145" t="s">
        <v>22</v>
      </c>
      <c r="J12" s="146" t="str">
        <f>'Rekapitulace stavby'!AN8</f>
        <v>8. 2. 2019</v>
      </c>
      <c r="L12" s="43"/>
    </row>
    <row r="13" s="1" customFormat="1" ht="10.8" customHeight="1">
      <c r="B13" s="43"/>
      <c r="I13" s="143"/>
      <c r="L13" s="43"/>
    </row>
    <row r="14" s="1" customFormat="1" ht="12" customHeight="1">
      <c r="B14" s="43"/>
      <c r="D14" s="141" t="s">
        <v>24</v>
      </c>
      <c r="I14" s="145" t="s">
        <v>25</v>
      </c>
      <c r="J14" s="17" t="str">
        <f>IF('Rekapitulace stavby'!AN10="","",'Rekapitulace stavby'!AN10)</f>
        <v/>
      </c>
      <c r="L14" s="43"/>
    </row>
    <row r="15" s="1" customFormat="1" ht="18" customHeight="1">
      <c r="B15" s="43"/>
      <c r="E15" s="17" t="str">
        <f>IF('Rekapitulace stavby'!E11="","",'Rekapitulace stavby'!E11)</f>
        <v xml:space="preserve"> </v>
      </c>
      <c r="I15" s="145" t="s">
        <v>26</v>
      </c>
      <c r="J15" s="17" t="str">
        <f>IF('Rekapitulace stavby'!AN11="","",'Rekapitulace stavby'!AN11)</f>
        <v/>
      </c>
      <c r="L15" s="43"/>
    </row>
    <row r="16" s="1" customFormat="1" ht="6.96" customHeight="1">
      <c r="B16" s="43"/>
      <c r="I16" s="143"/>
      <c r="L16" s="43"/>
    </row>
    <row r="17" s="1" customFormat="1" ht="12" customHeight="1">
      <c r="B17" s="43"/>
      <c r="D17" s="141" t="s">
        <v>27</v>
      </c>
      <c r="I17" s="145" t="s">
        <v>25</v>
      </c>
      <c r="J17" s="33" t="str">
        <f>'Rekapitulace stavby'!AN13</f>
        <v>Vyplň údaj</v>
      </c>
      <c r="L17" s="43"/>
    </row>
    <row r="18" s="1" customFormat="1" ht="18" customHeight="1">
      <c r="B18" s="43"/>
      <c r="E18" s="33" t="str">
        <f>'Rekapitulace stavby'!E14</f>
        <v>Vyplň údaj</v>
      </c>
      <c r="F18" s="17"/>
      <c r="G18" s="17"/>
      <c r="H18" s="17"/>
      <c r="I18" s="145" t="s">
        <v>26</v>
      </c>
      <c r="J18" s="33" t="str">
        <f>'Rekapitulace stavby'!AN14</f>
        <v>Vyplň údaj</v>
      </c>
      <c r="L18" s="43"/>
    </row>
    <row r="19" s="1" customFormat="1" ht="6.96" customHeight="1">
      <c r="B19" s="43"/>
      <c r="I19" s="143"/>
      <c r="L19" s="43"/>
    </row>
    <row r="20" s="1" customFormat="1" ht="12" customHeight="1">
      <c r="B20" s="43"/>
      <c r="D20" s="141" t="s">
        <v>29</v>
      </c>
      <c r="I20" s="145" t="s">
        <v>25</v>
      </c>
      <c r="J20" s="17" t="str">
        <f>IF('Rekapitulace stavby'!AN16="","",'Rekapitulace stavby'!AN16)</f>
        <v/>
      </c>
      <c r="L20" s="43"/>
    </row>
    <row r="21" s="1" customFormat="1" ht="18" customHeight="1">
      <c r="B21" s="43"/>
      <c r="E21" s="17" t="str">
        <f>IF('Rekapitulace stavby'!E17="","",'Rekapitulace stavby'!E17)</f>
        <v xml:space="preserve"> </v>
      </c>
      <c r="I21" s="145" t="s">
        <v>26</v>
      </c>
      <c r="J21" s="17" t="str">
        <f>IF('Rekapitulace stavby'!AN17="","",'Rekapitulace stavby'!AN17)</f>
        <v/>
      </c>
      <c r="L21" s="43"/>
    </row>
    <row r="22" s="1" customFormat="1" ht="6.96" customHeight="1">
      <c r="B22" s="43"/>
      <c r="I22" s="143"/>
      <c r="L22" s="43"/>
    </row>
    <row r="23" s="1" customFormat="1" ht="12" customHeight="1">
      <c r="B23" s="43"/>
      <c r="D23" s="141" t="s">
        <v>31</v>
      </c>
      <c r="I23" s="145" t="s">
        <v>25</v>
      </c>
      <c r="J23" s="17" t="str">
        <f>IF('Rekapitulace stavby'!AN19="","",'Rekapitulace stavby'!AN19)</f>
        <v/>
      </c>
      <c r="L23" s="43"/>
    </row>
    <row r="24" s="1" customFormat="1" ht="18" customHeight="1">
      <c r="B24" s="43"/>
      <c r="E24" s="17" t="str">
        <f>IF('Rekapitulace stavby'!E20="","",'Rekapitulace stavby'!E20)</f>
        <v xml:space="preserve"> </v>
      </c>
      <c r="I24" s="145" t="s">
        <v>26</v>
      </c>
      <c r="J24" s="17" t="str">
        <f>IF('Rekapitulace stavby'!AN20="","",'Rekapitulace stavby'!AN20)</f>
        <v/>
      </c>
      <c r="L24" s="43"/>
    </row>
    <row r="25" s="1" customFormat="1" ht="6.96" customHeight="1">
      <c r="B25" s="43"/>
      <c r="I25" s="143"/>
      <c r="L25" s="43"/>
    </row>
    <row r="26" s="1" customFormat="1" ht="12" customHeight="1">
      <c r="B26" s="43"/>
      <c r="D26" s="141" t="s">
        <v>32</v>
      </c>
      <c r="I26" s="143"/>
      <c r="L26" s="43"/>
    </row>
    <row r="27" s="7" customFormat="1" ht="16.5" customHeight="1">
      <c r="B27" s="147"/>
      <c r="E27" s="148" t="s">
        <v>1</v>
      </c>
      <c r="F27" s="148"/>
      <c r="G27" s="148"/>
      <c r="H27" s="148"/>
      <c r="I27" s="149"/>
      <c r="L27" s="147"/>
    </row>
    <row r="28" s="1" customFormat="1" ht="6.96" customHeight="1">
      <c r="B28" s="43"/>
      <c r="I28" s="143"/>
      <c r="L28" s="43"/>
    </row>
    <row r="29" s="1" customFormat="1" ht="6.96" customHeight="1">
      <c r="B29" s="43"/>
      <c r="D29" s="71"/>
      <c r="E29" s="71"/>
      <c r="F29" s="71"/>
      <c r="G29" s="71"/>
      <c r="H29" s="71"/>
      <c r="I29" s="150"/>
      <c r="J29" s="71"/>
      <c r="K29" s="71"/>
      <c r="L29" s="43"/>
    </row>
    <row r="30" s="1" customFormat="1" ht="25.44" customHeight="1">
      <c r="B30" s="43"/>
      <c r="D30" s="151" t="s">
        <v>33</v>
      </c>
      <c r="I30" s="143"/>
      <c r="J30" s="152">
        <f>ROUND(J81, 2)</f>
        <v>0</v>
      </c>
      <c r="L30" s="43"/>
    </row>
    <row r="31" s="1" customFormat="1" ht="6.96" customHeight="1">
      <c r="B31" s="43"/>
      <c r="D31" s="71"/>
      <c r="E31" s="71"/>
      <c r="F31" s="71"/>
      <c r="G31" s="71"/>
      <c r="H31" s="71"/>
      <c r="I31" s="150"/>
      <c r="J31" s="71"/>
      <c r="K31" s="71"/>
      <c r="L31" s="43"/>
    </row>
    <row r="32" s="1" customFormat="1" ht="14.4" customHeight="1">
      <c r="B32" s="43"/>
      <c r="F32" s="153" t="s">
        <v>35</v>
      </c>
      <c r="I32" s="154" t="s">
        <v>34</v>
      </c>
      <c r="J32" s="153" t="s">
        <v>36</v>
      </c>
      <c r="L32" s="43"/>
    </row>
    <row r="33" s="1" customFormat="1" ht="14.4" customHeight="1">
      <c r="B33" s="43"/>
      <c r="D33" s="141" t="s">
        <v>37</v>
      </c>
      <c r="E33" s="141" t="s">
        <v>38</v>
      </c>
      <c r="F33" s="155">
        <f>ROUND((SUM(BE81:BE85)),  2)</f>
        <v>0</v>
      </c>
      <c r="I33" s="156">
        <v>0.20999999999999999</v>
      </c>
      <c r="J33" s="155">
        <f>ROUND(((SUM(BE81:BE85))*I33),  2)</f>
        <v>0</v>
      </c>
      <c r="L33" s="43"/>
    </row>
    <row r="34" s="1" customFormat="1" ht="14.4" customHeight="1">
      <c r="B34" s="43"/>
      <c r="E34" s="141" t="s">
        <v>39</v>
      </c>
      <c r="F34" s="155">
        <f>ROUND((SUM(BF81:BF85)),  2)</f>
        <v>0</v>
      </c>
      <c r="I34" s="156">
        <v>0.14999999999999999</v>
      </c>
      <c r="J34" s="155">
        <f>ROUND(((SUM(BF81:BF85))*I34),  2)</f>
        <v>0</v>
      </c>
      <c r="L34" s="43"/>
    </row>
    <row r="35" hidden="1" s="1" customFormat="1" ht="14.4" customHeight="1">
      <c r="B35" s="43"/>
      <c r="E35" s="141" t="s">
        <v>40</v>
      </c>
      <c r="F35" s="155">
        <f>ROUND((SUM(BG81:BG85)),  2)</f>
        <v>0</v>
      </c>
      <c r="I35" s="156">
        <v>0.20999999999999999</v>
      </c>
      <c r="J35" s="155">
        <f>0</f>
        <v>0</v>
      </c>
      <c r="L35" s="43"/>
    </row>
    <row r="36" hidden="1" s="1" customFormat="1" ht="14.4" customHeight="1">
      <c r="B36" s="43"/>
      <c r="E36" s="141" t="s">
        <v>41</v>
      </c>
      <c r="F36" s="155">
        <f>ROUND((SUM(BH81:BH85)),  2)</f>
        <v>0</v>
      </c>
      <c r="I36" s="156">
        <v>0.14999999999999999</v>
      </c>
      <c r="J36" s="155">
        <f>0</f>
        <v>0</v>
      </c>
      <c r="L36" s="43"/>
    </row>
    <row r="37" hidden="1" s="1" customFormat="1" ht="14.4" customHeight="1">
      <c r="B37" s="43"/>
      <c r="E37" s="141" t="s">
        <v>42</v>
      </c>
      <c r="F37" s="155">
        <f>ROUND((SUM(BI81:BI85)),  2)</f>
        <v>0</v>
      </c>
      <c r="I37" s="156">
        <v>0</v>
      </c>
      <c r="J37" s="155">
        <f>0</f>
        <v>0</v>
      </c>
      <c r="L37" s="43"/>
    </row>
    <row r="38" s="1" customFormat="1" ht="6.96" customHeight="1">
      <c r="B38" s="43"/>
      <c r="I38" s="143"/>
      <c r="L38" s="43"/>
    </row>
    <row r="39" s="1" customFormat="1" ht="25.44" customHeight="1">
      <c r="B39" s="43"/>
      <c r="C39" s="157"/>
      <c r="D39" s="158" t="s">
        <v>43</v>
      </c>
      <c r="E39" s="159"/>
      <c r="F39" s="159"/>
      <c r="G39" s="160" t="s">
        <v>44</v>
      </c>
      <c r="H39" s="161" t="s">
        <v>45</v>
      </c>
      <c r="I39" s="162"/>
      <c r="J39" s="163">
        <f>SUM(J30:J37)</f>
        <v>0</v>
      </c>
      <c r="K39" s="164"/>
      <c r="L39" s="43"/>
    </row>
    <row r="40" s="1" customFormat="1" ht="14.4" customHeight="1">
      <c r="B40" s="165"/>
      <c r="C40" s="166"/>
      <c r="D40" s="166"/>
      <c r="E40" s="166"/>
      <c r="F40" s="166"/>
      <c r="G40" s="166"/>
      <c r="H40" s="166"/>
      <c r="I40" s="167"/>
      <c r="J40" s="166"/>
      <c r="K40" s="166"/>
      <c r="L40" s="43"/>
    </row>
    <row r="44" s="1" customFormat="1" ht="6.96" customHeight="1">
      <c r="B44" s="168"/>
      <c r="C44" s="169"/>
      <c r="D44" s="169"/>
      <c r="E44" s="169"/>
      <c r="F44" s="169"/>
      <c r="G44" s="169"/>
      <c r="H44" s="169"/>
      <c r="I44" s="170"/>
      <c r="J44" s="169"/>
      <c r="K44" s="169"/>
      <c r="L44" s="43"/>
    </row>
    <row r="45" s="1" customFormat="1" ht="24.96" customHeight="1">
      <c r="B45" s="38"/>
      <c r="C45" s="23" t="s">
        <v>107</v>
      </c>
      <c r="D45" s="39"/>
      <c r="E45" s="39"/>
      <c r="F45" s="39"/>
      <c r="G45" s="39"/>
      <c r="H45" s="39"/>
      <c r="I45" s="143"/>
      <c r="J45" s="39"/>
      <c r="K45" s="39"/>
      <c r="L45" s="43"/>
    </row>
    <row r="46" s="1" customFormat="1" ht="6.96" customHeight="1">
      <c r="B46" s="38"/>
      <c r="C46" s="39"/>
      <c r="D46" s="39"/>
      <c r="E46" s="39"/>
      <c r="F46" s="39"/>
      <c r="G46" s="39"/>
      <c r="H46" s="39"/>
      <c r="I46" s="143"/>
      <c r="J46" s="39"/>
      <c r="K46" s="39"/>
      <c r="L46" s="43"/>
    </row>
    <row r="47" s="1" customFormat="1" ht="12" customHeight="1">
      <c r="B47" s="38"/>
      <c r="C47" s="32" t="s">
        <v>16</v>
      </c>
      <c r="D47" s="39"/>
      <c r="E47" s="39"/>
      <c r="F47" s="39"/>
      <c r="G47" s="39"/>
      <c r="H47" s="39"/>
      <c r="I47" s="143"/>
      <c r="J47" s="39"/>
      <c r="K47" s="39"/>
      <c r="L47" s="43"/>
    </row>
    <row r="48" s="1" customFormat="1" ht="16.5" customHeight="1">
      <c r="B48" s="38"/>
      <c r="C48" s="39"/>
      <c r="D48" s="39"/>
      <c r="E48" s="171" t="str">
        <f>E7</f>
        <v>Rekonstrukce stávajícího chodníku a zpevněných ploch na ul. Balbínova, Šumperk</v>
      </c>
      <c r="F48" s="32"/>
      <c r="G48" s="32"/>
      <c r="H48" s="32"/>
      <c r="I48" s="143"/>
      <c r="J48" s="39"/>
      <c r="K48" s="39"/>
      <c r="L48" s="43"/>
    </row>
    <row r="49" s="1" customFormat="1" ht="12" customHeight="1">
      <c r="B49" s="38"/>
      <c r="C49" s="32" t="s">
        <v>103</v>
      </c>
      <c r="D49" s="39"/>
      <c r="E49" s="39"/>
      <c r="F49" s="39"/>
      <c r="G49" s="39"/>
      <c r="H49" s="39"/>
      <c r="I49" s="143"/>
      <c r="J49" s="39"/>
      <c r="K49" s="39"/>
      <c r="L49" s="43"/>
    </row>
    <row r="50" s="1" customFormat="1" ht="16.5" customHeight="1">
      <c r="B50" s="38"/>
      <c r="C50" s="39"/>
      <c r="D50" s="39"/>
      <c r="E50" s="64" t="str">
        <f>E9</f>
        <v>1020 - VRN</v>
      </c>
      <c r="F50" s="39"/>
      <c r="G50" s="39"/>
      <c r="H50" s="39"/>
      <c r="I50" s="143"/>
      <c r="J50" s="39"/>
      <c r="K50" s="39"/>
      <c r="L50" s="43"/>
    </row>
    <row r="51" s="1" customFormat="1" ht="6.96" customHeight="1">
      <c r="B51" s="38"/>
      <c r="C51" s="39"/>
      <c r="D51" s="39"/>
      <c r="E51" s="39"/>
      <c r="F51" s="39"/>
      <c r="G51" s="39"/>
      <c r="H51" s="39"/>
      <c r="I51" s="143"/>
      <c r="J51" s="39"/>
      <c r="K51" s="39"/>
      <c r="L51" s="43"/>
    </row>
    <row r="52" s="1" customFormat="1" ht="12" customHeight="1">
      <c r="B52" s="38"/>
      <c r="C52" s="32" t="s">
        <v>20</v>
      </c>
      <c r="D52" s="39"/>
      <c r="E52" s="39"/>
      <c r="F52" s="27" t="str">
        <f>F12</f>
        <v xml:space="preserve"> </v>
      </c>
      <c r="G52" s="39"/>
      <c r="H52" s="39"/>
      <c r="I52" s="145" t="s">
        <v>22</v>
      </c>
      <c r="J52" s="67" t="str">
        <f>IF(J12="","",J12)</f>
        <v>8. 2. 2019</v>
      </c>
      <c r="K52" s="39"/>
      <c r="L52" s="43"/>
    </row>
    <row r="53" s="1" customFormat="1" ht="6.96" customHeight="1">
      <c r="B53" s="38"/>
      <c r="C53" s="39"/>
      <c r="D53" s="39"/>
      <c r="E53" s="39"/>
      <c r="F53" s="39"/>
      <c r="G53" s="39"/>
      <c r="H53" s="39"/>
      <c r="I53" s="143"/>
      <c r="J53" s="39"/>
      <c r="K53" s="39"/>
      <c r="L53" s="43"/>
    </row>
    <row r="54" s="1" customFormat="1" ht="13.65" customHeight="1">
      <c r="B54" s="38"/>
      <c r="C54" s="32" t="s">
        <v>24</v>
      </c>
      <c r="D54" s="39"/>
      <c r="E54" s="39"/>
      <c r="F54" s="27" t="str">
        <f>E15</f>
        <v xml:space="preserve"> </v>
      </c>
      <c r="G54" s="39"/>
      <c r="H54" s="39"/>
      <c r="I54" s="145" t="s">
        <v>29</v>
      </c>
      <c r="J54" s="36" t="str">
        <f>E21</f>
        <v xml:space="preserve"> </v>
      </c>
      <c r="K54" s="39"/>
      <c r="L54" s="43"/>
    </row>
    <row r="55" s="1" customFormat="1" ht="13.65" customHeight="1">
      <c r="B55" s="38"/>
      <c r="C55" s="32" t="s">
        <v>27</v>
      </c>
      <c r="D55" s="39"/>
      <c r="E55" s="39"/>
      <c r="F55" s="27" t="str">
        <f>IF(E18="","",E18)</f>
        <v>Vyplň údaj</v>
      </c>
      <c r="G55" s="39"/>
      <c r="H55" s="39"/>
      <c r="I55" s="145" t="s">
        <v>31</v>
      </c>
      <c r="J55" s="36" t="str">
        <f>E24</f>
        <v xml:space="preserve"> </v>
      </c>
      <c r="K55" s="39"/>
      <c r="L55" s="43"/>
    </row>
    <row r="56" s="1" customFormat="1" ht="10.32" customHeight="1">
      <c r="B56" s="38"/>
      <c r="C56" s="39"/>
      <c r="D56" s="39"/>
      <c r="E56" s="39"/>
      <c r="F56" s="39"/>
      <c r="G56" s="39"/>
      <c r="H56" s="39"/>
      <c r="I56" s="143"/>
      <c r="J56" s="39"/>
      <c r="K56" s="39"/>
      <c r="L56" s="43"/>
    </row>
    <row r="57" s="1" customFormat="1" ht="29.28" customHeight="1">
      <c r="B57" s="38"/>
      <c r="C57" s="172" t="s">
        <v>108</v>
      </c>
      <c r="D57" s="173"/>
      <c r="E57" s="173"/>
      <c r="F57" s="173"/>
      <c r="G57" s="173"/>
      <c r="H57" s="173"/>
      <c r="I57" s="174"/>
      <c r="J57" s="175" t="s">
        <v>109</v>
      </c>
      <c r="K57" s="173"/>
      <c r="L57" s="43"/>
    </row>
    <row r="58" s="1" customFormat="1" ht="10.32" customHeight="1">
      <c r="B58" s="38"/>
      <c r="C58" s="39"/>
      <c r="D58" s="39"/>
      <c r="E58" s="39"/>
      <c r="F58" s="39"/>
      <c r="G58" s="39"/>
      <c r="H58" s="39"/>
      <c r="I58" s="143"/>
      <c r="J58" s="39"/>
      <c r="K58" s="39"/>
      <c r="L58" s="43"/>
    </row>
    <row r="59" s="1" customFormat="1" ht="22.8" customHeight="1">
      <c r="B59" s="38"/>
      <c r="C59" s="176" t="s">
        <v>110</v>
      </c>
      <c r="D59" s="39"/>
      <c r="E59" s="39"/>
      <c r="F59" s="39"/>
      <c r="G59" s="39"/>
      <c r="H59" s="39"/>
      <c r="I59" s="143"/>
      <c r="J59" s="98">
        <f>J81</f>
        <v>0</v>
      </c>
      <c r="K59" s="39"/>
      <c r="L59" s="43"/>
      <c r="AU59" s="17" t="s">
        <v>111</v>
      </c>
    </row>
    <row r="60" s="8" customFormat="1" ht="24.96" customHeight="1">
      <c r="B60" s="177"/>
      <c r="C60" s="178"/>
      <c r="D60" s="179" t="s">
        <v>594</v>
      </c>
      <c r="E60" s="180"/>
      <c r="F60" s="180"/>
      <c r="G60" s="180"/>
      <c r="H60" s="180"/>
      <c r="I60" s="181"/>
      <c r="J60" s="182">
        <f>J82</f>
        <v>0</v>
      </c>
      <c r="K60" s="178"/>
      <c r="L60" s="183"/>
    </row>
    <row r="61" s="9" customFormat="1" ht="19.92" customHeight="1">
      <c r="B61" s="184"/>
      <c r="C61" s="122"/>
      <c r="D61" s="185" t="s">
        <v>595</v>
      </c>
      <c r="E61" s="186"/>
      <c r="F61" s="186"/>
      <c r="G61" s="186"/>
      <c r="H61" s="186"/>
      <c r="I61" s="187"/>
      <c r="J61" s="188">
        <f>J83</f>
        <v>0</v>
      </c>
      <c r="K61" s="122"/>
      <c r="L61" s="189"/>
    </row>
    <row r="62" s="1" customFormat="1" ht="21.84" customHeight="1">
      <c r="B62" s="38"/>
      <c r="C62" s="39"/>
      <c r="D62" s="39"/>
      <c r="E62" s="39"/>
      <c r="F62" s="39"/>
      <c r="G62" s="39"/>
      <c r="H62" s="39"/>
      <c r="I62" s="143"/>
      <c r="J62" s="39"/>
      <c r="K62" s="39"/>
      <c r="L62" s="43"/>
    </row>
    <row r="63" s="1" customFormat="1" ht="6.96" customHeight="1">
      <c r="B63" s="57"/>
      <c r="C63" s="58"/>
      <c r="D63" s="58"/>
      <c r="E63" s="58"/>
      <c r="F63" s="58"/>
      <c r="G63" s="58"/>
      <c r="H63" s="58"/>
      <c r="I63" s="167"/>
      <c r="J63" s="58"/>
      <c r="K63" s="58"/>
      <c r="L63" s="43"/>
    </row>
    <row r="67" s="1" customFormat="1" ht="6.96" customHeight="1">
      <c r="B67" s="59"/>
      <c r="C67" s="60"/>
      <c r="D67" s="60"/>
      <c r="E67" s="60"/>
      <c r="F67" s="60"/>
      <c r="G67" s="60"/>
      <c r="H67" s="60"/>
      <c r="I67" s="170"/>
      <c r="J67" s="60"/>
      <c r="K67" s="60"/>
      <c r="L67" s="43"/>
    </row>
    <row r="68" s="1" customFormat="1" ht="24.96" customHeight="1">
      <c r="B68" s="38"/>
      <c r="C68" s="23" t="s">
        <v>116</v>
      </c>
      <c r="D68" s="39"/>
      <c r="E68" s="39"/>
      <c r="F68" s="39"/>
      <c r="G68" s="39"/>
      <c r="H68" s="39"/>
      <c r="I68" s="143"/>
      <c r="J68" s="39"/>
      <c r="K68" s="39"/>
      <c r="L68" s="43"/>
    </row>
    <row r="69" s="1" customFormat="1" ht="6.96" customHeight="1">
      <c r="B69" s="38"/>
      <c r="C69" s="39"/>
      <c r="D69" s="39"/>
      <c r="E69" s="39"/>
      <c r="F69" s="39"/>
      <c r="G69" s="39"/>
      <c r="H69" s="39"/>
      <c r="I69" s="143"/>
      <c r="J69" s="39"/>
      <c r="K69" s="39"/>
      <c r="L69" s="43"/>
    </row>
    <row r="70" s="1" customFormat="1" ht="12" customHeight="1">
      <c r="B70" s="38"/>
      <c r="C70" s="32" t="s">
        <v>16</v>
      </c>
      <c r="D70" s="39"/>
      <c r="E70" s="39"/>
      <c r="F70" s="39"/>
      <c r="G70" s="39"/>
      <c r="H70" s="39"/>
      <c r="I70" s="143"/>
      <c r="J70" s="39"/>
      <c r="K70" s="39"/>
      <c r="L70" s="43"/>
    </row>
    <row r="71" s="1" customFormat="1" ht="16.5" customHeight="1">
      <c r="B71" s="38"/>
      <c r="C71" s="39"/>
      <c r="D71" s="39"/>
      <c r="E71" s="171" t="str">
        <f>E7</f>
        <v>Rekonstrukce stávajícího chodníku a zpevněných ploch na ul. Balbínova, Šumperk</v>
      </c>
      <c r="F71" s="32"/>
      <c r="G71" s="32"/>
      <c r="H71" s="32"/>
      <c r="I71" s="143"/>
      <c r="J71" s="39"/>
      <c r="K71" s="39"/>
      <c r="L71" s="43"/>
    </row>
    <row r="72" s="1" customFormat="1" ht="12" customHeight="1">
      <c r="B72" s="38"/>
      <c r="C72" s="32" t="s">
        <v>103</v>
      </c>
      <c r="D72" s="39"/>
      <c r="E72" s="39"/>
      <c r="F72" s="39"/>
      <c r="G72" s="39"/>
      <c r="H72" s="39"/>
      <c r="I72" s="143"/>
      <c r="J72" s="39"/>
      <c r="K72" s="39"/>
      <c r="L72" s="43"/>
    </row>
    <row r="73" s="1" customFormat="1" ht="16.5" customHeight="1">
      <c r="B73" s="38"/>
      <c r="C73" s="39"/>
      <c r="D73" s="39"/>
      <c r="E73" s="64" t="str">
        <f>E9</f>
        <v>1020 - VRN</v>
      </c>
      <c r="F73" s="39"/>
      <c r="G73" s="39"/>
      <c r="H73" s="39"/>
      <c r="I73" s="143"/>
      <c r="J73" s="39"/>
      <c r="K73" s="39"/>
      <c r="L73" s="43"/>
    </row>
    <row r="74" s="1" customFormat="1" ht="6.96" customHeight="1">
      <c r="B74" s="38"/>
      <c r="C74" s="39"/>
      <c r="D74" s="39"/>
      <c r="E74" s="39"/>
      <c r="F74" s="39"/>
      <c r="G74" s="39"/>
      <c r="H74" s="39"/>
      <c r="I74" s="143"/>
      <c r="J74" s="39"/>
      <c r="K74" s="39"/>
      <c r="L74" s="43"/>
    </row>
    <row r="75" s="1" customFormat="1" ht="12" customHeight="1">
      <c r="B75" s="38"/>
      <c r="C75" s="32" t="s">
        <v>20</v>
      </c>
      <c r="D75" s="39"/>
      <c r="E75" s="39"/>
      <c r="F75" s="27" t="str">
        <f>F12</f>
        <v xml:space="preserve"> </v>
      </c>
      <c r="G75" s="39"/>
      <c r="H75" s="39"/>
      <c r="I75" s="145" t="s">
        <v>22</v>
      </c>
      <c r="J75" s="67" t="str">
        <f>IF(J12="","",J12)</f>
        <v>8. 2. 2019</v>
      </c>
      <c r="K75" s="39"/>
      <c r="L75" s="43"/>
    </row>
    <row r="76" s="1" customFormat="1" ht="6.96" customHeight="1">
      <c r="B76" s="38"/>
      <c r="C76" s="39"/>
      <c r="D76" s="39"/>
      <c r="E76" s="39"/>
      <c r="F76" s="39"/>
      <c r="G76" s="39"/>
      <c r="H76" s="39"/>
      <c r="I76" s="143"/>
      <c r="J76" s="39"/>
      <c r="K76" s="39"/>
      <c r="L76" s="43"/>
    </row>
    <row r="77" s="1" customFormat="1" ht="13.65" customHeight="1">
      <c r="B77" s="38"/>
      <c r="C77" s="32" t="s">
        <v>24</v>
      </c>
      <c r="D77" s="39"/>
      <c r="E77" s="39"/>
      <c r="F77" s="27" t="str">
        <f>E15</f>
        <v xml:space="preserve"> </v>
      </c>
      <c r="G77" s="39"/>
      <c r="H77" s="39"/>
      <c r="I77" s="145" t="s">
        <v>29</v>
      </c>
      <c r="J77" s="36" t="str">
        <f>E21</f>
        <v xml:space="preserve"> </v>
      </c>
      <c r="K77" s="39"/>
      <c r="L77" s="43"/>
    </row>
    <row r="78" s="1" customFormat="1" ht="13.65" customHeight="1">
      <c r="B78" s="38"/>
      <c r="C78" s="32" t="s">
        <v>27</v>
      </c>
      <c r="D78" s="39"/>
      <c r="E78" s="39"/>
      <c r="F78" s="27" t="str">
        <f>IF(E18="","",E18)</f>
        <v>Vyplň údaj</v>
      </c>
      <c r="G78" s="39"/>
      <c r="H78" s="39"/>
      <c r="I78" s="145" t="s">
        <v>31</v>
      </c>
      <c r="J78" s="36" t="str">
        <f>E24</f>
        <v xml:space="preserve"> </v>
      </c>
      <c r="K78" s="39"/>
      <c r="L78" s="43"/>
    </row>
    <row r="79" s="1" customFormat="1" ht="10.32" customHeight="1">
      <c r="B79" s="38"/>
      <c r="C79" s="39"/>
      <c r="D79" s="39"/>
      <c r="E79" s="39"/>
      <c r="F79" s="39"/>
      <c r="G79" s="39"/>
      <c r="H79" s="39"/>
      <c r="I79" s="143"/>
      <c r="J79" s="39"/>
      <c r="K79" s="39"/>
      <c r="L79" s="43"/>
    </row>
    <row r="80" s="10" customFormat="1" ht="29.28" customHeight="1">
      <c r="B80" s="190"/>
      <c r="C80" s="191" t="s">
        <v>117</v>
      </c>
      <c r="D80" s="192" t="s">
        <v>52</v>
      </c>
      <c r="E80" s="192" t="s">
        <v>48</v>
      </c>
      <c r="F80" s="192" t="s">
        <v>49</v>
      </c>
      <c r="G80" s="192" t="s">
        <v>118</v>
      </c>
      <c r="H80" s="192" t="s">
        <v>119</v>
      </c>
      <c r="I80" s="193" t="s">
        <v>120</v>
      </c>
      <c r="J80" s="192" t="s">
        <v>109</v>
      </c>
      <c r="K80" s="194" t="s">
        <v>121</v>
      </c>
      <c r="L80" s="195"/>
      <c r="M80" s="88" t="s">
        <v>1</v>
      </c>
      <c r="N80" s="89" t="s">
        <v>37</v>
      </c>
      <c r="O80" s="89" t="s">
        <v>122</v>
      </c>
      <c r="P80" s="89" t="s">
        <v>123</v>
      </c>
      <c r="Q80" s="89" t="s">
        <v>124</v>
      </c>
      <c r="R80" s="89" t="s">
        <v>125</v>
      </c>
      <c r="S80" s="89" t="s">
        <v>126</v>
      </c>
      <c r="T80" s="90" t="s">
        <v>127</v>
      </c>
    </row>
    <row r="81" s="1" customFormat="1" ht="22.8" customHeight="1">
      <c r="B81" s="38"/>
      <c r="C81" s="95" t="s">
        <v>128</v>
      </c>
      <c r="D81" s="39"/>
      <c r="E81" s="39"/>
      <c r="F81" s="39"/>
      <c r="G81" s="39"/>
      <c r="H81" s="39"/>
      <c r="I81" s="143"/>
      <c r="J81" s="196">
        <f>BK81</f>
        <v>0</v>
      </c>
      <c r="K81" s="39"/>
      <c r="L81" s="43"/>
      <c r="M81" s="91"/>
      <c r="N81" s="92"/>
      <c r="O81" s="92"/>
      <c r="P81" s="197">
        <f>P82</f>
        <v>0</v>
      </c>
      <c r="Q81" s="92"/>
      <c r="R81" s="197">
        <f>R82</f>
        <v>0</v>
      </c>
      <c r="S81" s="92"/>
      <c r="T81" s="198">
        <f>T82</f>
        <v>0</v>
      </c>
      <c r="AT81" s="17" t="s">
        <v>66</v>
      </c>
      <c r="AU81" s="17" t="s">
        <v>111</v>
      </c>
      <c r="BK81" s="199">
        <f>BK82</f>
        <v>0</v>
      </c>
    </row>
    <row r="82" s="11" customFormat="1" ht="25.92" customHeight="1">
      <c r="B82" s="200"/>
      <c r="C82" s="201"/>
      <c r="D82" s="202" t="s">
        <v>66</v>
      </c>
      <c r="E82" s="203" t="s">
        <v>100</v>
      </c>
      <c r="F82" s="203" t="s">
        <v>596</v>
      </c>
      <c r="G82" s="201"/>
      <c r="H82" s="201"/>
      <c r="I82" s="204"/>
      <c r="J82" s="205">
        <f>BK82</f>
        <v>0</v>
      </c>
      <c r="K82" s="201"/>
      <c r="L82" s="206"/>
      <c r="M82" s="207"/>
      <c r="N82" s="208"/>
      <c r="O82" s="208"/>
      <c r="P82" s="209">
        <f>P83</f>
        <v>0</v>
      </c>
      <c r="Q82" s="208"/>
      <c r="R82" s="209">
        <f>R83</f>
        <v>0</v>
      </c>
      <c r="S82" s="208"/>
      <c r="T82" s="210">
        <f>T83</f>
        <v>0</v>
      </c>
      <c r="AR82" s="211" t="s">
        <v>161</v>
      </c>
      <c r="AT82" s="212" t="s">
        <v>66</v>
      </c>
      <c r="AU82" s="212" t="s">
        <v>67</v>
      </c>
      <c r="AY82" s="211" t="s">
        <v>131</v>
      </c>
      <c r="BK82" s="213">
        <f>BK83</f>
        <v>0</v>
      </c>
    </row>
    <row r="83" s="11" customFormat="1" ht="22.8" customHeight="1">
      <c r="B83" s="200"/>
      <c r="C83" s="201"/>
      <c r="D83" s="202" t="s">
        <v>66</v>
      </c>
      <c r="E83" s="214" t="s">
        <v>67</v>
      </c>
      <c r="F83" s="214" t="s">
        <v>596</v>
      </c>
      <c r="G83" s="201"/>
      <c r="H83" s="201"/>
      <c r="I83" s="204"/>
      <c r="J83" s="215">
        <f>BK83</f>
        <v>0</v>
      </c>
      <c r="K83" s="201"/>
      <c r="L83" s="206"/>
      <c r="M83" s="207"/>
      <c r="N83" s="208"/>
      <c r="O83" s="208"/>
      <c r="P83" s="209">
        <f>SUM(P84:P85)</f>
        <v>0</v>
      </c>
      <c r="Q83" s="208"/>
      <c r="R83" s="209">
        <f>SUM(R84:R85)</f>
        <v>0</v>
      </c>
      <c r="S83" s="208"/>
      <c r="T83" s="210">
        <f>SUM(T84:T85)</f>
        <v>0</v>
      </c>
      <c r="AR83" s="211" t="s">
        <v>161</v>
      </c>
      <c r="AT83" s="212" t="s">
        <v>66</v>
      </c>
      <c r="AU83" s="212" t="s">
        <v>74</v>
      </c>
      <c r="AY83" s="211" t="s">
        <v>131</v>
      </c>
      <c r="BK83" s="213">
        <f>SUM(BK84:BK85)</f>
        <v>0</v>
      </c>
    </row>
    <row r="84" s="1" customFormat="1" ht="16.5" customHeight="1">
      <c r="B84" s="38"/>
      <c r="C84" s="216" t="s">
        <v>74</v>
      </c>
      <c r="D84" s="216" t="s">
        <v>133</v>
      </c>
      <c r="E84" s="217" t="s">
        <v>597</v>
      </c>
      <c r="F84" s="218" t="s">
        <v>598</v>
      </c>
      <c r="G84" s="219" t="s">
        <v>599</v>
      </c>
      <c r="H84" s="220">
        <v>2</v>
      </c>
      <c r="I84" s="221"/>
      <c r="J84" s="222">
        <f>ROUND(I84*H84,2)</f>
        <v>0</v>
      </c>
      <c r="K84" s="218" t="s">
        <v>600</v>
      </c>
      <c r="L84" s="43"/>
      <c r="M84" s="223" t="s">
        <v>1</v>
      </c>
      <c r="N84" s="224" t="s">
        <v>38</v>
      </c>
      <c r="O84" s="79"/>
      <c r="P84" s="225">
        <f>O84*H84</f>
        <v>0</v>
      </c>
      <c r="Q84" s="225">
        <v>0</v>
      </c>
      <c r="R84" s="225">
        <f>Q84*H84</f>
        <v>0</v>
      </c>
      <c r="S84" s="225">
        <v>0</v>
      </c>
      <c r="T84" s="226">
        <f>S84*H84</f>
        <v>0</v>
      </c>
      <c r="AR84" s="17" t="s">
        <v>601</v>
      </c>
      <c r="AT84" s="17" t="s">
        <v>133</v>
      </c>
      <c r="AU84" s="17" t="s">
        <v>76</v>
      </c>
      <c r="AY84" s="17" t="s">
        <v>131</v>
      </c>
      <c r="BE84" s="227">
        <f>IF(N84="základní",J84,0)</f>
        <v>0</v>
      </c>
      <c r="BF84" s="227">
        <f>IF(N84="snížená",J84,0)</f>
        <v>0</v>
      </c>
      <c r="BG84" s="227">
        <f>IF(N84="zákl. přenesená",J84,0)</f>
        <v>0</v>
      </c>
      <c r="BH84" s="227">
        <f>IF(N84="sníž. přenesená",J84,0)</f>
        <v>0</v>
      </c>
      <c r="BI84" s="227">
        <f>IF(N84="nulová",J84,0)</f>
        <v>0</v>
      </c>
      <c r="BJ84" s="17" t="s">
        <v>74</v>
      </c>
      <c r="BK84" s="227">
        <f>ROUND(I84*H84,2)</f>
        <v>0</v>
      </c>
      <c r="BL84" s="17" t="s">
        <v>601</v>
      </c>
      <c r="BM84" s="17" t="s">
        <v>602</v>
      </c>
    </row>
    <row r="85" s="1" customFormat="1" ht="16.5" customHeight="1">
      <c r="B85" s="38"/>
      <c r="C85" s="216" t="s">
        <v>76</v>
      </c>
      <c r="D85" s="216" t="s">
        <v>133</v>
      </c>
      <c r="E85" s="217" t="s">
        <v>603</v>
      </c>
      <c r="F85" s="218" t="s">
        <v>604</v>
      </c>
      <c r="G85" s="219" t="s">
        <v>599</v>
      </c>
      <c r="H85" s="220">
        <v>1</v>
      </c>
      <c r="I85" s="221"/>
      <c r="J85" s="222">
        <f>ROUND(I85*H85,2)</f>
        <v>0</v>
      </c>
      <c r="K85" s="218" t="s">
        <v>600</v>
      </c>
      <c r="L85" s="43"/>
      <c r="M85" s="285" t="s">
        <v>1</v>
      </c>
      <c r="N85" s="286" t="s">
        <v>38</v>
      </c>
      <c r="O85" s="287"/>
      <c r="P85" s="288">
        <f>O85*H85</f>
        <v>0</v>
      </c>
      <c r="Q85" s="288">
        <v>0</v>
      </c>
      <c r="R85" s="288">
        <f>Q85*H85</f>
        <v>0</v>
      </c>
      <c r="S85" s="288">
        <v>0</v>
      </c>
      <c r="T85" s="289">
        <f>S85*H85</f>
        <v>0</v>
      </c>
      <c r="AR85" s="17" t="s">
        <v>601</v>
      </c>
      <c r="AT85" s="17" t="s">
        <v>133</v>
      </c>
      <c r="AU85" s="17" t="s">
        <v>76</v>
      </c>
      <c r="AY85" s="17" t="s">
        <v>131</v>
      </c>
      <c r="BE85" s="227">
        <f>IF(N85="základní",J85,0)</f>
        <v>0</v>
      </c>
      <c r="BF85" s="227">
        <f>IF(N85="snížená",J85,0)</f>
        <v>0</v>
      </c>
      <c r="BG85" s="227">
        <f>IF(N85="zákl. přenesená",J85,0)</f>
        <v>0</v>
      </c>
      <c r="BH85" s="227">
        <f>IF(N85="sníž. přenesená",J85,0)</f>
        <v>0</v>
      </c>
      <c r="BI85" s="227">
        <f>IF(N85="nulová",J85,0)</f>
        <v>0</v>
      </c>
      <c r="BJ85" s="17" t="s">
        <v>74</v>
      </c>
      <c r="BK85" s="227">
        <f>ROUND(I85*H85,2)</f>
        <v>0</v>
      </c>
      <c r="BL85" s="17" t="s">
        <v>601</v>
      </c>
      <c r="BM85" s="17" t="s">
        <v>605</v>
      </c>
    </row>
    <row r="86" s="1" customFormat="1" ht="6.96" customHeight="1">
      <c r="B86" s="57"/>
      <c r="C86" s="58"/>
      <c r="D86" s="58"/>
      <c r="E86" s="58"/>
      <c r="F86" s="58"/>
      <c r="G86" s="58"/>
      <c r="H86" s="58"/>
      <c r="I86" s="167"/>
      <c r="J86" s="58"/>
      <c r="K86" s="58"/>
      <c r="L86" s="43"/>
    </row>
  </sheetData>
  <sheetProtection sheet="1" autoFilter="0" formatColumns="0" formatRows="0" objects="1" scenarios="1" spinCount="100000" saltValue="2Ltmo1+1B9osHy37kWSFBCItFokORntsOZwF7LdQbm4l80J1sMZM3fLAmSrJ5ZJRaZQmdhfJ7NcyH9NO/EVoIQ==" hashValue="vCZcdof+So+tHvq8P14Ol52VNWQBBeRvzbIi/Ovo8KQvluF0LzkqV61mU0sNTOuE0wRCCskNSS1nZ/gHQaMs3g==" algorithmName="SHA-512" password="CC35"/>
  <autoFilter ref="C80:K85"/>
  <mergeCells count="9">
    <mergeCell ref="E7:H7"/>
    <mergeCell ref="E9:H9"/>
    <mergeCell ref="E18:H18"/>
    <mergeCell ref="E27:H27"/>
    <mergeCell ref="E48:H48"/>
    <mergeCell ref="E50:H50"/>
    <mergeCell ref="E71:H71"/>
    <mergeCell ref="E73:H73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DESKTOP-LR3EJNP\Sváťa</dc:creator>
  <cp:lastModifiedBy>DESKTOP-LR3EJNP\Sváťa</cp:lastModifiedBy>
  <dcterms:created xsi:type="dcterms:W3CDTF">2019-02-09T08:48:47Z</dcterms:created>
  <dcterms:modified xsi:type="dcterms:W3CDTF">2019-02-09T08:48:51Z</dcterms:modified>
</cp:coreProperties>
</file>