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Zpevněné plochy" sheetId="2" r:id="rId2"/>
    <sheet name="901 - Vedlejší rozpočtové..." sheetId="3" r:id="rId3"/>
    <sheet name="Pokyny pro vyplnění" sheetId="4" r:id="rId4"/>
  </sheets>
  <definedNames>
    <definedName name="_xlnm.Print_Area" localSheetId="0">'Rekapitulace stavby'!$D$4:$AO$36,'Rekapitulace stavby'!$C$42:$AQ$59</definedName>
    <definedName name="_xlnm._FilterDatabase" localSheetId="1" hidden="1">'SO 101 - Zpevněné plochy'!$C$94:$K$448</definedName>
    <definedName name="_xlnm.Print_Area" localSheetId="1">'SO 101 - Zpevněné plochy'!$C$4:$J$41,'SO 101 - Zpevněné plochy'!$C$47:$J$74,'SO 101 - Zpevněné plochy'!$C$80:$K$448</definedName>
    <definedName name="_xlnm._FilterDatabase" localSheetId="2" hidden="1">'901 - Vedlejší rozpočtové...'!$C$89:$K$153</definedName>
    <definedName name="_xlnm.Print_Area" localSheetId="2">'901 - Vedlejší rozpočtové...'!$C$4:$J$41,'901 - Vedlejší rozpočtové...'!$C$47:$J$69,'901 - Vedlejší rozpočtové...'!$C$75:$K$153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101 - Zpevněné plochy'!$94:$94</definedName>
    <definedName name="_xlnm.Print_Titles" localSheetId="2">'901 - Vedlejší rozpočtové...'!$89:$89</definedName>
  </definedNames>
  <calcPr fullCalcOnLoad="1"/>
</workbook>
</file>

<file path=xl/sharedStrings.xml><?xml version="1.0" encoding="utf-8"?>
<sst xmlns="http://schemas.openxmlformats.org/spreadsheetml/2006/main" count="4691" uniqueCount="838">
  <si>
    <t>Export Komplet</t>
  </si>
  <si>
    <t>VZ</t>
  </si>
  <si>
    <t>2.0</t>
  </si>
  <si>
    <t>ZAMOK</t>
  </si>
  <si>
    <t>False</t>
  </si>
  <si>
    <t>{12e0706b-4134-4b71-9552-bc8e8eccb4f1}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</si>
  <si>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</si>
  <si>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</si>
  <si>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</si>
  <si>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</si>
  <si>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</si>
  <si>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</si>
  <si>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</si>
  <si>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</si>
  <si>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0963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</si>
  <si>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</si>
  <si>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</si>
  <si>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Šumperk, Zimní stadion - zpevněné plochy</t>
  </si>
  <si>
    <t>KSO:</t>
  </si>
  <si>
    <t/>
  </si>
  <si>
    <t>CC-CZ:</t>
  </si>
  <si>
    <t>Místo:</t>
  </si>
  <si>
    <t>Šumperk</t>
  </si>
  <si>
    <t>Datum:</t>
  </si>
  <si>
    <t>5. 6. 2019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</si>
  <si>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</si>
  <si>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</si>
  <si>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</si>
  <si>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</si>
  <si>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</si>
  <si>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</si>
  <si>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</si>
  <si>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</si>
  <si>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</si>
  <si>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>27821251</t>
  </si>
  <si>
    <t>Cekr CZ s.r.o.</t>
  </si>
  <si>
    <t>CZ27821251</t>
  </si>
  <si>
    <t>True</t>
  </si>
  <si>
    <t>Zpracovatel:</t>
  </si>
  <si>
    <t>Jan Zamykal, CS ÚRS 2019 01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</si>
  <si>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</si>
  <si>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</si>
  <si>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</si>
  <si>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</si>
  <si>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</si>
  <si>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</si>
  <si>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</si>
  <si>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</si>
  <si>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</si>
  <si>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</si>
  <si>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</si>
  <si>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</si>
  <si>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</si>
  <si>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</si>
  <si>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</si>
  <si>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</si>
  <si>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</si>
  <si>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</si>
  <si>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</si>
  <si>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</si>
  <si>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</si>
  <si>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</si>
  <si>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</si>
  <si>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</si>
  <si>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</si>
  <si>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</si>
  <si>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</si>
  <si>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</si>
  <si>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</si>
  <si>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</si>
  <si>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</si>
  <si>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</si>
  <si>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</si>
  <si>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</si>
  <si>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</si>
  <si>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</si>
  <si>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</si>
  <si>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</si>
  <si>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</si>
  <si>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</si>
  <si>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100</t>
  </si>
  <si>
    <t>Komunikace</t>
  </si>
  <si>
    <t>STA</t>
  </si>
  <si>
    <t>1</t>
  </si>
  <si>
    <t>{df777e0e-0a44-4225-8a6c-50b2660df260}</t>
  </si>
  <si>
    <t>2</t>
  </si>
  <si>
    <t>/</t>
  </si>
  <si>
    <t>SO 101</t>
  </si>
  <si>
    <t>Zpevněné plochy</t>
  </si>
  <si>
    <t>Soupis</t>
  </si>
  <si>
    <t>{5fb7cf6b-43c7-42bf-b62b-15a05528a62a}</t>
  </si>
  <si>
    <t>900</t>
  </si>
  <si>
    <t>Ostatní nezařazené objekty</t>
  </si>
  <si>
    <t>{c299ca8f-4c5b-4026-82e6-421971ec0c7d}</t>
  </si>
  <si>
    <t>901</t>
  </si>
  <si>
    <t>Vedlejší rozpočtové náklady</t>
  </si>
  <si>
    <t>{ba02d588-b233-4023-a947-b0ab07504567}</t>
  </si>
  <si>
    <t>KRYCÍ LIST SOUPISU PRACÍ</t>
  </si>
  <si>
    <t>Objekt:</t>
  </si>
  <si>
    <t>100 - Komunikace</t>
  </si>
  <si>
    <t>Soupis:</t>
  </si>
  <si>
    <t>SO 101 - Zpevněné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</si>
  <si>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</si>
  <si>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</si>
  <si>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</si>
  <si>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</si>
  <si>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</si>
  <si>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</si>
  <si>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</si>
  <si>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</si>
  <si>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87 - Potrubí z trub plastických a skleněných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</si>
  <si>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</si>
  <si>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</si>
  <si>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</si>
  <si>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</si>
  <si>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</si>
  <si>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</si>
  <si>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</si>
  <si>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</si>
  <si>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</si>
  <si>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</si>
  <si>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</si>
  <si>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</si>
  <si>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</si>
  <si>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</si>
  <si>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</si>
  <si>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</si>
  <si>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</si>
  <si>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</si>
  <si>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</si>
  <si>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</si>
  <si>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</si>
  <si>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</si>
  <si>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</si>
  <si>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113107161</t>
  </si>
  <si>
    <t>Odstranění podkladu z kameniva drceného tl 100 mm strojně pl přes 50 do 200 m2</t>
  </si>
  <si>
    <t>m2</t>
  </si>
  <si>
    <t>CS ÚRS 2019 01</t>
  </si>
  <si>
    <t>4</t>
  </si>
  <si>
    <t>-2063508079</t>
  </si>
  <si>
    <t>PP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</si>
  <si>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</si>
  <si>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VV</t>
  </si>
  <si>
    <t>"odstr.zbytků podkl.stáv. ploch"</t>
  </si>
  <si>
    <t>"asfaltové plochy"     35,01</t>
  </si>
  <si>
    <t>"částečně zpevněné štěrkové plochy"    70,00</t>
  </si>
  <si>
    <t>Součet</t>
  </si>
  <si>
    <t>113107342</t>
  </si>
  <si>
    <t>Odstranění podkladu živičného tl 100 mm strojně pl do 50 m2</t>
  </si>
  <si>
    <t>1142996784</t>
  </si>
  <si>
    <t>Odstranění podkladů nebo krytů strojně plochy jednotlivě do 50 m2 s přemístěním hmot na skládku na vzdálenost do 3 m nebo s naložením na dopravní prostředek živičných, o tl. vrstvy přes 50 do 100 mm</t>
  </si>
  <si>
    <t>"odstr.zbytků stávajícího krytu"</t>
  </si>
  <si>
    <t>"u strojovny"   4,70*1,80+9,00*1,30</t>
  </si>
  <si>
    <t>"u rozvodny - výklenek"    1,50*4,50+1,60+2,00</t>
  </si>
  <si>
    <t>"mezi zadní bránou a vchodem do haly"    5,00*0,90</t>
  </si>
  <si>
    <t>3</t>
  </si>
  <si>
    <t>113154123</t>
  </si>
  <si>
    <t>Frézování živičného krytu tl 50 mm pruh š 1 m pl do 500 m2 bez překážek v trase</t>
  </si>
  <si>
    <t>366202152</t>
  </si>
  <si>
    <t>Frézování živičného podkladu nebo krytu s naložením na dopravní prostředek plochy do 500 m2 bez překážek v trase pruhu šířky přes 0,5 m do 1 m, tloušťky vrstvy 50 mm</t>
  </si>
  <si>
    <t>"odfrézování původního krytu pro úpravu plochy před rolbovnou"</t>
  </si>
  <si>
    <t>6,00*2,50</t>
  </si>
  <si>
    <t>113202111</t>
  </si>
  <si>
    <t>Vytrhání obrub krajníků obrubníků stojatých</t>
  </si>
  <si>
    <t>m</t>
  </si>
  <si>
    <t>-1520785632</t>
  </si>
  <si>
    <t>Vytrhání obrub s vybouráním lože, s přemístěním hmot na skládku na vzdálenost do 3 m nebo s naložením na dopravní prostředek z krajníků nebo obrubníků stojatých</t>
  </si>
  <si>
    <t>"původní obruby"</t>
  </si>
  <si>
    <t>"u strojovny"   11,00</t>
  </si>
  <si>
    <t>"mezi zadní bránou a vchodem do haly"    4,50</t>
  </si>
  <si>
    <t>5</t>
  </si>
  <si>
    <t>122202201</t>
  </si>
  <si>
    <t>Odkopávky a prokopávky nezapažené pro silnice objemu do 100 m3 v hornině tř. 3</t>
  </si>
  <si>
    <t>m3</t>
  </si>
  <si>
    <t>64345468</t>
  </si>
  <si>
    <t>Odkopávky a prokopávky nezapažené pro silnice s přemístěním výkopku v příčných profilech na vzdálenost do 15 m nebo s naložením na dopravní prostředek v hornině tř. 3 do 100 m3</t>
  </si>
  <si>
    <t>"odkopávka pro skladbu zpev.ploch, tl. 0,30 m, index rozšíření plochy i=1,05"</t>
  </si>
  <si>
    <t>133,00*0,30*1,05</t>
  </si>
  <si>
    <t>"odpočet objemu odstr.štěrku a asfaltu"</t>
  </si>
  <si>
    <t>-105,010*0,10</t>
  </si>
  <si>
    <t>-35,01*0,10</t>
  </si>
  <si>
    <t>Mezisoučet</t>
  </si>
  <si>
    <t>"odkopávka pro aktivní zónu, tl. 30 cm, index rozšíření plochy i=1,05"</t>
  </si>
  <si>
    <t>6</t>
  </si>
  <si>
    <t>122202209</t>
  </si>
  <si>
    <t>Příplatek k odkopávkám a prokopávkám pro silnice v hornině tř. 3 za lepivost</t>
  </si>
  <si>
    <t>-2146309216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</si>
  <si>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</si>
  <si>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"50% kubatury"</t>
  </si>
  <si>
    <t>(27,893+41,895)*0,50</t>
  </si>
  <si>
    <t>7</t>
  </si>
  <si>
    <t>162701102</t>
  </si>
  <si>
    <t>Vodorovné přemístění do 7000 m výkopku/sypaniny z horniny tř. 1 až 4</t>
  </si>
  <si>
    <t>245915409</t>
  </si>
  <si>
    <t>Vodorovné přemístění výkopku nebo sypaniny po suchu na obvyklém dopravním prostředku, bez naložení výkopku, avšak se složením bez rozhrnutí z horniny tř. 1 až 4 na vzdálenost přes 6 000 do 7000 m</t>
  </si>
  <si>
    <t>"odvoz přebytku výkopku na skládku"</t>
  </si>
  <si>
    <t>27,893+41,895</t>
  </si>
  <si>
    <t>8</t>
  </si>
  <si>
    <t>171102111</t>
  </si>
  <si>
    <t>Uložení sypaniny z hornin nesoudržných a sypkých do násypů zhutněných v aktivní zóně</t>
  </si>
  <si>
    <t>1267371882</t>
  </si>
  <si>
    <t>Uložení sypaniny do zhutněných násypů pro dálnice a letiště s rozprostřením sypaniny ve vrstvách, s hrubým urovnáním a uzavřením povrchu násypu z hornin nesoudržných sypkých v aktivní zóně</t>
  </si>
  <si>
    <t>"vytvoření aktivní zóny dle PD, tl. 30 cm, index rozšíření plochy i=1,05"</t>
  </si>
  <si>
    <t>9</t>
  </si>
  <si>
    <t>M</t>
  </si>
  <si>
    <t>58344199</t>
  </si>
  <si>
    <t>štěrkodrť frakce 0/63</t>
  </si>
  <si>
    <t>t</t>
  </si>
  <si>
    <t>-1901218159</t>
  </si>
  <si>
    <t>"dodávka vhodného materiálu pro aktivní zónu - ŠD - 1,95 t/m3"</t>
  </si>
  <si>
    <t>41,895*1,95</t>
  </si>
  <si>
    <t>10</t>
  </si>
  <si>
    <t>171201211</t>
  </si>
  <si>
    <t>Poplatek za uložení stavebního odpadu - zeminy a kameniva na skládce</t>
  </si>
  <si>
    <t>513541682</t>
  </si>
  <si>
    <t>Poplatek za uložení stavebního odpadu na skládce (skládkovné) zeminy a kameniva zatříděného do Katalogu odpadů pod kódem 170 504</t>
  </si>
  <si>
    <t>"odvoz přebytku zeminy na skládku - poplatek za uložení"</t>
  </si>
  <si>
    <t>(27,893+41,895)*1,8</t>
  </si>
  <si>
    <t>11</t>
  </si>
  <si>
    <t>181102302</t>
  </si>
  <si>
    <t>Úprava pláně v zářezech se zhutněním</t>
  </si>
  <si>
    <t>418051645</t>
  </si>
  <si>
    <t>Úprava pláně na stavbách dálnic strojně v zářezech mimo skalních se zhutněním</t>
  </si>
  <si>
    <t>"úprava pro novou kci zpevněných ploch, index rozšíření plochy i=1,05"</t>
  </si>
  <si>
    <t>133,00*1,05</t>
  </si>
  <si>
    <t>"přehutnění rýhy před rolbovnou před pokládkou živičného povrchu"</t>
  </si>
  <si>
    <t>5,00</t>
  </si>
  <si>
    <t>Komunikace pozemní</t>
  </si>
  <si>
    <t>12</t>
  </si>
  <si>
    <t>564871111</t>
  </si>
  <si>
    <t>Podklad ze štěrkodrtě ŠD tl 250 mm</t>
  </si>
  <si>
    <t>361086514</t>
  </si>
  <si>
    <t>Podklad ze štěrkodrti ŠD s rozprostřením a zhutněním, po zhutnění tl. 250 mm</t>
  </si>
  <si>
    <t>"nová skladba stezky dle PD, index rozšíření plochy i=1,05"</t>
  </si>
  <si>
    <t>13</t>
  </si>
  <si>
    <t>564931412</t>
  </si>
  <si>
    <t>Podklad z asfaltového recyklátu tl 100 mm</t>
  </si>
  <si>
    <t>1314007004</t>
  </si>
  <si>
    <t>Podklad nebo podsyp z asfaltového recyklátu s rozprostřením a zhutněním, po zhutnění tl. 100 mm</t>
  </si>
  <si>
    <t>"doplnění krytu stáv.nezpev. ploch obslužné komunikace a prostoru zadní brány vč.využití vyzískaného recyklátu (rolbovna)"</t>
  </si>
  <si>
    <t>52,00</t>
  </si>
  <si>
    <t>14</t>
  </si>
  <si>
    <t>573231106</t>
  </si>
  <si>
    <t>Postřik živičný spojovací ze silniční emulze v množství 0,30 kg/m2</t>
  </si>
  <si>
    <t>539596790</t>
  </si>
  <si>
    <t>Postřik spojovací PS bez posypu kamenivem ze silniční emulze, v množství 0,30 kg/m2</t>
  </si>
  <si>
    <t>"úprava -doplnění krytu komunikace před rolbovnou"</t>
  </si>
  <si>
    <t>19,00</t>
  </si>
  <si>
    <t>577144111</t>
  </si>
  <si>
    <t>Asfaltový beton vrstva obrusná ACO 11 (ABS) tř. I tl 50 mm š do 3 m z nemodifikovaného asfaltu</t>
  </si>
  <si>
    <t>-1179846312</t>
  </si>
  <si>
    <t>Asfaltový beton vrstva obrusná ACO 11 (ABS) s rozprostřením a se zhutněním z nemodifikovaného asfaltu v pruhu šířky do 3 m tř. I, po zhutnění tl. 50 mm</t>
  </si>
  <si>
    <t>16</t>
  </si>
  <si>
    <t>596211212</t>
  </si>
  <si>
    <t>Kladení zámkové dlažby komunikací pro pěší tl 80 mm skupiny A pl do 300 m2</t>
  </si>
  <si>
    <t>-1733592310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</si>
  <si>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</si>
  <si>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"plocha dlažby zpevněných ploch"</t>
  </si>
  <si>
    <t>133,00</t>
  </si>
  <si>
    <t>17</t>
  </si>
  <si>
    <t>59245020</t>
  </si>
  <si>
    <t>dlažba skladebná betonová 200x100x80mm přírodní</t>
  </si>
  <si>
    <t>-840316732</t>
  </si>
  <si>
    <t>"dodávka dlažby chodníku - ztratné 1%"</t>
  </si>
  <si>
    <t>133,00*1,01</t>
  </si>
  <si>
    <t>Trubní vedení</t>
  </si>
  <si>
    <t>18</t>
  </si>
  <si>
    <t>899331111</t>
  </si>
  <si>
    <t>Výšková úprava uličního vstupu nebo vpusti do 200 mm zvýšením poklopu</t>
  </si>
  <si>
    <t>kus</t>
  </si>
  <si>
    <t>2080806678</t>
  </si>
  <si>
    <t>"výšková úprava poklopu stáv.šachet DK v ploše"</t>
  </si>
  <si>
    <t>87</t>
  </si>
  <si>
    <t>Potrubí z trub plastických a skleněných</t>
  </si>
  <si>
    <t>19</t>
  </si>
  <si>
    <t>132201201</t>
  </si>
  <si>
    <t>Hloubení rýh š do 2000 mm v hornině tř. 3 objemu do 100 m3</t>
  </si>
  <si>
    <t>676671201</t>
  </si>
  <si>
    <t>Hloubení zapažených i nezapažených rýh šířky přes 600 do 2 000 mm s urovnáním dna do předepsaného profilu a spádu v hornině tř. 3 do 100 m3</t>
  </si>
  <si>
    <t>"přípojka střešního svodu vyústěného na terén, předpokl.prům.hl.výkopu vč.lože 2,00 m"</t>
  </si>
  <si>
    <t>2,00*1,10*2,50</t>
  </si>
  <si>
    <t>20</t>
  </si>
  <si>
    <t>132201209</t>
  </si>
  <si>
    <t>Příplatek za lepivost k hloubení rýh š do 2000 mm v hornině tř. 3</t>
  </si>
  <si>
    <t>-1866717033</t>
  </si>
  <si>
    <t>Hloubení zapažených i nezapažených rýh šířky přes 600 do 2 000 mm s urovnáním dna do předepsaného profilu a spádu v hornině tř. 3 Příplatek k cenám za lepivost horniny tř. 3</t>
  </si>
  <si>
    <t>"50% objemu výkopu"</t>
  </si>
  <si>
    <t>5,50*0,50</t>
  </si>
  <si>
    <t>151101101</t>
  </si>
  <si>
    <t>Zřízení příložného pažení a rozepření stěn rýh hl do 2 m</t>
  </si>
  <si>
    <t>-351174295</t>
  </si>
  <si>
    <t>Zřízení pažení a rozepření stěn rýh pro podzemní vedení pro všechny šířky rýhy příložné pro jakoukoliv mezerovitost, hloubky do 2 m</t>
  </si>
  <si>
    <t>"výkop pro montáž přípojek UV -  hl.2,00 m vč.lože"</t>
  </si>
  <si>
    <t>2,00*2,50*2</t>
  </si>
  <si>
    <t>22</t>
  </si>
  <si>
    <t>151101111</t>
  </si>
  <si>
    <t>Odstranění příložného pažení a rozepření stěn rýh hl do 2 m</t>
  </si>
  <si>
    <t>2057776511</t>
  </si>
  <si>
    <t>Odstranění pažení a rozepření stěn rýh pro podzemní vedení s uložením materiálu na vzdálenost do 3 m od kraje výkopu příložné, hloubky do 2 m</t>
  </si>
  <si>
    <t>10,00</t>
  </si>
  <si>
    <t>23</t>
  </si>
  <si>
    <t>161101101</t>
  </si>
  <si>
    <t>Svislé přemístění výkopku z horniny tř. 1 až 4 hl výkopu do 2,5 m</t>
  </si>
  <si>
    <t>-572727927</t>
  </si>
  <si>
    <t>Svislé přemístění výkopku bez naložení do dopravní nádoby avšak s vyprázdněním dopravní nádoby na hromadu nebo do dopravního prostředku z horniny tř. 1 až 4, při hloubce výkopu přes 1 do 2,5 m</t>
  </si>
  <si>
    <t>"výkop rýhy pro trubní vedení - 100% objemu"</t>
  </si>
  <si>
    <t>5,50</t>
  </si>
  <si>
    <t>24</t>
  </si>
  <si>
    <t>-1877225821</t>
  </si>
  <si>
    <t>"odvoz přebytku výkopku k trvalému uložení"</t>
  </si>
  <si>
    <t>25</t>
  </si>
  <si>
    <t>-621380055</t>
  </si>
  <si>
    <t>"poplatek za uložení výkopku na skládku - 1,8 t/m3"</t>
  </si>
  <si>
    <t>5,50*1,80</t>
  </si>
  <si>
    <t>26</t>
  </si>
  <si>
    <t>174101101</t>
  </si>
  <si>
    <t>Zásyp jam, šachet rýh nebo kolem objektů sypaninou se zhutněním</t>
  </si>
  <si>
    <t>-824572800</t>
  </si>
  <si>
    <t>Zásyp sypaninou z jakékoliv horniny s uložením výkopku ve vrstvách se zhutněním jam, šachet, rýh nebo kolem objektů v těchto vykopávkách</t>
  </si>
  <si>
    <t>"dosypání rýhy potrubí vhodným materiálem (ŠD)"</t>
  </si>
  <si>
    <t>"odpočet objemu lože a obsypu potrubí - tl. 0,10 + 0,50"</t>
  </si>
  <si>
    <t>-2,50*1,10*0,60</t>
  </si>
  <si>
    <t>27</t>
  </si>
  <si>
    <t>58344197</t>
  </si>
  <si>
    <t>CS ÚRS 2018 02</t>
  </si>
  <si>
    <t>512</t>
  </si>
  <si>
    <t>1327013355</t>
  </si>
  <si>
    <t>"dodávka materiálu pro dosypání rýh - 2,00 t/m3"</t>
  </si>
  <si>
    <t>3,85*2,0</t>
  </si>
  <si>
    <t>28</t>
  </si>
  <si>
    <t>175111101</t>
  </si>
  <si>
    <t>Obsypání potrubí ručně sypaninou bez prohození sítem, uloženou do 3 m</t>
  </si>
  <si>
    <t>-1972444510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</si>
  <si>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</si>
  <si>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"obsyp potrubí vhodným materiálem dle PD - tl. 50 cm"</t>
  </si>
  <si>
    <t>2,50*1,10*0,50</t>
  </si>
  <si>
    <t>29</t>
  </si>
  <si>
    <t>58337331</t>
  </si>
  <si>
    <t>štěrkopísek frakce 0/22</t>
  </si>
  <si>
    <t>1378378086</t>
  </si>
  <si>
    <t>"materiál pro obsyp potrubí - 1,95 t/m3"</t>
  </si>
  <si>
    <t>1,375*1,95</t>
  </si>
  <si>
    <t>30</t>
  </si>
  <si>
    <t>359901211</t>
  </si>
  <si>
    <t>Monitoring stoky jakékoli výšky na nové kanalizaci</t>
  </si>
  <si>
    <t>-651854786</t>
  </si>
  <si>
    <t>Monitoring stok (kamerový systém) jakékoli výšky nová kanalizace</t>
  </si>
  <si>
    <t>"provedení kontroly nové přípojky ke stávající DK"</t>
  </si>
  <si>
    <t>2,50</t>
  </si>
  <si>
    <t>31</t>
  </si>
  <si>
    <t>451572111</t>
  </si>
  <si>
    <t>Lože pod potrubí otevřený výkop z kameniva drobného těženého</t>
  </si>
  <si>
    <t>1348455500</t>
  </si>
  <si>
    <t>Lože pod potrubí, stoky a drobné objekty v otevřeném výkopu z kameniva drobného těženého 0 až 4 mm</t>
  </si>
  <si>
    <t>"lože trubního vedení přípoj.potrubí UV tl.10 cm"</t>
  </si>
  <si>
    <t>2,50*1,10*0,10</t>
  </si>
  <si>
    <t>32</t>
  </si>
  <si>
    <t>871270310</t>
  </si>
  <si>
    <t>Montáž kanalizačního potrubí hladkého plnostěnného SN 10 z polypropylenu DN 125</t>
  </si>
  <si>
    <t>145227587</t>
  </si>
  <si>
    <t>Montáž kanalizačního potrubí z plastů z polypropylenu PP hladkého plnostěnného SN 10 DN 125</t>
  </si>
  <si>
    <t>"montáž přípojky svodu"</t>
  </si>
  <si>
    <t>33</t>
  </si>
  <si>
    <t>28617010</t>
  </si>
  <si>
    <t>trubka kanalizační PP plnostěnná třívrstvá DN 125x3000 mm SN 10</t>
  </si>
  <si>
    <t>-617740222</t>
  </si>
  <si>
    <t>"dodávka trub přípojky svodu - ztratné 3%"</t>
  </si>
  <si>
    <t>2,50*1,03</t>
  </si>
  <si>
    <t>34</t>
  </si>
  <si>
    <t>877265271</t>
  </si>
  <si>
    <t>Montáž lapače střešních splavenin z tvrdého PVC-systém KG DN 110</t>
  </si>
  <si>
    <t>563693327</t>
  </si>
  <si>
    <t>Montáž tvarovek na kanalizačním potrubí z trub z plastu z tvrdého PVC nebo z polypropylenu v otevřeném výkopu lapačů střešních splavenin DN 100</t>
  </si>
  <si>
    <t>"montáž geigeru (lapač střešních splavenin) střešního svodu vyústěného na terén"</t>
  </si>
  <si>
    <t>1,00</t>
  </si>
  <si>
    <t>35</t>
  </si>
  <si>
    <t>56231163</t>
  </si>
  <si>
    <t>lapač střešních splavenin se zápachovou klapkou a lapacím košem DN 125/110</t>
  </si>
  <si>
    <t>-1394522067</t>
  </si>
  <si>
    <t>"dodávka lapače střeš.splavenin"</t>
  </si>
  <si>
    <t>36</t>
  </si>
  <si>
    <t>899997001</t>
  </si>
  <si>
    <t>Připojení kanalizace na stávající řad - přípojky UV</t>
  </si>
  <si>
    <t>soub</t>
  </si>
  <si>
    <t>vlastní</t>
  </si>
  <si>
    <t>-270461086</t>
  </si>
  <si>
    <t>Připojení kanalizace (přípojek UV) na stávající řad navrtávací spojkou dle druhu a DN páteřního potrubí nebo stáv.šachty (nebo UV)vč. dodávky veškerého potřebného materiálu (spojky, odbočky apod.) a zajištění nepropustnosti spojů.</t>
  </si>
  <si>
    <t>P</t>
  </si>
  <si>
    <t>Poznámka k položce:
Firemní položka.</t>
  </si>
  <si>
    <t>"připojení přípojky svodu na stávající kanalizační řad"</t>
  </si>
  <si>
    <t>Ostatní konstrukce a práce, bourání</t>
  </si>
  <si>
    <t>37</t>
  </si>
  <si>
    <t>916111123</t>
  </si>
  <si>
    <t>Osazení obruby z drobných kostek s boční opěrou do lože z betonu prostého</t>
  </si>
  <si>
    <t>-1623728489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</si>
  <si>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</si>
  <si>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"přídlažba - dvojřádek ze žul.kostky"</t>
  </si>
  <si>
    <t>"oddělení ploch mezi rolbovnou a rampu strojovny"</t>
  </si>
  <si>
    <t>1,20*2</t>
  </si>
  <si>
    <t>38</t>
  </si>
  <si>
    <t>58381007</t>
  </si>
  <si>
    <t>kostka dlažební žula drobná 8/10</t>
  </si>
  <si>
    <t>-842389918</t>
  </si>
  <si>
    <t>"dodávka žul. kostek, ztratné 2%"</t>
  </si>
  <si>
    <t>2*1,20*0,10*1,02</t>
  </si>
  <si>
    <t>39</t>
  </si>
  <si>
    <t>916231213</t>
  </si>
  <si>
    <t>Osazení chodníkového obrubníku betonového stojatého s boční opěrou do lože z betonu prostého</t>
  </si>
  <si>
    <t>-947855079</t>
  </si>
  <si>
    <t>Osazení chodníkového obrubníku betonového se zřízením lože, s vyplněním a zatřením spár cementovou maltou stojatého s boční opěrou z betonu prostého, do lože z betonu prostého</t>
  </si>
  <si>
    <t>"osazení chodníkového obrubníku zpevněné plochy - uzavření plochy u zadní brány"</t>
  </si>
  <si>
    <t>40</t>
  </si>
  <si>
    <t>59217017</t>
  </si>
  <si>
    <t>obrubník betonový chodníkový 1000x100x250mm</t>
  </si>
  <si>
    <t>733556782</t>
  </si>
  <si>
    <t>"dodávka obrubníků, ztratné 1%"</t>
  </si>
  <si>
    <t>10,00*1,01</t>
  </si>
  <si>
    <t>41</t>
  </si>
  <si>
    <t>919112213</t>
  </si>
  <si>
    <t>Řezání spár pro vytvoření komůrky š 10 mm hl 25 mm pro těsnící zálivku v živičném krytu</t>
  </si>
  <si>
    <t>1065965430</t>
  </si>
  <si>
    <t>Řezání dilatačních spár v živičném krytu vytvoření komůrky pro těsnící zálivku šířky 10 mm, hloubky 25 mm</t>
  </si>
  <si>
    <t>"řezání živič.krytu pro izolaci napojení na stáv.konstrukce"</t>
  </si>
  <si>
    <t>"napojení doplnění krytu"     6,00</t>
  </si>
  <si>
    <t>42</t>
  </si>
  <si>
    <t>919121213</t>
  </si>
  <si>
    <t>Těsnění spár zálivkou za studena pro komůrky š 10 mm hl 25 mm bez těsnicího profilu</t>
  </si>
  <si>
    <t>1870051696</t>
  </si>
  <si>
    <t>Utěsnění dilatačních spár zálivkou za studena v cementobetonovém nebo živičném krytu včetně adhezního nátěru bez těsnicího profilu pod zálivkou, pro komůrky šířky 10 mm, hloubky 25 mm</t>
  </si>
  <si>
    <t>"izolace napojení živič.krytu na stáv.konstrukce zálivkou"</t>
  </si>
  <si>
    <t>43</t>
  </si>
  <si>
    <t>919735111</t>
  </si>
  <si>
    <t>Řezání stávajícího živičného krytu hl do 50 mm</t>
  </si>
  <si>
    <t>-1763265927</t>
  </si>
  <si>
    <t>Řezání stávajícího živičného krytu nebo podkladu hloubky do 50 mm</t>
  </si>
  <si>
    <t>"zaříznutí stáv.živ.krytu komunikace pro napojení doplnění krytu před rolbovnou"</t>
  </si>
  <si>
    <t>6,00</t>
  </si>
  <si>
    <t>44</t>
  </si>
  <si>
    <t>919735122</t>
  </si>
  <si>
    <t>Řezání stávajícího betonového krytu hl do 100 mm</t>
  </si>
  <si>
    <t>1253171515</t>
  </si>
  <si>
    <t>Řezání stávajícího betonového krytu nebo podkladu hloubky přes 50 do 100 mm</t>
  </si>
  <si>
    <t>"zaříznutí stáv.betonových konstrukcí pro napojení nových zpevněných ploch"</t>
  </si>
  <si>
    <t>"stáv.betonový nájezd před rolbovnou"</t>
  </si>
  <si>
    <t>"stáv.beton.rampa před strojovnou"</t>
  </si>
  <si>
    <t>45</t>
  </si>
  <si>
    <t>935113111</t>
  </si>
  <si>
    <t>Osazení odvodňovacího polymerbetonového žlabu s krycím roštem šířky do 200 mm</t>
  </si>
  <si>
    <t>-839593794</t>
  </si>
  <si>
    <t>Osazení odvodňovacího žlabu s krycím roštem polymerbetonového šířky do 200 mm</t>
  </si>
  <si>
    <t>"odvodňovací žlab zpevněné dlážděné plochy"</t>
  </si>
  <si>
    <t>15,00</t>
  </si>
  <si>
    <t>46</t>
  </si>
  <si>
    <t>59227010.BG</t>
  </si>
  <si>
    <t>žlab odvodňovací polymerbetonový1000x160 x 137 - 187</t>
  </si>
  <si>
    <t>-1863781485</t>
  </si>
  <si>
    <t>žlab odvodňovací polymerbetonový1000x160 x 137 - 187 vč. veškerého příslušenství</t>
  </si>
  <si>
    <t>Poznámka k položce:
Firemní položka</t>
  </si>
  <si>
    <t>"kompletní dodávka odvodňovacího žlabu, vč.žlabů se spodním odtokem pro napojení na stáv.DK a ostatního příslušenství"</t>
  </si>
  <si>
    <t>47</t>
  </si>
  <si>
    <t>938909321</t>
  </si>
  <si>
    <t>Čištění vozovek metením ručně podkladu nebo krytu štěrkového</t>
  </si>
  <si>
    <t>-358690006</t>
  </si>
  <si>
    <t>Čištění vozovek metením bláta, prachu nebo hlinitého nánosu s odklizením na hromady na vzdálenost do 20 m nebo naložením na dopravní prostředek ručně povrchu podkladu nebo krytu štěrkového</t>
  </si>
  <si>
    <t>"očištění plochy komunikace u rolbovny před úpravou"</t>
  </si>
  <si>
    <t>7,00</t>
  </si>
  <si>
    <t>48</t>
  </si>
  <si>
    <t>938909331</t>
  </si>
  <si>
    <t>Čištění vozovek metením ručně podkladu nebo krytu betonového nebo živičného</t>
  </si>
  <si>
    <t>-387019718</t>
  </si>
  <si>
    <t>Čištění vozovek metením bláta, prachu nebo hlinitého nánosu s odklizením na hromady na vzdálenost do 20 m nebo naložením na dopravní prostředek ručně povrchu podkladu nebo krytu betonového nebo živičného</t>
  </si>
  <si>
    <t>"očištění odfrézované plochy komunikace před úpravou"</t>
  </si>
  <si>
    <t>12,00</t>
  </si>
  <si>
    <t>49</t>
  </si>
  <si>
    <t>985112111</t>
  </si>
  <si>
    <t>Odsekání degradovaného betonu stěn tl do 10 mm</t>
  </si>
  <si>
    <t>-1678713051</t>
  </si>
  <si>
    <t>Odsekání degradovaného betonu stěn, tloušťky do 10 mm</t>
  </si>
  <si>
    <t>"oprava schodů do strojovny"</t>
  </si>
  <si>
    <t>1,30*(0,30+0,17)*2</t>
  </si>
  <si>
    <t>(0,30*0,17+0,30*0,34)*2</t>
  </si>
  <si>
    <t>50</t>
  </si>
  <si>
    <t>985131311</t>
  </si>
  <si>
    <t>Ruční dočištění ploch stěn, rubu kleneb a podlah ocelových kartáči</t>
  </si>
  <si>
    <t>-459081925</t>
  </si>
  <si>
    <t>Očištění ploch stěn, rubu kleneb a podlah ruční dočištění ocelovými kartáči</t>
  </si>
  <si>
    <t>51</t>
  </si>
  <si>
    <t>985311112</t>
  </si>
  <si>
    <t>Reprofilace stěn cementovými sanačními maltami tl 20 mm</t>
  </si>
  <si>
    <t>-286951722</t>
  </si>
  <si>
    <t>Reprofilace betonu sanačními maltami na cementové bázi ručně stěn, tloušťky přes 10 do 20 mm</t>
  </si>
  <si>
    <t>"oprava schodů do strojovny sanační maltou"</t>
  </si>
  <si>
    <t>52</t>
  </si>
  <si>
    <t>985324221</t>
  </si>
  <si>
    <t>Ochranný akrylátový nátěr betonu dvojnásobný se stěrkou (OS-C)</t>
  </si>
  <si>
    <t>925422988</t>
  </si>
  <si>
    <t>Ochranný nátěr betonu akrylátový dvojnásobný se stěrkou (OS-C)</t>
  </si>
  <si>
    <t>53</t>
  </si>
  <si>
    <t>999999102</t>
  </si>
  <si>
    <t>Příplatek za řezání obrub betonových chodníkových</t>
  </si>
  <si>
    <t>ks</t>
  </si>
  <si>
    <t>1148986441</t>
  </si>
  <si>
    <t>Příplatek za úpravu betonových obrub chodníkových seříznutím a dělením kolmým nebo šikmým pro vytvoření napojení v oblouku nebo zkrácení na požadovanou délku</t>
  </si>
  <si>
    <t>"předpoklad 10% z celk.množství osazovaných obrub"</t>
  </si>
  <si>
    <t>11,00*0,10</t>
  </si>
  <si>
    <t>997</t>
  </si>
  <si>
    <t>Přesun sutě</t>
  </si>
  <si>
    <t>54</t>
  </si>
  <si>
    <t>997221551</t>
  </si>
  <si>
    <t>Vodorovná doprava suti ze sypkých materiálů do 1 km</t>
  </si>
  <si>
    <t>948323944</t>
  </si>
  <si>
    <t>Vodorovná doprava suti bez naložení, ale se složením a s hrubým urovnáním ze sypkých materiálů, na vzdálenost do 1 km</t>
  </si>
  <si>
    <t>"odvoz k trvalému uložení na skládku"</t>
  </si>
  <si>
    <t>"odstr.zbytků podkl.stáv. ploch"    17,852</t>
  </si>
  <si>
    <t>55</t>
  </si>
  <si>
    <t>997221559</t>
  </si>
  <si>
    <t>Příplatek ZKD 1 km u vodorovné dopravy suti ze sypkých materiálů</t>
  </si>
  <si>
    <t>2060566466</t>
  </si>
  <si>
    <t>Vodorovná doprava suti bez naložení, ale se složením a s hrubým urovnáním Příplatek k ceně za každý další i započatý 1 km přes 1 km</t>
  </si>
  <si>
    <t>"odvoz k trvalému uložení na skládku - celkem 7 km"</t>
  </si>
  <si>
    <t>17,852*6</t>
  </si>
  <si>
    <t>56</t>
  </si>
  <si>
    <t>997221561</t>
  </si>
  <si>
    <t>Vodorovná doprava suti z kusových materiálů do 1 km</t>
  </si>
  <si>
    <t>-1452567903</t>
  </si>
  <si>
    <t>Vodorovná doprava suti bez naložení, ale se složením a s hrubým urovnáním z kusových materiálů, na vzdálenost do 1 km</t>
  </si>
  <si>
    <t>"odvoz vybouraného materiálu k trvalému uložení na skládku"</t>
  </si>
  <si>
    <t>"zbytky stáv.asf.plochy"  7,702</t>
  </si>
  <si>
    <t>"stáv.obrubníky"    3,178</t>
  </si>
  <si>
    <t>57</t>
  </si>
  <si>
    <t>997221569</t>
  </si>
  <si>
    <t>Příplatek ZKD 1 km u vodorovné dopravy suti z kusových materiálů</t>
  </si>
  <si>
    <t>488684710</t>
  </si>
  <si>
    <t>"odvoz vybouraného materiálu k trvalému uložení na skládku - celkem 7 km"</t>
  </si>
  <si>
    <t>(7,702+3,178)*6</t>
  </si>
  <si>
    <t>58</t>
  </si>
  <si>
    <t>997221815</t>
  </si>
  <si>
    <t>Poplatek za uložení na skládce (skládkovné) stavebního odpadu betonového kód odpadu 170 101</t>
  </si>
  <si>
    <t>423183622</t>
  </si>
  <si>
    <t>Poplatek za uložení stavebního odpadu na skládce (skládkovné) z prostého betonu zatříděného do Katalogu odpadů pod kódem 170 101</t>
  </si>
  <si>
    <t>"poplatek za uložení vybouraného materiálu na skládce"</t>
  </si>
  <si>
    <t>"stáv. obrubníky"    3,178</t>
  </si>
  <si>
    <t>59</t>
  </si>
  <si>
    <t>997221845</t>
  </si>
  <si>
    <t>Poplatek za uložení na skládce (skládkovné) odpadu asfaltového bez dehtu kód odpadu 170 302</t>
  </si>
  <si>
    <t>948677586</t>
  </si>
  <si>
    <t>Poplatek za uložení stavebního odpadu na skládce (skládkovné) asfaltového bez obsahu dehtu zatříděného do Katalogu odpadů pod kódem 170 302</t>
  </si>
  <si>
    <t>60</t>
  </si>
  <si>
    <t>997221855</t>
  </si>
  <si>
    <t>Poplatek za uložení na skládce (skládkovné) zeminy a kameniva kód odpadu 170 504</t>
  </si>
  <si>
    <t>1721660673</t>
  </si>
  <si>
    <t>998</t>
  </si>
  <si>
    <t>Přesun hmot</t>
  </si>
  <si>
    <t>61</t>
  </si>
  <si>
    <t>998223011</t>
  </si>
  <si>
    <t>Přesun hmot pro pozemní komunikace s krytem dlážděným</t>
  </si>
  <si>
    <t>152277174</t>
  </si>
  <si>
    <t>Přesun hmot pro pozemní komunikace s krytem dlážděným dopravní vzdálenost do 200 m jakékoliv délky objektu</t>
  </si>
  <si>
    <t>PSV</t>
  </si>
  <si>
    <t>Práce a dodávky PSV</t>
  </si>
  <si>
    <t>711</t>
  </si>
  <si>
    <t>Izolace proti vodě, vlhkosti a plynům</t>
  </si>
  <si>
    <t>62</t>
  </si>
  <si>
    <t>711161215</t>
  </si>
  <si>
    <t>Izolace proti zemní vlhkosti nopovou fólií svislá, nopek v 20,0 mm, tl do 1,0 mm</t>
  </si>
  <si>
    <t>1690097671</t>
  </si>
  <si>
    <t>Izolace proti zemní vlhkosti a beztlakové vodě nopovými fóliemi na ploše svislé S vrstva ochranná, odvětrávací a drenážní výška nopku 20,0 mm, tl. fólie do 1,0 mm</t>
  </si>
  <si>
    <t>"odizolování soklu budov od konstrukce dlážděné zpevněné plochy vč.dodávky folie"</t>
  </si>
  <si>
    <t>"hala, strojovna celkem"   23,00*0,75</t>
  </si>
  <si>
    <t>63</t>
  </si>
  <si>
    <t>711491177</t>
  </si>
  <si>
    <t>Připevnění vodorovné izolace proti tlakové vodě nerezovou lištou</t>
  </si>
  <si>
    <t>1838085485</t>
  </si>
  <si>
    <t>Provedení izolace proti povrchové a podpovrchové tlakové vodě ostatní na ploše vodorovné V připevnění izolace nerezovou lištou</t>
  </si>
  <si>
    <t>"odizolování soklu budov od konstrukce dlážděné zpevněné plochy - zalištování okapnicí"</t>
  </si>
  <si>
    <t>"hala, strojovna celkem"   23,00</t>
  </si>
  <si>
    <t>64</t>
  </si>
  <si>
    <t>59051643</t>
  </si>
  <si>
    <t>lišta soklová Al s okapničkou zakládací U 06cm 0,7/200cm</t>
  </si>
  <si>
    <t>-210478367</t>
  </si>
  <si>
    <t>"dodávka okapničkové lišty k nopové folii, ztratné 5%"</t>
  </si>
  <si>
    <t>23,00*1,05</t>
  </si>
  <si>
    <t>900 - Ostatní nezařazené objekty</t>
  </si>
  <si>
    <t>901 -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</si>
  <si>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</si>
  <si>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</si>
  <si>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</si>
  <si>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</si>
  <si>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</si>
  <si>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</si>
  <si>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VRN1</t>
  </si>
  <si>
    <t>Průzkumné, geodetické a projektové práce</t>
  </si>
  <si>
    <t>012103000</t>
  </si>
  <si>
    <t>Geodetické práce před výstavbou</t>
  </si>
  <si>
    <t>1024</t>
  </si>
  <si>
    <t>568462631</t>
  </si>
  <si>
    <t>Průzkumné, geodetické a projektové práce geodetické práce před výstavbou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</si>
  <si>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</si>
  <si>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</si>
  <si>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013254000</t>
  </si>
  <si>
    <t>Dokumentace skutečného provedení stavby</t>
  </si>
  <si>
    <t>-227407042</t>
  </si>
  <si>
    <t>Průzkumné, geodetické a projektové práce projektové práce dokumentace stavby (výkresová a textová) skutečného provedení stavby</t>
  </si>
  <si>
    <t>"dokumentace skutečného provedení stavby"</t>
  </si>
  <si>
    <t>VRN3</t>
  </si>
  <si>
    <t>Zařízení staveniště</t>
  </si>
  <si>
    <t>030001000</t>
  </si>
  <si>
    <t>-2144279320</t>
  </si>
  <si>
    <t>Základní rozdělení průvodních činností a nákladů zařízení staveniště</t>
  </si>
  <si>
    <t>Poznámka k položce: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</si>
  <si>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"Zřízení zařízení staveniště vč.případných nutných přípojek energií pro účely provedení stavby"</t>
  </si>
  <si>
    <t>032903000</t>
  </si>
  <si>
    <t>Náklady na provoz a údržbu vybavení staveniště</t>
  </si>
  <si>
    <t>277695629</t>
  </si>
  <si>
    <t>Poznámka k položce:
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</si>
  <si>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"provoz zařízení staveniště"</t>
  </si>
  <si>
    <t>039103000</t>
  </si>
  <si>
    <t>Rozebrání, bourání a odvoz zařízení staveniště</t>
  </si>
  <si>
    <t>-1650208287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</si>
  <si>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</si>
  <si>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"náklady spojené s odstraněním zařízení staveniště"</t>
  </si>
  <si>
    <t>VRN4</t>
  </si>
  <si>
    <t>Inženýrská činnost</t>
  </si>
  <si>
    <t>043002000</t>
  </si>
  <si>
    <t>Zkoušky a ostatní měření</t>
  </si>
  <si>
    <t>169424466</t>
  </si>
  <si>
    <t>Hlavní tituly průvodních činností a nákladů inženýrská činnost zkoušky a ostatní měření</t>
  </si>
  <si>
    <t xml:space="preserve">Poznámka k položce:
Náklady zhotovitele, související s prováděním zkoušek a revizí předepsaných technickými normami nebo objednatelem a které jsou pro provedení díla nezbytné.   
</t>
  </si>
  <si>
    <t>" dle ČSN , TP,TPG, ostatních předpisů, kompletní revize, kompletní tlakové zkoušky, zkoušky únosnosti, zhutnitelnosti apod. dle zadání objednatele "</t>
  </si>
  <si>
    <t>045203000</t>
  </si>
  <si>
    <t>Kompletační činnost</t>
  </si>
  <si>
    <t>460826864</t>
  </si>
  <si>
    <t>Inženýrská činnost kompletační a koordinační činnost kompletační činnost</t>
  </si>
  <si>
    <t>"činnosti zhotovitele v průběhu stavby"</t>
  </si>
  <si>
    <t>" fotodokumentace stavby před a po stavbě- ucelené foto změny celé komunikace v jejím průběhu"</t>
  </si>
  <si>
    <t>" zařazení fotek do fotoalba v časové souslednosti s popisem činností a číslem objektu"</t>
  </si>
  <si>
    <t>049103000</t>
  </si>
  <si>
    <t>Náklady vzniklé v souvislosti s realizací stavby</t>
  </si>
  <si>
    <t>-513740300</t>
  </si>
  <si>
    <t>Inženýrská činnost inženýrská činnost ostatní náklady vzniklé v souvislosti s realizací stavby</t>
  </si>
  <si>
    <t xml:space="preserve">"dokladová část dodavatele stavby - evid. odpadů, staveb. deník aj." </t>
  </si>
  <si>
    <t>VRN9</t>
  </si>
  <si>
    <t>Ostatní náklady</t>
  </si>
  <si>
    <t>091002000</t>
  </si>
  <si>
    <t>Ostatní náklady související s objektem</t>
  </si>
  <si>
    <t>-989733274</t>
  </si>
  <si>
    <t>Hlavní tituly průvodních činností a nákladů ostatní náklady související s objektem</t>
  </si>
  <si>
    <t>"  vytýčení  stávajících podzemních inženýrských sítí před zahájením zemních prací a přeložek"</t>
  </si>
  <si>
    <t>092002000</t>
  </si>
  <si>
    <t>Ostatní náklady související s provozem</t>
  </si>
  <si>
    <t>45909571</t>
  </si>
  <si>
    <t>Hlavní tituly průvodních činností a nákladů ostatní náklady související s provozem</t>
  </si>
  <si>
    <t>" pasportizace stávajících objektů v blízkosti  stavby před a po ukončení stavby"</t>
  </si>
  <si>
    <t>"  vyhotovení dokumentace v listinné a digitální podobě"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</si>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</sst>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26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4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37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51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46</v>
      </c>
      <c r="E29" s="47"/>
      <c r="F29" s="33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2:57" s="2" customFormat="1" ht="14.4" customHeight="1">
      <c r="B30" s="46"/>
      <c r="C30" s="47"/>
      <c r="D30" s="47"/>
      <c r="E30" s="47"/>
      <c r="F30" s="33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2:57" s="2" customFormat="1" ht="14.4" customHeight="1" hidden="1">
      <c r="B31" s="46"/>
      <c r="C31" s="47"/>
      <c r="D31" s="47"/>
      <c r="E31" s="47"/>
      <c r="F31" s="33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2:57" s="2" customFormat="1" ht="14.4" customHeight="1" hidden="1">
      <c r="B32" s="46"/>
      <c r="C32" s="47"/>
      <c r="D32" s="47"/>
      <c r="E32" s="47"/>
      <c r="F32" s="33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2:44" s="2" customFormat="1" ht="14.4" customHeight="1" hidden="1">
      <c r="B33" s="46"/>
      <c r="C33" s="47"/>
      <c r="D33" s="47"/>
      <c r="E33" s="47"/>
      <c r="F33" s="33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</row>
    <row r="41" spans="2:44" s="1" customFormat="1" ht="6.95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</row>
    <row r="42" spans="2:44" s="1" customFormat="1" ht="24.95" customHeight="1">
      <c r="B42" s="39"/>
      <c r="C42" s="24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3" customFormat="1" ht="12" customHeight="1">
      <c r="B44" s="63"/>
      <c r="C44" s="33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0963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</row>
    <row r="45" spans="2:44" s="4" customFormat="1" ht="36.95" customHeight="1"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Šumperk, Zimní stadion - zpevněné plochy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Šumperk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72" t="str">
        <f>IF(AN8="","",AN8)</f>
        <v>5. 6. 2019</v>
      </c>
      <c r="AN47" s="72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15.15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Podniky města Šumperka a.s.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33</v>
      </c>
      <c r="AJ49" s="40"/>
      <c r="AK49" s="40"/>
      <c r="AL49" s="40"/>
      <c r="AM49" s="73" t="str">
        <f>IF(E17="","",E17)</f>
        <v>Cekr CZ s.r.o.</v>
      </c>
      <c r="AN49" s="64"/>
      <c r="AO49" s="64"/>
      <c r="AP49" s="64"/>
      <c r="AQ49" s="40"/>
      <c r="AR49" s="44"/>
      <c r="AS49" s="74" t="s">
        <v>56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</row>
    <row r="50" spans="2:56" s="1" customFormat="1" ht="27.9" customHeight="1">
      <c r="B50" s="39"/>
      <c r="C50" s="33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38</v>
      </c>
      <c r="AJ50" s="40"/>
      <c r="AK50" s="40"/>
      <c r="AL50" s="40"/>
      <c r="AM50" s="73" t="str">
        <f>IF(E20="","",E20)</f>
        <v>Jan Zamykal, CS ÚRS 2019 01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</row>
    <row r="52" spans="2:56" s="1" customFormat="1" ht="29.25" customHeight="1">
      <c r="B52" s="39"/>
      <c r="C52" s="86" t="s">
        <v>57</v>
      </c>
      <c r="D52" s="87"/>
      <c r="E52" s="87"/>
      <c r="F52" s="87"/>
      <c r="G52" s="87"/>
      <c r="H52" s="88"/>
      <c r="I52" s="89" t="s">
        <v>58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59</v>
      </c>
      <c r="AH52" s="87"/>
      <c r="AI52" s="87"/>
      <c r="AJ52" s="87"/>
      <c r="AK52" s="87"/>
      <c r="AL52" s="87"/>
      <c r="AM52" s="87"/>
      <c r="AN52" s="89" t="s">
        <v>60</v>
      </c>
      <c r="AO52" s="87"/>
      <c r="AP52" s="87"/>
      <c r="AQ52" s="91" t="s">
        <v>61</v>
      </c>
      <c r="AR52" s="44"/>
      <c r="AS52" s="92" t="s">
        <v>62</v>
      </c>
      <c r="AT52" s="93" t="s">
        <v>63</v>
      </c>
      <c r="AU52" s="93" t="s">
        <v>64</v>
      </c>
      <c r="AV52" s="93" t="s">
        <v>65</v>
      </c>
      <c r="AW52" s="93" t="s">
        <v>66</v>
      </c>
      <c r="AX52" s="93" t="s">
        <v>67</v>
      </c>
      <c r="AY52" s="93" t="s">
        <v>68</v>
      </c>
      <c r="AZ52" s="93" t="s">
        <v>69</v>
      </c>
      <c r="BA52" s="93" t="s">
        <v>70</v>
      </c>
      <c r="BB52" s="93" t="s">
        <v>71</v>
      </c>
      <c r="BC52" s="93" t="s">
        <v>72</v>
      </c>
      <c r="BD52" s="94" t="s">
        <v>73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</row>
    <row r="54" spans="2:90" s="5" customFormat="1" ht="32.4" customHeight="1"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ROUND(AG55+AG57,2)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ROUND(AS55+AS57,2)</f>
        <v>0</v>
      </c>
      <c r="AT54" s="106">
        <f>ROUND(SUM(AV54:AW54),2)</f>
        <v>0</v>
      </c>
      <c r="AU54" s="107">
        <f>ROUND(AU55+AU57,5)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ROUND(AZ55+AZ57,2)</f>
        <v>0</v>
      </c>
      <c r="BA54" s="106">
        <f>ROUND(BA55+BA57,2)</f>
        <v>0</v>
      </c>
      <c r="BB54" s="106">
        <f>ROUND(BB55+BB57,2)</f>
        <v>0</v>
      </c>
      <c r="BC54" s="106">
        <f>ROUND(BC55+BC57,2)</f>
        <v>0</v>
      </c>
      <c r="BD54" s="108">
        <f>ROUND(BD55+BD57,2)</f>
        <v>0</v>
      </c>
      <c r="BS54" s="109" t="s">
        <v>75</v>
      </c>
      <c r="BT54" s="109" t="s">
        <v>76</v>
      </c>
      <c r="BU54" s="110" t="s">
        <v>77</v>
      </c>
      <c r="BV54" s="109" t="s">
        <v>78</v>
      </c>
      <c r="BW54" s="109" t="s">
        <v>5</v>
      </c>
      <c r="BX54" s="109" t="s">
        <v>79</v>
      </c>
      <c r="CL54" s="109" t="s">
        <v>19</v>
      </c>
    </row>
    <row r="55" spans="2:91" s="6" customFormat="1" ht="16.5" customHeight="1">
      <c r="B55" s="111"/>
      <c r="C55" s="112"/>
      <c r="D55" s="113" t="s">
        <v>80</v>
      </c>
      <c r="E55" s="113"/>
      <c r="F55" s="113"/>
      <c r="G55" s="113"/>
      <c r="H55" s="113"/>
      <c r="I55" s="114"/>
      <c r="J55" s="113" t="s">
        <v>81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ROUND(AG56,2)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82</v>
      </c>
      <c r="AR55" s="118"/>
      <c r="AS55" s="119">
        <f>ROUND(AS56,2)</f>
        <v>0</v>
      </c>
      <c r="AT55" s="120">
        <f>ROUND(SUM(AV55:AW55),2)</f>
        <v>0</v>
      </c>
      <c r="AU55" s="121">
        <f>ROUND(AU56,5)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ROUND(AZ56,2)</f>
        <v>0</v>
      </c>
      <c r="BA55" s="120">
        <f>ROUND(BA56,2)</f>
        <v>0</v>
      </c>
      <c r="BB55" s="120">
        <f>ROUND(BB56,2)</f>
        <v>0</v>
      </c>
      <c r="BC55" s="120">
        <f>ROUND(BC56,2)</f>
        <v>0</v>
      </c>
      <c r="BD55" s="122">
        <f>ROUND(BD56,2)</f>
        <v>0</v>
      </c>
      <c r="BS55" s="123" t="s">
        <v>75</v>
      </c>
      <c r="BT55" s="123" t="s">
        <v>83</v>
      </c>
      <c r="BU55" s="123" t="s">
        <v>77</v>
      </c>
      <c r="BV55" s="123" t="s">
        <v>78</v>
      </c>
      <c r="BW55" s="123" t="s">
        <v>84</v>
      </c>
      <c r="BX55" s="123" t="s">
        <v>5</v>
      </c>
      <c r="CL55" s="123" t="s">
        <v>19</v>
      </c>
      <c r="CM55" s="123" t="s">
        <v>85</v>
      </c>
    </row>
    <row r="56" spans="1:90" s="3" customFormat="1" ht="16.5" customHeight="1">
      <c r="A56" s="124" t="s">
        <v>86</v>
      </c>
      <c r="B56" s="63"/>
      <c r="C56" s="125"/>
      <c r="D56" s="125"/>
      <c r="E56" s="126" t="s">
        <v>87</v>
      </c>
      <c r="F56" s="126"/>
      <c r="G56" s="126"/>
      <c r="H56" s="126"/>
      <c r="I56" s="126"/>
      <c r="J56" s="125"/>
      <c r="K56" s="126" t="s">
        <v>88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'SO 101 - Zpevněné plochy'!J32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89</v>
      </c>
      <c r="AR56" s="65"/>
      <c r="AS56" s="129">
        <v>0</v>
      </c>
      <c r="AT56" s="130">
        <f>ROUND(SUM(AV56:AW56),2)</f>
        <v>0</v>
      </c>
      <c r="AU56" s="131">
        <f>'SO 101 - Zpevněné plochy'!P95</f>
        <v>0</v>
      </c>
      <c r="AV56" s="130">
        <f>'SO 101 - Zpevněné plochy'!J35</f>
        <v>0</v>
      </c>
      <c r="AW56" s="130">
        <f>'SO 101 - Zpevněné plochy'!J36</f>
        <v>0</v>
      </c>
      <c r="AX56" s="130">
        <f>'SO 101 - Zpevněné plochy'!J37</f>
        <v>0</v>
      </c>
      <c r="AY56" s="130">
        <f>'SO 101 - Zpevněné plochy'!J38</f>
        <v>0</v>
      </c>
      <c r="AZ56" s="130">
        <f>'SO 101 - Zpevněné plochy'!F35</f>
        <v>0</v>
      </c>
      <c r="BA56" s="130">
        <f>'SO 101 - Zpevněné plochy'!F36</f>
        <v>0</v>
      </c>
      <c r="BB56" s="130">
        <f>'SO 101 - Zpevněné plochy'!F37</f>
        <v>0</v>
      </c>
      <c r="BC56" s="130">
        <f>'SO 101 - Zpevněné plochy'!F38</f>
        <v>0</v>
      </c>
      <c r="BD56" s="132">
        <f>'SO 101 - Zpevněné plochy'!F39</f>
        <v>0</v>
      </c>
      <c r="BT56" s="133" t="s">
        <v>85</v>
      </c>
      <c r="BV56" s="133" t="s">
        <v>78</v>
      </c>
      <c r="BW56" s="133" t="s">
        <v>90</v>
      </c>
      <c r="BX56" s="133" t="s">
        <v>84</v>
      </c>
      <c r="CL56" s="133" t="s">
        <v>19</v>
      </c>
    </row>
    <row r="57" spans="2:91" s="6" customFormat="1" ht="16.5" customHeight="1">
      <c r="B57" s="111"/>
      <c r="C57" s="112"/>
      <c r="D57" s="113" t="s">
        <v>91</v>
      </c>
      <c r="E57" s="113"/>
      <c r="F57" s="113"/>
      <c r="G57" s="113"/>
      <c r="H57" s="113"/>
      <c r="I57" s="114"/>
      <c r="J57" s="113" t="s">
        <v>92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ROUND(AG58,2)</f>
        <v>0</v>
      </c>
      <c r="AH57" s="114"/>
      <c r="AI57" s="114"/>
      <c r="AJ57" s="114"/>
      <c r="AK57" s="114"/>
      <c r="AL57" s="114"/>
      <c r="AM57" s="114"/>
      <c r="AN57" s="116">
        <f>SUM(AG57,AT57)</f>
        <v>0</v>
      </c>
      <c r="AO57" s="114"/>
      <c r="AP57" s="114"/>
      <c r="AQ57" s="117" t="s">
        <v>82</v>
      </c>
      <c r="AR57" s="118"/>
      <c r="AS57" s="119">
        <f>ROUND(AS58,2)</f>
        <v>0</v>
      </c>
      <c r="AT57" s="120">
        <f>ROUND(SUM(AV57:AW57),2)</f>
        <v>0</v>
      </c>
      <c r="AU57" s="121">
        <f>ROUND(AU58,5)</f>
        <v>0</v>
      </c>
      <c r="AV57" s="120">
        <f>ROUND(AZ57*L29,2)</f>
        <v>0</v>
      </c>
      <c r="AW57" s="120">
        <f>ROUND(BA57*L30,2)</f>
        <v>0</v>
      </c>
      <c r="AX57" s="120">
        <f>ROUND(BB57*L29,2)</f>
        <v>0</v>
      </c>
      <c r="AY57" s="120">
        <f>ROUND(BC57*L30,2)</f>
        <v>0</v>
      </c>
      <c r="AZ57" s="120">
        <f>ROUND(AZ58,2)</f>
        <v>0</v>
      </c>
      <c r="BA57" s="120">
        <f>ROUND(BA58,2)</f>
        <v>0</v>
      </c>
      <c r="BB57" s="120">
        <f>ROUND(BB58,2)</f>
        <v>0</v>
      </c>
      <c r="BC57" s="120">
        <f>ROUND(BC58,2)</f>
        <v>0</v>
      </c>
      <c r="BD57" s="122">
        <f>ROUND(BD58,2)</f>
        <v>0</v>
      </c>
      <c r="BS57" s="123" t="s">
        <v>75</v>
      </c>
      <c r="BT57" s="123" t="s">
        <v>83</v>
      </c>
      <c r="BU57" s="123" t="s">
        <v>77</v>
      </c>
      <c r="BV57" s="123" t="s">
        <v>78</v>
      </c>
      <c r="BW57" s="123" t="s">
        <v>93</v>
      </c>
      <c r="BX57" s="123" t="s">
        <v>5</v>
      </c>
      <c r="CL57" s="123" t="s">
        <v>19</v>
      </c>
      <c r="CM57" s="123" t="s">
        <v>85</v>
      </c>
    </row>
    <row r="58" spans="1:90" s="3" customFormat="1" ht="16.5" customHeight="1">
      <c r="A58" s="124" t="s">
        <v>86</v>
      </c>
      <c r="B58" s="63"/>
      <c r="C58" s="125"/>
      <c r="D58" s="125"/>
      <c r="E58" s="126" t="s">
        <v>94</v>
      </c>
      <c r="F58" s="126"/>
      <c r="G58" s="126"/>
      <c r="H58" s="126"/>
      <c r="I58" s="126"/>
      <c r="J58" s="125"/>
      <c r="K58" s="126" t="s">
        <v>95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'901 - Vedlejší rozpočtové...'!J32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89</v>
      </c>
      <c r="AR58" s="65"/>
      <c r="AS58" s="134">
        <v>0</v>
      </c>
      <c r="AT58" s="135">
        <f>ROUND(SUM(AV58:AW58),2)</f>
        <v>0</v>
      </c>
      <c r="AU58" s="136">
        <f>'901 - Vedlejší rozpočtové...'!P90</f>
        <v>0</v>
      </c>
      <c r="AV58" s="135">
        <f>'901 - Vedlejší rozpočtové...'!J35</f>
        <v>0</v>
      </c>
      <c r="AW58" s="135">
        <f>'901 - Vedlejší rozpočtové...'!J36</f>
        <v>0</v>
      </c>
      <c r="AX58" s="135">
        <f>'901 - Vedlejší rozpočtové...'!J37</f>
        <v>0</v>
      </c>
      <c r="AY58" s="135">
        <f>'901 - Vedlejší rozpočtové...'!J38</f>
        <v>0</v>
      </c>
      <c r="AZ58" s="135">
        <f>'901 - Vedlejší rozpočtové...'!F35</f>
        <v>0</v>
      </c>
      <c r="BA58" s="135">
        <f>'901 - Vedlejší rozpočtové...'!F36</f>
        <v>0</v>
      </c>
      <c r="BB58" s="135">
        <f>'901 - Vedlejší rozpočtové...'!F37</f>
        <v>0</v>
      </c>
      <c r="BC58" s="135">
        <f>'901 - Vedlejší rozpočtové...'!F38</f>
        <v>0</v>
      </c>
      <c r="BD58" s="137">
        <f>'901 - Vedlejší rozpočtové...'!F39</f>
        <v>0</v>
      </c>
      <c r="BT58" s="133" t="s">
        <v>85</v>
      </c>
      <c r="BV58" s="133" t="s">
        <v>78</v>
      </c>
      <c r="BW58" s="133" t="s">
        <v>96</v>
      </c>
      <c r="BX58" s="133" t="s">
        <v>93</v>
      </c>
      <c r="CL58" s="133" t="s">
        <v>19</v>
      </c>
    </row>
    <row r="59" spans="2:44" s="1" customFormat="1" ht="30" customHeigh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  <row r="60" spans="2:44" s="1" customFormat="1" ht="6.95" customHeight="1"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</row>
  </sheetData>
  <sheetProtection password="CC35" sheet="1" objects="1" scenarios="1" formatColumns="0" formatRows="0"/>
  <mergeCells count="5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E56:I56"/>
    <mergeCell ref="K56:AF56"/>
    <mergeCell ref="D57:H57"/>
    <mergeCell ref="J57:AF57"/>
    <mergeCell ref="E58:I58"/>
    <mergeCell ref="K58:AF58"/>
  </mergeCells>
  <hyperlinks>
    <hyperlink ref="A56" location="'SO 101 - Zpevněné plochy'!C2" display="/"/>
    <hyperlink ref="A58" location="'901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90</v>
      </c>
    </row>
    <row r="3" spans="2:46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85</v>
      </c>
    </row>
    <row r="4" spans="2:46" ht="24.95" customHeight="1">
      <c r="B4" s="21"/>
      <c r="D4" s="142" t="s">
        <v>97</v>
      </c>
      <c r="L4" s="21"/>
      <c r="M4" s="14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4" t="s">
        <v>16</v>
      </c>
      <c r="L6" s="21"/>
    </row>
    <row r="7" spans="2:12" ht="16.5" customHeight="1">
      <c r="B7" s="21"/>
      <c r="E7" s="145" t="str">
        <f>'Rekapitulace stavby'!K6</f>
        <v>Šumperk, Zimní stadion - zpevněné plochy</v>
      </c>
      <c r="F7" s="144"/>
      <c r="G7" s="144"/>
      <c r="H7" s="144"/>
      <c r="L7" s="21"/>
    </row>
    <row r="8" spans="2:12" ht="12" customHeight="1">
      <c r="B8" s="21"/>
      <c r="D8" s="144" t="s">
        <v>98</v>
      </c>
      <c r="L8" s="21"/>
    </row>
    <row r="9" spans="2:12" s="1" customFormat="1" ht="16.5" customHeight="1">
      <c r="B9" s="44"/>
      <c r="E9" s="145" t="s">
        <v>99</v>
      </c>
      <c r="F9" s="1"/>
      <c r="G9" s="1"/>
      <c r="H9" s="1"/>
      <c r="I9" s="146"/>
      <c r="L9" s="44"/>
    </row>
    <row r="10" spans="2:12" s="1" customFormat="1" ht="12" customHeight="1">
      <c r="B10" s="44"/>
      <c r="D10" s="144" t="s">
        <v>100</v>
      </c>
      <c r="I10" s="146"/>
      <c r="L10" s="44"/>
    </row>
    <row r="11" spans="2:12" s="1" customFormat="1" ht="36.95" customHeight="1">
      <c r="B11" s="44"/>
      <c r="E11" s="147" t="s">
        <v>101</v>
      </c>
      <c r="F11" s="1"/>
      <c r="G11" s="1"/>
      <c r="H11" s="1"/>
      <c r="I11" s="146"/>
      <c r="L11" s="44"/>
    </row>
    <row r="12" spans="2:12" s="1" customFormat="1" ht="12">
      <c r="B12" s="44"/>
      <c r="I12" s="146"/>
      <c r="L12" s="44"/>
    </row>
    <row r="13" spans="2:12" s="1" customFormat="1" ht="12" customHeight="1">
      <c r="B13" s="44"/>
      <c r="D13" s="144" t="s">
        <v>18</v>
      </c>
      <c r="F13" s="133" t="s">
        <v>19</v>
      </c>
      <c r="I13" s="148" t="s">
        <v>20</v>
      </c>
      <c r="J13" s="133" t="s">
        <v>19</v>
      </c>
      <c r="L13" s="44"/>
    </row>
    <row r="14" spans="2:12" s="1" customFormat="1" ht="12" customHeight="1">
      <c r="B14" s="44"/>
      <c r="D14" s="144" t="s">
        <v>21</v>
      </c>
      <c r="F14" s="133" t="s">
        <v>22</v>
      </c>
      <c r="I14" s="148" t="s">
        <v>23</v>
      </c>
      <c r="J14" s="149" t="str">
        <f>'Rekapitulace stavby'!AN8</f>
        <v>5. 6. 2019</v>
      </c>
      <c r="L14" s="44"/>
    </row>
    <row r="15" spans="2:12" s="1" customFormat="1" ht="10.8" customHeight="1">
      <c r="B15" s="44"/>
      <c r="I15" s="146"/>
      <c r="L15" s="44"/>
    </row>
    <row r="16" spans="2:12" s="1" customFormat="1" ht="12" customHeight="1">
      <c r="B16" s="44"/>
      <c r="D16" s="144" t="s">
        <v>25</v>
      </c>
      <c r="I16" s="148" t="s">
        <v>26</v>
      </c>
      <c r="J16" s="133" t="s">
        <v>27</v>
      </c>
      <c r="L16" s="44"/>
    </row>
    <row r="17" spans="2:12" s="1" customFormat="1" ht="18" customHeight="1">
      <c r="B17" s="44"/>
      <c r="E17" s="133" t="s">
        <v>28</v>
      </c>
      <c r="I17" s="148" t="s">
        <v>29</v>
      </c>
      <c r="J17" s="133" t="s">
        <v>30</v>
      </c>
      <c r="L17" s="44"/>
    </row>
    <row r="18" spans="2:12" s="1" customFormat="1" ht="6.95" customHeight="1">
      <c r="B18" s="44"/>
      <c r="I18" s="146"/>
      <c r="L18" s="44"/>
    </row>
    <row r="19" spans="2:12" s="1" customFormat="1" ht="12" customHeight="1">
      <c r="B19" s="44"/>
      <c r="D19" s="144" t="s">
        <v>31</v>
      </c>
      <c r="I19" s="148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33"/>
      <c r="G20" s="133"/>
      <c r="H20" s="133"/>
      <c r="I20" s="148" t="s">
        <v>29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6"/>
      <c r="L21" s="44"/>
    </row>
    <row r="22" spans="2:12" s="1" customFormat="1" ht="12" customHeight="1">
      <c r="B22" s="44"/>
      <c r="D22" s="144" t="s">
        <v>33</v>
      </c>
      <c r="I22" s="148" t="s">
        <v>26</v>
      </c>
      <c r="J22" s="133" t="s">
        <v>34</v>
      </c>
      <c r="L22" s="44"/>
    </row>
    <row r="23" spans="2:12" s="1" customFormat="1" ht="18" customHeight="1">
      <c r="B23" s="44"/>
      <c r="E23" s="133" t="s">
        <v>35</v>
      </c>
      <c r="I23" s="148" t="s">
        <v>29</v>
      </c>
      <c r="J23" s="133" t="s">
        <v>36</v>
      </c>
      <c r="L23" s="44"/>
    </row>
    <row r="24" spans="2:12" s="1" customFormat="1" ht="6.95" customHeight="1">
      <c r="B24" s="44"/>
      <c r="I24" s="146"/>
      <c r="L24" s="44"/>
    </row>
    <row r="25" spans="2:12" s="1" customFormat="1" ht="12" customHeight="1">
      <c r="B25" s="44"/>
      <c r="D25" s="144" t="s">
        <v>38</v>
      </c>
      <c r="I25" s="148" t="s">
        <v>26</v>
      </c>
      <c r="J25" s="133" t="s">
        <v>19</v>
      </c>
      <c r="L25" s="44"/>
    </row>
    <row r="26" spans="2:12" s="1" customFormat="1" ht="18" customHeight="1">
      <c r="B26" s="44"/>
      <c r="E26" s="133" t="s">
        <v>39</v>
      </c>
      <c r="I26" s="148" t="s">
        <v>29</v>
      </c>
      <c r="J26" s="133" t="s">
        <v>19</v>
      </c>
      <c r="L26" s="44"/>
    </row>
    <row r="27" spans="2:12" s="1" customFormat="1" ht="6.95" customHeight="1">
      <c r="B27" s="44"/>
      <c r="I27" s="146"/>
      <c r="L27" s="44"/>
    </row>
    <row r="28" spans="2:12" s="1" customFormat="1" ht="12" customHeight="1">
      <c r="B28" s="44"/>
      <c r="D28" s="144" t="s">
        <v>40</v>
      </c>
      <c r="I28" s="146"/>
      <c r="L28" s="44"/>
    </row>
    <row r="29" spans="2:12" s="7" customFormat="1" ht="16.5" customHeight="1">
      <c r="B29" s="150"/>
      <c r="E29" s="151" t="s">
        <v>19</v>
      </c>
      <c r="F29" s="151"/>
      <c r="G29" s="151"/>
      <c r="H29" s="151"/>
      <c r="I29" s="152"/>
      <c r="L29" s="150"/>
    </row>
    <row r="30" spans="2:12" s="1" customFormat="1" ht="6.95" customHeight="1">
      <c r="B30" s="44"/>
      <c r="I30" s="146"/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53"/>
      <c r="J31" s="76"/>
      <c r="K31" s="76"/>
      <c r="L31" s="44"/>
    </row>
    <row r="32" spans="2:12" s="1" customFormat="1" ht="25.4" customHeight="1">
      <c r="B32" s="44"/>
      <c r="D32" s="154" t="s">
        <v>42</v>
      </c>
      <c r="I32" s="146"/>
      <c r="J32" s="155">
        <f>ROUND(J95,2)</f>
        <v>0</v>
      </c>
      <c r="L32" s="44"/>
    </row>
    <row r="33" spans="2:12" s="1" customFormat="1" ht="6.95" customHeight="1">
      <c r="B33" s="44"/>
      <c r="D33" s="76"/>
      <c r="E33" s="76"/>
      <c r="F33" s="76"/>
      <c r="G33" s="76"/>
      <c r="H33" s="76"/>
      <c r="I33" s="153"/>
      <c r="J33" s="76"/>
      <c r="K33" s="76"/>
      <c r="L33" s="44"/>
    </row>
    <row r="34" spans="2:12" s="1" customFormat="1" ht="14.4" customHeight="1">
      <c r="B34" s="44"/>
      <c r="F34" s="156" t="s">
        <v>44</v>
      </c>
      <c r="I34" s="157" t="s">
        <v>43</v>
      </c>
      <c r="J34" s="156" t="s">
        <v>45</v>
      </c>
      <c r="L34" s="44"/>
    </row>
    <row r="35" spans="2:12" s="1" customFormat="1" ht="14.4" customHeight="1">
      <c r="B35" s="44"/>
      <c r="D35" s="158" t="s">
        <v>46</v>
      </c>
      <c r="E35" s="144" t="s">
        <v>47</v>
      </c>
      <c r="F35" s="159">
        <f>ROUND((SUM(BE95:BE448)),2)</f>
        <v>0</v>
      </c>
      <c r="I35" s="160">
        <v>0.21</v>
      </c>
      <c r="J35" s="159">
        <f>ROUND(((SUM(BE95:BE448))*I35),2)</f>
        <v>0</v>
      </c>
      <c r="L35" s="44"/>
    </row>
    <row r="36" spans="2:12" s="1" customFormat="1" ht="14.4" customHeight="1">
      <c r="B36" s="44"/>
      <c r="E36" s="144" t="s">
        <v>48</v>
      </c>
      <c r="F36" s="159">
        <f>ROUND((SUM(BF95:BF448)),2)</f>
        <v>0</v>
      </c>
      <c r="I36" s="160">
        <v>0.15</v>
      </c>
      <c r="J36" s="159">
        <f>ROUND(((SUM(BF95:BF448))*I36),2)</f>
        <v>0</v>
      </c>
      <c r="L36" s="44"/>
    </row>
    <row r="37" spans="2:12" s="1" customFormat="1" ht="14.4" customHeight="1" hidden="1">
      <c r="B37" s="44"/>
      <c r="E37" s="144" t="s">
        <v>49</v>
      </c>
      <c r="F37" s="159">
        <f>ROUND((SUM(BG95:BG448)),2)</f>
        <v>0</v>
      </c>
      <c r="I37" s="160">
        <v>0.21</v>
      </c>
      <c r="J37" s="159">
        <f>0</f>
        <v>0</v>
      </c>
      <c r="L37" s="44"/>
    </row>
    <row r="38" spans="2:12" s="1" customFormat="1" ht="14.4" customHeight="1" hidden="1">
      <c r="B38" s="44"/>
      <c r="E38" s="144" t="s">
        <v>50</v>
      </c>
      <c r="F38" s="159">
        <f>ROUND((SUM(BH95:BH448)),2)</f>
        <v>0</v>
      </c>
      <c r="I38" s="160">
        <v>0.15</v>
      </c>
      <c r="J38" s="159">
        <f>0</f>
        <v>0</v>
      </c>
      <c r="L38" s="44"/>
    </row>
    <row r="39" spans="2:12" s="1" customFormat="1" ht="14.4" customHeight="1" hidden="1">
      <c r="B39" s="44"/>
      <c r="E39" s="144" t="s">
        <v>51</v>
      </c>
      <c r="F39" s="159">
        <f>ROUND((SUM(BI95:BI448)),2)</f>
        <v>0</v>
      </c>
      <c r="I39" s="160">
        <v>0</v>
      </c>
      <c r="J39" s="159">
        <f>0</f>
        <v>0</v>
      </c>
      <c r="L39" s="44"/>
    </row>
    <row r="40" spans="2:12" s="1" customFormat="1" ht="6.95" customHeight="1">
      <c r="B40" s="44"/>
      <c r="I40" s="146"/>
      <c r="L40" s="44"/>
    </row>
    <row r="41" spans="2:12" s="1" customFormat="1" ht="25.4" customHeight="1">
      <c r="B41" s="44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6"/>
      <c r="J41" s="167">
        <f>SUM(J32:J39)</f>
        <v>0</v>
      </c>
      <c r="K41" s="168"/>
      <c r="L41" s="44"/>
    </row>
    <row r="42" spans="2:12" s="1" customFormat="1" ht="14.4" customHeight="1">
      <c r="B42" s="169"/>
      <c r="C42" s="170"/>
      <c r="D42" s="170"/>
      <c r="E42" s="170"/>
      <c r="F42" s="170"/>
      <c r="G42" s="170"/>
      <c r="H42" s="170"/>
      <c r="I42" s="171"/>
      <c r="J42" s="170"/>
      <c r="K42" s="170"/>
      <c r="L42" s="44"/>
    </row>
    <row r="46" spans="2:12" s="1" customFormat="1" ht="6.95" customHeight="1">
      <c r="B46" s="172"/>
      <c r="C46" s="173"/>
      <c r="D46" s="173"/>
      <c r="E46" s="173"/>
      <c r="F46" s="173"/>
      <c r="G46" s="173"/>
      <c r="H46" s="173"/>
      <c r="I46" s="174"/>
      <c r="J46" s="173"/>
      <c r="K46" s="173"/>
      <c r="L46" s="44"/>
    </row>
    <row r="47" spans="2:12" s="1" customFormat="1" ht="24.95" customHeight="1">
      <c r="B47" s="39"/>
      <c r="C47" s="24" t="s">
        <v>102</v>
      </c>
      <c r="D47" s="40"/>
      <c r="E47" s="40"/>
      <c r="F47" s="40"/>
      <c r="G47" s="40"/>
      <c r="H47" s="40"/>
      <c r="I47" s="146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6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6"/>
      <c r="J49" s="40"/>
      <c r="K49" s="40"/>
      <c r="L49" s="44"/>
    </row>
    <row r="50" spans="2:12" s="1" customFormat="1" ht="16.5" customHeight="1">
      <c r="B50" s="39"/>
      <c r="C50" s="40"/>
      <c r="D50" s="40"/>
      <c r="E50" s="175" t="str">
        <f>E7</f>
        <v>Šumperk, Zimní stadion - zpevněné plochy</v>
      </c>
      <c r="F50" s="33"/>
      <c r="G50" s="33"/>
      <c r="H50" s="33"/>
      <c r="I50" s="146"/>
      <c r="J50" s="40"/>
      <c r="K50" s="40"/>
      <c r="L50" s="44"/>
    </row>
    <row r="51" spans="2:12" ht="12" customHeight="1">
      <c r="B51" s="22"/>
      <c r="C51" s="33" t="s">
        <v>98</v>
      </c>
      <c r="D51" s="23"/>
      <c r="E51" s="23"/>
      <c r="F51" s="23"/>
      <c r="G51" s="23"/>
      <c r="H51" s="23"/>
      <c r="I51" s="138"/>
      <c r="J51" s="23"/>
      <c r="K51" s="23"/>
      <c r="L51" s="21"/>
    </row>
    <row r="52" spans="2:12" s="1" customFormat="1" ht="16.5" customHeight="1">
      <c r="B52" s="39"/>
      <c r="C52" s="40"/>
      <c r="D52" s="40"/>
      <c r="E52" s="175" t="s">
        <v>99</v>
      </c>
      <c r="F52" s="40"/>
      <c r="G52" s="40"/>
      <c r="H52" s="40"/>
      <c r="I52" s="146"/>
      <c r="J52" s="40"/>
      <c r="K52" s="40"/>
      <c r="L52" s="44"/>
    </row>
    <row r="53" spans="2:12" s="1" customFormat="1" ht="12" customHeight="1">
      <c r="B53" s="39"/>
      <c r="C53" s="33" t="s">
        <v>100</v>
      </c>
      <c r="D53" s="40"/>
      <c r="E53" s="40"/>
      <c r="F53" s="40"/>
      <c r="G53" s="40"/>
      <c r="H53" s="40"/>
      <c r="I53" s="146"/>
      <c r="J53" s="40"/>
      <c r="K53" s="40"/>
      <c r="L53" s="44"/>
    </row>
    <row r="54" spans="2:12" s="1" customFormat="1" ht="16.5" customHeight="1">
      <c r="B54" s="39"/>
      <c r="C54" s="40"/>
      <c r="D54" s="40"/>
      <c r="E54" s="69" t="str">
        <f>E11</f>
        <v>SO 101 - Zpevněné plochy</v>
      </c>
      <c r="F54" s="40"/>
      <c r="G54" s="40"/>
      <c r="H54" s="40"/>
      <c r="I54" s="146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6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Šumperk</v>
      </c>
      <c r="G56" s="40"/>
      <c r="H56" s="40"/>
      <c r="I56" s="148" t="s">
        <v>23</v>
      </c>
      <c r="J56" s="72" t="str">
        <f>IF(J14="","",J14)</f>
        <v>5. 6. 2019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6"/>
      <c r="J57" s="40"/>
      <c r="K57" s="40"/>
      <c r="L57" s="44"/>
    </row>
    <row r="58" spans="2:12" s="1" customFormat="1" ht="15.15" customHeight="1">
      <c r="B58" s="39"/>
      <c r="C58" s="33" t="s">
        <v>25</v>
      </c>
      <c r="D58" s="40"/>
      <c r="E58" s="40"/>
      <c r="F58" s="28" t="str">
        <f>E17</f>
        <v>Podniky města Šumperka a.s.</v>
      </c>
      <c r="G58" s="40"/>
      <c r="H58" s="40"/>
      <c r="I58" s="148" t="s">
        <v>33</v>
      </c>
      <c r="J58" s="37" t="str">
        <f>E23</f>
        <v>Cekr CZ s.r.o.</v>
      </c>
      <c r="K58" s="40"/>
      <c r="L58" s="44"/>
    </row>
    <row r="59" spans="2:12" s="1" customFormat="1" ht="27.9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8" t="s">
        <v>38</v>
      </c>
      <c r="J59" s="37" t="str">
        <f>E26</f>
        <v>Jan Zamykal, CS ÚRS 2019 01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6"/>
      <c r="J60" s="40"/>
      <c r="K60" s="40"/>
      <c r="L60" s="44"/>
    </row>
    <row r="61" spans="2:12" s="1" customFormat="1" ht="29.25" customHeight="1">
      <c r="B61" s="39"/>
      <c r="C61" s="176" t="s">
        <v>103</v>
      </c>
      <c r="D61" s="177"/>
      <c r="E61" s="177"/>
      <c r="F61" s="177"/>
      <c r="G61" s="177"/>
      <c r="H61" s="177"/>
      <c r="I61" s="178"/>
      <c r="J61" s="179" t="s">
        <v>104</v>
      </c>
      <c r="K61" s="177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6"/>
      <c r="J62" s="40"/>
      <c r="K62" s="40"/>
      <c r="L62" s="44"/>
    </row>
    <row r="63" spans="2:47" s="1" customFormat="1" ht="22.8" customHeight="1">
      <c r="B63" s="39"/>
      <c r="C63" s="180" t="s">
        <v>74</v>
      </c>
      <c r="D63" s="40"/>
      <c r="E63" s="40"/>
      <c r="F63" s="40"/>
      <c r="G63" s="40"/>
      <c r="H63" s="40"/>
      <c r="I63" s="146"/>
      <c r="J63" s="102">
        <f>J95</f>
        <v>0</v>
      </c>
      <c r="K63" s="40"/>
      <c r="L63" s="44"/>
      <c r="AU63" s="18" t="s">
        <v>105</v>
      </c>
    </row>
    <row r="64" spans="2:12" s="8" customFormat="1" ht="24.95" customHeight="1">
      <c r="B64" s="181"/>
      <c r="C64" s="182"/>
      <c r="D64" s="183" t="s">
        <v>106</v>
      </c>
      <c r="E64" s="184"/>
      <c r="F64" s="184"/>
      <c r="G64" s="184"/>
      <c r="H64" s="184"/>
      <c r="I64" s="185"/>
      <c r="J64" s="186">
        <f>J96</f>
        <v>0</v>
      </c>
      <c r="K64" s="182"/>
      <c r="L64" s="187"/>
    </row>
    <row r="65" spans="2:12" s="9" customFormat="1" ht="19.9" customHeight="1">
      <c r="B65" s="188"/>
      <c r="C65" s="125"/>
      <c r="D65" s="189" t="s">
        <v>107</v>
      </c>
      <c r="E65" s="190"/>
      <c r="F65" s="190"/>
      <c r="G65" s="190"/>
      <c r="H65" s="190"/>
      <c r="I65" s="191"/>
      <c r="J65" s="192">
        <f>J97</f>
        <v>0</v>
      </c>
      <c r="K65" s="125"/>
      <c r="L65" s="193"/>
    </row>
    <row r="66" spans="2:12" s="9" customFormat="1" ht="19.9" customHeight="1">
      <c r="B66" s="188"/>
      <c r="C66" s="125"/>
      <c r="D66" s="189" t="s">
        <v>108</v>
      </c>
      <c r="E66" s="190"/>
      <c r="F66" s="190"/>
      <c r="G66" s="190"/>
      <c r="H66" s="190"/>
      <c r="I66" s="191"/>
      <c r="J66" s="192">
        <f>J166</f>
        <v>0</v>
      </c>
      <c r="K66" s="125"/>
      <c r="L66" s="193"/>
    </row>
    <row r="67" spans="2:12" s="9" customFormat="1" ht="19.9" customHeight="1">
      <c r="B67" s="188"/>
      <c r="C67" s="125"/>
      <c r="D67" s="189" t="s">
        <v>109</v>
      </c>
      <c r="E67" s="190"/>
      <c r="F67" s="190"/>
      <c r="G67" s="190"/>
      <c r="H67" s="190"/>
      <c r="I67" s="191"/>
      <c r="J67" s="192">
        <f>J197</f>
        <v>0</v>
      </c>
      <c r="K67" s="125"/>
      <c r="L67" s="193"/>
    </row>
    <row r="68" spans="2:12" s="9" customFormat="1" ht="19.9" customHeight="1">
      <c r="B68" s="188"/>
      <c r="C68" s="125"/>
      <c r="D68" s="189" t="s">
        <v>110</v>
      </c>
      <c r="E68" s="190"/>
      <c r="F68" s="190"/>
      <c r="G68" s="190"/>
      <c r="H68" s="190"/>
      <c r="I68" s="191"/>
      <c r="J68" s="192">
        <f>J203</f>
        <v>0</v>
      </c>
      <c r="K68" s="125"/>
      <c r="L68" s="193"/>
    </row>
    <row r="69" spans="2:12" s="9" customFormat="1" ht="19.9" customHeight="1">
      <c r="B69" s="188"/>
      <c r="C69" s="125"/>
      <c r="D69" s="189" t="s">
        <v>111</v>
      </c>
      <c r="E69" s="190"/>
      <c r="F69" s="190"/>
      <c r="G69" s="190"/>
      <c r="H69" s="190"/>
      <c r="I69" s="191"/>
      <c r="J69" s="192">
        <f>J296</f>
        <v>0</v>
      </c>
      <c r="K69" s="125"/>
      <c r="L69" s="193"/>
    </row>
    <row r="70" spans="2:12" s="9" customFormat="1" ht="19.9" customHeight="1">
      <c r="B70" s="188"/>
      <c r="C70" s="125"/>
      <c r="D70" s="189" t="s">
        <v>112</v>
      </c>
      <c r="E70" s="190"/>
      <c r="F70" s="190"/>
      <c r="G70" s="190"/>
      <c r="H70" s="190"/>
      <c r="I70" s="191"/>
      <c r="J70" s="192">
        <f>J393</f>
        <v>0</v>
      </c>
      <c r="K70" s="125"/>
      <c r="L70" s="193"/>
    </row>
    <row r="71" spans="2:12" s="9" customFormat="1" ht="19.9" customHeight="1">
      <c r="B71" s="188"/>
      <c r="C71" s="125"/>
      <c r="D71" s="189" t="s">
        <v>113</v>
      </c>
      <c r="E71" s="190"/>
      <c r="F71" s="190"/>
      <c r="G71" s="190"/>
      <c r="H71" s="190"/>
      <c r="I71" s="191"/>
      <c r="J71" s="192">
        <f>J430</f>
        <v>0</v>
      </c>
      <c r="K71" s="125"/>
      <c r="L71" s="193"/>
    </row>
    <row r="72" spans="2:12" s="8" customFormat="1" ht="24.95" customHeight="1">
      <c r="B72" s="181"/>
      <c r="C72" s="182"/>
      <c r="D72" s="183" t="s">
        <v>114</v>
      </c>
      <c r="E72" s="184"/>
      <c r="F72" s="184"/>
      <c r="G72" s="184"/>
      <c r="H72" s="184"/>
      <c r="I72" s="185"/>
      <c r="J72" s="186">
        <f>J433</f>
        <v>0</v>
      </c>
      <c r="K72" s="182"/>
      <c r="L72" s="187"/>
    </row>
    <row r="73" spans="2:12" s="9" customFormat="1" ht="19.9" customHeight="1">
      <c r="B73" s="188"/>
      <c r="C73" s="125"/>
      <c r="D73" s="189" t="s">
        <v>115</v>
      </c>
      <c r="E73" s="190"/>
      <c r="F73" s="190"/>
      <c r="G73" s="190"/>
      <c r="H73" s="190"/>
      <c r="I73" s="191"/>
      <c r="J73" s="192">
        <f>J434</f>
        <v>0</v>
      </c>
      <c r="K73" s="125"/>
      <c r="L73" s="193"/>
    </row>
    <row r="74" spans="2:12" s="1" customFormat="1" ht="21.8" customHeight="1">
      <c r="B74" s="39"/>
      <c r="C74" s="40"/>
      <c r="D74" s="40"/>
      <c r="E74" s="40"/>
      <c r="F74" s="40"/>
      <c r="G74" s="40"/>
      <c r="H74" s="40"/>
      <c r="I74" s="146"/>
      <c r="J74" s="40"/>
      <c r="K74" s="40"/>
      <c r="L74" s="44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1"/>
      <c r="J75" s="60"/>
      <c r="K75" s="60"/>
      <c r="L75" s="44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74"/>
      <c r="J79" s="62"/>
      <c r="K79" s="62"/>
      <c r="L79" s="44"/>
    </row>
    <row r="80" spans="2:12" s="1" customFormat="1" ht="24.95" customHeight="1">
      <c r="B80" s="39"/>
      <c r="C80" s="24" t="s">
        <v>116</v>
      </c>
      <c r="D80" s="40"/>
      <c r="E80" s="40"/>
      <c r="F80" s="40"/>
      <c r="G80" s="40"/>
      <c r="H80" s="40"/>
      <c r="I80" s="146"/>
      <c r="J80" s="40"/>
      <c r="K80" s="40"/>
      <c r="L80" s="44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146"/>
      <c r="J81" s="40"/>
      <c r="K81" s="40"/>
      <c r="L81" s="44"/>
    </row>
    <row r="82" spans="2:12" s="1" customFormat="1" ht="12" customHeight="1">
      <c r="B82" s="39"/>
      <c r="C82" s="33" t="s">
        <v>16</v>
      </c>
      <c r="D82" s="40"/>
      <c r="E82" s="40"/>
      <c r="F82" s="40"/>
      <c r="G82" s="40"/>
      <c r="H82" s="40"/>
      <c r="I82" s="146"/>
      <c r="J82" s="40"/>
      <c r="K82" s="40"/>
      <c r="L82" s="44"/>
    </row>
    <row r="83" spans="2:12" s="1" customFormat="1" ht="16.5" customHeight="1">
      <c r="B83" s="39"/>
      <c r="C83" s="40"/>
      <c r="D83" s="40"/>
      <c r="E83" s="175" t="str">
        <f>E7</f>
        <v>Šumperk, Zimní stadion - zpevněné plochy</v>
      </c>
      <c r="F83" s="33"/>
      <c r="G83" s="33"/>
      <c r="H83" s="33"/>
      <c r="I83" s="146"/>
      <c r="J83" s="40"/>
      <c r="K83" s="40"/>
      <c r="L83" s="44"/>
    </row>
    <row r="84" spans="2:12" ht="12" customHeight="1">
      <c r="B84" s="22"/>
      <c r="C84" s="33" t="s">
        <v>98</v>
      </c>
      <c r="D84" s="23"/>
      <c r="E84" s="23"/>
      <c r="F84" s="23"/>
      <c r="G84" s="23"/>
      <c r="H84" s="23"/>
      <c r="I84" s="138"/>
      <c r="J84" s="23"/>
      <c r="K84" s="23"/>
      <c r="L84" s="21"/>
    </row>
    <row r="85" spans="2:12" s="1" customFormat="1" ht="16.5" customHeight="1">
      <c r="B85" s="39"/>
      <c r="C85" s="40"/>
      <c r="D85" s="40"/>
      <c r="E85" s="175" t="s">
        <v>99</v>
      </c>
      <c r="F85" s="40"/>
      <c r="G85" s="40"/>
      <c r="H85" s="40"/>
      <c r="I85" s="146"/>
      <c r="J85" s="40"/>
      <c r="K85" s="40"/>
      <c r="L85" s="44"/>
    </row>
    <row r="86" spans="2:12" s="1" customFormat="1" ht="12" customHeight="1">
      <c r="B86" s="39"/>
      <c r="C86" s="33" t="s">
        <v>100</v>
      </c>
      <c r="D86" s="40"/>
      <c r="E86" s="40"/>
      <c r="F86" s="40"/>
      <c r="G86" s="40"/>
      <c r="H86" s="40"/>
      <c r="I86" s="146"/>
      <c r="J86" s="40"/>
      <c r="K86" s="40"/>
      <c r="L86" s="44"/>
    </row>
    <row r="87" spans="2:12" s="1" customFormat="1" ht="16.5" customHeight="1">
      <c r="B87" s="39"/>
      <c r="C87" s="40"/>
      <c r="D87" s="40"/>
      <c r="E87" s="69" t="str">
        <f>E11</f>
        <v>SO 101 - Zpevněné plochy</v>
      </c>
      <c r="F87" s="40"/>
      <c r="G87" s="40"/>
      <c r="H87" s="40"/>
      <c r="I87" s="146"/>
      <c r="J87" s="40"/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6"/>
      <c r="J88" s="40"/>
      <c r="K88" s="40"/>
      <c r="L88" s="44"/>
    </row>
    <row r="89" spans="2:12" s="1" customFormat="1" ht="12" customHeight="1">
      <c r="B89" s="39"/>
      <c r="C89" s="33" t="s">
        <v>21</v>
      </c>
      <c r="D89" s="40"/>
      <c r="E89" s="40"/>
      <c r="F89" s="28" t="str">
        <f>F14</f>
        <v>Šumperk</v>
      </c>
      <c r="G89" s="40"/>
      <c r="H89" s="40"/>
      <c r="I89" s="148" t="s">
        <v>23</v>
      </c>
      <c r="J89" s="72" t="str">
        <f>IF(J14="","",J14)</f>
        <v>5. 6. 2019</v>
      </c>
      <c r="K89" s="40"/>
      <c r="L89" s="44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46"/>
      <c r="J90" s="40"/>
      <c r="K90" s="40"/>
      <c r="L90" s="44"/>
    </row>
    <row r="91" spans="2:12" s="1" customFormat="1" ht="15.15" customHeight="1">
      <c r="B91" s="39"/>
      <c r="C91" s="33" t="s">
        <v>25</v>
      </c>
      <c r="D91" s="40"/>
      <c r="E91" s="40"/>
      <c r="F91" s="28" t="str">
        <f>E17</f>
        <v>Podniky města Šumperka a.s.</v>
      </c>
      <c r="G91" s="40"/>
      <c r="H91" s="40"/>
      <c r="I91" s="148" t="s">
        <v>33</v>
      </c>
      <c r="J91" s="37" t="str">
        <f>E23</f>
        <v>Cekr CZ s.r.o.</v>
      </c>
      <c r="K91" s="40"/>
      <c r="L91" s="44"/>
    </row>
    <row r="92" spans="2:12" s="1" customFormat="1" ht="27.9" customHeight="1">
      <c r="B92" s="39"/>
      <c r="C92" s="33" t="s">
        <v>31</v>
      </c>
      <c r="D92" s="40"/>
      <c r="E92" s="40"/>
      <c r="F92" s="28" t="str">
        <f>IF(E20="","",E20)</f>
        <v>Vyplň údaj</v>
      </c>
      <c r="G92" s="40"/>
      <c r="H92" s="40"/>
      <c r="I92" s="148" t="s">
        <v>38</v>
      </c>
      <c r="J92" s="37" t="str">
        <f>E26</f>
        <v>Jan Zamykal, CS ÚRS 2019 01</v>
      </c>
      <c r="K92" s="40"/>
      <c r="L92" s="44"/>
    </row>
    <row r="93" spans="2:12" s="1" customFormat="1" ht="10.3" customHeight="1">
      <c r="B93" s="39"/>
      <c r="C93" s="40"/>
      <c r="D93" s="40"/>
      <c r="E93" s="40"/>
      <c r="F93" s="40"/>
      <c r="G93" s="40"/>
      <c r="H93" s="40"/>
      <c r="I93" s="146"/>
      <c r="J93" s="40"/>
      <c r="K93" s="40"/>
      <c r="L93" s="44"/>
    </row>
    <row r="94" spans="2:20" s="10" customFormat="1" ht="29.25" customHeight="1">
      <c r="B94" s="194"/>
      <c r="C94" s="195" t="s">
        <v>117</v>
      </c>
      <c r="D94" s="196" t="s">
        <v>61</v>
      </c>
      <c r="E94" s="196" t="s">
        <v>57</v>
      </c>
      <c r="F94" s="196" t="s">
        <v>58</v>
      </c>
      <c r="G94" s="196" t="s">
        <v>118</v>
      </c>
      <c r="H94" s="196" t="s">
        <v>119</v>
      </c>
      <c r="I94" s="197" t="s">
        <v>120</v>
      </c>
      <c r="J94" s="196" t="s">
        <v>104</v>
      </c>
      <c r="K94" s="198" t="s">
        <v>121</v>
      </c>
      <c r="L94" s="199"/>
      <c r="M94" s="92" t="s">
        <v>19</v>
      </c>
      <c r="N94" s="93" t="s">
        <v>46</v>
      </c>
      <c r="O94" s="93" t="s">
        <v>122</v>
      </c>
      <c r="P94" s="93" t="s">
        <v>123</v>
      </c>
      <c r="Q94" s="93" t="s">
        <v>124</v>
      </c>
      <c r="R94" s="93" t="s">
        <v>125</v>
      </c>
      <c r="S94" s="93" t="s">
        <v>126</v>
      </c>
      <c r="T94" s="94" t="s">
        <v>127</v>
      </c>
    </row>
    <row r="95" spans="2:63" s="1" customFormat="1" ht="22.8" customHeight="1">
      <c r="B95" s="39"/>
      <c r="C95" s="99" t="s">
        <v>128</v>
      </c>
      <c r="D95" s="40"/>
      <c r="E95" s="40"/>
      <c r="F95" s="40"/>
      <c r="G95" s="40"/>
      <c r="H95" s="40"/>
      <c r="I95" s="146"/>
      <c r="J95" s="200">
        <f>BK95</f>
        <v>0</v>
      </c>
      <c r="K95" s="40"/>
      <c r="L95" s="44"/>
      <c r="M95" s="95"/>
      <c r="N95" s="96"/>
      <c r="O95" s="96"/>
      <c r="P95" s="201">
        <f>P96+P433</f>
        <v>0</v>
      </c>
      <c r="Q95" s="96"/>
      <c r="R95" s="201">
        <f>R96+R433</f>
        <v>135.85105833</v>
      </c>
      <c r="S95" s="96"/>
      <c r="T95" s="202">
        <f>T96+T433</f>
        <v>31.065016</v>
      </c>
      <c r="AT95" s="18" t="s">
        <v>75</v>
      </c>
      <c r="AU95" s="18" t="s">
        <v>105</v>
      </c>
      <c r="BK95" s="203">
        <f>BK96+BK433</f>
        <v>0</v>
      </c>
    </row>
    <row r="96" spans="2:63" s="11" customFormat="1" ht="25.9" customHeight="1">
      <c r="B96" s="204"/>
      <c r="C96" s="205"/>
      <c r="D96" s="206" t="s">
        <v>75</v>
      </c>
      <c r="E96" s="207" t="s">
        <v>129</v>
      </c>
      <c r="F96" s="207" t="s">
        <v>130</v>
      </c>
      <c r="G96" s="205"/>
      <c r="H96" s="205"/>
      <c r="I96" s="208"/>
      <c r="J96" s="209">
        <f>BK96</f>
        <v>0</v>
      </c>
      <c r="K96" s="205"/>
      <c r="L96" s="210"/>
      <c r="M96" s="211"/>
      <c r="N96" s="212"/>
      <c r="O96" s="212"/>
      <c r="P96" s="213">
        <f>P97+P166+P197+P203+P296+P393+P430</f>
        <v>0</v>
      </c>
      <c r="Q96" s="212"/>
      <c r="R96" s="213">
        <f>R97+R166+R197+R203+R296+R393+R430</f>
        <v>135.82549383</v>
      </c>
      <c r="S96" s="212"/>
      <c r="T96" s="214">
        <f>T97+T166+T197+T203+T296+T393+T430</f>
        <v>31.065016</v>
      </c>
      <c r="AR96" s="215" t="s">
        <v>83</v>
      </c>
      <c r="AT96" s="216" t="s">
        <v>75</v>
      </c>
      <c r="AU96" s="216" t="s">
        <v>76</v>
      </c>
      <c r="AY96" s="215" t="s">
        <v>131</v>
      </c>
      <c r="BK96" s="217">
        <f>BK97+BK166+BK197+BK203+BK296+BK393+BK430</f>
        <v>0</v>
      </c>
    </row>
    <row r="97" spans="2:63" s="11" customFormat="1" ht="22.8" customHeight="1">
      <c r="B97" s="204"/>
      <c r="C97" s="205"/>
      <c r="D97" s="206" t="s">
        <v>75</v>
      </c>
      <c r="E97" s="218" t="s">
        <v>83</v>
      </c>
      <c r="F97" s="218" t="s">
        <v>132</v>
      </c>
      <c r="G97" s="205"/>
      <c r="H97" s="205"/>
      <c r="I97" s="208"/>
      <c r="J97" s="219">
        <f>BK97</f>
        <v>0</v>
      </c>
      <c r="K97" s="205"/>
      <c r="L97" s="210"/>
      <c r="M97" s="211"/>
      <c r="N97" s="212"/>
      <c r="O97" s="212"/>
      <c r="P97" s="213">
        <f>SUM(P98:P165)</f>
        <v>0</v>
      </c>
      <c r="Q97" s="212"/>
      <c r="R97" s="213">
        <f>SUM(R98:R165)</f>
        <v>81.69574999999999</v>
      </c>
      <c r="S97" s="212"/>
      <c r="T97" s="214">
        <f>SUM(T98:T165)</f>
        <v>30.6514</v>
      </c>
      <c r="AR97" s="215" t="s">
        <v>83</v>
      </c>
      <c r="AT97" s="216" t="s">
        <v>75</v>
      </c>
      <c r="AU97" s="216" t="s">
        <v>83</v>
      </c>
      <c r="AY97" s="215" t="s">
        <v>131</v>
      </c>
      <c r="BK97" s="217">
        <f>SUM(BK98:BK165)</f>
        <v>0</v>
      </c>
    </row>
    <row r="98" spans="2:65" s="1" customFormat="1" ht="16.5" customHeight="1">
      <c r="B98" s="39"/>
      <c r="C98" s="220" t="s">
        <v>83</v>
      </c>
      <c r="D98" s="220" t="s">
        <v>133</v>
      </c>
      <c r="E98" s="221" t="s">
        <v>134</v>
      </c>
      <c r="F98" s="222" t="s">
        <v>135</v>
      </c>
      <c r="G98" s="223" t="s">
        <v>136</v>
      </c>
      <c r="H98" s="224">
        <v>105.01</v>
      </c>
      <c r="I98" s="225"/>
      <c r="J98" s="226">
        <f>ROUND(I98*H98,2)</f>
        <v>0</v>
      </c>
      <c r="K98" s="222" t="s">
        <v>137</v>
      </c>
      <c r="L98" s="44"/>
      <c r="M98" s="227" t="s">
        <v>19</v>
      </c>
      <c r="N98" s="228" t="s">
        <v>47</v>
      </c>
      <c r="O98" s="84"/>
      <c r="P98" s="229">
        <f>O98*H98</f>
        <v>0</v>
      </c>
      <c r="Q98" s="229">
        <v>0</v>
      </c>
      <c r="R98" s="229">
        <f>Q98*H98</f>
        <v>0</v>
      </c>
      <c r="S98" s="229">
        <v>0.17</v>
      </c>
      <c r="T98" s="230">
        <f>S98*H98</f>
        <v>17.8517</v>
      </c>
      <c r="AR98" s="231" t="s">
        <v>138</v>
      </c>
      <c r="AT98" s="231" t="s">
        <v>133</v>
      </c>
      <c r="AU98" s="231" t="s">
        <v>85</v>
      </c>
      <c r="AY98" s="18" t="s">
        <v>131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83</v>
      </c>
      <c r="BK98" s="232">
        <f>ROUND(I98*H98,2)</f>
        <v>0</v>
      </c>
      <c r="BL98" s="18" t="s">
        <v>138</v>
      </c>
      <c r="BM98" s="231" t="s">
        <v>139</v>
      </c>
    </row>
    <row r="99" spans="2:47" s="1" customFormat="1" ht="12">
      <c r="B99" s="39"/>
      <c r="C99" s="40"/>
      <c r="D99" s="233" t="s">
        <v>140</v>
      </c>
      <c r="E99" s="40"/>
      <c r="F99" s="234" t="s">
        <v>141</v>
      </c>
      <c r="G99" s="40"/>
      <c r="H99" s="40"/>
      <c r="I99" s="146"/>
      <c r="J99" s="40"/>
      <c r="K99" s="40"/>
      <c r="L99" s="44"/>
      <c r="M99" s="235"/>
      <c r="N99" s="84"/>
      <c r="O99" s="84"/>
      <c r="P99" s="84"/>
      <c r="Q99" s="84"/>
      <c r="R99" s="84"/>
      <c r="S99" s="84"/>
      <c r="T99" s="85"/>
      <c r="AT99" s="18" t="s">
        <v>140</v>
      </c>
      <c r="AU99" s="18" t="s">
        <v>85</v>
      </c>
    </row>
    <row r="100" spans="2:51" s="12" customFormat="1" ht="12">
      <c r="B100" s="236"/>
      <c r="C100" s="237"/>
      <c r="D100" s="233" t="s">
        <v>142</v>
      </c>
      <c r="E100" s="238" t="s">
        <v>19</v>
      </c>
      <c r="F100" s="239" t="s">
        <v>143</v>
      </c>
      <c r="G100" s="237"/>
      <c r="H100" s="238" t="s">
        <v>19</v>
      </c>
      <c r="I100" s="240"/>
      <c r="J100" s="237"/>
      <c r="K100" s="237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142</v>
      </c>
      <c r="AU100" s="245" t="s">
        <v>85</v>
      </c>
      <c r="AV100" s="12" t="s">
        <v>83</v>
      </c>
      <c r="AW100" s="12" t="s">
        <v>37</v>
      </c>
      <c r="AX100" s="12" t="s">
        <v>76</v>
      </c>
      <c r="AY100" s="245" t="s">
        <v>131</v>
      </c>
    </row>
    <row r="101" spans="2:51" s="13" customFormat="1" ht="12">
      <c r="B101" s="246"/>
      <c r="C101" s="247"/>
      <c r="D101" s="233" t="s">
        <v>142</v>
      </c>
      <c r="E101" s="248" t="s">
        <v>19</v>
      </c>
      <c r="F101" s="249" t="s">
        <v>144</v>
      </c>
      <c r="G101" s="247"/>
      <c r="H101" s="250">
        <v>35.01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AT101" s="256" t="s">
        <v>142</v>
      </c>
      <c r="AU101" s="256" t="s">
        <v>85</v>
      </c>
      <c r="AV101" s="13" t="s">
        <v>85</v>
      </c>
      <c r="AW101" s="13" t="s">
        <v>37</v>
      </c>
      <c r="AX101" s="13" t="s">
        <v>76</v>
      </c>
      <c r="AY101" s="256" t="s">
        <v>131</v>
      </c>
    </row>
    <row r="102" spans="2:51" s="13" customFormat="1" ht="12">
      <c r="B102" s="246"/>
      <c r="C102" s="247"/>
      <c r="D102" s="233" t="s">
        <v>142</v>
      </c>
      <c r="E102" s="248" t="s">
        <v>19</v>
      </c>
      <c r="F102" s="249" t="s">
        <v>145</v>
      </c>
      <c r="G102" s="247"/>
      <c r="H102" s="250">
        <v>70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142</v>
      </c>
      <c r="AU102" s="256" t="s">
        <v>85</v>
      </c>
      <c r="AV102" s="13" t="s">
        <v>85</v>
      </c>
      <c r="AW102" s="13" t="s">
        <v>37</v>
      </c>
      <c r="AX102" s="13" t="s">
        <v>76</v>
      </c>
      <c r="AY102" s="256" t="s">
        <v>131</v>
      </c>
    </row>
    <row r="103" spans="2:51" s="14" customFormat="1" ht="12">
      <c r="B103" s="257"/>
      <c r="C103" s="258"/>
      <c r="D103" s="233" t="s">
        <v>142</v>
      </c>
      <c r="E103" s="259" t="s">
        <v>19</v>
      </c>
      <c r="F103" s="260" t="s">
        <v>146</v>
      </c>
      <c r="G103" s="258"/>
      <c r="H103" s="261">
        <v>105.01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AT103" s="267" t="s">
        <v>142</v>
      </c>
      <c r="AU103" s="267" t="s">
        <v>85</v>
      </c>
      <c r="AV103" s="14" t="s">
        <v>138</v>
      </c>
      <c r="AW103" s="14" t="s">
        <v>37</v>
      </c>
      <c r="AX103" s="14" t="s">
        <v>83</v>
      </c>
      <c r="AY103" s="267" t="s">
        <v>131</v>
      </c>
    </row>
    <row r="104" spans="2:65" s="1" customFormat="1" ht="16.5" customHeight="1">
      <c r="B104" s="39"/>
      <c r="C104" s="220" t="s">
        <v>85</v>
      </c>
      <c r="D104" s="220" t="s">
        <v>133</v>
      </c>
      <c r="E104" s="221" t="s">
        <v>147</v>
      </c>
      <c r="F104" s="222" t="s">
        <v>148</v>
      </c>
      <c r="G104" s="223" t="s">
        <v>136</v>
      </c>
      <c r="H104" s="224">
        <v>35.01</v>
      </c>
      <c r="I104" s="225"/>
      <c r="J104" s="226">
        <f>ROUND(I104*H104,2)</f>
        <v>0</v>
      </c>
      <c r="K104" s="222" t="s">
        <v>137</v>
      </c>
      <c r="L104" s="44"/>
      <c r="M104" s="227" t="s">
        <v>19</v>
      </c>
      <c r="N104" s="228" t="s">
        <v>47</v>
      </c>
      <c r="O104" s="84"/>
      <c r="P104" s="229">
        <f>O104*H104</f>
        <v>0</v>
      </c>
      <c r="Q104" s="229">
        <v>0</v>
      </c>
      <c r="R104" s="229">
        <f>Q104*H104</f>
        <v>0</v>
      </c>
      <c r="S104" s="229">
        <v>0.22</v>
      </c>
      <c r="T104" s="230">
        <f>S104*H104</f>
        <v>7.7021999999999995</v>
      </c>
      <c r="AR104" s="231" t="s">
        <v>138</v>
      </c>
      <c r="AT104" s="231" t="s">
        <v>133</v>
      </c>
      <c r="AU104" s="231" t="s">
        <v>85</v>
      </c>
      <c r="AY104" s="18" t="s">
        <v>131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83</v>
      </c>
      <c r="BK104" s="232">
        <f>ROUND(I104*H104,2)</f>
        <v>0</v>
      </c>
      <c r="BL104" s="18" t="s">
        <v>138</v>
      </c>
      <c r="BM104" s="231" t="s">
        <v>149</v>
      </c>
    </row>
    <row r="105" spans="2:47" s="1" customFormat="1" ht="12">
      <c r="B105" s="39"/>
      <c r="C105" s="40"/>
      <c r="D105" s="233" t="s">
        <v>140</v>
      </c>
      <c r="E105" s="40"/>
      <c r="F105" s="234" t="s">
        <v>150</v>
      </c>
      <c r="G105" s="40"/>
      <c r="H105" s="40"/>
      <c r="I105" s="146"/>
      <c r="J105" s="40"/>
      <c r="K105" s="40"/>
      <c r="L105" s="44"/>
      <c r="M105" s="235"/>
      <c r="N105" s="84"/>
      <c r="O105" s="84"/>
      <c r="P105" s="84"/>
      <c r="Q105" s="84"/>
      <c r="R105" s="84"/>
      <c r="S105" s="84"/>
      <c r="T105" s="85"/>
      <c r="AT105" s="18" t="s">
        <v>140</v>
      </c>
      <c r="AU105" s="18" t="s">
        <v>85</v>
      </c>
    </row>
    <row r="106" spans="2:51" s="12" customFormat="1" ht="12">
      <c r="B106" s="236"/>
      <c r="C106" s="237"/>
      <c r="D106" s="233" t="s">
        <v>142</v>
      </c>
      <c r="E106" s="238" t="s">
        <v>19</v>
      </c>
      <c r="F106" s="239" t="s">
        <v>151</v>
      </c>
      <c r="G106" s="237"/>
      <c r="H106" s="238" t="s">
        <v>19</v>
      </c>
      <c r="I106" s="240"/>
      <c r="J106" s="237"/>
      <c r="K106" s="237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142</v>
      </c>
      <c r="AU106" s="245" t="s">
        <v>85</v>
      </c>
      <c r="AV106" s="12" t="s">
        <v>83</v>
      </c>
      <c r="AW106" s="12" t="s">
        <v>37</v>
      </c>
      <c r="AX106" s="12" t="s">
        <v>76</v>
      </c>
      <c r="AY106" s="245" t="s">
        <v>131</v>
      </c>
    </row>
    <row r="107" spans="2:51" s="13" customFormat="1" ht="12">
      <c r="B107" s="246"/>
      <c r="C107" s="247"/>
      <c r="D107" s="233" t="s">
        <v>142</v>
      </c>
      <c r="E107" s="248" t="s">
        <v>19</v>
      </c>
      <c r="F107" s="249" t="s">
        <v>152</v>
      </c>
      <c r="G107" s="247"/>
      <c r="H107" s="250">
        <v>20.16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AT107" s="256" t="s">
        <v>142</v>
      </c>
      <c r="AU107" s="256" t="s">
        <v>85</v>
      </c>
      <c r="AV107" s="13" t="s">
        <v>85</v>
      </c>
      <c r="AW107" s="13" t="s">
        <v>37</v>
      </c>
      <c r="AX107" s="13" t="s">
        <v>76</v>
      </c>
      <c r="AY107" s="256" t="s">
        <v>131</v>
      </c>
    </row>
    <row r="108" spans="2:51" s="13" customFormat="1" ht="12">
      <c r="B108" s="246"/>
      <c r="C108" s="247"/>
      <c r="D108" s="233" t="s">
        <v>142</v>
      </c>
      <c r="E108" s="248" t="s">
        <v>19</v>
      </c>
      <c r="F108" s="249" t="s">
        <v>153</v>
      </c>
      <c r="G108" s="247"/>
      <c r="H108" s="250">
        <v>10.35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142</v>
      </c>
      <c r="AU108" s="256" t="s">
        <v>85</v>
      </c>
      <c r="AV108" s="13" t="s">
        <v>85</v>
      </c>
      <c r="AW108" s="13" t="s">
        <v>37</v>
      </c>
      <c r="AX108" s="13" t="s">
        <v>76</v>
      </c>
      <c r="AY108" s="256" t="s">
        <v>131</v>
      </c>
    </row>
    <row r="109" spans="2:51" s="13" customFormat="1" ht="12">
      <c r="B109" s="246"/>
      <c r="C109" s="247"/>
      <c r="D109" s="233" t="s">
        <v>142</v>
      </c>
      <c r="E109" s="248" t="s">
        <v>19</v>
      </c>
      <c r="F109" s="249" t="s">
        <v>154</v>
      </c>
      <c r="G109" s="247"/>
      <c r="H109" s="250">
        <v>4.5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142</v>
      </c>
      <c r="AU109" s="256" t="s">
        <v>85</v>
      </c>
      <c r="AV109" s="13" t="s">
        <v>85</v>
      </c>
      <c r="AW109" s="13" t="s">
        <v>37</v>
      </c>
      <c r="AX109" s="13" t="s">
        <v>76</v>
      </c>
      <c r="AY109" s="256" t="s">
        <v>131</v>
      </c>
    </row>
    <row r="110" spans="2:51" s="14" customFormat="1" ht="12">
      <c r="B110" s="257"/>
      <c r="C110" s="258"/>
      <c r="D110" s="233" t="s">
        <v>142</v>
      </c>
      <c r="E110" s="259" t="s">
        <v>19</v>
      </c>
      <c r="F110" s="260" t="s">
        <v>146</v>
      </c>
      <c r="G110" s="258"/>
      <c r="H110" s="261">
        <v>35.01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AT110" s="267" t="s">
        <v>142</v>
      </c>
      <c r="AU110" s="267" t="s">
        <v>85</v>
      </c>
      <c r="AV110" s="14" t="s">
        <v>138</v>
      </c>
      <c r="AW110" s="14" t="s">
        <v>37</v>
      </c>
      <c r="AX110" s="14" t="s">
        <v>83</v>
      </c>
      <c r="AY110" s="267" t="s">
        <v>131</v>
      </c>
    </row>
    <row r="111" spans="2:65" s="1" customFormat="1" ht="16.5" customHeight="1">
      <c r="B111" s="39"/>
      <c r="C111" s="220" t="s">
        <v>155</v>
      </c>
      <c r="D111" s="220" t="s">
        <v>133</v>
      </c>
      <c r="E111" s="221" t="s">
        <v>156</v>
      </c>
      <c r="F111" s="222" t="s">
        <v>157</v>
      </c>
      <c r="G111" s="223" t="s">
        <v>136</v>
      </c>
      <c r="H111" s="224">
        <v>15</v>
      </c>
      <c r="I111" s="225"/>
      <c r="J111" s="226">
        <f>ROUND(I111*H111,2)</f>
        <v>0</v>
      </c>
      <c r="K111" s="222" t="s">
        <v>137</v>
      </c>
      <c r="L111" s="44"/>
      <c r="M111" s="227" t="s">
        <v>19</v>
      </c>
      <c r="N111" s="228" t="s">
        <v>47</v>
      </c>
      <c r="O111" s="84"/>
      <c r="P111" s="229">
        <f>O111*H111</f>
        <v>0</v>
      </c>
      <c r="Q111" s="229">
        <v>5E-05</v>
      </c>
      <c r="R111" s="229">
        <f>Q111*H111</f>
        <v>0.00075</v>
      </c>
      <c r="S111" s="229">
        <v>0.128</v>
      </c>
      <c r="T111" s="230">
        <f>S111*H111</f>
        <v>1.92</v>
      </c>
      <c r="AR111" s="231" t="s">
        <v>138</v>
      </c>
      <c r="AT111" s="231" t="s">
        <v>133</v>
      </c>
      <c r="AU111" s="231" t="s">
        <v>85</v>
      </c>
      <c r="AY111" s="18" t="s">
        <v>131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83</v>
      </c>
      <c r="BK111" s="232">
        <f>ROUND(I111*H111,2)</f>
        <v>0</v>
      </c>
      <c r="BL111" s="18" t="s">
        <v>138</v>
      </c>
      <c r="BM111" s="231" t="s">
        <v>158</v>
      </c>
    </row>
    <row r="112" spans="2:47" s="1" customFormat="1" ht="12">
      <c r="B112" s="39"/>
      <c r="C112" s="40"/>
      <c r="D112" s="233" t="s">
        <v>140</v>
      </c>
      <c r="E112" s="40"/>
      <c r="F112" s="234" t="s">
        <v>159</v>
      </c>
      <c r="G112" s="40"/>
      <c r="H112" s="40"/>
      <c r="I112" s="146"/>
      <c r="J112" s="40"/>
      <c r="K112" s="40"/>
      <c r="L112" s="44"/>
      <c r="M112" s="235"/>
      <c r="N112" s="84"/>
      <c r="O112" s="84"/>
      <c r="P112" s="84"/>
      <c r="Q112" s="84"/>
      <c r="R112" s="84"/>
      <c r="S112" s="84"/>
      <c r="T112" s="85"/>
      <c r="AT112" s="18" t="s">
        <v>140</v>
      </c>
      <c r="AU112" s="18" t="s">
        <v>85</v>
      </c>
    </row>
    <row r="113" spans="2:51" s="12" customFormat="1" ht="12">
      <c r="B113" s="236"/>
      <c r="C113" s="237"/>
      <c r="D113" s="233" t="s">
        <v>142</v>
      </c>
      <c r="E113" s="238" t="s">
        <v>19</v>
      </c>
      <c r="F113" s="239" t="s">
        <v>160</v>
      </c>
      <c r="G113" s="237"/>
      <c r="H113" s="238" t="s">
        <v>19</v>
      </c>
      <c r="I113" s="240"/>
      <c r="J113" s="237"/>
      <c r="K113" s="237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142</v>
      </c>
      <c r="AU113" s="245" t="s">
        <v>85</v>
      </c>
      <c r="AV113" s="12" t="s">
        <v>83</v>
      </c>
      <c r="AW113" s="12" t="s">
        <v>37</v>
      </c>
      <c r="AX113" s="12" t="s">
        <v>76</v>
      </c>
      <c r="AY113" s="245" t="s">
        <v>131</v>
      </c>
    </row>
    <row r="114" spans="2:51" s="13" customFormat="1" ht="12">
      <c r="B114" s="246"/>
      <c r="C114" s="247"/>
      <c r="D114" s="233" t="s">
        <v>142</v>
      </c>
      <c r="E114" s="248" t="s">
        <v>19</v>
      </c>
      <c r="F114" s="249" t="s">
        <v>161</v>
      </c>
      <c r="G114" s="247"/>
      <c r="H114" s="250">
        <v>15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142</v>
      </c>
      <c r="AU114" s="256" t="s">
        <v>85</v>
      </c>
      <c r="AV114" s="13" t="s">
        <v>85</v>
      </c>
      <c r="AW114" s="13" t="s">
        <v>37</v>
      </c>
      <c r="AX114" s="13" t="s">
        <v>76</v>
      </c>
      <c r="AY114" s="256" t="s">
        <v>131</v>
      </c>
    </row>
    <row r="115" spans="2:51" s="14" customFormat="1" ht="12">
      <c r="B115" s="257"/>
      <c r="C115" s="258"/>
      <c r="D115" s="233" t="s">
        <v>142</v>
      </c>
      <c r="E115" s="259" t="s">
        <v>19</v>
      </c>
      <c r="F115" s="260" t="s">
        <v>146</v>
      </c>
      <c r="G115" s="258"/>
      <c r="H115" s="261">
        <v>15</v>
      </c>
      <c r="I115" s="262"/>
      <c r="J115" s="258"/>
      <c r="K115" s="258"/>
      <c r="L115" s="263"/>
      <c r="M115" s="264"/>
      <c r="N115" s="265"/>
      <c r="O115" s="265"/>
      <c r="P115" s="265"/>
      <c r="Q115" s="265"/>
      <c r="R115" s="265"/>
      <c r="S115" s="265"/>
      <c r="T115" s="266"/>
      <c r="AT115" s="267" t="s">
        <v>142</v>
      </c>
      <c r="AU115" s="267" t="s">
        <v>85</v>
      </c>
      <c r="AV115" s="14" t="s">
        <v>138</v>
      </c>
      <c r="AW115" s="14" t="s">
        <v>37</v>
      </c>
      <c r="AX115" s="14" t="s">
        <v>83</v>
      </c>
      <c r="AY115" s="267" t="s">
        <v>131</v>
      </c>
    </row>
    <row r="116" spans="2:65" s="1" customFormat="1" ht="16.5" customHeight="1">
      <c r="B116" s="39"/>
      <c r="C116" s="220" t="s">
        <v>138</v>
      </c>
      <c r="D116" s="220" t="s">
        <v>133</v>
      </c>
      <c r="E116" s="221" t="s">
        <v>162</v>
      </c>
      <c r="F116" s="222" t="s">
        <v>163</v>
      </c>
      <c r="G116" s="223" t="s">
        <v>164</v>
      </c>
      <c r="H116" s="224">
        <v>15.5</v>
      </c>
      <c r="I116" s="225"/>
      <c r="J116" s="226">
        <f>ROUND(I116*H116,2)</f>
        <v>0</v>
      </c>
      <c r="K116" s="222" t="s">
        <v>137</v>
      </c>
      <c r="L116" s="44"/>
      <c r="M116" s="227" t="s">
        <v>19</v>
      </c>
      <c r="N116" s="228" t="s">
        <v>47</v>
      </c>
      <c r="O116" s="84"/>
      <c r="P116" s="229">
        <f>O116*H116</f>
        <v>0</v>
      </c>
      <c r="Q116" s="229">
        <v>0</v>
      </c>
      <c r="R116" s="229">
        <f>Q116*H116</f>
        <v>0</v>
      </c>
      <c r="S116" s="229">
        <v>0.205</v>
      </c>
      <c r="T116" s="230">
        <f>S116*H116</f>
        <v>3.1774999999999998</v>
      </c>
      <c r="AR116" s="231" t="s">
        <v>138</v>
      </c>
      <c r="AT116" s="231" t="s">
        <v>133</v>
      </c>
      <c r="AU116" s="231" t="s">
        <v>85</v>
      </c>
      <c r="AY116" s="18" t="s">
        <v>131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83</v>
      </c>
      <c r="BK116" s="232">
        <f>ROUND(I116*H116,2)</f>
        <v>0</v>
      </c>
      <c r="BL116" s="18" t="s">
        <v>138</v>
      </c>
      <c r="BM116" s="231" t="s">
        <v>165</v>
      </c>
    </row>
    <row r="117" spans="2:47" s="1" customFormat="1" ht="12">
      <c r="B117" s="39"/>
      <c r="C117" s="40"/>
      <c r="D117" s="233" t="s">
        <v>140</v>
      </c>
      <c r="E117" s="40"/>
      <c r="F117" s="234" t="s">
        <v>166</v>
      </c>
      <c r="G117" s="40"/>
      <c r="H117" s="40"/>
      <c r="I117" s="146"/>
      <c r="J117" s="40"/>
      <c r="K117" s="40"/>
      <c r="L117" s="44"/>
      <c r="M117" s="235"/>
      <c r="N117" s="84"/>
      <c r="O117" s="84"/>
      <c r="P117" s="84"/>
      <c r="Q117" s="84"/>
      <c r="R117" s="84"/>
      <c r="S117" s="84"/>
      <c r="T117" s="85"/>
      <c r="AT117" s="18" t="s">
        <v>140</v>
      </c>
      <c r="AU117" s="18" t="s">
        <v>85</v>
      </c>
    </row>
    <row r="118" spans="2:51" s="12" customFormat="1" ht="12">
      <c r="B118" s="236"/>
      <c r="C118" s="237"/>
      <c r="D118" s="233" t="s">
        <v>142</v>
      </c>
      <c r="E118" s="238" t="s">
        <v>19</v>
      </c>
      <c r="F118" s="239" t="s">
        <v>167</v>
      </c>
      <c r="G118" s="237"/>
      <c r="H118" s="238" t="s">
        <v>19</v>
      </c>
      <c r="I118" s="240"/>
      <c r="J118" s="237"/>
      <c r="K118" s="237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142</v>
      </c>
      <c r="AU118" s="245" t="s">
        <v>85</v>
      </c>
      <c r="AV118" s="12" t="s">
        <v>83</v>
      </c>
      <c r="AW118" s="12" t="s">
        <v>37</v>
      </c>
      <c r="AX118" s="12" t="s">
        <v>76</v>
      </c>
      <c r="AY118" s="245" t="s">
        <v>131</v>
      </c>
    </row>
    <row r="119" spans="2:51" s="13" customFormat="1" ht="12">
      <c r="B119" s="246"/>
      <c r="C119" s="247"/>
      <c r="D119" s="233" t="s">
        <v>142</v>
      </c>
      <c r="E119" s="248" t="s">
        <v>19</v>
      </c>
      <c r="F119" s="249" t="s">
        <v>168</v>
      </c>
      <c r="G119" s="247"/>
      <c r="H119" s="250">
        <v>11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AT119" s="256" t="s">
        <v>142</v>
      </c>
      <c r="AU119" s="256" t="s">
        <v>85</v>
      </c>
      <c r="AV119" s="13" t="s">
        <v>85</v>
      </c>
      <c r="AW119" s="13" t="s">
        <v>37</v>
      </c>
      <c r="AX119" s="13" t="s">
        <v>76</v>
      </c>
      <c r="AY119" s="256" t="s">
        <v>131</v>
      </c>
    </row>
    <row r="120" spans="2:51" s="13" customFormat="1" ht="12">
      <c r="B120" s="246"/>
      <c r="C120" s="247"/>
      <c r="D120" s="233" t="s">
        <v>142</v>
      </c>
      <c r="E120" s="248" t="s">
        <v>19</v>
      </c>
      <c r="F120" s="249" t="s">
        <v>169</v>
      </c>
      <c r="G120" s="247"/>
      <c r="H120" s="250">
        <v>4.5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142</v>
      </c>
      <c r="AU120" s="256" t="s">
        <v>85</v>
      </c>
      <c r="AV120" s="13" t="s">
        <v>85</v>
      </c>
      <c r="AW120" s="13" t="s">
        <v>37</v>
      </c>
      <c r="AX120" s="13" t="s">
        <v>76</v>
      </c>
      <c r="AY120" s="256" t="s">
        <v>131</v>
      </c>
    </row>
    <row r="121" spans="2:51" s="14" customFormat="1" ht="12">
      <c r="B121" s="257"/>
      <c r="C121" s="258"/>
      <c r="D121" s="233" t="s">
        <v>142</v>
      </c>
      <c r="E121" s="259" t="s">
        <v>19</v>
      </c>
      <c r="F121" s="260" t="s">
        <v>146</v>
      </c>
      <c r="G121" s="258"/>
      <c r="H121" s="261">
        <v>15.5</v>
      </c>
      <c r="I121" s="262"/>
      <c r="J121" s="258"/>
      <c r="K121" s="258"/>
      <c r="L121" s="263"/>
      <c r="M121" s="264"/>
      <c r="N121" s="265"/>
      <c r="O121" s="265"/>
      <c r="P121" s="265"/>
      <c r="Q121" s="265"/>
      <c r="R121" s="265"/>
      <c r="S121" s="265"/>
      <c r="T121" s="266"/>
      <c r="AT121" s="267" t="s">
        <v>142</v>
      </c>
      <c r="AU121" s="267" t="s">
        <v>85</v>
      </c>
      <c r="AV121" s="14" t="s">
        <v>138</v>
      </c>
      <c r="AW121" s="14" t="s">
        <v>37</v>
      </c>
      <c r="AX121" s="14" t="s">
        <v>83</v>
      </c>
      <c r="AY121" s="267" t="s">
        <v>131</v>
      </c>
    </row>
    <row r="122" spans="2:65" s="1" customFormat="1" ht="16.5" customHeight="1">
      <c r="B122" s="39"/>
      <c r="C122" s="220" t="s">
        <v>170</v>
      </c>
      <c r="D122" s="220" t="s">
        <v>133</v>
      </c>
      <c r="E122" s="221" t="s">
        <v>171</v>
      </c>
      <c r="F122" s="222" t="s">
        <v>172</v>
      </c>
      <c r="G122" s="223" t="s">
        <v>173</v>
      </c>
      <c r="H122" s="224">
        <v>69.788</v>
      </c>
      <c r="I122" s="225"/>
      <c r="J122" s="226">
        <f>ROUND(I122*H122,2)</f>
        <v>0</v>
      </c>
      <c r="K122" s="222" t="s">
        <v>137</v>
      </c>
      <c r="L122" s="44"/>
      <c r="M122" s="227" t="s">
        <v>19</v>
      </c>
      <c r="N122" s="228" t="s">
        <v>47</v>
      </c>
      <c r="O122" s="84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1" t="s">
        <v>138</v>
      </c>
      <c r="AT122" s="231" t="s">
        <v>133</v>
      </c>
      <c r="AU122" s="231" t="s">
        <v>85</v>
      </c>
      <c r="AY122" s="18" t="s">
        <v>131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83</v>
      </c>
      <c r="BK122" s="232">
        <f>ROUND(I122*H122,2)</f>
        <v>0</v>
      </c>
      <c r="BL122" s="18" t="s">
        <v>138</v>
      </c>
      <c r="BM122" s="231" t="s">
        <v>174</v>
      </c>
    </row>
    <row r="123" spans="2:47" s="1" customFormat="1" ht="12">
      <c r="B123" s="39"/>
      <c r="C123" s="40"/>
      <c r="D123" s="233" t="s">
        <v>140</v>
      </c>
      <c r="E123" s="40"/>
      <c r="F123" s="234" t="s">
        <v>175</v>
      </c>
      <c r="G123" s="40"/>
      <c r="H123" s="40"/>
      <c r="I123" s="146"/>
      <c r="J123" s="40"/>
      <c r="K123" s="40"/>
      <c r="L123" s="44"/>
      <c r="M123" s="235"/>
      <c r="N123" s="84"/>
      <c r="O123" s="84"/>
      <c r="P123" s="84"/>
      <c r="Q123" s="84"/>
      <c r="R123" s="84"/>
      <c r="S123" s="84"/>
      <c r="T123" s="85"/>
      <c r="AT123" s="18" t="s">
        <v>140</v>
      </c>
      <c r="AU123" s="18" t="s">
        <v>85</v>
      </c>
    </row>
    <row r="124" spans="2:51" s="12" customFormat="1" ht="12">
      <c r="B124" s="236"/>
      <c r="C124" s="237"/>
      <c r="D124" s="233" t="s">
        <v>142</v>
      </c>
      <c r="E124" s="238" t="s">
        <v>19</v>
      </c>
      <c r="F124" s="239" t="s">
        <v>176</v>
      </c>
      <c r="G124" s="237"/>
      <c r="H124" s="238" t="s">
        <v>19</v>
      </c>
      <c r="I124" s="240"/>
      <c r="J124" s="237"/>
      <c r="K124" s="237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142</v>
      </c>
      <c r="AU124" s="245" t="s">
        <v>85</v>
      </c>
      <c r="AV124" s="12" t="s">
        <v>83</v>
      </c>
      <c r="AW124" s="12" t="s">
        <v>37</v>
      </c>
      <c r="AX124" s="12" t="s">
        <v>76</v>
      </c>
      <c r="AY124" s="245" t="s">
        <v>131</v>
      </c>
    </row>
    <row r="125" spans="2:51" s="13" customFormat="1" ht="12">
      <c r="B125" s="246"/>
      <c r="C125" s="247"/>
      <c r="D125" s="233" t="s">
        <v>142</v>
      </c>
      <c r="E125" s="248" t="s">
        <v>19</v>
      </c>
      <c r="F125" s="249" t="s">
        <v>177</v>
      </c>
      <c r="G125" s="247"/>
      <c r="H125" s="250">
        <v>41.895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AT125" s="256" t="s">
        <v>142</v>
      </c>
      <c r="AU125" s="256" t="s">
        <v>85</v>
      </c>
      <c r="AV125" s="13" t="s">
        <v>85</v>
      </c>
      <c r="AW125" s="13" t="s">
        <v>37</v>
      </c>
      <c r="AX125" s="13" t="s">
        <v>76</v>
      </c>
      <c r="AY125" s="256" t="s">
        <v>131</v>
      </c>
    </row>
    <row r="126" spans="2:51" s="12" customFormat="1" ht="12">
      <c r="B126" s="236"/>
      <c r="C126" s="237"/>
      <c r="D126" s="233" t="s">
        <v>142</v>
      </c>
      <c r="E126" s="238" t="s">
        <v>19</v>
      </c>
      <c r="F126" s="239" t="s">
        <v>178</v>
      </c>
      <c r="G126" s="237"/>
      <c r="H126" s="238" t="s">
        <v>19</v>
      </c>
      <c r="I126" s="240"/>
      <c r="J126" s="237"/>
      <c r="K126" s="237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142</v>
      </c>
      <c r="AU126" s="245" t="s">
        <v>85</v>
      </c>
      <c r="AV126" s="12" t="s">
        <v>83</v>
      </c>
      <c r="AW126" s="12" t="s">
        <v>37</v>
      </c>
      <c r="AX126" s="12" t="s">
        <v>76</v>
      </c>
      <c r="AY126" s="245" t="s">
        <v>131</v>
      </c>
    </row>
    <row r="127" spans="2:51" s="13" customFormat="1" ht="12">
      <c r="B127" s="246"/>
      <c r="C127" s="247"/>
      <c r="D127" s="233" t="s">
        <v>142</v>
      </c>
      <c r="E127" s="248" t="s">
        <v>19</v>
      </c>
      <c r="F127" s="249" t="s">
        <v>179</v>
      </c>
      <c r="G127" s="247"/>
      <c r="H127" s="250">
        <v>-10.501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142</v>
      </c>
      <c r="AU127" s="256" t="s">
        <v>85</v>
      </c>
      <c r="AV127" s="13" t="s">
        <v>85</v>
      </c>
      <c r="AW127" s="13" t="s">
        <v>37</v>
      </c>
      <c r="AX127" s="13" t="s">
        <v>76</v>
      </c>
      <c r="AY127" s="256" t="s">
        <v>131</v>
      </c>
    </row>
    <row r="128" spans="2:51" s="13" customFormat="1" ht="12">
      <c r="B128" s="246"/>
      <c r="C128" s="247"/>
      <c r="D128" s="233" t="s">
        <v>142</v>
      </c>
      <c r="E128" s="248" t="s">
        <v>19</v>
      </c>
      <c r="F128" s="249" t="s">
        <v>180</v>
      </c>
      <c r="G128" s="247"/>
      <c r="H128" s="250">
        <v>-3.501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142</v>
      </c>
      <c r="AU128" s="256" t="s">
        <v>85</v>
      </c>
      <c r="AV128" s="13" t="s">
        <v>85</v>
      </c>
      <c r="AW128" s="13" t="s">
        <v>37</v>
      </c>
      <c r="AX128" s="13" t="s">
        <v>76</v>
      </c>
      <c r="AY128" s="256" t="s">
        <v>131</v>
      </c>
    </row>
    <row r="129" spans="2:51" s="15" customFormat="1" ht="12">
      <c r="B129" s="268"/>
      <c r="C129" s="269"/>
      <c r="D129" s="233" t="s">
        <v>142</v>
      </c>
      <c r="E129" s="270" t="s">
        <v>19</v>
      </c>
      <c r="F129" s="271" t="s">
        <v>181</v>
      </c>
      <c r="G129" s="269"/>
      <c r="H129" s="272">
        <v>27.893</v>
      </c>
      <c r="I129" s="273"/>
      <c r="J129" s="269"/>
      <c r="K129" s="269"/>
      <c r="L129" s="274"/>
      <c r="M129" s="275"/>
      <c r="N129" s="276"/>
      <c r="O129" s="276"/>
      <c r="P129" s="276"/>
      <c r="Q129" s="276"/>
      <c r="R129" s="276"/>
      <c r="S129" s="276"/>
      <c r="T129" s="277"/>
      <c r="AT129" s="278" t="s">
        <v>142</v>
      </c>
      <c r="AU129" s="278" t="s">
        <v>85</v>
      </c>
      <c r="AV129" s="15" t="s">
        <v>155</v>
      </c>
      <c r="AW129" s="15" t="s">
        <v>37</v>
      </c>
      <c r="AX129" s="15" t="s">
        <v>76</v>
      </c>
      <c r="AY129" s="278" t="s">
        <v>131</v>
      </c>
    </row>
    <row r="130" spans="2:51" s="12" customFormat="1" ht="12">
      <c r="B130" s="236"/>
      <c r="C130" s="237"/>
      <c r="D130" s="233" t="s">
        <v>142</v>
      </c>
      <c r="E130" s="238" t="s">
        <v>19</v>
      </c>
      <c r="F130" s="239" t="s">
        <v>182</v>
      </c>
      <c r="G130" s="237"/>
      <c r="H130" s="238" t="s">
        <v>19</v>
      </c>
      <c r="I130" s="240"/>
      <c r="J130" s="237"/>
      <c r="K130" s="237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142</v>
      </c>
      <c r="AU130" s="245" t="s">
        <v>85</v>
      </c>
      <c r="AV130" s="12" t="s">
        <v>83</v>
      </c>
      <c r="AW130" s="12" t="s">
        <v>37</v>
      </c>
      <c r="AX130" s="12" t="s">
        <v>76</v>
      </c>
      <c r="AY130" s="245" t="s">
        <v>131</v>
      </c>
    </row>
    <row r="131" spans="2:51" s="13" customFormat="1" ht="12">
      <c r="B131" s="246"/>
      <c r="C131" s="247"/>
      <c r="D131" s="233" t="s">
        <v>142</v>
      </c>
      <c r="E131" s="248" t="s">
        <v>19</v>
      </c>
      <c r="F131" s="249" t="s">
        <v>177</v>
      </c>
      <c r="G131" s="247"/>
      <c r="H131" s="250">
        <v>41.895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AT131" s="256" t="s">
        <v>142</v>
      </c>
      <c r="AU131" s="256" t="s">
        <v>85</v>
      </c>
      <c r="AV131" s="13" t="s">
        <v>85</v>
      </c>
      <c r="AW131" s="13" t="s">
        <v>37</v>
      </c>
      <c r="AX131" s="13" t="s">
        <v>76</v>
      </c>
      <c r="AY131" s="256" t="s">
        <v>131</v>
      </c>
    </row>
    <row r="132" spans="2:51" s="15" customFormat="1" ht="12">
      <c r="B132" s="268"/>
      <c r="C132" s="269"/>
      <c r="D132" s="233" t="s">
        <v>142</v>
      </c>
      <c r="E132" s="270" t="s">
        <v>19</v>
      </c>
      <c r="F132" s="271" t="s">
        <v>181</v>
      </c>
      <c r="G132" s="269"/>
      <c r="H132" s="272">
        <v>41.895</v>
      </c>
      <c r="I132" s="273"/>
      <c r="J132" s="269"/>
      <c r="K132" s="269"/>
      <c r="L132" s="274"/>
      <c r="M132" s="275"/>
      <c r="N132" s="276"/>
      <c r="O132" s="276"/>
      <c r="P132" s="276"/>
      <c r="Q132" s="276"/>
      <c r="R132" s="276"/>
      <c r="S132" s="276"/>
      <c r="T132" s="277"/>
      <c r="AT132" s="278" t="s">
        <v>142</v>
      </c>
      <c r="AU132" s="278" t="s">
        <v>85</v>
      </c>
      <c r="AV132" s="15" t="s">
        <v>155</v>
      </c>
      <c r="AW132" s="15" t="s">
        <v>37</v>
      </c>
      <c r="AX132" s="15" t="s">
        <v>76</v>
      </c>
      <c r="AY132" s="278" t="s">
        <v>131</v>
      </c>
    </row>
    <row r="133" spans="2:51" s="14" customFormat="1" ht="12">
      <c r="B133" s="257"/>
      <c r="C133" s="258"/>
      <c r="D133" s="233" t="s">
        <v>142</v>
      </c>
      <c r="E133" s="259" t="s">
        <v>19</v>
      </c>
      <c r="F133" s="260" t="s">
        <v>146</v>
      </c>
      <c r="G133" s="258"/>
      <c r="H133" s="261">
        <v>69.788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6"/>
      <c r="AT133" s="267" t="s">
        <v>142</v>
      </c>
      <c r="AU133" s="267" t="s">
        <v>85</v>
      </c>
      <c r="AV133" s="14" t="s">
        <v>138</v>
      </c>
      <c r="AW133" s="14" t="s">
        <v>37</v>
      </c>
      <c r="AX133" s="14" t="s">
        <v>83</v>
      </c>
      <c r="AY133" s="267" t="s">
        <v>131</v>
      </c>
    </row>
    <row r="134" spans="2:65" s="1" customFormat="1" ht="16.5" customHeight="1">
      <c r="B134" s="39"/>
      <c r="C134" s="220" t="s">
        <v>183</v>
      </c>
      <c r="D134" s="220" t="s">
        <v>133</v>
      </c>
      <c r="E134" s="221" t="s">
        <v>184</v>
      </c>
      <c r="F134" s="222" t="s">
        <v>185</v>
      </c>
      <c r="G134" s="223" t="s">
        <v>173</v>
      </c>
      <c r="H134" s="224">
        <v>34.894</v>
      </c>
      <c r="I134" s="225"/>
      <c r="J134" s="226">
        <f>ROUND(I134*H134,2)</f>
        <v>0</v>
      </c>
      <c r="K134" s="222" t="s">
        <v>137</v>
      </c>
      <c r="L134" s="44"/>
      <c r="M134" s="227" t="s">
        <v>19</v>
      </c>
      <c r="N134" s="228" t="s">
        <v>47</v>
      </c>
      <c r="O134" s="84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138</v>
      </c>
      <c r="AT134" s="231" t="s">
        <v>133</v>
      </c>
      <c r="AU134" s="231" t="s">
        <v>85</v>
      </c>
      <c r="AY134" s="18" t="s">
        <v>131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83</v>
      </c>
      <c r="BK134" s="232">
        <f>ROUND(I134*H134,2)</f>
        <v>0</v>
      </c>
      <c r="BL134" s="18" t="s">
        <v>138</v>
      </c>
      <c r="BM134" s="231" t="s">
        <v>186</v>
      </c>
    </row>
    <row r="135" spans="2:47" s="1" customFormat="1" ht="12">
      <c r="B135" s="39"/>
      <c r="C135" s="40"/>
      <c r="D135" s="233" t="s">
        <v>140</v>
      </c>
      <c r="E135" s="40"/>
      <c r="F135" s="234" t="s">
        <v>187</v>
      </c>
      <c r="G135" s="40"/>
      <c r="H135" s="40"/>
      <c r="I135" s="146"/>
      <c r="J135" s="40"/>
      <c r="K135" s="40"/>
      <c r="L135" s="44"/>
      <c r="M135" s="235"/>
      <c r="N135" s="84"/>
      <c r="O135" s="84"/>
      <c r="P135" s="84"/>
      <c r="Q135" s="84"/>
      <c r="R135" s="84"/>
      <c r="S135" s="84"/>
      <c r="T135" s="85"/>
      <c r="AT135" s="18" t="s">
        <v>140</v>
      </c>
      <c r="AU135" s="18" t="s">
        <v>85</v>
      </c>
    </row>
    <row r="136" spans="2:51" s="12" customFormat="1" ht="12">
      <c r="B136" s="236"/>
      <c r="C136" s="237"/>
      <c r="D136" s="233" t="s">
        <v>142</v>
      </c>
      <c r="E136" s="238" t="s">
        <v>19</v>
      </c>
      <c r="F136" s="239" t="s">
        <v>188</v>
      </c>
      <c r="G136" s="237"/>
      <c r="H136" s="238" t="s">
        <v>19</v>
      </c>
      <c r="I136" s="240"/>
      <c r="J136" s="237"/>
      <c r="K136" s="237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142</v>
      </c>
      <c r="AU136" s="245" t="s">
        <v>85</v>
      </c>
      <c r="AV136" s="12" t="s">
        <v>83</v>
      </c>
      <c r="AW136" s="12" t="s">
        <v>37</v>
      </c>
      <c r="AX136" s="12" t="s">
        <v>76</v>
      </c>
      <c r="AY136" s="245" t="s">
        <v>131</v>
      </c>
    </row>
    <row r="137" spans="2:51" s="13" customFormat="1" ht="12">
      <c r="B137" s="246"/>
      <c r="C137" s="247"/>
      <c r="D137" s="233" t="s">
        <v>142</v>
      </c>
      <c r="E137" s="248" t="s">
        <v>19</v>
      </c>
      <c r="F137" s="249" t="s">
        <v>189</v>
      </c>
      <c r="G137" s="247"/>
      <c r="H137" s="250">
        <v>34.894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AT137" s="256" t="s">
        <v>142</v>
      </c>
      <c r="AU137" s="256" t="s">
        <v>85</v>
      </c>
      <c r="AV137" s="13" t="s">
        <v>85</v>
      </c>
      <c r="AW137" s="13" t="s">
        <v>37</v>
      </c>
      <c r="AX137" s="13" t="s">
        <v>76</v>
      </c>
      <c r="AY137" s="256" t="s">
        <v>131</v>
      </c>
    </row>
    <row r="138" spans="2:51" s="14" customFormat="1" ht="12">
      <c r="B138" s="257"/>
      <c r="C138" s="258"/>
      <c r="D138" s="233" t="s">
        <v>142</v>
      </c>
      <c r="E138" s="259" t="s">
        <v>19</v>
      </c>
      <c r="F138" s="260" t="s">
        <v>146</v>
      </c>
      <c r="G138" s="258"/>
      <c r="H138" s="261">
        <v>34.894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AT138" s="267" t="s">
        <v>142</v>
      </c>
      <c r="AU138" s="267" t="s">
        <v>85</v>
      </c>
      <c r="AV138" s="14" t="s">
        <v>138</v>
      </c>
      <c r="AW138" s="14" t="s">
        <v>37</v>
      </c>
      <c r="AX138" s="14" t="s">
        <v>83</v>
      </c>
      <c r="AY138" s="267" t="s">
        <v>131</v>
      </c>
    </row>
    <row r="139" spans="2:65" s="1" customFormat="1" ht="16.5" customHeight="1">
      <c r="B139" s="39"/>
      <c r="C139" s="220" t="s">
        <v>190</v>
      </c>
      <c r="D139" s="220" t="s">
        <v>133</v>
      </c>
      <c r="E139" s="221" t="s">
        <v>191</v>
      </c>
      <c r="F139" s="222" t="s">
        <v>192</v>
      </c>
      <c r="G139" s="223" t="s">
        <v>173</v>
      </c>
      <c r="H139" s="224">
        <v>69.788</v>
      </c>
      <c r="I139" s="225"/>
      <c r="J139" s="226">
        <f>ROUND(I139*H139,2)</f>
        <v>0</v>
      </c>
      <c r="K139" s="222" t="s">
        <v>137</v>
      </c>
      <c r="L139" s="44"/>
      <c r="M139" s="227" t="s">
        <v>19</v>
      </c>
      <c r="N139" s="228" t="s">
        <v>47</v>
      </c>
      <c r="O139" s="84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1" t="s">
        <v>138</v>
      </c>
      <c r="AT139" s="231" t="s">
        <v>133</v>
      </c>
      <c r="AU139" s="231" t="s">
        <v>85</v>
      </c>
      <c r="AY139" s="18" t="s">
        <v>131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83</v>
      </c>
      <c r="BK139" s="232">
        <f>ROUND(I139*H139,2)</f>
        <v>0</v>
      </c>
      <c r="BL139" s="18" t="s">
        <v>138</v>
      </c>
      <c r="BM139" s="231" t="s">
        <v>193</v>
      </c>
    </row>
    <row r="140" spans="2:47" s="1" customFormat="1" ht="12">
      <c r="B140" s="39"/>
      <c r="C140" s="40"/>
      <c r="D140" s="233" t="s">
        <v>140</v>
      </c>
      <c r="E140" s="40"/>
      <c r="F140" s="234" t="s">
        <v>194</v>
      </c>
      <c r="G140" s="40"/>
      <c r="H140" s="40"/>
      <c r="I140" s="146"/>
      <c r="J140" s="40"/>
      <c r="K140" s="40"/>
      <c r="L140" s="44"/>
      <c r="M140" s="235"/>
      <c r="N140" s="84"/>
      <c r="O140" s="84"/>
      <c r="P140" s="84"/>
      <c r="Q140" s="84"/>
      <c r="R140" s="84"/>
      <c r="S140" s="84"/>
      <c r="T140" s="85"/>
      <c r="AT140" s="18" t="s">
        <v>140</v>
      </c>
      <c r="AU140" s="18" t="s">
        <v>85</v>
      </c>
    </row>
    <row r="141" spans="2:51" s="12" customFormat="1" ht="12">
      <c r="B141" s="236"/>
      <c r="C141" s="237"/>
      <c r="D141" s="233" t="s">
        <v>142</v>
      </c>
      <c r="E141" s="238" t="s">
        <v>19</v>
      </c>
      <c r="F141" s="239" t="s">
        <v>195</v>
      </c>
      <c r="G141" s="237"/>
      <c r="H141" s="238" t="s">
        <v>19</v>
      </c>
      <c r="I141" s="240"/>
      <c r="J141" s="237"/>
      <c r="K141" s="237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142</v>
      </c>
      <c r="AU141" s="245" t="s">
        <v>85</v>
      </c>
      <c r="AV141" s="12" t="s">
        <v>83</v>
      </c>
      <c r="AW141" s="12" t="s">
        <v>37</v>
      </c>
      <c r="AX141" s="12" t="s">
        <v>76</v>
      </c>
      <c r="AY141" s="245" t="s">
        <v>131</v>
      </c>
    </row>
    <row r="142" spans="2:51" s="13" customFormat="1" ht="12">
      <c r="B142" s="246"/>
      <c r="C142" s="247"/>
      <c r="D142" s="233" t="s">
        <v>142</v>
      </c>
      <c r="E142" s="248" t="s">
        <v>19</v>
      </c>
      <c r="F142" s="249" t="s">
        <v>196</v>
      </c>
      <c r="G142" s="247"/>
      <c r="H142" s="250">
        <v>69.788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142</v>
      </c>
      <c r="AU142" s="256" t="s">
        <v>85</v>
      </c>
      <c r="AV142" s="13" t="s">
        <v>85</v>
      </c>
      <c r="AW142" s="13" t="s">
        <v>37</v>
      </c>
      <c r="AX142" s="13" t="s">
        <v>76</v>
      </c>
      <c r="AY142" s="256" t="s">
        <v>131</v>
      </c>
    </row>
    <row r="143" spans="2:51" s="14" customFormat="1" ht="12">
      <c r="B143" s="257"/>
      <c r="C143" s="258"/>
      <c r="D143" s="233" t="s">
        <v>142</v>
      </c>
      <c r="E143" s="259" t="s">
        <v>19</v>
      </c>
      <c r="F143" s="260" t="s">
        <v>146</v>
      </c>
      <c r="G143" s="258"/>
      <c r="H143" s="261">
        <v>69.788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AT143" s="267" t="s">
        <v>142</v>
      </c>
      <c r="AU143" s="267" t="s">
        <v>85</v>
      </c>
      <c r="AV143" s="14" t="s">
        <v>138</v>
      </c>
      <c r="AW143" s="14" t="s">
        <v>37</v>
      </c>
      <c r="AX143" s="14" t="s">
        <v>83</v>
      </c>
      <c r="AY143" s="267" t="s">
        <v>131</v>
      </c>
    </row>
    <row r="144" spans="2:65" s="1" customFormat="1" ht="16.5" customHeight="1">
      <c r="B144" s="39"/>
      <c r="C144" s="220" t="s">
        <v>197</v>
      </c>
      <c r="D144" s="220" t="s">
        <v>133</v>
      </c>
      <c r="E144" s="221" t="s">
        <v>198</v>
      </c>
      <c r="F144" s="222" t="s">
        <v>199</v>
      </c>
      <c r="G144" s="223" t="s">
        <v>173</v>
      </c>
      <c r="H144" s="224">
        <v>41.895</v>
      </c>
      <c r="I144" s="225"/>
      <c r="J144" s="226">
        <f>ROUND(I144*H144,2)</f>
        <v>0</v>
      </c>
      <c r="K144" s="222" t="s">
        <v>137</v>
      </c>
      <c r="L144" s="44"/>
      <c r="M144" s="227" t="s">
        <v>19</v>
      </c>
      <c r="N144" s="228" t="s">
        <v>47</v>
      </c>
      <c r="O144" s="84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138</v>
      </c>
      <c r="AT144" s="231" t="s">
        <v>133</v>
      </c>
      <c r="AU144" s="231" t="s">
        <v>85</v>
      </c>
      <c r="AY144" s="18" t="s">
        <v>131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83</v>
      </c>
      <c r="BK144" s="232">
        <f>ROUND(I144*H144,2)</f>
        <v>0</v>
      </c>
      <c r="BL144" s="18" t="s">
        <v>138</v>
      </c>
      <c r="BM144" s="231" t="s">
        <v>200</v>
      </c>
    </row>
    <row r="145" spans="2:47" s="1" customFormat="1" ht="12">
      <c r="B145" s="39"/>
      <c r="C145" s="40"/>
      <c r="D145" s="233" t="s">
        <v>140</v>
      </c>
      <c r="E145" s="40"/>
      <c r="F145" s="234" t="s">
        <v>201</v>
      </c>
      <c r="G145" s="40"/>
      <c r="H145" s="40"/>
      <c r="I145" s="146"/>
      <c r="J145" s="40"/>
      <c r="K145" s="40"/>
      <c r="L145" s="44"/>
      <c r="M145" s="235"/>
      <c r="N145" s="84"/>
      <c r="O145" s="84"/>
      <c r="P145" s="84"/>
      <c r="Q145" s="84"/>
      <c r="R145" s="84"/>
      <c r="S145" s="84"/>
      <c r="T145" s="85"/>
      <c r="AT145" s="18" t="s">
        <v>140</v>
      </c>
      <c r="AU145" s="18" t="s">
        <v>85</v>
      </c>
    </row>
    <row r="146" spans="2:51" s="12" customFormat="1" ht="12">
      <c r="B146" s="236"/>
      <c r="C146" s="237"/>
      <c r="D146" s="233" t="s">
        <v>142</v>
      </c>
      <c r="E146" s="238" t="s">
        <v>19</v>
      </c>
      <c r="F146" s="239" t="s">
        <v>202</v>
      </c>
      <c r="G146" s="237"/>
      <c r="H146" s="238" t="s">
        <v>19</v>
      </c>
      <c r="I146" s="240"/>
      <c r="J146" s="237"/>
      <c r="K146" s="237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142</v>
      </c>
      <c r="AU146" s="245" t="s">
        <v>85</v>
      </c>
      <c r="AV146" s="12" t="s">
        <v>83</v>
      </c>
      <c r="AW146" s="12" t="s">
        <v>37</v>
      </c>
      <c r="AX146" s="12" t="s">
        <v>76</v>
      </c>
      <c r="AY146" s="245" t="s">
        <v>131</v>
      </c>
    </row>
    <row r="147" spans="2:51" s="13" customFormat="1" ht="12">
      <c r="B147" s="246"/>
      <c r="C147" s="247"/>
      <c r="D147" s="233" t="s">
        <v>142</v>
      </c>
      <c r="E147" s="248" t="s">
        <v>19</v>
      </c>
      <c r="F147" s="249" t="s">
        <v>177</v>
      </c>
      <c r="G147" s="247"/>
      <c r="H147" s="250">
        <v>41.895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142</v>
      </c>
      <c r="AU147" s="256" t="s">
        <v>85</v>
      </c>
      <c r="AV147" s="13" t="s">
        <v>85</v>
      </c>
      <c r="AW147" s="13" t="s">
        <v>37</v>
      </c>
      <c r="AX147" s="13" t="s">
        <v>76</v>
      </c>
      <c r="AY147" s="256" t="s">
        <v>131</v>
      </c>
    </row>
    <row r="148" spans="2:51" s="14" customFormat="1" ht="12">
      <c r="B148" s="257"/>
      <c r="C148" s="258"/>
      <c r="D148" s="233" t="s">
        <v>142</v>
      </c>
      <c r="E148" s="259" t="s">
        <v>19</v>
      </c>
      <c r="F148" s="260" t="s">
        <v>146</v>
      </c>
      <c r="G148" s="258"/>
      <c r="H148" s="261">
        <v>41.895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AT148" s="267" t="s">
        <v>142</v>
      </c>
      <c r="AU148" s="267" t="s">
        <v>85</v>
      </c>
      <c r="AV148" s="14" t="s">
        <v>138</v>
      </c>
      <c r="AW148" s="14" t="s">
        <v>37</v>
      </c>
      <c r="AX148" s="14" t="s">
        <v>83</v>
      </c>
      <c r="AY148" s="267" t="s">
        <v>131</v>
      </c>
    </row>
    <row r="149" spans="2:65" s="1" customFormat="1" ht="16.5" customHeight="1">
      <c r="B149" s="39"/>
      <c r="C149" s="279" t="s">
        <v>203</v>
      </c>
      <c r="D149" s="279" t="s">
        <v>204</v>
      </c>
      <c r="E149" s="280" t="s">
        <v>205</v>
      </c>
      <c r="F149" s="281" t="s">
        <v>206</v>
      </c>
      <c r="G149" s="282" t="s">
        <v>207</v>
      </c>
      <c r="H149" s="283">
        <v>81.695</v>
      </c>
      <c r="I149" s="284"/>
      <c r="J149" s="285">
        <f>ROUND(I149*H149,2)</f>
        <v>0</v>
      </c>
      <c r="K149" s="281" t="s">
        <v>137</v>
      </c>
      <c r="L149" s="286"/>
      <c r="M149" s="287" t="s">
        <v>19</v>
      </c>
      <c r="N149" s="288" t="s">
        <v>47</v>
      </c>
      <c r="O149" s="84"/>
      <c r="P149" s="229">
        <f>O149*H149</f>
        <v>0</v>
      </c>
      <c r="Q149" s="229">
        <v>1</v>
      </c>
      <c r="R149" s="229">
        <f>Q149*H149</f>
        <v>81.695</v>
      </c>
      <c r="S149" s="229">
        <v>0</v>
      </c>
      <c r="T149" s="230">
        <f>S149*H149</f>
        <v>0</v>
      </c>
      <c r="AR149" s="231" t="s">
        <v>197</v>
      </c>
      <c r="AT149" s="231" t="s">
        <v>204</v>
      </c>
      <c r="AU149" s="231" t="s">
        <v>85</v>
      </c>
      <c r="AY149" s="18" t="s">
        <v>131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83</v>
      </c>
      <c r="BK149" s="232">
        <f>ROUND(I149*H149,2)</f>
        <v>0</v>
      </c>
      <c r="BL149" s="18" t="s">
        <v>138</v>
      </c>
      <c r="BM149" s="231" t="s">
        <v>208</v>
      </c>
    </row>
    <row r="150" spans="2:47" s="1" customFormat="1" ht="12">
      <c r="B150" s="39"/>
      <c r="C150" s="40"/>
      <c r="D150" s="233" t="s">
        <v>140</v>
      </c>
      <c r="E150" s="40"/>
      <c r="F150" s="234" t="s">
        <v>206</v>
      </c>
      <c r="G150" s="40"/>
      <c r="H150" s="40"/>
      <c r="I150" s="146"/>
      <c r="J150" s="40"/>
      <c r="K150" s="40"/>
      <c r="L150" s="44"/>
      <c r="M150" s="235"/>
      <c r="N150" s="84"/>
      <c r="O150" s="84"/>
      <c r="P150" s="84"/>
      <c r="Q150" s="84"/>
      <c r="R150" s="84"/>
      <c r="S150" s="84"/>
      <c r="T150" s="85"/>
      <c r="AT150" s="18" t="s">
        <v>140</v>
      </c>
      <c r="AU150" s="18" t="s">
        <v>85</v>
      </c>
    </row>
    <row r="151" spans="2:51" s="12" customFormat="1" ht="12">
      <c r="B151" s="236"/>
      <c r="C151" s="237"/>
      <c r="D151" s="233" t="s">
        <v>142</v>
      </c>
      <c r="E151" s="238" t="s">
        <v>19</v>
      </c>
      <c r="F151" s="239" t="s">
        <v>209</v>
      </c>
      <c r="G151" s="237"/>
      <c r="H151" s="238" t="s">
        <v>19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142</v>
      </c>
      <c r="AU151" s="245" t="s">
        <v>85</v>
      </c>
      <c r="AV151" s="12" t="s">
        <v>83</v>
      </c>
      <c r="AW151" s="12" t="s">
        <v>37</v>
      </c>
      <c r="AX151" s="12" t="s">
        <v>76</v>
      </c>
      <c r="AY151" s="245" t="s">
        <v>131</v>
      </c>
    </row>
    <row r="152" spans="2:51" s="13" customFormat="1" ht="12">
      <c r="B152" s="246"/>
      <c r="C152" s="247"/>
      <c r="D152" s="233" t="s">
        <v>142</v>
      </c>
      <c r="E152" s="248" t="s">
        <v>19</v>
      </c>
      <c r="F152" s="249" t="s">
        <v>210</v>
      </c>
      <c r="G152" s="247"/>
      <c r="H152" s="250">
        <v>81.695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142</v>
      </c>
      <c r="AU152" s="256" t="s">
        <v>85</v>
      </c>
      <c r="AV152" s="13" t="s">
        <v>85</v>
      </c>
      <c r="AW152" s="13" t="s">
        <v>37</v>
      </c>
      <c r="AX152" s="13" t="s">
        <v>76</v>
      </c>
      <c r="AY152" s="256" t="s">
        <v>131</v>
      </c>
    </row>
    <row r="153" spans="2:51" s="14" customFormat="1" ht="12">
      <c r="B153" s="257"/>
      <c r="C153" s="258"/>
      <c r="D153" s="233" t="s">
        <v>142</v>
      </c>
      <c r="E153" s="259" t="s">
        <v>19</v>
      </c>
      <c r="F153" s="260" t="s">
        <v>146</v>
      </c>
      <c r="G153" s="258"/>
      <c r="H153" s="261">
        <v>81.695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AT153" s="267" t="s">
        <v>142</v>
      </c>
      <c r="AU153" s="267" t="s">
        <v>85</v>
      </c>
      <c r="AV153" s="14" t="s">
        <v>138</v>
      </c>
      <c r="AW153" s="14" t="s">
        <v>37</v>
      </c>
      <c r="AX153" s="14" t="s">
        <v>83</v>
      </c>
      <c r="AY153" s="267" t="s">
        <v>131</v>
      </c>
    </row>
    <row r="154" spans="2:65" s="1" customFormat="1" ht="16.5" customHeight="1">
      <c r="B154" s="39"/>
      <c r="C154" s="220" t="s">
        <v>211</v>
      </c>
      <c r="D154" s="220" t="s">
        <v>133</v>
      </c>
      <c r="E154" s="221" t="s">
        <v>212</v>
      </c>
      <c r="F154" s="222" t="s">
        <v>213</v>
      </c>
      <c r="G154" s="223" t="s">
        <v>207</v>
      </c>
      <c r="H154" s="224">
        <v>125.618</v>
      </c>
      <c r="I154" s="225"/>
      <c r="J154" s="226">
        <f>ROUND(I154*H154,2)</f>
        <v>0</v>
      </c>
      <c r="K154" s="222" t="s">
        <v>137</v>
      </c>
      <c r="L154" s="44"/>
      <c r="M154" s="227" t="s">
        <v>19</v>
      </c>
      <c r="N154" s="228" t="s">
        <v>47</v>
      </c>
      <c r="O154" s="84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1" t="s">
        <v>138</v>
      </c>
      <c r="AT154" s="231" t="s">
        <v>133</v>
      </c>
      <c r="AU154" s="231" t="s">
        <v>85</v>
      </c>
      <c r="AY154" s="18" t="s">
        <v>131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83</v>
      </c>
      <c r="BK154" s="232">
        <f>ROUND(I154*H154,2)</f>
        <v>0</v>
      </c>
      <c r="BL154" s="18" t="s">
        <v>138</v>
      </c>
      <c r="BM154" s="231" t="s">
        <v>214</v>
      </c>
    </row>
    <row r="155" spans="2:47" s="1" customFormat="1" ht="12">
      <c r="B155" s="39"/>
      <c r="C155" s="40"/>
      <c r="D155" s="233" t="s">
        <v>140</v>
      </c>
      <c r="E155" s="40"/>
      <c r="F155" s="234" t="s">
        <v>215</v>
      </c>
      <c r="G155" s="40"/>
      <c r="H155" s="40"/>
      <c r="I155" s="146"/>
      <c r="J155" s="40"/>
      <c r="K155" s="40"/>
      <c r="L155" s="44"/>
      <c r="M155" s="235"/>
      <c r="N155" s="84"/>
      <c r="O155" s="84"/>
      <c r="P155" s="84"/>
      <c r="Q155" s="84"/>
      <c r="R155" s="84"/>
      <c r="S155" s="84"/>
      <c r="T155" s="85"/>
      <c r="AT155" s="18" t="s">
        <v>140</v>
      </c>
      <c r="AU155" s="18" t="s">
        <v>85</v>
      </c>
    </row>
    <row r="156" spans="2:51" s="12" customFormat="1" ht="12">
      <c r="B156" s="236"/>
      <c r="C156" s="237"/>
      <c r="D156" s="233" t="s">
        <v>142</v>
      </c>
      <c r="E156" s="238" t="s">
        <v>19</v>
      </c>
      <c r="F156" s="239" t="s">
        <v>216</v>
      </c>
      <c r="G156" s="237"/>
      <c r="H156" s="238" t="s">
        <v>19</v>
      </c>
      <c r="I156" s="240"/>
      <c r="J156" s="237"/>
      <c r="K156" s="237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142</v>
      </c>
      <c r="AU156" s="245" t="s">
        <v>85</v>
      </c>
      <c r="AV156" s="12" t="s">
        <v>83</v>
      </c>
      <c r="AW156" s="12" t="s">
        <v>37</v>
      </c>
      <c r="AX156" s="12" t="s">
        <v>76</v>
      </c>
      <c r="AY156" s="245" t="s">
        <v>131</v>
      </c>
    </row>
    <row r="157" spans="2:51" s="13" customFormat="1" ht="12">
      <c r="B157" s="246"/>
      <c r="C157" s="247"/>
      <c r="D157" s="233" t="s">
        <v>142</v>
      </c>
      <c r="E157" s="248" t="s">
        <v>19</v>
      </c>
      <c r="F157" s="249" t="s">
        <v>217</v>
      </c>
      <c r="G157" s="247"/>
      <c r="H157" s="250">
        <v>125.618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142</v>
      </c>
      <c r="AU157" s="256" t="s">
        <v>85</v>
      </c>
      <c r="AV157" s="13" t="s">
        <v>85</v>
      </c>
      <c r="AW157" s="13" t="s">
        <v>37</v>
      </c>
      <c r="AX157" s="13" t="s">
        <v>76</v>
      </c>
      <c r="AY157" s="256" t="s">
        <v>131</v>
      </c>
    </row>
    <row r="158" spans="2:51" s="14" customFormat="1" ht="12">
      <c r="B158" s="257"/>
      <c r="C158" s="258"/>
      <c r="D158" s="233" t="s">
        <v>142</v>
      </c>
      <c r="E158" s="259" t="s">
        <v>19</v>
      </c>
      <c r="F158" s="260" t="s">
        <v>146</v>
      </c>
      <c r="G158" s="258"/>
      <c r="H158" s="261">
        <v>125.618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AT158" s="267" t="s">
        <v>142</v>
      </c>
      <c r="AU158" s="267" t="s">
        <v>85</v>
      </c>
      <c r="AV158" s="14" t="s">
        <v>138</v>
      </c>
      <c r="AW158" s="14" t="s">
        <v>37</v>
      </c>
      <c r="AX158" s="14" t="s">
        <v>83</v>
      </c>
      <c r="AY158" s="267" t="s">
        <v>131</v>
      </c>
    </row>
    <row r="159" spans="2:65" s="1" customFormat="1" ht="16.5" customHeight="1">
      <c r="B159" s="39"/>
      <c r="C159" s="220" t="s">
        <v>218</v>
      </c>
      <c r="D159" s="220" t="s">
        <v>133</v>
      </c>
      <c r="E159" s="221" t="s">
        <v>219</v>
      </c>
      <c r="F159" s="222" t="s">
        <v>220</v>
      </c>
      <c r="G159" s="223" t="s">
        <v>136</v>
      </c>
      <c r="H159" s="224">
        <v>144.65</v>
      </c>
      <c r="I159" s="225"/>
      <c r="J159" s="226">
        <f>ROUND(I159*H159,2)</f>
        <v>0</v>
      </c>
      <c r="K159" s="222" t="s">
        <v>137</v>
      </c>
      <c r="L159" s="44"/>
      <c r="M159" s="227" t="s">
        <v>19</v>
      </c>
      <c r="N159" s="228" t="s">
        <v>47</v>
      </c>
      <c r="O159" s="84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1" t="s">
        <v>138</v>
      </c>
      <c r="AT159" s="231" t="s">
        <v>133</v>
      </c>
      <c r="AU159" s="231" t="s">
        <v>85</v>
      </c>
      <c r="AY159" s="18" t="s">
        <v>131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83</v>
      </c>
      <c r="BK159" s="232">
        <f>ROUND(I159*H159,2)</f>
        <v>0</v>
      </c>
      <c r="BL159" s="18" t="s">
        <v>138</v>
      </c>
      <c r="BM159" s="231" t="s">
        <v>221</v>
      </c>
    </row>
    <row r="160" spans="2:47" s="1" customFormat="1" ht="12">
      <c r="B160" s="39"/>
      <c r="C160" s="40"/>
      <c r="D160" s="233" t="s">
        <v>140</v>
      </c>
      <c r="E160" s="40"/>
      <c r="F160" s="234" t="s">
        <v>222</v>
      </c>
      <c r="G160" s="40"/>
      <c r="H160" s="40"/>
      <c r="I160" s="146"/>
      <c r="J160" s="40"/>
      <c r="K160" s="40"/>
      <c r="L160" s="44"/>
      <c r="M160" s="235"/>
      <c r="N160" s="84"/>
      <c r="O160" s="84"/>
      <c r="P160" s="84"/>
      <c r="Q160" s="84"/>
      <c r="R160" s="84"/>
      <c r="S160" s="84"/>
      <c r="T160" s="85"/>
      <c r="AT160" s="18" t="s">
        <v>140</v>
      </c>
      <c r="AU160" s="18" t="s">
        <v>85</v>
      </c>
    </row>
    <row r="161" spans="2:51" s="12" customFormat="1" ht="12">
      <c r="B161" s="236"/>
      <c r="C161" s="237"/>
      <c r="D161" s="233" t="s">
        <v>142</v>
      </c>
      <c r="E161" s="238" t="s">
        <v>19</v>
      </c>
      <c r="F161" s="239" t="s">
        <v>223</v>
      </c>
      <c r="G161" s="237"/>
      <c r="H161" s="238" t="s">
        <v>19</v>
      </c>
      <c r="I161" s="240"/>
      <c r="J161" s="237"/>
      <c r="K161" s="237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142</v>
      </c>
      <c r="AU161" s="245" t="s">
        <v>85</v>
      </c>
      <c r="AV161" s="12" t="s">
        <v>83</v>
      </c>
      <c r="AW161" s="12" t="s">
        <v>37</v>
      </c>
      <c r="AX161" s="12" t="s">
        <v>76</v>
      </c>
      <c r="AY161" s="245" t="s">
        <v>131</v>
      </c>
    </row>
    <row r="162" spans="2:51" s="13" customFormat="1" ht="12">
      <c r="B162" s="246"/>
      <c r="C162" s="247"/>
      <c r="D162" s="233" t="s">
        <v>142</v>
      </c>
      <c r="E162" s="248" t="s">
        <v>19</v>
      </c>
      <c r="F162" s="249" t="s">
        <v>224</v>
      </c>
      <c r="G162" s="247"/>
      <c r="H162" s="250">
        <v>139.65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142</v>
      </c>
      <c r="AU162" s="256" t="s">
        <v>85</v>
      </c>
      <c r="AV162" s="13" t="s">
        <v>85</v>
      </c>
      <c r="AW162" s="13" t="s">
        <v>37</v>
      </c>
      <c r="AX162" s="13" t="s">
        <v>76</v>
      </c>
      <c r="AY162" s="256" t="s">
        <v>131</v>
      </c>
    </row>
    <row r="163" spans="2:51" s="12" customFormat="1" ht="12">
      <c r="B163" s="236"/>
      <c r="C163" s="237"/>
      <c r="D163" s="233" t="s">
        <v>142</v>
      </c>
      <c r="E163" s="238" t="s">
        <v>19</v>
      </c>
      <c r="F163" s="239" t="s">
        <v>225</v>
      </c>
      <c r="G163" s="237"/>
      <c r="H163" s="238" t="s">
        <v>19</v>
      </c>
      <c r="I163" s="240"/>
      <c r="J163" s="237"/>
      <c r="K163" s="237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142</v>
      </c>
      <c r="AU163" s="245" t="s">
        <v>85</v>
      </c>
      <c r="AV163" s="12" t="s">
        <v>83</v>
      </c>
      <c r="AW163" s="12" t="s">
        <v>37</v>
      </c>
      <c r="AX163" s="12" t="s">
        <v>76</v>
      </c>
      <c r="AY163" s="245" t="s">
        <v>131</v>
      </c>
    </row>
    <row r="164" spans="2:51" s="13" customFormat="1" ht="12">
      <c r="B164" s="246"/>
      <c r="C164" s="247"/>
      <c r="D164" s="233" t="s">
        <v>142</v>
      </c>
      <c r="E164" s="248" t="s">
        <v>19</v>
      </c>
      <c r="F164" s="249" t="s">
        <v>226</v>
      </c>
      <c r="G164" s="247"/>
      <c r="H164" s="250">
        <v>5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142</v>
      </c>
      <c r="AU164" s="256" t="s">
        <v>85</v>
      </c>
      <c r="AV164" s="13" t="s">
        <v>85</v>
      </c>
      <c r="AW164" s="13" t="s">
        <v>37</v>
      </c>
      <c r="AX164" s="13" t="s">
        <v>76</v>
      </c>
      <c r="AY164" s="256" t="s">
        <v>131</v>
      </c>
    </row>
    <row r="165" spans="2:51" s="14" customFormat="1" ht="12">
      <c r="B165" s="257"/>
      <c r="C165" s="258"/>
      <c r="D165" s="233" t="s">
        <v>142</v>
      </c>
      <c r="E165" s="259" t="s">
        <v>19</v>
      </c>
      <c r="F165" s="260" t="s">
        <v>146</v>
      </c>
      <c r="G165" s="258"/>
      <c r="H165" s="261">
        <v>144.65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AT165" s="267" t="s">
        <v>142</v>
      </c>
      <c r="AU165" s="267" t="s">
        <v>85</v>
      </c>
      <c r="AV165" s="14" t="s">
        <v>138</v>
      </c>
      <c r="AW165" s="14" t="s">
        <v>37</v>
      </c>
      <c r="AX165" s="14" t="s">
        <v>83</v>
      </c>
      <c r="AY165" s="267" t="s">
        <v>131</v>
      </c>
    </row>
    <row r="166" spans="2:63" s="11" customFormat="1" ht="22.8" customHeight="1">
      <c r="B166" s="204"/>
      <c r="C166" s="205"/>
      <c r="D166" s="206" t="s">
        <v>75</v>
      </c>
      <c r="E166" s="218" t="s">
        <v>170</v>
      </c>
      <c r="F166" s="218" t="s">
        <v>227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SUM(P167:P196)</f>
        <v>0</v>
      </c>
      <c r="Q166" s="212"/>
      <c r="R166" s="213">
        <f>SUM(R167:R196)</f>
        <v>35.03353</v>
      </c>
      <c r="S166" s="212"/>
      <c r="T166" s="214">
        <f>SUM(T167:T196)</f>
        <v>0</v>
      </c>
      <c r="AR166" s="215" t="s">
        <v>83</v>
      </c>
      <c r="AT166" s="216" t="s">
        <v>75</v>
      </c>
      <c r="AU166" s="216" t="s">
        <v>83</v>
      </c>
      <c r="AY166" s="215" t="s">
        <v>131</v>
      </c>
      <c r="BK166" s="217">
        <f>SUM(BK167:BK196)</f>
        <v>0</v>
      </c>
    </row>
    <row r="167" spans="2:65" s="1" customFormat="1" ht="16.5" customHeight="1">
      <c r="B167" s="39"/>
      <c r="C167" s="220" t="s">
        <v>228</v>
      </c>
      <c r="D167" s="220" t="s">
        <v>133</v>
      </c>
      <c r="E167" s="221" t="s">
        <v>229</v>
      </c>
      <c r="F167" s="222" t="s">
        <v>230</v>
      </c>
      <c r="G167" s="223" t="s">
        <v>136</v>
      </c>
      <c r="H167" s="224">
        <v>139.65</v>
      </c>
      <c r="I167" s="225"/>
      <c r="J167" s="226">
        <f>ROUND(I167*H167,2)</f>
        <v>0</v>
      </c>
      <c r="K167" s="222" t="s">
        <v>137</v>
      </c>
      <c r="L167" s="44"/>
      <c r="M167" s="227" t="s">
        <v>19</v>
      </c>
      <c r="N167" s="228" t="s">
        <v>47</v>
      </c>
      <c r="O167" s="84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138</v>
      </c>
      <c r="AT167" s="231" t="s">
        <v>133</v>
      </c>
      <c r="AU167" s="231" t="s">
        <v>85</v>
      </c>
      <c r="AY167" s="18" t="s">
        <v>131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83</v>
      </c>
      <c r="BK167" s="232">
        <f>ROUND(I167*H167,2)</f>
        <v>0</v>
      </c>
      <c r="BL167" s="18" t="s">
        <v>138</v>
      </c>
      <c r="BM167" s="231" t="s">
        <v>231</v>
      </c>
    </row>
    <row r="168" spans="2:47" s="1" customFormat="1" ht="12">
      <c r="B168" s="39"/>
      <c r="C168" s="40"/>
      <c r="D168" s="233" t="s">
        <v>140</v>
      </c>
      <c r="E168" s="40"/>
      <c r="F168" s="234" t="s">
        <v>232</v>
      </c>
      <c r="G168" s="40"/>
      <c r="H168" s="40"/>
      <c r="I168" s="146"/>
      <c r="J168" s="40"/>
      <c r="K168" s="40"/>
      <c r="L168" s="44"/>
      <c r="M168" s="235"/>
      <c r="N168" s="84"/>
      <c r="O168" s="84"/>
      <c r="P168" s="84"/>
      <c r="Q168" s="84"/>
      <c r="R168" s="84"/>
      <c r="S168" s="84"/>
      <c r="T168" s="85"/>
      <c r="AT168" s="18" t="s">
        <v>140</v>
      </c>
      <c r="AU168" s="18" t="s">
        <v>85</v>
      </c>
    </row>
    <row r="169" spans="2:51" s="12" customFormat="1" ht="12">
      <c r="B169" s="236"/>
      <c r="C169" s="237"/>
      <c r="D169" s="233" t="s">
        <v>142</v>
      </c>
      <c r="E169" s="238" t="s">
        <v>19</v>
      </c>
      <c r="F169" s="239" t="s">
        <v>233</v>
      </c>
      <c r="G169" s="237"/>
      <c r="H169" s="238" t="s">
        <v>19</v>
      </c>
      <c r="I169" s="240"/>
      <c r="J169" s="237"/>
      <c r="K169" s="237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142</v>
      </c>
      <c r="AU169" s="245" t="s">
        <v>85</v>
      </c>
      <c r="AV169" s="12" t="s">
        <v>83</v>
      </c>
      <c r="AW169" s="12" t="s">
        <v>37</v>
      </c>
      <c r="AX169" s="12" t="s">
        <v>76</v>
      </c>
      <c r="AY169" s="245" t="s">
        <v>131</v>
      </c>
    </row>
    <row r="170" spans="2:51" s="13" customFormat="1" ht="12">
      <c r="B170" s="246"/>
      <c r="C170" s="247"/>
      <c r="D170" s="233" t="s">
        <v>142</v>
      </c>
      <c r="E170" s="248" t="s">
        <v>19</v>
      </c>
      <c r="F170" s="249" t="s">
        <v>224</v>
      </c>
      <c r="G170" s="247"/>
      <c r="H170" s="250">
        <v>139.65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142</v>
      </c>
      <c r="AU170" s="256" t="s">
        <v>85</v>
      </c>
      <c r="AV170" s="13" t="s">
        <v>85</v>
      </c>
      <c r="AW170" s="13" t="s">
        <v>37</v>
      </c>
      <c r="AX170" s="13" t="s">
        <v>76</v>
      </c>
      <c r="AY170" s="256" t="s">
        <v>131</v>
      </c>
    </row>
    <row r="171" spans="2:51" s="14" customFormat="1" ht="12">
      <c r="B171" s="257"/>
      <c r="C171" s="258"/>
      <c r="D171" s="233" t="s">
        <v>142</v>
      </c>
      <c r="E171" s="259" t="s">
        <v>19</v>
      </c>
      <c r="F171" s="260" t="s">
        <v>146</v>
      </c>
      <c r="G171" s="258"/>
      <c r="H171" s="261">
        <v>139.65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AT171" s="267" t="s">
        <v>142</v>
      </c>
      <c r="AU171" s="267" t="s">
        <v>85</v>
      </c>
      <c r="AV171" s="14" t="s">
        <v>138</v>
      </c>
      <c r="AW171" s="14" t="s">
        <v>37</v>
      </c>
      <c r="AX171" s="14" t="s">
        <v>83</v>
      </c>
      <c r="AY171" s="267" t="s">
        <v>131</v>
      </c>
    </row>
    <row r="172" spans="2:65" s="1" customFormat="1" ht="16.5" customHeight="1">
      <c r="B172" s="39"/>
      <c r="C172" s="220" t="s">
        <v>234</v>
      </c>
      <c r="D172" s="220" t="s">
        <v>133</v>
      </c>
      <c r="E172" s="221" t="s">
        <v>235</v>
      </c>
      <c r="F172" s="222" t="s">
        <v>236</v>
      </c>
      <c r="G172" s="223" t="s">
        <v>136</v>
      </c>
      <c r="H172" s="224">
        <v>52</v>
      </c>
      <c r="I172" s="225"/>
      <c r="J172" s="226">
        <f>ROUND(I172*H172,2)</f>
        <v>0</v>
      </c>
      <c r="K172" s="222" t="s">
        <v>137</v>
      </c>
      <c r="L172" s="44"/>
      <c r="M172" s="227" t="s">
        <v>19</v>
      </c>
      <c r="N172" s="228" t="s">
        <v>47</v>
      </c>
      <c r="O172" s="84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1" t="s">
        <v>138</v>
      </c>
      <c r="AT172" s="231" t="s">
        <v>133</v>
      </c>
      <c r="AU172" s="231" t="s">
        <v>85</v>
      </c>
      <c r="AY172" s="18" t="s">
        <v>131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83</v>
      </c>
      <c r="BK172" s="232">
        <f>ROUND(I172*H172,2)</f>
        <v>0</v>
      </c>
      <c r="BL172" s="18" t="s">
        <v>138</v>
      </c>
      <c r="BM172" s="231" t="s">
        <v>237</v>
      </c>
    </row>
    <row r="173" spans="2:47" s="1" customFormat="1" ht="12">
      <c r="B173" s="39"/>
      <c r="C173" s="40"/>
      <c r="D173" s="233" t="s">
        <v>140</v>
      </c>
      <c r="E173" s="40"/>
      <c r="F173" s="234" t="s">
        <v>238</v>
      </c>
      <c r="G173" s="40"/>
      <c r="H173" s="40"/>
      <c r="I173" s="146"/>
      <c r="J173" s="40"/>
      <c r="K173" s="40"/>
      <c r="L173" s="44"/>
      <c r="M173" s="235"/>
      <c r="N173" s="84"/>
      <c r="O173" s="84"/>
      <c r="P173" s="84"/>
      <c r="Q173" s="84"/>
      <c r="R173" s="84"/>
      <c r="S173" s="84"/>
      <c r="T173" s="85"/>
      <c r="AT173" s="18" t="s">
        <v>140</v>
      </c>
      <c r="AU173" s="18" t="s">
        <v>85</v>
      </c>
    </row>
    <row r="174" spans="2:51" s="12" customFormat="1" ht="12">
      <c r="B174" s="236"/>
      <c r="C174" s="237"/>
      <c r="D174" s="233" t="s">
        <v>142</v>
      </c>
      <c r="E174" s="238" t="s">
        <v>19</v>
      </c>
      <c r="F174" s="239" t="s">
        <v>239</v>
      </c>
      <c r="G174" s="237"/>
      <c r="H174" s="238" t="s">
        <v>19</v>
      </c>
      <c r="I174" s="240"/>
      <c r="J174" s="237"/>
      <c r="K174" s="237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142</v>
      </c>
      <c r="AU174" s="245" t="s">
        <v>85</v>
      </c>
      <c r="AV174" s="12" t="s">
        <v>83</v>
      </c>
      <c r="AW174" s="12" t="s">
        <v>37</v>
      </c>
      <c r="AX174" s="12" t="s">
        <v>76</v>
      </c>
      <c r="AY174" s="245" t="s">
        <v>131</v>
      </c>
    </row>
    <row r="175" spans="2:51" s="13" customFormat="1" ht="12">
      <c r="B175" s="246"/>
      <c r="C175" s="247"/>
      <c r="D175" s="233" t="s">
        <v>142</v>
      </c>
      <c r="E175" s="248" t="s">
        <v>19</v>
      </c>
      <c r="F175" s="249" t="s">
        <v>240</v>
      </c>
      <c r="G175" s="247"/>
      <c r="H175" s="250">
        <v>52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AT175" s="256" t="s">
        <v>142</v>
      </c>
      <c r="AU175" s="256" t="s">
        <v>85</v>
      </c>
      <c r="AV175" s="13" t="s">
        <v>85</v>
      </c>
      <c r="AW175" s="13" t="s">
        <v>37</v>
      </c>
      <c r="AX175" s="13" t="s">
        <v>76</v>
      </c>
      <c r="AY175" s="256" t="s">
        <v>131</v>
      </c>
    </row>
    <row r="176" spans="2:51" s="14" customFormat="1" ht="12">
      <c r="B176" s="257"/>
      <c r="C176" s="258"/>
      <c r="D176" s="233" t="s">
        <v>142</v>
      </c>
      <c r="E176" s="259" t="s">
        <v>19</v>
      </c>
      <c r="F176" s="260" t="s">
        <v>146</v>
      </c>
      <c r="G176" s="258"/>
      <c r="H176" s="261">
        <v>52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AT176" s="267" t="s">
        <v>142</v>
      </c>
      <c r="AU176" s="267" t="s">
        <v>85</v>
      </c>
      <c r="AV176" s="14" t="s">
        <v>138</v>
      </c>
      <c r="AW176" s="14" t="s">
        <v>37</v>
      </c>
      <c r="AX176" s="14" t="s">
        <v>83</v>
      </c>
      <c r="AY176" s="267" t="s">
        <v>131</v>
      </c>
    </row>
    <row r="177" spans="2:65" s="1" customFormat="1" ht="16.5" customHeight="1">
      <c r="B177" s="39"/>
      <c r="C177" s="220" t="s">
        <v>241</v>
      </c>
      <c r="D177" s="220" t="s">
        <v>133</v>
      </c>
      <c r="E177" s="221" t="s">
        <v>242</v>
      </c>
      <c r="F177" s="222" t="s">
        <v>243</v>
      </c>
      <c r="G177" s="223" t="s">
        <v>136</v>
      </c>
      <c r="H177" s="224">
        <v>19</v>
      </c>
      <c r="I177" s="225"/>
      <c r="J177" s="226">
        <f>ROUND(I177*H177,2)</f>
        <v>0</v>
      </c>
      <c r="K177" s="222" t="s">
        <v>137</v>
      </c>
      <c r="L177" s="44"/>
      <c r="M177" s="227" t="s">
        <v>19</v>
      </c>
      <c r="N177" s="228" t="s">
        <v>47</v>
      </c>
      <c r="O177" s="84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231" t="s">
        <v>138</v>
      </c>
      <c r="AT177" s="231" t="s">
        <v>133</v>
      </c>
      <c r="AU177" s="231" t="s">
        <v>85</v>
      </c>
      <c r="AY177" s="18" t="s">
        <v>131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83</v>
      </c>
      <c r="BK177" s="232">
        <f>ROUND(I177*H177,2)</f>
        <v>0</v>
      </c>
      <c r="BL177" s="18" t="s">
        <v>138</v>
      </c>
      <c r="BM177" s="231" t="s">
        <v>244</v>
      </c>
    </row>
    <row r="178" spans="2:47" s="1" customFormat="1" ht="12">
      <c r="B178" s="39"/>
      <c r="C178" s="40"/>
      <c r="D178" s="233" t="s">
        <v>140</v>
      </c>
      <c r="E178" s="40"/>
      <c r="F178" s="234" t="s">
        <v>245</v>
      </c>
      <c r="G178" s="40"/>
      <c r="H178" s="40"/>
      <c r="I178" s="146"/>
      <c r="J178" s="40"/>
      <c r="K178" s="40"/>
      <c r="L178" s="44"/>
      <c r="M178" s="235"/>
      <c r="N178" s="84"/>
      <c r="O178" s="84"/>
      <c r="P178" s="84"/>
      <c r="Q178" s="84"/>
      <c r="R178" s="84"/>
      <c r="S178" s="84"/>
      <c r="T178" s="85"/>
      <c r="AT178" s="18" t="s">
        <v>140</v>
      </c>
      <c r="AU178" s="18" t="s">
        <v>85</v>
      </c>
    </row>
    <row r="179" spans="2:51" s="12" customFormat="1" ht="12">
      <c r="B179" s="236"/>
      <c r="C179" s="237"/>
      <c r="D179" s="233" t="s">
        <v>142</v>
      </c>
      <c r="E179" s="238" t="s">
        <v>19</v>
      </c>
      <c r="F179" s="239" t="s">
        <v>246</v>
      </c>
      <c r="G179" s="237"/>
      <c r="H179" s="238" t="s">
        <v>19</v>
      </c>
      <c r="I179" s="240"/>
      <c r="J179" s="237"/>
      <c r="K179" s="237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142</v>
      </c>
      <c r="AU179" s="245" t="s">
        <v>85</v>
      </c>
      <c r="AV179" s="12" t="s">
        <v>83</v>
      </c>
      <c r="AW179" s="12" t="s">
        <v>37</v>
      </c>
      <c r="AX179" s="12" t="s">
        <v>76</v>
      </c>
      <c r="AY179" s="245" t="s">
        <v>131</v>
      </c>
    </row>
    <row r="180" spans="2:51" s="13" customFormat="1" ht="12">
      <c r="B180" s="246"/>
      <c r="C180" s="247"/>
      <c r="D180" s="233" t="s">
        <v>142</v>
      </c>
      <c r="E180" s="248" t="s">
        <v>19</v>
      </c>
      <c r="F180" s="249" t="s">
        <v>247</v>
      </c>
      <c r="G180" s="247"/>
      <c r="H180" s="250">
        <v>19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142</v>
      </c>
      <c r="AU180" s="256" t="s">
        <v>85</v>
      </c>
      <c r="AV180" s="13" t="s">
        <v>85</v>
      </c>
      <c r="AW180" s="13" t="s">
        <v>37</v>
      </c>
      <c r="AX180" s="13" t="s">
        <v>76</v>
      </c>
      <c r="AY180" s="256" t="s">
        <v>131</v>
      </c>
    </row>
    <row r="181" spans="2:51" s="14" customFormat="1" ht="12">
      <c r="B181" s="257"/>
      <c r="C181" s="258"/>
      <c r="D181" s="233" t="s">
        <v>142</v>
      </c>
      <c r="E181" s="259" t="s">
        <v>19</v>
      </c>
      <c r="F181" s="260" t="s">
        <v>146</v>
      </c>
      <c r="G181" s="258"/>
      <c r="H181" s="261">
        <v>19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AT181" s="267" t="s">
        <v>142</v>
      </c>
      <c r="AU181" s="267" t="s">
        <v>85</v>
      </c>
      <c r="AV181" s="14" t="s">
        <v>138</v>
      </c>
      <c r="AW181" s="14" t="s">
        <v>37</v>
      </c>
      <c r="AX181" s="14" t="s">
        <v>83</v>
      </c>
      <c r="AY181" s="267" t="s">
        <v>131</v>
      </c>
    </row>
    <row r="182" spans="2:65" s="1" customFormat="1" ht="16.5" customHeight="1">
      <c r="B182" s="39"/>
      <c r="C182" s="220" t="s">
        <v>8</v>
      </c>
      <c r="D182" s="220" t="s">
        <v>133</v>
      </c>
      <c r="E182" s="221" t="s">
        <v>248</v>
      </c>
      <c r="F182" s="222" t="s">
        <v>249</v>
      </c>
      <c r="G182" s="223" t="s">
        <v>136</v>
      </c>
      <c r="H182" s="224">
        <v>19</v>
      </c>
      <c r="I182" s="225"/>
      <c r="J182" s="226">
        <f>ROUND(I182*H182,2)</f>
        <v>0</v>
      </c>
      <c r="K182" s="222" t="s">
        <v>137</v>
      </c>
      <c r="L182" s="44"/>
      <c r="M182" s="227" t="s">
        <v>19</v>
      </c>
      <c r="N182" s="228" t="s">
        <v>47</v>
      </c>
      <c r="O182" s="84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1" t="s">
        <v>138</v>
      </c>
      <c r="AT182" s="231" t="s">
        <v>133</v>
      </c>
      <c r="AU182" s="231" t="s">
        <v>85</v>
      </c>
      <c r="AY182" s="18" t="s">
        <v>131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83</v>
      </c>
      <c r="BK182" s="232">
        <f>ROUND(I182*H182,2)</f>
        <v>0</v>
      </c>
      <c r="BL182" s="18" t="s">
        <v>138</v>
      </c>
      <c r="BM182" s="231" t="s">
        <v>250</v>
      </c>
    </row>
    <row r="183" spans="2:47" s="1" customFormat="1" ht="12">
      <c r="B183" s="39"/>
      <c r="C183" s="40"/>
      <c r="D183" s="233" t="s">
        <v>140</v>
      </c>
      <c r="E183" s="40"/>
      <c r="F183" s="234" t="s">
        <v>251</v>
      </c>
      <c r="G183" s="40"/>
      <c r="H183" s="40"/>
      <c r="I183" s="146"/>
      <c r="J183" s="40"/>
      <c r="K183" s="40"/>
      <c r="L183" s="44"/>
      <c r="M183" s="235"/>
      <c r="N183" s="84"/>
      <c r="O183" s="84"/>
      <c r="P183" s="84"/>
      <c r="Q183" s="84"/>
      <c r="R183" s="84"/>
      <c r="S183" s="84"/>
      <c r="T183" s="85"/>
      <c r="AT183" s="18" t="s">
        <v>140</v>
      </c>
      <c r="AU183" s="18" t="s">
        <v>85</v>
      </c>
    </row>
    <row r="184" spans="2:51" s="12" customFormat="1" ht="12">
      <c r="B184" s="236"/>
      <c r="C184" s="237"/>
      <c r="D184" s="233" t="s">
        <v>142</v>
      </c>
      <c r="E184" s="238" t="s">
        <v>19</v>
      </c>
      <c r="F184" s="239" t="s">
        <v>246</v>
      </c>
      <c r="G184" s="237"/>
      <c r="H184" s="238" t="s">
        <v>19</v>
      </c>
      <c r="I184" s="240"/>
      <c r="J184" s="237"/>
      <c r="K184" s="237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142</v>
      </c>
      <c r="AU184" s="245" t="s">
        <v>85</v>
      </c>
      <c r="AV184" s="12" t="s">
        <v>83</v>
      </c>
      <c r="AW184" s="12" t="s">
        <v>37</v>
      </c>
      <c r="AX184" s="12" t="s">
        <v>76</v>
      </c>
      <c r="AY184" s="245" t="s">
        <v>131</v>
      </c>
    </row>
    <row r="185" spans="2:51" s="13" customFormat="1" ht="12">
      <c r="B185" s="246"/>
      <c r="C185" s="247"/>
      <c r="D185" s="233" t="s">
        <v>142</v>
      </c>
      <c r="E185" s="248" t="s">
        <v>19</v>
      </c>
      <c r="F185" s="249" t="s">
        <v>247</v>
      </c>
      <c r="G185" s="247"/>
      <c r="H185" s="250">
        <v>19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142</v>
      </c>
      <c r="AU185" s="256" t="s">
        <v>85</v>
      </c>
      <c r="AV185" s="13" t="s">
        <v>85</v>
      </c>
      <c r="AW185" s="13" t="s">
        <v>37</v>
      </c>
      <c r="AX185" s="13" t="s">
        <v>76</v>
      </c>
      <c r="AY185" s="256" t="s">
        <v>131</v>
      </c>
    </row>
    <row r="186" spans="2:51" s="14" customFormat="1" ht="12">
      <c r="B186" s="257"/>
      <c r="C186" s="258"/>
      <c r="D186" s="233" t="s">
        <v>142</v>
      </c>
      <c r="E186" s="259" t="s">
        <v>19</v>
      </c>
      <c r="F186" s="260" t="s">
        <v>146</v>
      </c>
      <c r="G186" s="258"/>
      <c r="H186" s="261">
        <v>19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AT186" s="267" t="s">
        <v>142</v>
      </c>
      <c r="AU186" s="267" t="s">
        <v>85</v>
      </c>
      <c r="AV186" s="14" t="s">
        <v>138</v>
      </c>
      <c r="AW186" s="14" t="s">
        <v>37</v>
      </c>
      <c r="AX186" s="14" t="s">
        <v>83</v>
      </c>
      <c r="AY186" s="267" t="s">
        <v>131</v>
      </c>
    </row>
    <row r="187" spans="2:65" s="1" customFormat="1" ht="16.5" customHeight="1">
      <c r="B187" s="39"/>
      <c r="C187" s="220" t="s">
        <v>252</v>
      </c>
      <c r="D187" s="220" t="s">
        <v>133</v>
      </c>
      <c r="E187" s="221" t="s">
        <v>253</v>
      </c>
      <c r="F187" s="222" t="s">
        <v>254</v>
      </c>
      <c r="G187" s="223" t="s">
        <v>136</v>
      </c>
      <c r="H187" s="224">
        <v>133</v>
      </c>
      <c r="I187" s="225"/>
      <c r="J187" s="226">
        <f>ROUND(I187*H187,2)</f>
        <v>0</v>
      </c>
      <c r="K187" s="222" t="s">
        <v>137</v>
      </c>
      <c r="L187" s="44"/>
      <c r="M187" s="227" t="s">
        <v>19</v>
      </c>
      <c r="N187" s="228" t="s">
        <v>47</v>
      </c>
      <c r="O187" s="84"/>
      <c r="P187" s="229">
        <f>O187*H187</f>
        <v>0</v>
      </c>
      <c r="Q187" s="229">
        <v>0.08565</v>
      </c>
      <c r="R187" s="229">
        <f>Q187*H187</f>
        <v>11.39145</v>
      </c>
      <c r="S187" s="229">
        <v>0</v>
      </c>
      <c r="T187" s="230">
        <f>S187*H187</f>
        <v>0</v>
      </c>
      <c r="AR187" s="231" t="s">
        <v>138</v>
      </c>
      <c r="AT187" s="231" t="s">
        <v>133</v>
      </c>
      <c r="AU187" s="231" t="s">
        <v>85</v>
      </c>
      <c r="AY187" s="18" t="s">
        <v>131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83</v>
      </c>
      <c r="BK187" s="232">
        <f>ROUND(I187*H187,2)</f>
        <v>0</v>
      </c>
      <c r="BL187" s="18" t="s">
        <v>138</v>
      </c>
      <c r="BM187" s="231" t="s">
        <v>255</v>
      </c>
    </row>
    <row r="188" spans="2:47" s="1" customFormat="1" ht="12">
      <c r="B188" s="39"/>
      <c r="C188" s="40"/>
      <c r="D188" s="233" t="s">
        <v>140</v>
      </c>
      <c r="E188" s="40"/>
      <c r="F188" s="234" t="s">
        <v>256</v>
      </c>
      <c r="G188" s="40"/>
      <c r="H188" s="40"/>
      <c r="I188" s="146"/>
      <c r="J188" s="40"/>
      <c r="K188" s="40"/>
      <c r="L188" s="44"/>
      <c r="M188" s="235"/>
      <c r="N188" s="84"/>
      <c r="O188" s="84"/>
      <c r="P188" s="84"/>
      <c r="Q188" s="84"/>
      <c r="R188" s="84"/>
      <c r="S188" s="84"/>
      <c r="T188" s="85"/>
      <c r="AT188" s="18" t="s">
        <v>140</v>
      </c>
      <c r="AU188" s="18" t="s">
        <v>85</v>
      </c>
    </row>
    <row r="189" spans="2:51" s="12" customFormat="1" ht="12">
      <c r="B189" s="236"/>
      <c r="C189" s="237"/>
      <c r="D189" s="233" t="s">
        <v>142</v>
      </c>
      <c r="E189" s="238" t="s">
        <v>19</v>
      </c>
      <c r="F189" s="239" t="s">
        <v>257</v>
      </c>
      <c r="G189" s="237"/>
      <c r="H189" s="238" t="s">
        <v>19</v>
      </c>
      <c r="I189" s="240"/>
      <c r="J189" s="237"/>
      <c r="K189" s="237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142</v>
      </c>
      <c r="AU189" s="245" t="s">
        <v>85</v>
      </c>
      <c r="AV189" s="12" t="s">
        <v>83</v>
      </c>
      <c r="AW189" s="12" t="s">
        <v>37</v>
      </c>
      <c r="AX189" s="12" t="s">
        <v>76</v>
      </c>
      <c r="AY189" s="245" t="s">
        <v>131</v>
      </c>
    </row>
    <row r="190" spans="2:51" s="13" customFormat="1" ht="12">
      <c r="B190" s="246"/>
      <c r="C190" s="247"/>
      <c r="D190" s="233" t="s">
        <v>142</v>
      </c>
      <c r="E190" s="248" t="s">
        <v>19</v>
      </c>
      <c r="F190" s="249" t="s">
        <v>258</v>
      </c>
      <c r="G190" s="247"/>
      <c r="H190" s="250">
        <v>133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142</v>
      </c>
      <c r="AU190" s="256" t="s">
        <v>85</v>
      </c>
      <c r="AV190" s="13" t="s">
        <v>85</v>
      </c>
      <c r="AW190" s="13" t="s">
        <v>37</v>
      </c>
      <c r="AX190" s="13" t="s">
        <v>76</v>
      </c>
      <c r="AY190" s="256" t="s">
        <v>131</v>
      </c>
    </row>
    <row r="191" spans="2:51" s="14" customFormat="1" ht="12">
      <c r="B191" s="257"/>
      <c r="C191" s="258"/>
      <c r="D191" s="233" t="s">
        <v>142</v>
      </c>
      <c r="E191" s="259" t="s">
        <v>19</v>
      </c>
      <c r="F191" s="260" t="s">
        <v>146</v>
      </c>
      <c r="G191" s="258"/>
      <c r="H191" s="261">
        <v>133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AT191" s="267" t="s">
        <v>142</v>
      </c>
      <c r="AU191" s="267" t="s">
        <v>85</v>
      </c>
      <c r="AV191" s="14" t="s">
        <v>138</v>
      </c>
      <c r="AW191" s="14" t="s">
        <v>37</v>
      </c>
      <c r="AX191" s="14" t="s">
        <v>83</v>
      </c>
      <c r="AY191" s="267" t="s">
        <v>131</v>
      </c>
    </row>
    <row r="192" spans="2:65" s="1" customFormat="1" ht="16.5" customHeight="1">
      <c r="B192" s="39"/>
      <c r="C192" s="279" t="s">
        <v>259</v>
      </c>
      <c r="D192" s="279" t="s">
        <v>204</v>
      </c>
      <c r="E192" s="280" t="s">
        <v>260</v>
      </c>
      <c r="F192" s="281" t="s">
        <v>261</v>
      </c>
      <c r="G192" s="282" t="s">
        <v>136</v>
      </c>
      <c r="H192" s="283">
        <v>134.33</v>
      </c>
      <c r="I192" s="284"/>
      <c r="J192" s="285">
        <f>ROUND(I192*H192,2)</f>
        <v>0</v>
      </c>
      <c r="K192" s="281" t="s">
        <v>137</v>
      </c>
      <c r="L192" s="286"/>
      <c r="M192" s="287" t="s">
        <v>19</v>
      </c>
      <c r="N192" s="288" t="s">
        <v>47</v>
      </c>
      <c r="O192" s="84"/>
      <c r="P192" s="229">
        <f>O192*H192</f>
        <v>0</v>
      </c>
      <c r="Q192" s="229">
        <v>0.176</v>
      </c>
      <c r="R192" s="229">
        <f>Q192*H192</f>
        <v>23.64208</v>
      </c>
      <c r="S192" s="229">
        <v>0</v>
      </c>
      <c r="T192" s="230">
        <f>S192*H192</f>
        <v>0</v>
      </c>
      <c r="AR192" s="231" t="s">
        <v>197</v>
      </c>
      <c r="AT192" s="231" t="s">
        <v>204</v>
      </c>
      <c r="AU192" s="231" t="s">
        <v>85</v>
      </c>
      <c r="AY192" s="18" t="s">
        <v>131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83</v>
      </c>
      <c r="BK192" s="232">
        <f>ROUND(I192*H192,2)</f>
        <v>0</v>
      </c>
      <c r="BL192" s="18" t="s">
        <v>138</v>
      </c>
      <c r="BM192" s="231" t="s">
        <v>262</v>
      </c>
    </row>
    <row r="193" spans="2:47" s="1" customFormat="1" ht="12">
      <c r="B193" s="39"/>
      <c r="C193" s="40"/>
      <c r="D193" s="233" t="s">
        <v>140</v>
      </c>
      <c r="E193" s="40"/>
      <c r="F193" s="234" t="s">
        <v>261</v>
      </c>
      <c r="G193" s="40"/>
      <c r="H193" s="40"/>
      <c r="I193" s="146"/>
      <c r="J193" s="40"/>
      <c r="K193" s="40"/>
      <c r="L193" s="44"/>
      <c r="M193" s="235"/>
      <c r="N193" s="84"/>
      <c r="O193" s="84"/>
      <c r="P193" s="84"/>
      <c r="Q193" s="84"/>
      <c r="R193" s="84"/>
      <c r="S193" s="84"/>
      <c r="T193" s="85"/>
      <c r="AT193" s="18" t="s">
        <v>140</v>
      </c>
      <c r="AU193" s="18" t="s">
        <v>85</v>
      </c>
    </row>
    <row r="194" spans="2:51" s="12" customFormat="1" ht="12">
      <c r="B194" s="236"/>
      <c r="C194" s="237"/>
      <c r="D194" s="233" t="s">
        <v>142</v>
      </c>
      <c r="E194" s="238" t="s">
        <v>19</v>
      </c>
      <c r="F194" s="239" t="s">
        <v>263</v>
      </c>
      <c r="G194" s="237"/>
      <c r="H194" s="238" t="s">
        <v>19</v>
      </c>
      <c r="I194" s="240"/>
      <c r="J194" s="237"/>
      <c r="K194" s="237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142</v>
      </c>
      <c r="AU194" s="245" t="s">
        <v>85</v>
      </c>
      <c r="AV194" s="12" t="s">
        <v>83</v>
      </c>
      <c r="AW194" s="12" t="s">
        <v>37</v>
      </c>
      <c r="AX194" s="12" t="s">
        <v>76</v>
      </c>
      <c r="AY194" s="245" t="s">
        <v>131</v>
      </c>
    </row>
    <row r="195" spans="2:51" s="13" customFormat="1" ht="12">
      <c r="B195" s="246"/>
      <c r="C195" s="247"/>
      <c r="D195" s="233" t="s">
        <v>142</v>
      </c>
      <c r="E195" s="248" t="s">
        <v>19</v>
      </c>
      <c r="F195" s="249" t="s">
        <v>264</v>
      </c>
      <c r="G195" s="247"/>
      <c r="H195" s="250">
        <v>134.33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142</v>
      </c>
      <c r="AU195" s="256" t="s">
        <v>85</v>
      </c>
      <c r="AV195" s="13" t="s">
        <v>85</v>
      </c>
      <c r="AW195" s="13" t="s">
        <v>37</v>
      </c>
      <c r="AX195" s="13" t="s">
        <v>76</v>
      </c>
      <c r="AY195" s="256" t="s">
        <v>131</v>
      </c>
    </row>
    <row r="196" spans="2:51" s="14" customFormat="1" ht="12">
      <c r="B196" s="257"/>
      <c r="C196" s="258"/>
      <c r="D196" s="233" t="s">
        <v>142</v>
      </c>
      <c r="E196" s="259" t="s">
        <v>19</v>
      </c>
      <c r="F196" s="260" t="s">
        <v>146</v>
      </c>
      <c r="G196" s="258"/>
      <c r="H196" s="261">
        <v>134.33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AT196" s="267" t="s">
        <v>142</v>
      </c>
      <c r="AU196" s="267" t="s">
        <v>85</v>
      </c>
      <c r="AV196" s="14" t="s">
        <v>138</v>
      </c>
      <c r="AW196" s="14" t="s">
        <v>37</v>
      </c>
      <c r="AX196" s="14" t="s">
        <v>83</v>
      </c>
      <c r="AY196" s="267" t="s">
        <v>131</v>
      </c>
    </row>
    <row r="197" spans="2:63" s="11" customFormat="1" ht="22.8" customHeight="1">
      <c r="B197" s="204"/>
      <c r="C197" s="205"/>
      <c r="D197" s="206" t="s">
        <v>75</v>
      </c>
      <c r="E197" s="218" t="s">
        <v>197</v>
      </c>
      <c r="F197" s="218" t="s">
        <v>265</v>
      </c>
      <c r="G197" s="205"/>
      <c r="H197" s="205"/>
      <c r="I197" s="208"/>
      <c r="J197" s="219">
        <f>BK197</f>
        <v>0</v>
      </c>
      <c r="K197" s="205"/>
      <c r="L197" s="210"/>
      <c r="M197" s="211"/>
      <c r="N197" s="212"/>
      <c r="O197" s="212"/>
      <c r="P197" s="213">
        <f>SUM(P198:P202)</f>
        <v>0</v>
      </c>
      <c r="Q197" s="212"/>
      <c r="R197" s="213">
        <f>SUM(R198:R202)</f>
        <v>1.2624</v>
      </c>
      <c r="S197" s="212"/>
      <c r="T197" s="214">
        <f>SUM(T198:T202)</f>
        <v>0</v>
      </c>
      <c r="AR197" s="215" t="s">
        <v>83</v>
      </c>
      <c r="AT197" s="216" t="s">
        <v>75</v>
      </c>
      <c r="AU197" s="216" t="s">
        <v>83</v>
      </c>
      <c r="AY197" s="215" t="s">
        <v>131</v>
      </c>
      <c r="BK197" s="217">
        <f>SUM(BK198:BK202)</f>
        <v>0</v>
      </c>
    </row>
    <row r="198" spans="2:65" s="1" customFormat="1" ht="16.5" customHeight="1">
      <c r="B198" s="39"/>
      <c r="C198" s="220" t="s">
        <v>266</v>
      </c>
      <c r="D198" s="220" t="s">
        <v>133</v>
      </c>
      <c r="E198" s="221" t="s">
        <v>267</v>
      </c>
      <c r="F198" s="222" t="s">
        <v>268</v>
      </c>
      <c r="G198" s="223" t="s">
        <v>269</v>
      </c>
      <c r="H198" s="224">
        <v>3</v>
      </c>
      <c r="I198" s="225"/>
      <c r="J198" s="226">
        <f>ROUND(I198*H198,2)</f>
        <v>0</v>
      </c>
      <c r="K198" s="222" t="s">
        <v>137</v>
      </c>
      <c r="L198" s="44"/>
      <c r="M198" s="227" t="s">
        <v>19</v>
      </c>
      <c r="N198" s="228" t="s">
        <v>47</v>
      </c>
      <c r="O198" s="84"/>
      <c r="P198" s="229">
        <f>O198*H198</f>
        <v>0</v>
      </c>
      <c r="Q198" s="229">
        <v>0.4208</v>
      </c>
      <c r="R198" s="229">
        <f>Q198*H198</f>
        <v>1.2624</v>
      </c>
      <c r="S198" s="229">
        <v>0</v>
      </c>
      <c r="T198" s="230">
        <f>S198*H198</f>
        <v>0</v>
      </c>
      <c r="AR198" s="231" t="s">
        <v>138</v>
      </c>
      <c r="AT198" s="231" t="s">
        <v>133</v>
      </c>
      <c r="AU198" s="231" t="s">
        <v>85</v>
      </c>
      <c r="AY198" s="18" t="s">
        <v>131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83</v>
      </c>
      <c r="BK198" s="232">
        <f>ROUND(I198*H198,2)</f>
        <v>0</v>
      </c>
      <c r="BL198" s="18" t="s">
        <v>138</v>
      </c>
      <c r="BM198" s="231" t="s">
        <v>270</v>
      </c>
    </row>
    <row r="199" spans="2:47" s="1" customFormat="1" ht="12">
      <c r="B199" s="39"/>
      <c r="C199" s="40"/>
      <c r="D199" s="233" t="s">
        <v>140</v>
      </c>
      <c r="E199" s="40"/>
      <c r="F199" s="234" t="s">
        <v>268</v>
      </c>
      <c r="G199" s="40"/>
      <c r="H199" s="40"/>
      <c r="I199" s="146"/>
      <c r="J199" s="40"/>
      <c r="K199" s="40"/>
      <c r="L199" s="44"/>
      <c r="M199" s="235"/>
      <c r="N199" s="84"/>
      <c r="O199" s="84"/>
      <c r="P199" s="84"/>
      <c r="Q199" s="84"/>
      <c r="R199" s="84"/>
      <c r="S199" s="84"/>
      <c r="T199" s="85"/>
      <c r="AT199" s="18" t="s">
        <v>140</v>
      </c>
      <c r="AU199" s="18" t="s">
        <v>85</v>
      </c>
    </row>
    <row r="200" spans="2:51" s="12" customFormat="1" ht="12">
      <c r="B200" s="236"/>
      <c r="C200" s="237"/>
      <c r="D200" s="233" t="s">
        <v>142</v>
      </c>
      <c r="E200" s="238" t="s">
        <v>19</v>
      </c>
      <c r="F200" s="239" t="s">
        <v>271</v>
      </c>
      <c r="G200" s="237"/>
      <c r="H200" s="238" t="s">
        <v>19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142</v>
      </c>
      <c r="AU200" s="245" t="s">
        <v>85</v>
      </c>
      <c r="AV200" s="12" t="s">
        <v>83</v>
      </c>
      <c r="AW200" s="12" t="s">
        <v>37</v>
      </c>
      <c r="AX200" s="12" t="s">
        <v>76</v>
      </c>
      <c r="AY200" s="245" t="s">
        <v>131</v>
      </c>
    </row>
    <row r="201" spans="2:51" s="13" customFormat="1" ht="12">
      <c r="B201" s="246"/>
      <c r="C201" s="247"/>
      <c r="D201" s="233" t="s">
        <v>142</v>
      </c>
      <c r="E201" s="248" t="s">
        <v>19</v>
      </c>
      <c r="F201" s="249" t="s">
        <v>155</v>
      </c>
      <c r="G201" s="247"/>
      <c r="H201" s="250">
        <v>3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AT201" s="256" t="s">
        <v>142</v>
      </c>
      <c r="AU201" s="256" t="s">
        <v>85</v>
      </c>
      <c r="AV201" s="13" t="s">
        <v>85</v>
      </c>
      <c r="AW201" s="13" t="s">
        <v>37</v>
      </c>
      <c r="AX201" s="13" t="s">
        <v>76</v>
      </c>
      <c r="AY201" s="256" t="s">
        <v>131</v>
      </c>
    </row>
    <row r="202" spans="2:51" s="14" customFormat="1" ht="12">
      <c r="B202" s="257"/>
      <c r="C202" s="258"/>
      <c r="D202" s="233" t="s">
        <v>142</v>
      </c>
      <c r="E202" s="259" t="s">
        <v>19</v>
      </c>
      <c r="F202" s="260" t="s">
        <v>146</v>
      </c>
      <c r="G202" s="258"/>
      <c r="H202" s="261">
        <v>3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AT202" s="267" t="s">
        <v>142</v>
      </c>
      <c r="AU202" s="267" t="s">
        <v>85</v>
      </c>
      <c r="AV202" s="14" t="s">
        <v>138</v>
      </c>
      <c r="AW202" s="14" t="s">
        <v>37</v>
      </c>
      <c r="AX202" s="14" t="s">
        <v>83</v>
      </c>
      <c r="AY202" s="267" t="s">
        <v>131</v>
      </c>
    </row>
    <row r="203" spans="2:63" s="11" customFormat="1" ht="22.8" customHeight="1">
      <c r="B203" s="204"/>
      <c r="C203" s="205"/>
      <c r="D203" s="206" t="s">
        <v>75</v>
      </c>
      <c r="E203" s="218" t="s">
        <v>272</v>
      </c>
      <c r="F203" s="218" t="s">
        <v>273</v>
      </c>
      <c r="G203" s="205"/>
      <c r="H203" s="205"/>
      <c r="I203" s="208"/>
      <c r="J203" s="219">
        <f>BK203</f>
        <v>0</v>
      </c>
      <c r="K203" s="205"/>
      <c r="L203" s="210"/>
      <c r="M203" s="211"/>
      <c r="N203" s="212"/>
      <c r="O203" s="212"/>
      <c r="P203" s="213">
        <f>SUM(P204:P295)</f>
        <v>0</v>
      </c>
      <c r="Q203" s="212"/>
      <c r="R203" s="213">
        <f>SUM(R204:R295)</f>
        <v>8.23452175</v>
      </c>
      <c r="S203" s="212"/>
      <c r="T203" s="214">
        <f>SUM(T204:T295)</f>
        <v>0</v>
      </c>
      <c r="AR203" s="215" t="s">
        <v>83</v>
      </c>
      <c r="AT203" s="216" t="s">
        <v>75</v>
      </c>
      <c r="AU203" s="216" t="s">
        <v>83</v>
      </c>
      <c r="AY203" s="215" t="s">
        <v>131</v>
      </c>
      <c r="BK203" s="217">
        <f>SUM(BK204:BK295)</f>
        <v>0</v>
      </c>
    </row>
    <row r="204" spans="2:65" s="1" customFormat="1" ht="16.5" customHeight="1">
      <c r="B204" s="39"/>
      <c r="C204" s="220" t="s">
        <v>274</v>
      </c>
      <c r="D204" s="220" t="s">
        <v>133</v>
      </c>
      <c r="E204" s="221" t="s">
        <v>275</v>
      </c>
      <c r="F204" s="222" t="s">
        <v>276</v>
      </c>
      <c r="G204" s="223" t="s">
        <v>173</v>
      </c>
      <c r="H204" s="224">
        <v>5.5</v>
      </c>
      <c r="I204" s="225"/>
      <c r="J204" s="226">
        <f>ROUND(I204*H204,2)</f>
        <v>0</v>
      </c>
      <c r="K204" s="222" t="s">
        <v>137</v>
      </c>
      <c r="L204" s="44"/>
      <c r="M204" s="227" t="s">
        <v>19</v>
      </c>
      <c r="N204" s="228" t="s">
        <v>47</v>
      </c>
      <c r="O204" s="84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AR204" s="231" t="s">
        <v>138</v>
      </c>
      <c r="AT204" s="231" t="s">
        <v>133</v>
      </c>
      <c r="AU204" s="231" t="s">
        <v>85</v>
      </c>
      <c r="AY204" s="18" t="s">
        <v>131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83</v>
      </c>
      <c r="BK204" s="232">
        <f>ROUND(I204*H204,2)</f>
        <v>0</v>
      </c>
      <c r="BL204" s="18" t="s">
        <v>138</v>
      </c>
      <c r="BM204" s="231" t="s">
        <v>277</v>
      </c>
    </row>
    <row r="205" spans="2:47" s="1" customFormat="1" ht="12">
      <c r="B205" s="39"/>
      <c r="C205" s="40"/>
      <c r="D205" s="233" t="s">
        <v>140</v>
      </c>
      <c r="E205" s="40"/>
      <c r="F205" s="234" t="s">
        <v>278</v>
      </c>
      <c r="G205" s="40"/>
      <c r="H205" s="40"/>
      <c r="I205" s="146"/>
      <c r="J205" s="40"/>
      <c r="K205" s="40"/>
      <c r="L205" s="44"/>
      <c r="M205" s="235"/>
      <c r="N205" s="84"/>
      <c r="O205" s="84"/>
      <c r="P205" s="84"/>
      <c r="Q205" s="84"/>
      <c r="R205" s="84"/>
      <c r="S205" s="84"/>
      <c r="T205" s="85"/>
      <c r="AT205" s="18" t="s">
        <v>140</v>
      </c>
      <c r="AU205" s="18" t="s">
        <v>85</v>
      </c>
    </row>
    <row r="206" spans="2:51" s="12" customFormat="1" ht="12">
      <c r="B206" s="236"/>
      <c r="C206" s="237"/>
      <c r="D206" s="233" t="s">
        <v>142</v>
      </c>
      <c r="E206" s="238" t="s">
        <v>19</v>
      </c>
      <c r="F206" s="239" t="s">
        <v>279</v>
      </c>
      <c r="G206" s="237"/>
      <c r="H206" s="238" t="s">
        <v>19</v>
      </c>
      <c r="I206" s="240"/>
      <c r="J206" s="237"/>
      <c r="K206" s="237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142</v>
      </c>
      <c r="AU206" s="245" t="s">
        <v>85</v>
      </c>
      <c r="AV206" s="12" t="s">
        <v>83</v>
      </c>
      <c r="AW206" s="12" t="s">
        <v>37</v>
      </c>
      <c r="AX206" s="12" t="s">
        <v>76</v>
      </c>
      <c r="AY206" s="245" t="s">
        <v>131</v>
      </c>
    </row>
    <row r="207" spans="2:51" s="13" customFormat="1" ht="12">
      <c r="B207" s="246"/>
      <c r="C207" s="247"/>
      <c r="D207" s="233" t="s">
        <v>142</v>
      </c>
      <c r="E207" s="248" t="s">
        <v>19</v>
      </c>
      <c r="F207" s="249" t="s">
        <v>280</v>
      </c>
      <c r="G207" s="247"/>
      <c r="H207" s="250">
        <v>5.5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142</v>
      </c>
      <c r="AU207" s="256" t="s">
        <v>85</v>
      </c>
      <c r="AV207" s="13" t="s">
        <v>85</v>
      </c>
      <c r="AW207" s="13" t="s">
        <v>37</v>
      </c>
      <c r="AX207" s="13" t="s">
        <v>76</v>
      </c>
      <c r="AY207" s="256" t="s">
        <v>131</v>
      </c>
    </row>
    <row r="208" spans="2:51" s="14" customFormat="1" ht="12">
      <c r="B208" s="257"/>
      <c r="C208" s="258"/>
      <c r="D208" s="233" t="s">
        <v>142</v>
      </c>
      <c r="E208" s="259" t="s">
        <v>19</v>
      </c>
      <c r="F208" s="260" t="s">
        <v>146</v>
      </c>
      <c r="G208" s="258"/>
      <c r="H208" s="261">
        <v>5.5</v>
      </c>
      <c r="I208" s="262"/>
      <c r="J208" s="258"/>
      <c r="K208" s="258"/>
      <c r="L208" s="263"/>
      <c r="M208" s="264"/>
      <c r="N208" s="265"/>
      <c r="O208" s="265"/>
      <c r="P208" s="265"/>
      <c r="Q208" s="265"/>
      <c r="R208" s="265"/>
      <c r="S208" s="265"/>
      <c r="T208" s="266"/>
      <c r="AT208" s="267" t="s">
        <v>142</v>
      </c>
      <c r="AU208" s="267" t="s">
        <v>85</v>
      </c>
      <c r="AV208" s="14" t="s">
        <v>138</v>
      </c>
      <c r="AW208" s="14" t="s">
        <v>37</v>
      </c>
      <c r="AX208" s="14" t="s">
        <v>83</v>
      </c>
      <c r="AY208" s="267" t="s">
        <v>131</v>
      </c>
    </row>
    <row r="209" spans="2:65" s="1" customFormat="1" ht="16.5" customHeight="1">
      <c r="B209" s="39"/>
      <c r="C209" s="220" t="s">
        <v>281</v>
      </c>
      <c r="D209" s="220" t="s">
        <v>133</v>
      </c>
      <c r="E209" s="221" t="s">
        <v>282</v>
      </c>
      <c r="F209" s="222" t="s">
        <v>283</v>
      </c>
      <c r="G209" s="223" t="s">
        <v>173</v>
      </c>
      <c r="H209" s="224">
        <v>2.75</v>
      </c>
      <c r="I209" s="225"/>
      <c r="J209" s="226">
        <f>ROUND(I209*H209,2)</f>
        <v>0</v>
      </c>
      <c r="K209" s="222" t="s">
        <v>137</v>
      </c>
      <c r="L209" s="44"/>
      <c r="M209" s="227" t="s">
        <v>19</v>
      </c>
      <c r="N209" s="228" t="s">
        <v>47</v>
      </c>
      <c r="O209" s="84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31" t="s">
        <v>138</v>
      </c>
      <c r="AT209" s="231" t="s">
        <v>133</v>
      </c>
      <c r="AU209" s="231" t="s">
        <v>85</v>
      </c>
      <c r="AY209" s="18" t="s">
        <v>131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83</v>
      </c>
      <c r="BK209" s="232">
        <f>ROUND(I209*H209,2)</f>
        <v>0</v>
      </c>
      <c r="BL209" s="18" t="s">
        <v>138</v>
      </c>
      <c r="BM209" s="231" t="s">
        <v>284</v>
      </c>
    </row>
    <row r="210" spans="2:47" s="1" customFormat="1" ht="12">
      <c r="B210" s="39"/>
      <c r="C210" s="40"/>
      <c r="D210" s="233" t="s">
        <v>140</v>
      </c>
      <c r="E210" s="40"/>
      <c r="F210" s="234" t="s">
        <v>285</v>
      </c>
      <c r="G210" s="40"/>
      <c r="H210" s="40"/>
      <c r="I210" s="146"/>
      <c r="J210" s="40"/>
      <c r="K210" s="40"/>
      <c r="L210" s="44"/>
      <c r="M210" s="235"/>
      <c r="N210" s="84"/>
      <c r="O210" s="84"/>
      <c r="P210" s="84"/>
      <c r="Q210" s="84"/>
      <c r="R210" s="84"/>
      <c r="S210" s="84"/>
      <c r="T210" s="85"/>
      <c r="AT210" s="18" t="s">
        <v>140</v>
      </c>
      <c r="AU210" s="18" t="s">
        <v>85</v>
      </c>
    </row>
    <row r="211" spans="2:51" s="12" customFormat="1" ht="12">
      <c r="B211" s="236"/>
      <c r="C211" s="237"/>
      <c r="D211" s="233" t="s">
        <v>142</v>
      </c>
      <c r="E211" s="238" t="s">
        <v>19</v>
      </c>
      <c r="F211" s="239" t="s">
        <v>286</v>
      </c>
      <c r="G211" s="237"/>
      <c r="H211" s="238" t="s">
        <v>19</v>
      </c>
      <c r="I211" s="240"/>
      <c r="J211" s="237"/>
      <c r="K211" s="237"/>
      <c r="L211" s="241"/>
      <c r="M211" s="242"/>
      <c r="N211" s="243"/>
      <c r="O211" s="243"/>
      <c r="P211" s="243"/>
      <c r="Q211" s="243"/>
      <c r="R211" s="243"/>
      <c r="S211" s="243"/>
      <c r="T211" s="244"/>
      <c r="AT211" s="245" t="s">
        <v>142</v>
      </c>
      <c r="AU211" s="245" t="s">
        <v>85</v>
      </c>
      <c r="AV211" s="12" t="s">
        <v>83</v>
      </c>
      <c r="AW211" s="12" t="s">
        <v>37</v>
      </c>
      <c r="AX211" s="12" t="s">
        <v>76</v>
      </c>
      <c r="AY211" s="245" t="s">
        <v>131</v>
      </c>
    </row>
    <row r="212" spans="2:51" s="13" customFormat="1" ht="12">
      <c r="B212" s="246"/>
      <c r="C212" s="247"/>
      <c r="D212" s="233" t="s">
        <v>142</v>
      </c>
      <c r="E212" s="248" t="s">
        <v>19</v>
      </c>
      <c r="F212" s="249" t="s">
        <v>287</v>
      </c>
      <c r="G212" s="247"/>
      <c r="H212" s="250">
        <v>2.75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AT212" s="256" t="s">
        <v>142</v>
      </c>
      <c r="AU212" s="256" t="s">
        <v>85</v>
      </c>
      <c r="AV212" s="13" t="s">
        <v>85</v>
      </c>
      <c r="AW212" s="13" t="s">
        <v>37</v>
      </c>
      <c r="AX212" s="13" t="s">
        <v>76</v>
      </c>
      <c r="AY212" s="256" t="s">
        <v>131</v>
      </c>
    </row>
    <row r="213" spans="2:51" s="14" customFormat="1" ht="12">
      <c r="B213" s="257"/>
      <c r="C213" s="258"/>
      <c r="D213" s="233" t="s">
        <v>142</v>
      </c>
      <c r="E213" s="259" t="s">
        <v>19</v>
      </c>
      <c r="F213" s="260" t="s">
        <v>146</v>
      </c>
      <c r="G213" s="258"/>
      <c r="H213" s="261">
        <v>2.75</v>
      </c>
      <c r="I213" s="262"/>
      <c r="J213" s="258"/>
      <c r="K213" s="258"/>
      <c r="L213" s="263"/>
      <c r="M213" s="264"/>
      <c r="N213" s="265"/>
      <c r="O213" s="265"/>
      <c r="P213" s="265"/>
      <c r="Q213" s="265"/>
      <c r="R213" s="265"/>
      <c r="S213" s="265"/>
      <c r="T213" s="266"/>
      <c r="AT213" s="267" t="s">
        <v>142</v>
      </c>
      <c r="AU213" s="267" t="s">
        <v>85</v>
      </c>
      <c r="AV213" s="14" t="s">
        <v>138</v>
      </c>
      <c r="AW213" s="14" t="s">
        <v>37</v>
      </c>
      <c r="AX213" s="14" t="s">
        <v>83</v>
      </c>
      <c r="AY213" s="267" t="s">
        <v>131</v>
      </c>
    </row>
    <row r="214" spans="2:65" s="1" customFormat="1" ht="16.5" customHeight="1">
      <c r="B214" s="39"/>
      <c r="C214" s="220" t="s">
        <v>7</v>
      </c>
      <c r="D214" s="220" t="s">
        <v>133</v>
      </c>
      <c r="E214" s="221" t="s">
        <v>288</v>
      </c>
      <c r="F214" s="222" t="s">
        <v>289</v>
      </c>
      <c r="G214" s="223" t="s">
        <v>136</v>
      </c>
      <c r="H214" s="224">
        <v>10</v>
      </c>
      <c r="I214" s="225"/>
      <c r="J214" s="226">
        <f>ROUND(I214*H214,2)</f>
        <v>0</v>
      </c>
      <c r="K214" s="222" t="s">
        <v>137</v>
      </c>
      <c r="L214" s="44"/>
      <c r="M214" s="227" t="s">
        <v>19</v>
      </c>
      <c r="N214" s="228" t="s">
        <v>47</v>
      </c>
      <c r="O214" s="84"/>
      <c r="P214" s="229">
        <f>O214*H214</f>
        <v>0</v>
      </c>
      <c r="Q214" s="229">
        <v>0.00084</v>
      </c>
      <c r="R214" s="229">
        <f>Q214*H214</f>
        <v>0.008400000000000001</v>
      </c>
      <c r="S214" s="229">
        <v>0</v>
      </c>
      <c r="T214" s="230">
        <f>S214*H214</f>
        <v>0</v>
      </c>
      <c r="AR214" s="231" t="s">
        <v>138</v>
      </c>
      <c r="AT214" s="231" t="s">
        <v>133</v>
      </c>
      <c r="AU214" s="231" t="s">
        <v>85</v>
      </c>
      <c r="AY214" s="18" t="s">
        <v>131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83</v>
      </c>
      <c r="BK214" s="232">
        <f>ROUND(I214*H214,2)</f>
        <v>0</v>
      </c>
      <c r="BL214" s="18" t="s">
        <v>138</v>
      </c>
      <c r="BM214" s="231" t="s">
        <v>290</v>
      </c>
    </row>
    <row r="215" spans="2:47" s="1" customFormat="1" ht="12">
      <c r="B215" s="39"/>
      <c r="C215" s="40"/>
      <c r="D215" s="233" t="s">
        <v>140</v>
      </c>
      <c r="E215" s="40"/>
      <c r="F215" s="234" t="s">
        <v>291</v>
      </c>
      <c r="G215" s="40"/>
      <c r="H215" s="40"/>
      <c r="I215" s="146"/>
      <c r="J215" s="40"/>
      <c r="K215" s="40"/>
      <c r="L215" s="44"/>
      <c r="M215" s="235"/>
      <c r="N215" s="84"/>
      <c r="O215" s="84"/>
      <c r="P215" s="84"/>
      <c r="Q215" s="84"/>
      <c r="R215" s="84"/>
      <c r="S215" s="84"/>
      <c r="T215" s="85"/>
      <c r="AT215" s="18" t="s">
        <v>140</v>
      </c>
      <c r="AU215" s="18" t="s">
        <v>85</v>
      </c>
    </row>
    <row r="216" spans="2:51" s="12" customFormat="1" ht="12">
      <c r="B216" s="236"/>
      <c r="C216" s="237"/>
      <c r="D216" s="233" t="s">
        <v>142</v>
      </c>
      <c r="E216" s="238" t="s">
        <v>19</v>
      </c>
      <c r="F216" s="239" t="s">
        <v>292</v>
      </c>
      <c r="G216" s="237"/>
      <c r="H216" s="238" t="s">
        <v>19</v>
      </c>
      <c r="I216" s="240"/>
      <c r="J216" s="237"/>
      <c r="K216" s="237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142</v>
      </c>
      <c r="AU216" s="245" t="s">
        <v>85</v>
      </c>
      <c r="AV216" s="12" t="s">
        <v>83</v>
      </c>
      <c r="AW216" s="12" t="s">
        <v>37</v>
      </c>
      <c r="AX216" s="12" t="s">
        <v>76</v>
      </c>
      <c r="AY216" s="245" t="s">
        <v>131</v>
      </c>
    </row>
    <row r="217" spans="2:51" s="13" customFormat="1" ht="12">
      <c r="B217" s="246"/>
      <c r="C217" s="247"/>
      <c r="D217" s="233" t="s">
        <v>142</v>
      </c>
      <c r="E217" s="248" t="s">
        <v>19</v>
      </c>
      <c r="F217" s="249" t="s">
        <v>293</v>
      </c>
      <c r="G217" s="247"/>
      <c r="H217" s="250">
        <v>10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142</v>
      </c>
      <c r="AU217" s="256" t="s">
        <v>85</v>
      </c>
      <c r="AV217" s="13" t="s">
        <v>85</v>
      </c>
      <c r="AW217" s="13" t="s">
        <v>37</v>
      </c>
      <c r="AX217" s="13" t="s">
        <v>76</v>
      </c>
      <c r="AY217" s="256" t="s">
        <v>131</v>
      </c>
    </row>
    <row r="218" spans="2:51" s="14" customFormat="1" ht="12">
      <c r="B218" s="257"/>
      <c r="C218" s="258"/>
      <c r="D218" s="233" t="s">
        <v>142</v>
      </c>
      <c r="E218" s="259" t="s">
        <v>19</v>
      </c>
      <c r="F218" s="260" t="s">
        <v>146</v>
      </c>
      <c r="G218" s="258"/>
      <c r="H218" s="261">
        <v>10</v>
      </c>
      <c r="I218" s="262"/>
      <c r="J218" s="258"/>
      <c r="K218" s="258"/>
      <c r="L218" s="263"/>
      <c r="M218" s="264"/>
      <c r="N218" s="265"/>
      <c r="O218" s="265"/>
      <c r="P218" s="265"/>
      <c r="Q218" s="265"/>
      <c r="R218" s="265"/>
      <c r="S218" s="265"/>
      <c r="T218" s="266"/>
      <c r="AT218" s="267" t="s">
        <v>142</v>
      </c>
      <c r="AU218" s="267" t="s">
        <v>85</v>
      </c>
      <c r="AV218" s="14" t="s">
        <v>138</v>
      </c>
      <c r="AW218" s="14" t="s">
        <v>37</v>
      </c>
      <c r="AX218" s="14" t="s">
        <v>83</v>
      </c>
      <c r="AY218" s="267" t="s">
        <v>131</v>
      </c>
    </row>
    <row r="219" spans="2:65" s="1" customFormat="1" ht="16.5" customHeight="1">
      <c r="B219" s="39"/>
      <c r="C219" s="220" t="s">
        <v>294</v>
      </c>
      <c r="D219" s="220" t="s">
        <v>133</v>
      </c>
      <c r="E219" s="221" t="s">
        <v>295</v>
      </c>
      <c r="F219" s="222" t="s">
        <v>296</v>
      </c>
      <c r="G219" s="223" t="s">
        <v>136</v>
      </c>
      <c r="H219" s="224">
        <v>10</v>
      </c>
      <c r="I219" s="225"/>
      <c r="J219" s="226">
        <f>ROUND(I219*H219,2)</f>
        <v>0</v>
      </c>
      <c r="K219" s="222" t="s">
        <v>137</v>
      </c>
      <c r="L219" s="44"/>
      <c r="M219" s="227" t="s">
        <v>19</v>
      </c>
      <c r="N219" s="228" t="s">
        <v>47</v>
      </c>
      <c r="O219" s="84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AR219" s="231" t="s">
        <v>138</v>
      </c>
      <c r="AT219" s="231" t="s">
        <v>133</v>
      </c>
      <c r="AU219" s="231" t="s">
        <v>85</v>
      </c>
      <c r="AY219" s="18" t="s">
        <v>131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83</v>
      </c>
      <c r="BK219" s="232">
        <f>ROUND(I219*H219,2)</f>
        <v>0</v>
      </c>
      <c r="BL219" s="18" t="s">
        <v>138</v>
      </c>
      <c r="BM219" s="231" t="s">
        <v>297</v>
      </c>
    </row>
    <row r="220" spans="2:47" s="1" customFormat="1" ht="12">
      <c r="B220" s="39"/>
      <c r="C220" s="40"/>
      <c r="D220" s="233" t="s">
        <v>140</v>
      </c>
      <c r="E220" s="40"/>
      <c r="F220" s="234" t="s">
        <v>298</v>
      </c>
      <c r="G220" s="40"/>
      <c r="H220" s="40"/>
      <c r="I220" s="146"/>
      <c r="J220" s="40"/>
      <c r="K220" s="40"/>
      <c r="L220" s="44"/>
      <c r="M220" s="235"/>
      <c r="N220" s="84"/>
      <c r="O220" s="84"/>
      <c r="P220" s="84"/>
      <c r="Q220" s="84"/>
      <c r="R220" s="84"/>
      <c r="S220" s="84"/>
      <c r="T220" s="85"/>
      <c r="AT220" s="18" t="s">
        <v>140</v>
      </c>
      <c r="AU220" s="18" t="s">
        <v>85</v>
      </c>
    </row>
    <row r="221" spans="2:51" s="13" customFormat="1" ht="12">
      <c r="B221" s="246"/>
      <c r="C221" s="247"/>
      <c r="D221" s="233" t="s">
        <v>142</v>
      </c>
      <c r="E221" s="248" t="s">
        <v>19</v>
      </c>
      <c r="F221" s="249" t="s">
        <v>299</v>
      </c>
      <c r="G221" s="247"/>
      <c r="H221" s="250">
        <v>10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AT221" s="256" t="s">
        <v>142</v>
      </c>
      <c r="AU221" s="256" t="s">
        <v>85</v>
      </c>
      <c r="AV221" s="13" t="s">
        <v>85</v>
      </c>
      <c r="AW221" s="13" t="s">
        <v>37</v>
      </c>
      <c r="AX221" s="13" t="s">
        <v>76</v>
      </c>
      <c r="AY221" s="256" t="s">
        <v>131</v>
      </c>
    </row>
    <row r="222" spans="2:51" s="14" customFormat="1" ht="12">
      <c r="B222" s="257"/>
      <c r="C222" s="258"/>
      <c r="D222" s="233" t="s">
        <v>142</v>
      </c>
      <c r="E222" s="259" t="s">
        <v>19</v>
      </c>
      <c r="F222" s="260" t="s">
        <v>146</v>
      </c>
      <c r="G222" s="258"/>
      <c r="H222" s="261">
        <v>10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AT222" s="267" t="s">
        <v>142</v>
      </c>
      <c r="AU222" s="267" t="s">
        <v>85</v>
      </c>
      <c r="AV222" s="14" t="s">
        <v>138</v>
      </c>
      <c r="AW222" s="14" t="s">
        <v>37</v>
      </c>
      <c r="AX222" s="14" t="s">
        <v>83</v>
      </c>
      <c r="AY222" s="267" t="s">
        <v>131</v>
      </c>
    </row>
    <row r="223" spans="2:65" s="1" customFormat="1" ht="16.5" customHeight="1">
      <c r="B223" s="39"/>
      <c r="C223" s="220" t="s">
        <v>300</v>
      </c>
      <c r="D223" s="220" t="s">
        <v>133</v>
      </c>
      <c r="E223" s="221" t="s">
        <v>301</v>
      </c>
      <c r="F223" s="222" t="s">
        <v>302</v>
      </c>
      <c r="G223" s="223" t="s">
        <v>173</v>
      </c>
      <c r="H223" s="224">
        <v>5.5</v>
      </c>
      <c r="I223" s="225"/>
      <c r="J223" s="226">
        <f>ROUND(I223*H223,2)</f>
        <v>0</v>
      </c>
      <c r="K223" s="222" t="s">
        <v>137</v>
      </c>
      <c r="L223" s="44"/>
      <c r="M223" s="227" t="s">
        <v>19</v>
      </c>
      <c r="N223" s="228" t="s">
        <v>47</v>
      </c>
      <c r="O223" s="84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AR223" s="231" t="s">
        <v>138</v>
      </c>
      <c r="AT223" s="231" t="s">
        <v>133</v>
      </c>
      <c r="AU223" s="231" t="s">
        <v>85</v>
      </c>
      <c r="AY223" s="18" t="s">
        <v>131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83</v>
      </c>
      <c r="BK223" s="232">
        <f>ROUND(I223*H223,2)</f>
        <v>0</v>
      </c>
      <c r="BL223" s="18" t="s">
        <v>138</v>
      </c>
      <c r="BM223" s="231" t="s">
        <v>303</v>
      </c>
    </row>
    <row r="224" spans="2:47" s="1" customFormat="1" ht="12">
      <c r="B224" s="39"/>
      <c r="C224" s="40"/>
      <c r="D224" s="233" t="s">
        <v>140</v>
      </c>
      <c r="E224" s="40"/>
      <c r="F224" s="234" t="s">
        <v>304</v>
      </c>
      <c r="G224" s="40"/>
      <c r="H224" s="40"/>
      <c r="I224" s="146"/>
      <c r="J224" s="40"/>
      <c r="K224" s="40"/>
      <c r="L224" s="44"/>
      <c r="M224" s="235"/>
      <c r="N224" s="84"/>
      <c r="O224" s="84"/>
      <c r="P224" s="84"/>
      <c r="Q224" s="84"/>
      <c r="R224" s="84"/>
      <c r="S224" s="84"/>
      <c r="T224" s="85"/>
      <c r="AT224" s="18" t="s">
        <v>140</v>
      </c>
      <c r="AU224" s="18" t="s">
        <v>85</v>
      </c>
    </row>
    <row r="225" spans="2:51" s="12" customFormat="1" ht="12">
      <c r="B225" s="236"/>
      <c r="C225" s="237"/>
      <c r="D225" s="233" t="s">
        <v>142</v>
      </c>
      <c r="E225" s="238" t="s">
        <v>19</v>
      </c>
      <c r="F225" s="239" t="s">
        <v>305</v>
      </c>
      <c r="G225" s="237"/>
      <c r="H225" s="238" t="s">
        <v>19</v>
      </c>
      <c r="I225" s="240"/>
      <c r="J225" s="237"/>
      <c r="K225" s="237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142</v>
      </c>
      <c r="AU225" s="245" t="s">
        <v>85</v>
      </c>
      <c r="AV225" s="12" t="s">
        <v>83</v>
      </c>
      <c r="AW225" s="12" t="s">
        <v>37</v>
      </c>
      <c r="AX225" s="12" t="s">
        <v>76</v>
      </c>
      <c r="AY225" s="245" t="s">
        <v>131</v>
      </c>
    </row>
    <row r="226" spans="2:51" s="13" customFormat="1" ht="12">
      <c r="B226" s="246"/>
      <c r="C226" s="247"/>
      <c r="D226" s="233" t="s">
        <v>142</v>
      </c>
      <c r="E226" s="248" t="s">
        <v>19</v>
      </c>
      <c r="F226" s="249" t="s">
        <v>306</v>
      </c>
      <c r="G226" s="247"/>
      <c r="H226" s="250">
        <v>5.5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AT226" s="256" t="s">
        <v>142</v>
      </c>
      <c r="AU226" s="256" t="s">
        <v>85</v>
      </c>
      <c r="AV226" s="13" t="s">
        <v>85</v>
      </c>
      <c r="AW226" s="13" t="s">
        <v>37</v>
      </c>
      <c r="AX226" s="13" t="s">
        <v>76</v>
      </c>
      <c r="AY226" s="256" t="s">
        <v>131</v>
      </c>
    </row>
    <row r="227" spans="2:51" s="14" customFormat="1" ht="12">
      <c r="B227" s="257"/>
      <c r="C227" s="258"/>
      <c r="D227" s="233" t="s">
        <v>142</v>
      </c>
      <c r="E227" s="259" t="s">
        <v>19</v>
      </c>
      <c r="F227" s="260" t="s">
        <v>146</v>
      </c>
      <c r="G227" s="258"/>
      <c r="H227" s="261">
        <v>5.5</v>
      </c>
      <c r="I227" s="262"/>
      <c r="J227" s="258"/>
      <c r="K227" s="258"/>
      <c r="L227" s="263"/>
      <c r="M227" s="264"/>
      <c r="N227" s="265"/>
      <c r="O227" s="265"/>
      <c r="P227" s="265"/>
      <c r="Q227" s="265"/>
      <c r="R227" s="265"/>
      <c r="S227" s="265"/>
      <c r="T227" s="266"/>
      <c r="AT227" s="267" t="s">
        <v>142</v>
      </c>
      <c r="AU227" s="267" t="s">
        <v>85</v>
      </c>
      <c r="AV227" s="14" t="s">
        <v>138</v>
      </c>
      <c r="AW227" s="14" t="s">
        <v>37</v>
      </c>
      <c r="AX227" s="14" t="s">
        <v>83</v>
      </c>
      <c r="AY227" s="267" t="s">
        <v>131</v>
      </c>
    </row>
    <row r="228" spans="2:65" s="1" customFormat="1" ht="16.5" customHeight="1">
      <c r="B228" s="39"/>
      <c r="C228" s="220" t="s">
        <v>307</v>
      </c>
      <c r="D228" s="220" t="s">
        <v>133</v>
      </c>
      <c r="E228" s="221" t="s">
        <v>191</v>
      </c>
      <c r="F228" s="222" t="s">
        <v>192</v>
      </c>
      <c r="G228" s="223" t="s">
        <v>173</v>
      </c>
      <c r="H228" s="224">
        <v>5.5</v>
      </c>
      <c r="I228" s="225"/>
      <c r="J228" s="226">
        <f>ROUND(I228*H228,2)</f>
        <v>0</v>
      </c>
      <c r="K228" s="222" t="s">
        <v>137</v>
      </c>
      <c r="L228" s="44"/>
      <c r="M228" s="227" t="s">
        <v>19</v>
      </c>
      <c r="N228" s="228" t="s">
        <v>47</v>
      </c>
      <c r="O228" s="84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1" t="s">
        <v>138</v>
      </c>
      <c r="AT228" s="231" t="s">
        <v>133</v>
      </c>
      <c r="AU228" s="231" t="s">
        <v>85</v>
      </c>
      <c r="AY228" s="18" t="s">
        <v>131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83</v>
      </c>
      <c r="BK228" s="232">
        <f>ROUND(I228*H228,2)</f>
        <v>0</v>
      </c>
      <c r="BL228" s="18" t="s">
        <v>138</v>
      </c>
      <c r="BM228" s="231" t="s">
        <v>308</v>
      </c>
    </row>
    <row r="229" spans="2:47" s="1" customFormat="1" ht="12">
      <c r="B229" s="39"/>
      <c r="C229" s="40"/>
      <c r="D229" s="233" t="s">
        <v>140</v>
      </c>
      <c r="E229" s="40"/>
      <c r="F229" s="234" t="s">
        <v>194</v>
      </c>
      <c r="G229" s="40"/>
      <c r="H229" s="40"/>
      <c r="I229" s="146"/>
      <c r="J229" s="40"/>
      <c r="K229" s="40"/>
      <c r="L229" s="44"/>
      <c r="M229" s="235"/>
      <c r="N229" s="84"/>
      <c r="O229" s="84"/>
      <c r="P229" s="84"/>
      <c r="Q229" s="84"/>
      <c r="R229" s="84"/>
      <c r="S229" s="84"/>
      <c r="T229" s="85"/>
      <c r="AT229" s="18" t="s">
        <v>140</v>
      </c>
      <c r="AU229" s="18" t="s">
        <v>85</v>
      </c>
    </row>
    <row r="230" spans="2:51" s="12" customFormat="1" ht="12">
      <c r="B230" s="236"/>
      <c r="C230" s="237"/>
      <c r="D230" s="233" t="s">
        <v>142</v>
      </c>
      <c r="E230" s="238" t="s">
        <v>19</v>
      </c>
      <c r="F230" s="239" t="s">
        <v>309</v>
      </c>
      <c r="G230" s="237"/>
      <c r="H230" s="238" t="s">
        <v>19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142</v>
      </c>
      <c r="AU230" s="245" t="s">
        <v>85</v>
      </c>
      <c r="AV230" s="12" t="s">
        <v>83</v>
      </c>
      <c r="AW230" s="12" t="s">
        <v>37</v>
      </c>
      <c r="AX230" s="12" t="s">
        <v>76</v>
      </c>
      <c r="AY230" s="245" t="s">
        <v>131</v>
      </c>
    </row>
    <row r="231" spans="2:51" s="13" customFormat="1" ht="12">
      <c r="B231" s="246"/>
      <c r="C231" s="247"/>
      <c r="D231" s="233" t="s">
        <v>142</v>
      </c>
      <c r="E231" s="248" t="s">
        <v>19</v>
      </c>
      <c r="F231" s="249" t="s">
        <v>306</v>
      </c>
      <c r="G231" s="247"/>
      <c r="H231" s="250">
        <v>5.5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AT231" s="256" t="s">
        <v>142</v>
      </c>
      <c r="AU231" s="256" t="s">
        <v>85</v>
      </c>
      <c r="AV231" s="13" t="s">
        <v>85</v>
      </c>
      <c r="AW231" s="13" t="s">
        <v>37</v>
      </c>
      <c r="AX231" s="13" t="s">
        <v>76</v>
      </c>
      <c r="AY231" s="256" t="s">
        <v>131</v>
      </c>
    </row>
    <row r="232" spans="2:51" s="14" customFormat="1" ht="12">
      <c r="B232" s="257"/>
      <c r="C232" s="258"/>
      <c r="D232" s="233" t="s">
        <v>142</v>
      </c>
      <c r="E232" s="259" t="s">
        <v>19</v>
      </c>
      <c r="F232" s="260" t="s">
        <v>146</v>
      </c>
      <c r="G232" s="258"/>
      <c r="H232" s="261">
        <v>5.5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AT232" s="267" t="s">
        <v>142</v>
      </c>
      <c r="AU232" s="267" t="s">
        <v>85</v>
      </c>
      <c r="AV232" s="14" t="s">
        <v>138</v>
      </c>
      <c r="AW232" s="14" t="s">
        <v>37</v>
      </c>
      <c r="AX232" s="14" t="s">
        <v>83</v>
      </c>
      <c r="AY232" s="267" t="s">
        <v>131</v>
      </c>
    </row>
    <row r="233" spans="2:65" s="1" customFormat="1" ht="16.5" customHeight="1">
      <c r="B233" s="39"/>
      <c r="C233" s="220" t="s">
        <v>310</v>
      </c>
      <c r="D233" s="220" t="s">
        <v>133</v>
      </c>
      <c r="E233" s="221" t="s">
        <v>212</v>
      </c>
      <c r="F233" s="222" t="s">
        <v>213</v>
      </c>
      <c r="G233" s="223" t="s">
        <v>207</v>
      </c>
      <c r="H233" s="224">
        <v>9.9</v>
      </c>
      <c r="I233" s="225"/>
      <c r="J233" s="226">
        <f>ROUND(I233*H233,2)</f>
        <v>0</v>
      </c>
      <c r="K233" s="222" t="s">
        <v>137</v>
      </c>
      <c r="L233" s="44"/>
      <c r="M233" s="227" t="s">
        <v>19</v>
      </c>
      <c r="N233" s="228" t="s">
        <v>47</v>
      </c>
      <c r="O233" s="84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AR233" s="231" t="s">
        <v>138</v>
      </c>
      <c r="AT233" s="231" t="s">
        <v>133</v>
      </c>
      <c r="AU233" s="231" t="s">
        <v>85</v>
      </c>
      <c r="AY233" s="18" t="s">
        <v>131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83</v>
      </c>
      <c r="BK233" s="232">
        <f>ROUND(I233*H233,2)</f>
        <v>0</v>
      </c>
      <c r="BL233" s="18" t="s">
        <v>138</v>
      </c>
      <c r="BM233" s="231" t="s">
        <v>311</v>
      </c>
    </row>
    <row r="234" spans="2:47" s="1" customFormat="1" ht="12">
      <c r="B234" s="39"/>
      <c r="C234" s="40"/>
      <c r="D234" s="233" t="s">
        <v>140</v>
      </c>
      <c r="E234" s="40"/>
      <c r="F234" s="234" t="s">
        <v>215</v>
      </c>
      <c r="G234" s="40"/>
      <c r="H234" s="40"/>
      <c r="I234" s="146"/>
      <c r="J234" s="40"/>
      <c r="K234" s="40"/>
      <c r="L234" s="44"/>
      <c r="M234" s="235"/>
      <c r="N234" s="84"/>
      <c r="O234" s="84"/>
      <c r="P234" s="84"/>
      <c r="Q234" s="84"/>
      <c r="R234" s="84"/>
      <c r="S234" s="84"/>
      <c r="T234" s="85"/>
      <c r="AT234" s="18" t="s">
        <v>140</v>
      </c>
      <c r="AU234" s="18" t="s">
        <v>85</v>
      </c>
    </row>
    <row r="235" spans="2:51" s="12" customFormat="1" ht="12">
      <c r="B235" s="236"/>
      <c r="C235" s="237"/>
      <c r="D235" s="233" t="s">
        <v>142</v>
      </c>
      <c r="E235" s="238" t="s">
        <v>19</v>
      </c>
      <c r="F235" s="239" t="s">
        <v>312</v>
      </c>
      <c r="G235" s="237"/>
      <c r="H235" s="238" t="s">
        <v>19</v>
      </c>
      <c r="I235" s="240"/>
      <c r="J235" s="237"/>
      <c r="K235" s="237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142</v>
      </c>
      <c r="AU235" s="245" t="s">
        <v>85</v>
      </c>
      <c r="AV235" s="12" t="s">
        <v>83</v>
      </c>
      <c r="AW235" s="12" t="s">
        <v>37</v>
      </c>
      <c r="AX235" s="12" t="s">
        <v>76</v>
      </c>
      <c r="AY235" s="245" t="s">
        <v>131</v>
      </c>
    </row>
    <row r="236" spans="2:51" s="13" customFormat="1" ht="12">
      <c r="B236" s="246"/>
      <c r="C236" s="247"/>
      <c r="D236" s="233" t="s">
        <v>142</v>
      </c>
      <c r="E236" s="248" t="s">
        <v>19</v>
      </c>
      <c r="F236" s="249" t="s">
        <v>313</v>
      </c>
      <c r="G236" s="247"/>
      <c r="H236" s="250">
        <v>9.9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AT236" s="256" t="s">
        <v>142</v>
      </c>
      <c r="AU236" s="256" t="s">
        <v>85</v>
      </c>
      <c r="AV236" s="13" t="s">
        <v>85</v>
      </c>
      <c r="AW236" s="13" t="s">
        <v>37</v>
      </c>
      <c r="AX236" s="13" t="s">
        <v>76</v>
      </c>
      <c r="AY236" s="256" t="s">
        <v>131</v>
      </c>
    </row>
    <row r="237" spans="2:51" s="14" customFormat="1" ht="12">
      <c r="B237" s="257"/>
      <c r="C237" s="258"/>
      <c r="D237" s="233" t="s">
        <v>142</v>
      </c>
      <c r="E237" s="259" t="s">
        <v>19</v>
      </c>
      <c r="F237" s="260" t="s">
        <v>146</v>
      </c>
      <c r="G237" s="258"/>
      <c r="H237" s="261">
        <v>9.9</v>
      </c>
      <c r="I237" s="262"/>
      <c r="J237" s="258"/>
      <c r="K237" s="258"/>
      <c r="L237" s="263"/>
      <c r="M237" s="264"/>
      <c r="N237" s="265"/>
      <c r="O237" s="265"/>
      <c r="P237" s="265"/>
      <c r="Q237" s="265"/>
      <c r="R237" s="265"/>
      <c r="S237" s="265"/>
      <c r="T237" s="266"/>
      <c r="AT237" s="267" t="s">
        <v>142</v>
      </c>
      <c r="AU237" s="267" t="s">
        <v>85</v>
      </c>
      <c r="AV237" s="14" t="s">
        <v>138</v>
      </c>
      <c r="AW237" s="14" t="s">
        <v>37</v>
      </c>
      <c r="AX237" s="14" t="s">
        <v>83</v>
      </c>
      <c r="AY237" s="267" t="s">
        <v>131</v>
      </c>
    </row>
    <row r="238" spans="2:65" s="1" customFormat="1" ht="16.5" customHeight="1">
      <c r="B238" s="39"/>
      <c r="C238" s="220" t="s">
        <v>314</v>
      </c>
      <c r="D238" s="220" t="s">
        <v>133</v>
      </c>
      <c r="E238" s="221" t="s">
        <v>315</v>
      </c>
      <c r="F238" s="222" t="s">
        <v>316</v>
      </c>
      <c r="G238" s="223" t="s">
        <v>173</v>
      </c>
      <c r="H238" s="224">
        <v>3.85</v>
      </c>
      <c r="I238" s="225"/>
      <c r="J238" s="226">
        <f>ROUND(I238*H238,2)</f>
        <v>0</v>
      </c>
      <c r="K238" s="222" t="s">
        <v>137</v>
      </c>
      <c r="L238" s="44"/>
      <c r="M238" s="227" t="s">
        <v>19</v>
      </c>
      <c r="N238" s="228" t="s">
        <v>47</v>
      </c>
      <c r="O238" s="84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AR238" s="231" t="s">
        <v>138</v>
      </c>
      <c r="AT238" s="231" t="s">
        <v>133</v>
      </c>
      <c r="AU238" s="231" t="s">
        <v>85</v>
      </c>
      <c r="AY238" s="18" t="s">
        <v>131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83</v>
      </c>
      <c r="BK238" s="232">
        <f>ROUND(I238*H238,2)</f>
        <v>0</v>
      </c>
      <c r="BL238" s="18" t="s">
        <v>138</v>
      </c>
      <c r="BM238" s="231" t="s">
        <v>317</v>
      </c>
    </row>
    <row r="239" spans="2:47" s="1" customFormat="1" ht="12">
      <c r="B239" s="39"/>
      <c r="C239" s="40"/>
      <c r="D239" s="233" t="s">
        <v>140</v>
      </c>
      <c r="E239" s="40"/>
      <c r="F239" s="234" t="s">
        <v>318</v>
      </c>
      <c r="G239" s="40"/>
      <c r="H239" s="40"/>
      <c r="I239" s="146"/>
      <c r="J239" s="40"/>
      <c r="K239" s="40"/>
      <c r="L239" s="44"/>
      <c r="M239" s="235"/>
      <c r="N239" s="84"/>
      <c r="O239" s="84"/>
      <c r="P239" s="84"/>
      <c r="Q239" s="84"/>
      <c r="R239" s="84"/>
      <c r="S239" s="84"/>
      <c r="T239" s="85"/>
      <c r="AT239" s="18" t="s">
        <v>140</v>
      </c>
      <c r="AU239" s="18" t="s">
        <v>85</v>
      </c>
    </row>
    <row r="240" spans="2:51" s="12" customFormat="1" ht="12">
      <c r="B240" s="236"/>
      <c r="C240" s="237"/>
      <c r="D240" s="233" t="s">
        <v>142</v>
      </c>
      <c r="E240" s="238" t="s">
        <v>19</v>
      </c>
      <c r="F240" s="239" t="s">
        <v>319</v>
      </c>
      <c r="G240" s="237"/>
      <c r="H240" s="238" t="s">
        <v>19</v>
      </c>
      <c r="I240" s="240"/>
      <c r="J240" s="237"/>
      <c r="K240" s="237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142</v>
      </c>
      <c r="AU240" s="245" t="s">
        <v>85</v>
      </c>
      <c r="AV240" s="12" t="s">
        <v>83</v>
      </c>
      <c r="AW240" s="12" t="s">
        <v>37</v>
      </c>
      <c r="AX240" s="12" t="s">
        <v>76</v>
      </c>
      <c r="AY240" s="245" t="s">
        <v>131</v>
      </c>
    </row>
    <row r="241" spans="2:51" s="13" customFormat="1" ht="12">
      <c r="B241" s="246"/>
      <c r="C241" s="247"/>
      <c r="D241" s="233" t="s">
        <v>142</v>
      </c>
      <c r="E241" s="248" t="s">
        <v>19</v>
      </c>
      <c r="F241" s="249" t="s">
        <v>306</v>
      </c>
      <c r="G241" s="247"/>
      <c r="H241" s="250">
        <v>5.5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AT241" s="256" t="s">
        <v>142</v>
      </c>
      <c r="AU241" s="256" t="s">
        <v>85</v>
      </c>
      <c r="AV241" s="13" t="s">
        <v>85</v>
      </c>
      <c r="AW241" s="13" t="s">
        <v>37</v>
      </c>
      <c r="AX241" s="13" t="s">
        <v>76</v>
      </c>
      <c r="AY241" s="256" t="s">
        <v>131</v>
      </c>
    </row>
    <row r="242" spans="2:51" s="12" customFormat="1" ht="12">
      <c r="B242" s="236"/>
      <c r="C242" s="237"/>
      <c r="D242" s="233" t="s">
        <v>142</v>
      </c>
      <c r="E242" s="238" t="s">
        <v>19</v>
      </c>
      <c r="F242" s="239" t="s">
        <v>320</v>
      </c>
      <c r="G242" s="237"/>
      <c r="H242" s="238" t="s">
        <v>19</v>
      </c>
      <c r="I242" s="240"/>
      <c r="J242" s="237"/>
      <c r="K242" s="237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142</v>
      </c>
      <c r="AU242" s="245" t="s">
        <v>85</v>
      </c>
      <c r="AV242" s="12" t="s">
        <v>83</v>
      </c>
      <c r="AW242" s="12" t="s">
        <v>37</v>
      </c>
      <c r="AX242" s="12" t="s">
        <v>76</v>
      </c>
      <c r="AY242" s="245" t="s">
        <v>131</v>
      </c>
    </row>
    <row r="243" spans="2:51" s="13" customFormat="1" ht="12">
      <c r="B243" s="246"/>
      <c r="C243" s="247"/>
      <c r="D243" s="233" t="s">
        <v>142</v>
      </c>
      <c r="E243" s="248" t="s">
        <v>19</v>
      </c>
      <c r="F243" s="249" t="s">
        <v>321</v>
      </c>
      <c r="G243" s="247"/>
      <c r="H243" s="250">
        <v>-1.65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142</v>
      </c>
      <c r="AU243" s="256" t="s">
        <v>85</v>
      </c>
      <c r="AV243" s="13" t="s">
        <v>85</v>
      </c>
      <c r="AW243" s="13" t="s">
        <v>37</v>
      </c>
      <c r="AX243" s="13" t="s">
        <v>76</v>
      </c>
      <c r="AY243" s="256" t="s">
        <v>131</v>
      </c>
    </row>
    <row r="244" spans="2:51" s="14" customFormat="1" ht="12">
      <c r="B244" s="257"/>
      <c r="C244" s="258"/>
      <c r="D244" s="233" t="s">
        <v>142</v>
      </c>
      <c r="E244" s="259" t="s">
        <v>19</v>
      </c>
      <c r="F244" s="260" t="s">
        <v>146</v>
      </c>
      <c r="G244" s="258"/>
      <c r="H244" s="261">
        <v>3.85</v>
      </c>
      <c r="I244" s="262"/>
      <c r="J244" s="258"/>
      <c r="K244" s="258"/>
      <c r="L244" s="263"/>
      <c r="M244" s="264"/>
      <c r="N244" s="265"/>
      <c r="O244" s="265"/>
      <c r="P244" s="265"/>
      <c r="Q244" s="265"/>
      <c r="R244" s="265"/>
      <c r="S244" s="265"/>
      <c r="T244" s="266"/>
      <c r="AT244" s="267" t="s">
        <v>142</v>
      </c>
      <c r="AU244" s="267" t="s">
        <v>85</v>
      </c>
      <c r="AV244" s="14" t="s">
        <v>138</v>
      </c>
      <c r="AW244" s="14" t="s">
        <v>37</v>
      </c>
      <c r="AX244" s="14" t="s">
        <v>83</v>
      </c>
      <c r="AY244" s="267" t="s">
        <v>131</v>
      </c>
    </row>
    <row r="245" spans="2:65" s="1" customFormat="1" ht="16.5" customHeight="1">
      <c r="B245" s="39"/>
      <c r="C245" s="279" t="s">
        <v>322</v>
      </c>
      <c r="D245" s="279" t="s">
        <v>204</v>
      </c>
      <c r="E245" s="280" t="s">
        <v>323</v>
      </c>
      <c r="F245" s="281" t="s">
        <v>206</v>
      </c>
      <c r="G245" s="282" t="s">
        <v>207</v>
      </c>
      <c r="H245" s="283">
        <v>7.7</v>
      </c>
      <c r="I245" s="284"/>
      <c r="J245" s="285">
        <f>ROUND(I245*H245,2)</f>
        <v>0</v>
      </c>
      <c r="K245" s="281" t="s">
        <v>324</v>
      </c>
      <c r="L245" s="286"/>
      <c r="M245" s="287" t="s">
        <v>19</v>
      </c>
      <c r="N245" s="288" t="s">
        <v>47</v>
      </c>
      <c r="O245" s="84"/>
      <c r="P245" s="229">
        <f>O245*H245</f>
        <v>0</v>
      </c>
      <c r="Q245" s="229">
        <v>1</v>
      </c>
      <c r="R245" s="229">
        <f>Q245*H245</f>
        <v>7.7</v>
      </c>
      <c r="S245" s="229">
        <v>0</v>
      </c>
      <c r="T245" s="230">
        <f>S245*H245</f>
        <v>0</v>
      </c>
      <c r="AR245" s="231" t="s">
        <v>325</v>
      </c>
      <c r="AT245" s="231" t="s">
        <v>204</v>
      </c>
      <c r="AU245" s="231" t="s">
        <v>85</v>
      </c>
      <c r="AY245" s="18" t="s">
        <v>131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83</v>
      </c>
      <c r="BK245" s="232">
        <f>ROUND(I245*H245,2)</f>
        <v>0</v>
      </c>
      <c r="BL245" s="18" t="s">
        <v>325</v>
      </c>
      <c r="BM245" s="231" t="s">
        <v>326</v>
      </c>
    </row>
    <row r="246" spans="2:47" s="1" customFormat="1" ht="12">
      <c r="B246" s="39"/>
      <c r="C246" s="40"/>
      <c r="D246" s="233" t="s">
        <v>140</v>
      </c>
      <c r="E246" s="40"/>
      <c r="F246" s="234" t="s">
        <v>206</v>
      </c>
      <c r="G246" s="40"/>
      <c r="H246" s="40"/>
      <c r="I246" s="146"/>
      <c r="J246" s="40"/>
      <c r="K246" s="40"/>
      <c r="L246" s="44"/>
      <c r="M246" s="235"/>
      <c r="N246" s="84"/>
      <c r="O246" s="84"/>
      <c r="P246" s="84"/>
      <c r="Q246" s="84"/>
      <c r="R246" s="84"/>
      <c r="S246" s="84"/>
      <c r="T246" s="85"/>
      <c r="AT246" s="18" t="s">
        <v>140</v>
      </c>
      <c r="AU246" s="18" t="s">
        <v>85</v>
      </c>
    </row>
    <row r="247" spans="2:51" s="12" customFormat="1" ht="12">
      <c r="B247" s="236"/>
      <c r="C247" s="237"/>
      <c r="D247" s="233" t="s">
        <v>142</v>
      </c>
      <c r="E247" s="238" t="s">
        <v>19</v>
      </c>
      <c r="F247" s="239" t="s">
        <v>327</v>
      </c>
      <c r="G247" s="237"/>
      <c r="H247" s="238" t="s">
        <v>19</v>
      </c>
      <c r="I247" s="240"/>
      <c r="J247" s="237"/>
      <c r="K247" s="237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142</v>
      </c>
      <c r="AU247" s="245" t="s">
        <v>85</v>
      </c>
      <c r="AV247" s="12" t="s">
        <v>83</v>
      </c>
      <c r="AW247" s="12" t="s">
        <v>37</v>
      </c>
      <c r="AX247" s="12" t="s">
        <v>76</v>
      </c>
      <c r="AY247" s="245" t="s">
        <v>131</v>
      </c>
    </row>
    <row r="248" spans="2:51" s="13" customFormat="1" ht="12">
      <c r="B248" s="246"/>
      <c r="C248" s="247"/>
      <c r="D248" s="233" t="s">
        <v>142</v>
      </c>
      <c r="E248" s="248" t="s">
        <v>19</v>
      </c>
      <c r="F248" s="249" t="s">
        <v>328</v>
      </c>
      <c r="G248" s="247"/>
      <c r="H248" s="250">
        <v>7.7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142</v>
      </c>
      <c r="AU248" s="256" t="s">
        <v>85</v>
      </c>
      <c r="AV248" s="13" t="s">
        <v>85</v>
      </c>
      <c r="AW248" s="13" t="s">
        <v>37</v>
      </c>
      <c r="AX248" s="13" t="s">
        <v>76</v>
      </c>
      <c r="AY248" s="256" t="s">
        <v>131</v>
      </c>
    </row>
    <row r="249" spans="2:51" s="14" customFormat="1" ht="12">
      <c r="B249" s="257"/>
      <c r="C249" s="258"/>
      <c r="D249" s="233" t="s">
        <v>142</v>
      </c>
      <c r="E249" s="259" t="s">
        <v>19</v>
      </c>
      <c r="F249" s="260" t="s">
        <v>146</v>
      </c>
      <c r="G249" s="258"/>
      <c r="H249" s="261">
        <v>7.7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AT249" s="267" t="s">
        <v>142</v>
      </c>
      <c r="AU249" s="267" t="s">
        <v>85</v>
      </c>
      <c r="AV249" s="14" t="s">
        <v>138</v>
      </c>
      <c r="AW249" s="14" t="s">
        <v>37</v>
      </c>
      <c r="AX249" s="14" t="s">
        <v>83</v>
      </c>
      <c r="AY249" s="267" t="s">
        <v>131</v>
      </c>
    </row>
    <row r="250" spans="2:65" s="1" customFormat="1" ht="16.5" customHeight="1">
      <c r="B250" s="39"/>
      <c r="C250" s="220" t="s">
        <v>329</v>
      </c>
      <c r="D250" s="220" t="s">
        <v>133</v>
      </c>
      <c r="E250" s="221" t="s">
        <v>330</v>
      </c>
      <c r="F250" s="222" t="s">
        <v>331</v>
      </c>
      <c r="G250" s="223" t="s">
        <v>173</v>
      </c>
      <c r="H250" s="224">
        <v>1.375</v>
      </c>
      <c r="I250" s="225"/>
      <c r="J250" s="226">
        <f>ROUND(I250*H250,2)</f>
        <v>0</v>
      </c>
      <c r="K250" s="222" t="s">
        <v>137</v>
      </c>
      <c r="L250" s="44"/>
      <c r="M250" s="227" t="s">
        <v>19</v>
      </c>
      <c r="N250" s="228" t="s">
        <v>47</v>
      </c>
      <c r="O250" s="84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AR250" s="231" t="s">
        <v>138</v>
      </c>
      <c r="AT250" s="231" t="s">
        <v>133</v>
      </c>
      <c r="AU250" s="231" t="s">
        <v>85</v>
      </c>
      <c r="AY250" s="18" t="s">
        <v>131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83</v>
      </c>
      <c r="BK250" s="232">
        <f>ROUND(I250*H250,2)</f>
        <v>0</v>
      </c>
      <c r="BL250" s="18" t="s">
        <v>138</v>
      </c>
      <c r="BM250" s="231" t="s">
        <v>332</v>
      </c>
    </row>
    <row r="251" spans="2:47" s="1" customFormat="1" ht="12">
      <c r="B251" s="39"/>
      <c r="C251" s="40"/>
      <c r="D251" s="233" t="s">
        <v>140</v>
      </c>
      <c r="E251" s="40"/>
      <c r="F251" s="234" t="s">
        <v>333</v>
      </c>
      <c r="G251" s="40"/>
      <c r="H251" s="40"/>
      <c r="I251" s="146"/>
      <c r="J251" s="40"/>
      <c r="K251" s="40"/>
      <c r="L251" s="44"/>
      <c r="M251" s="235"/>
      <c r="N251" s="84"/>
      <c r="O251" s="84"/>
      <c r="P251" s="84"/>
      <c r="Q251" s="84"/>
      <c r="R251" s="84"/>
      <c r="S251" s="84"/>
      <c r="T251" s="85"/>
      <c r="AT251" s="18" t="s">
        <v>140</v>
      </c>
      <c r="AU251" s="18" t="s">
        <v>85</v>
      </c>
    </row>
    <row r="252" spans="2:51" s="12" customFormat="1" ht="12">
      <c r="B252" s="236"/>
      <c r="C252" s="237"/>
      <c r="D252" s="233" t="s">
        <v>142</v>
      </c>
      <c r="E252" s="238" t="s">
        <v>19</v>
      </c>
      <c r="F252" s="239" t="s">
        <v>334</v>
      </c>
      <c r="G252" s="237"/>
      <c r="H252" s="238" t="s">
        <v>19</v>
      </c>
      <c r="I252" s="240"/>
      <c r="J252" s="237"/>
      <c r="K252" s="237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142</v>
      </c>
      <c r="AU252" s="245" t="s">
        <v>85</v>
      </c>
      <c r="AV252" s="12" t="s">
        <v>83</v>
      </c>
      <c r="AW252" s="12" t="s">
        <v>37</v>
      </c>
      <c r="AX252" s="12" t="s">
        <v>76</v>
      </c>
      <c r="AY252" s="245" t="s">
        <v>131</v>
      </c>
    </row>
    <row r="253" spans="2:51" s="13" customFormat="1" ht="12">
      <c r="B253" s="246"/>
      <c r="C253" s="247"/>
      <c r="D253" s="233" t="s">
        <v>142</v>
      </c>
      <c r="E253" s="248" t="s">
        <v>19</v>
      </c>
      <c r="F253" s="249" t="s">
        <v>335</v>
      </c>
      <c r="G253" s="247"/>
      <c r="H253" s="250">
        <v>1.375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AT253" s="256" t="s">
        <v>142</v>
      </c>
      <c r="AU253" s="256" t="s">
        <v>85</v>
      </c>
      <c r="AV253" s="13" t="s">
        <v>85</v>
      </c>
      <c r="AW253" s="13" t="s">
        <v>37</v>
      </c>
      <c r="AX253" s="13" t="s">
        <v>76</v>
      </c>
      <c r="AY253" s="256" t="s">
        <v>131</v>
      </c>
    </row>
    <row r="254" spans="2:51" s="14" customFormat="1" ht="12">
      <c r="B254" s="257"/>
      <c r="C254" s="258"/>
      <c r="D254" s="233" t="s">
        <v>142</v>
      </c>
      <c r="E254" s="259" t="s">
        <v>19</v>
      </c>
      <c r="F254" s="260" t="s">
        <v>146</v>
      </c>
      <c r="G254" s="258"/>
      <c r="H254" s="261">
        <v>1.375</v>
      </c>
      <c r="I254" s="262"/>
      <c r="J254" s="258"/>
      <c r="K254" s="258"/>
      <c r="L254" s="263"/>
      <c r="M254" s="264"/>
      <c r="N254" s="265"/>
      <c r="O254" s="265"/>
      <c r="P254" s="265"/>
      <c r="Q254" s="265"/>
      <c r="R254" s="265"/>
      <c r="S254" s="265"/>
      <c r="T254" s="266"/>
      <c r="AT254" s="267" t="s">
        <v>142</v>
      </c>
      <c r="AU254" s="267" t="s">
        <v>85</v>
      </c>
      <c r="AV254" s="14" t="s">
        <v>138</v>
      </c>
      <c r="AW254" s="14" t="s">
        <v>37</v>
      </c>
      <c r="AX254" s="14" t="s">
        <v>83</v>
      </c>
      <c r="AY254" s="267" t="s">
        <v>131</v>
      </c>
    </row>
    <row r="255" spans="2:65" s="1" customFormat="1" ht="16.5" customHeight="1">
      <c r="B255" s="39"/>
      <c r="C255" s="279" t="s">
        <v>336</v>
      </c>
      <c r="D255" s="279" t="s">
        <v>204</v>
      </c>
      <c r="E255" s="280" t="s">
        <v>337</v>
      </c>
      <c r="F255" s="281" t="s">
        <v>338</v>
      </c>
      <c r="G255" s="282" t="s">
        <v>207</v>
      </c>
      <c r="H255" s="283">
        <v>2.681</v>
      </c>
      <c r="I255" s="284"/>
      <c r="J255" s="285">
        <f>ROUND(I255*H255,2)</f>
        <v>0</v>
      </c>
      <c r="K255" s="281" t="s">
        <v>137</v>
      </c>
      <c r="L255" s="286"/>
      <c r="M255" s="287" t="s">
        <v>19</v>
      </c>
      <c r="N255" s="288" t="s">
        <v>47</v>
      </c>
      <c r="O255" s="84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AR255" s="231" t="s">
        <v>325</v>
      </c>
      <c r="AT255" s="231" t="s">
        <v>204</v>
      </c>
      <c r="AU255" s="231" t="s">
        <v>85</v>
      </c>
      <c r="AY255" s="18" t="s">
        <v>131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83</v>
      </c>
      <c r="BK255" s="232">
        <f>ROUND(I255*H255,2)</f>
        <v>0</v>
      </c>
      <c r="BL255" s="18" t="s">
        <v>325</v>
      </c>
      <c r="BM255" s="231" t="s">
        <v>339</v>
      </c>
    </row>
    <row r="256" spans="2:47" s="1" customFormat="1" ht="12">
      <c r="B256" s="39"/>
      <c r="C256" s="40"/>
      <c r="D256" s="233" t="s">
        <v>140</v>
      </c>
      <c r="E256" s="40"/>
      <c r="F256" s="234" t="s">
        <v>338</v>
      </c>
      <c r="G256" s="40"/>
      <c r="H256" s="40"/>
      <c r="I256" s="146"/>
      <c r="J256" s="40"/>
      <c r="K256" s="40"/>
      <c r="L256" s="44"/>
      <c r="M256" s="235"/>
      <c r="N256" s="84"/>
      <c r="O256" s="84"/>
      <c r="P256" s="84"/>
      <c r="Q256" s="84"/>
      <c r="R256" s="84"/>
      <c r="S256" s="84"/>
      <c r="T256" s="85"/>
      <c r="AT256" s="18" t="s">
        <v>140</v>
      </c>
      <c r="AU256" s="18" t="s">
        <v>85</v>
      </c>
    </row>
    <row r="257" spans="2:51" s="12" customFormat="1" ht="12">
      <c r="B257" s="236"/>
      <c r="C257" s="237"/>
      <c r="D257" s="233" t="s">
        <v>142</v>
      </c>
      <c r="E257" s="238" t="s">
        <v>19</v>
      </c>
      <c r="F257" s="239" t="s">
        <v>340</v>
      </c>
      <c r="G257" s="237"/>
      <c r="H257" s="238" t="s">
        <v>19</v>
      </c>
      <c r="I257" s="240"/>
      <c r="J257" s="237"/>
      <c r="K257" s="237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142</v>
      </c>
      <c r="AU257" s="245" t="s">
        <v>85</v>
      </c>
      <c r="AV257" s="12" t="s">
        <v>83</v>
      </c>
      <c r="AW257" s="12" t="s">
        <v>37</v>
      </c>
      <c r="AX257" s="12" t="s">
        <v>76</v>
      </c>
      <c r="AY257" s="245" t="s">
        <v>131</v>
      </c>
    </row>
    <row r="258" spans="2:51" s="13" customFormat="1" ht="12">
      <c r="B258" s="246"/>
      <c r="C258" s="247"/>
      <c r="D258" s="233" t="s">
        <v>142</v>
      </c>
      <c r="E258" s="248" t="s">
        <v>19</v>
      </c>
      <c r="F258" s="249" t="s">
        <v>341</v>
      </c>
      <c r="G258" s="247"/>
      <c r="H258" s="250">
        <v>2.681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AT258" s="256" t="s">
        <v>142</v>
      </c>
      <c r="AU258" s="256" t="s">
        <v>85</v>
      </c>
      <c r="AV258" s="13" t="s">
        <v>85</v>
      </c>
      <c r="AW258" s="13" t="s">
        <v>37</v>
      </c>
      <c r="AX258" s="13" t="s">
        <v>76</v>
      </c>
      <c r="AY258" s="256" t="s">
        <v>131</v>
      </c>
    </row>
    <row r="259" spans="2:51" s="14" customFormat="1" ht="12">
      <c r="B259" s="257"/>
      <c r="C259" s="258"/>
      <c r="D259" s="233" t="s">
        <v>142</v>
      </c>
      <c r="E259" s="259" t="s">
        <v>19</v>
      </c>
      <c r="F259" s="260" t="s">
        <v>146</v>
      </c>
      <c r="G259" s="258"/>
      <c r="H259" s="261">
        <v>2.681</v>
      </c>
      <c r="I259" s="262"/>
      <c r="J259" s="258"/>
      <c r="K259" s="258"/>
      <c r="L259" s="263"/>
      <c r="M259" s="264"/>
      <c r="N259" s="265"/>
      <c r="O259" s="265"/>
      <c r="P259" s="265"/>
      <c r="Q259" s="265"/>
      <c r="R259" s="265"/>
      <c r="S259" s="265"/>
      <c r="T259" s="266"/>
      <c r="AT259" s="267" t="s">
        <v>142</v>
      </c>
      <c r="AU259" s="267" t="s">
        <v>85</v>
      </c>
      <c r="AV259" s="14" t="s">
        <v>138</v>
      </c>
      <c r="AW259" s="14" t="s">
        <v>37</v>
      </c>
      <c r="AX259" s="14" t="s">
        <v>83</v>
      </c>
      <c r="AY259" s="267" t="s">
        <v>131</v>
      </c>
    </row>
    <row r="260" spans="2:65" s="1" customFormat="1" ht="16.5" customHeight="1">
      <c r="B260" s="39"/>
      <c r="C260" s="220" t="s">
        <v>342</v>
      </c>
      <c r="D260" s="220" t="s">
        <v>133</v>
      </c>
      <c r="E260" s="221" t="s">
        <v>343</v>
      </c>
      <c r="F260" s="222" t="s">
        <v>344</v>
      </c>
      <c r="G260" s="223" t="s">
        <v>164</v>
      </c>
      <c r="H260" s="224">
        <v>2.5</v>
      </c>
      <c r="I260" s="225"/>
      <c r="J260" s="226">
        <f>ROUND(I260*H260,2)</f>
        <v>0</v>
      </c>
      <c r="K260" s="222" t="s">
        <v>137</v>
      </c>
      <c r="L260" s="44"/>
      <c r="M260" s="227" t="s">
        <v>19</v>
      </c>
      <c r="N260" s="228" t="s">
        <v>47</v>
      </c>
      <c r="O260" s="84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AR260" s="231" t="s">
        <v>138</v>
      </c>
      <c r="AT260" s="231" t="s">
        <v>133</v>
      </c>
      <c r="AU260" s="231" t="s">
        <v>85</v>
      </c>
      <c r="AY260" s="18" t="s">
        <v>131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83</v>
      </c>
      <c r="BK260" s="232">
        <f>ROUND(I260*H260,2)</f>
        <v>0</v>
      </c>
      <c r="BL260" s="18" t="s">
        <v>138</v>
      </c>
      <c r="BM260" s="231" t="s">
        <v>345</v>
      </c>
    </row>
    <row r="261" spans="2:47" s="1" customFormat="1" ht="12">
      <c r="B261" s="39"/>
      <c r="C261" s="40"/>
      <c r="D261" s="233" t="s">
        <v>140</v>
      </c>
      <c r="E261" s="40"/>
      <c r="F261" s="234" t="s">
        <v>346</v>
      </c>
      <c r="G261" s="40"/>
      <c r="H261" s="40"/>
      <c r="I261" s="146"/>
      <c r="J261" s="40"/>
      <c r="K261" s="40"/>
      <c r="L261" s="44"/>
      <c r="M261" s="235"/>
      <c r="N261" s="84"/>
      <c r="O261" s="84"/>
      <c r="P261" s="84"/>
      <c r="Q261" s="84"/>
      <c r="R261" s="84"/>
      <c r="S261" s="84"/>
      <c r="T261" s="85"/>
      <c r="AT261" s="18" t="s">
        <v>140</v>
      </c>
      <c r="AU261" s="18" t="s">
        <v>85</v>
      </c>
    </row>
    <row r="262" spans="2:51" s="12" customFormat="1" ht="12">
      <c r="B262" s="236"/>
      <c r="C262" s="237"/>
      <c r="D262" s="233" t="s">
        <v>142</v>
      </c>
      <c r="E262" s="238" t="s">
        <v>19</v>
      </c>
      <c r="F262" s="239" t="s">
        <v>347</v>
      </c>
      <c r="G262" s="237"/>
      <c r="H262" s="238" t="s">
        <v>19</v>
      </c>
      <c r="I262" s="240"/>
      <c r="J262" s="237"/>
      <c r="K262" s="237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142</v>
      </c>
      <c r="AU262" s="245" t="s">
        <v>85</v>
      </c>
      <c r="AV262" s="12" t="s">
        <v>83</v>
      </c>
      <c r="AW262" s="12" t="s">
        <v>37</v>
      </c>
      <c r="AX262" s="12" t="s">
        <v>76</v>
      </c>
      <c r="AY262" s="245" t="s">
        <v>131</v>
      </c>
    </row>
    <row r="263" spans="2:51" s="13" customFormat="1" ht="12">
      <c r="B263" s="246"/>
      <c r="C263" s="247"/>
      <c r="D263" s="233" t="s">
        <v>142</v>
      </c>
      <c r="E263" s="248" t="s">
        <v>19</v>
      </c>
      <c r="F263" s="249" t="s">
        <v>348</v>
      </c>
      <c r="G263" s="247"/>
      <c r="H263" s="250">
        <v>2.5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AT263" s="256" t="s">
        <v>142</v>
      </c>
      <c r="AU263" s="256" t="s">
        <v>85</v>
      </c>
      <c r="AV263" s="13" t="s">
        <v>85</v>
      </c>
      <c r="AW263" s="13" t="s">
        <v>37</v>
      </c>
      <c r="AX263" s="13" t="s">
        <v>76</v>
      </c>
      <c r="AY263" s="256" t="s">
        <v>131</v>
      </c>
    </row>
    <row r="264" spans="2:51" s="14" customFormat="1" ht="12">
      <c r="B264" s="257"/>
      <c r="C264" s="258"/>
      <c r="D264" s="233" t="s">
        <v>142</v>
      </c>
      <c r="E264" s="259" t="s">
        <v>19</v>
      </c>
      <c r="F264" s="260" t="s">
        <v>146</v>
      </c>
      <c r="G264" s="258"/>
      <c r="H264" s="261">
        <v>2.5</v>
      </c>
      <c r="I264" s="262"/>
      <c r="J264" s="258"/>
      <c r="K264" s="258"/>
      <c r="L264" s="263"/>
      <c r="M264" s="264"/>
      <c r="N264" s="265"/>
      <c r="O264" s="265"/>
      <c r="P264" s="265"/>
      <c r="Q264" s="265"/>
      <c r="R264" s="265"/>
      <c r="S264" s="265"/>
      <c r="T264" s="266"/>
      <c r="AT264" s="267" t="s">
        <v>142</v>
      </c>
      <c r="AU264" s="267" t="s">
        <v>85</v>
      </c>
      <c r="AV264" s="14" t="s">
        <v>138</v>
      </c>
      <c r="AW264" s="14" t="s">
        <v>37</v>
      </c>
      <c r="AX264" s="14" t="s">
        <v>83</v>
      </c>
      <c r="AY264" s="267" t="s">
        <v>131</v>
      </c>
    </row>
    <row r="265" spans="2:65" s="1" customFormat="1" ht="16.5" customHeight="1">
      <c r="B265" s="39"/>
      <c r="C265" s="220" t="s">
        <v>349</v>
      </c>
      <c r="D265" s="220" t="s">
        <v>133</v>
      </c>
      <c r="E265" s="221" t="s">
        <v>350</v>
      </c>
      <c r="F265" s="222" t="s">
        <v>351</v>
      </c>
      <c r="G265" s="223" t="s">
        <v>173</v>
      </c>
      <c r="H265" s="224">
        <v>0.275</v>
      </c>
      <c r="I265" s="225"/>
      <c r="J265" s="226">
        <f>ROUND(I265*H265,2)</f>
        <v>0</v>
      </c>
      <c r="K265" s="222" t="s">
        <v>137</v>
      </c>
      <c r="L265" s="44"/>
      <c r="M265" s="227" t="s">
        <v>19</v>
      </c>
      <c r="N265" s="228" t="s">
        <v>47</v>
      </c>
      <c r="O265" s="84"/>
      <c r="P265" s="229">
        <f>O265*H265</f>
        <v>0</v>
      </c>
      <c r="Q265" s="229">
        <v>1.89077</v>
      </c>
      <c r="R265" s="229">
        <f>Q265*H265</f>
        <v>0.5199617500000001</v>
      </c>
      <c r="S265" s="229">
        <v>0</v>
      </c>
      <c r="T265" s="230">
        <f>S265*H265</f>
        <v>0</v>
      </c>
      <c r="AR265" s="231" t="s">
        <v>138</v>
      </c>
      <c r="AT265" s="231" t="s">
        <v>133</v>
      </c>
      <c r="AU265" s="231" t="s">
        <v>85</v>
      </c>
      <c r="AY265" s="18" t="s">
        <v>131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83</v>
      </c>
      <c r="BK265" s="232">
        <f>ROUND(I265*H265,2)</f>
        <v>0</v>
      </c>
      <c r="BL265" s="18" t="s">
        <v>138</v>
      </c>
      <c r="BM265" s="231" t="s">
        <v>352</v>
      </c>
    </row>
    <row r="266" spans="2:47" s="1" customFormat="1" ht="12">
      <c r="B266" s="39"/>
      <c r="C266" s="40"/>
      <c r="D266" s="233" t="s">
        <v>140</v>
      </c>
      <c r="E266" s="40"/>
      <c r="F266" s="234" t="s">
        <v>353</v>
      </c>
      <c r="G266" s="40"/>
      <c r="H266" s="40"/>
      <c r="I266" s="146"/>
      <c r="J266" s="40"/>
      <c r="K266" s="40"/>
      <c r="L266" s="44"/>
      <c r="M266" s="235"/>
      <c r="N266" s="84"/>
      <c r="O266" s="84"/>
      <c r="P266" s="84"/>
      <c r="Q266" s="84"/>
      <c r="R266" s="84"/>
      <c r="S266" s="84"/>
      <c r="T266" s="85"/>
      <c r="AT266" s="18" t="s">
        <v>140</v>
      </c>
      <c r="AU266" s="18" t="s">
        <v>85</v>
      </c>
    </row>
    <row r="267" spans="2:51" s="12" customFormat="1" ht="12">
      <c r="B267" s="236"/>
      <c r="C267" s="237"/>
      <c r="D267" s="233" t="s">
        <v>142</v>
      </c>
      <c r="E267" s="238" t="s">
        <v>19</v>
      </c>
      <c r="F267" s="239" t="s">
        <v>354</v>
      </c>
      <c r="G267" s="237"/>
      <c r="H267" s="238" t="s">
        <v>19</v>
      </c>
      <c r="I267" s="240"/>
      <c r="J267" s="237"/>
      <c r="K267" s="237"/>
      <c r="L267" s="241"/>
      <c r="M267" s="242"/>
      <c r="N267" s="243"/>
      <c r="O267" s="243"/>
      <c r="P267" s="243"/>
      <c r="Q267" s="243"/>
      <c r="R267" s="243"/>
      <c r="S267" s="243"/>
      <c r="T267" s="244"/>
      <c r="AT267" s="245" t="s">
        <v>142</v>
      </c>
      <c r="AU267" s="245" t="s">
        <v>85</v>
      </c>
      <c r="AV267" s="12" t="s">
        <v>83</v>
      </c>
      <c r="AW267" s="12" t="s">
        <v>37</v>
      </c>
      <c r="AX267" s="12" t="s">
        <v>76</v>
      </c>
      <c r="AY267" s="245" t="s">
        <v>131</v>
      </c>
    </row>
    <row r="268" spans="2:51" s="13" customFormat="1" ht="12">
      <c r="B268" s="246"/>
      <c r="C268" s="247"/>
      <c r="D268" s="233" t="s">
        <v>142</v>
      </c>
      <c r="E268" s="248" t="s">
        <v>19</v>
      </c>
      <c r="F268" s="249" t="s">
        <v>355</v>
      </c>
      <c r="G268" s="247"/>
      <c r="H268" s="250">
        <v>0.275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AT268" s="256" t="s">
        <v>142</v>
      </c>
      <c r="AU268" s="256" t="s">
        <v>85</v>
      </c>
      <c r="AV268" s="13" t="s">
        <v>85</v>
      </c>
      <c r="AW268" s="13" t="s">
        <v>37</v>
      </c>
      <c r="AX268" s="13" t="s">
        <v>76</v>
      </c>
      <c r="AY268" s="256" t="s">
        <v>131</v>
      </c>
    </row>
    <row r="269" spans="2:51" s="14" customFormat="1" ht="12">
      <c r="B269" s="257"/>
      <c r="C269" s="258"/>
      <c r="D269" s="233" t="s">
        <v>142</v>
      </c>
      <c r="E269" s="259" t="s">
        <v>19</v>
      </c>
      <c r="F269" s="260" t="s">
        <v>146</v>
      </c>
      <c r="G269" s="258"/>
      <c r="H269" s="261">
        <v>0.275</v>
      </c>
      <c r="I269" s="262"/>
      <c r="J269" s="258"/>
      <c r="K269" s="258"/>
      <c r="L269" s="263"/>
      <c r="M269" s="264"/>
      <c r="N269" s="265"/>
      <c r="O269" s="265"/>
      <c r="P269" s="265"/>
      <c r="Q269" s="265"/>
      <c r="R269" s="265"/>
      <c r="S269" s="265"/>
      <c r="T269" s="266"/>
      <c r="AT269" s="267" t="s">
        <v>142</v>
      </c>
      <c r="AU269" s="267" t="s">
        <v>85</v>
      </c>
      <c r="AV269" s="14" t="s">
        <v>138</v>
      </c>
      <c r="AW269" s="14" t="s">
        <v>37</v>
      </c>
      <c r="AX269" s="14" t="s">
        <v>83</v>
      </c>
      <c r="AY269" s="267" t="s">
        <v>131</v>
      </c>
    </row>
    <row r="270" spans="2:65" s="1" customFormat="1" ht="16.5" customHeight="1">
      <c r="B270" s="39"/>
      <c r="C270" s="220" t="s">
        <v>356</v>
      </c>
      <c r="D270" s="220" t="s">
        <v>133</v>
      </c>
      <c r="E270" s="221" t="s">
        <v>357</v>
      </c>
      <c r="F270" s="222" t="s">
        <v>358</v>
      </c>
      <c r="G270" s="223" t="s">
        <v>164</v>
      </c>
      <c r="H270" s="224">
        <v>2.5</v>
      </c>
      <c r="I270" s="225"/>
      <c r="J270" s="226">
        <f>ROUND(I270*H270,2)</f>
        <v>0</v>
      </c>
      <c r="K270" s="222" t="s">
        <v>137</v>
      </c>
      <c r="L270" s="44"/>
      <c r="M270" s="227" t="s">
        <v>19</v>
      </c>
      <c r="N270" s="228" t="s">
        <v>47</v>
      </c>
      <c r="O270" s="84"/>
      <c r="P270" s="229">
        <f>O270*H270</f>
        <v>0</v>
      </c>
      <c r="Q270" s="229">
        <v>1E-05</v>
      </c>
      <c r="R270" s="229">
        <f>Q270*H270</f>
        <v>2.5E-05</v>
      </c>
      <c r="S270" s="229">
        <v>0</v>
      </c>
      <c r="T270" s="230">
        <f>S270*H270</f>
        <v>0</v>
      </c>
      <c r="AR270" s="231" t="s">
        <v>138</v>
      </c>
      <c r="AT270" s="231" t="s">
        <v>133</v>
      </c>
      <c r="AU270" s="231" t="s">
        <v>85</v>
      </c>
      <c r="AY270" s="18" t="s">
        <v>131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83</v>
      </c>
      <c r="BK270" s="232">
        <f>ROUND(I270*H270,2)</f>
        <v>0</v>
      </c>
      <c r="BL270" s="18" t="s">
        <v>138</v>
      </c>
      <c r="BM270" s="231" t="s">
        <v>359</v>
      </c>
    </row>
    <row r="271" spans="2:47" s="1" customFormat="1" ht="12">
      <c r="B271" s="39"/>
      <c r="C271" s="40"/>
      <c r="D271" s="233" t="s">
        <v>140</v>
      </c>
      <c r="E271" s="40"/>
      <c r="F271" s="234" t="s">
        <v>360</v>
      </c>
      <c r="G271" s="40"/>
      <c r="H271" s="40"/>
      <c r="I271" s="146"/>
      <c r="J271" s="40"/>
      <c r="K271" s="40"/>
      <c r="L271" s="44"/>
      <c r="M271" s="235"/>
      <c r="N271" s="84"/>
      <c r="O271" s="84"/>
      <c r="P271" s="84"/>
      <c r="Q271" s="84"/>
      <c r="R271" s="84"/>
      <c r="S271" s="84"/>
      <c r="T271" s="85"/>
      <c r="AT271" s="18" t="s">
        <v>140</v>
      </c>
      <c r="AU271" s="18" t="s">
        <v>85</v>
      </c>
    </row>
    <row r="272" spans="2:51" s="12" customFormat="1" ht="12">
      <c r="B272" s="236"/>
      <c r="C272" s="237"/>
      <c r="D272" s="233" t="s">
        <v>142</v>
      </c>
      <c r="E272" s="238" t="s">
        <v>19</v>
      </c>
      <c r="F272" s="239" t="s">
        <v>361</v>
      </c>
      <c r="G272" s="237"/>
      <c r="H272" s="238" t="s">
        <v>19</v>
      </c>
      <c r="I272" s="240"/>
      <c r="J272" s="237"/>
      <c r="K272" s="237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142</v>
      </c>
      <c r="AU272" s="245" t="s">
        <v>85</v>
      </c>
      <c r="AV272" s="12" t="s">
        <v>83</v>
      </c>
      <c r="AW272" s="12" t="s">
        <v>37</v>
      </c>
      <c r="AX272" s="12" t="s">
        <v>76</v>
      </c>
      <c r="AY272" s="245" t="s">
        <v>131</v>
      </c>
    </row>
    <row r="273" spans="2:51" s="13" customFormat="1" ht="12">
      <c r="B273" s="246"/>
      <c r="C273" s="247"/>
      <c r="D273" s="233" t="s">
        <v>142</v>
      </c>
      <c r="E273" s="248" t="s">
        <v>19</v>
      </c>
      <c r="F273" s="249" t="s">
        <v>348</v>
      </c>
      <c r="G273" s="247"/>
      <c r="H273" s="250">
        <v>2.5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AT273" s="256" t="s">
        <v>142</v>
      </c>
      <c r="AU273" s="256" t="s">
        <v>85</v>
      </c>
      <c r="AV273" s="13" t="s">
        <v>85</v>
      </c>
      <c r="AW273" s="13" t="s">
        <v>37</v>
      </c>
      <c r="AX273" s="13" t="s">
        <v>76</v>
      </c>
      <c r="AY273" s="256" t="s">
        <v>131</v>
      </c>
    </row>
    <row r="274" spans="2:51" s="14" customFormat="1" ht="12">
      <c r="B274" s="257"/>
      <c r="C274" s="258"/>
      <c r="D274" s="233" t="s">
        <v>142</v>
      </c>
      <c r="E274" s="259" t="s">
        <v>19</v>
      </c>
      <c r="F274" s="260" t="s">
        <v>146</v>
      </c>
      <c r="G274" s="258"/>
      <c r="H274" s="261">
        <v>2.5</v>
      </c>
      <c r="I274" s="262"/>
      <c r="J274" s="258"/>
      <c r="K274" s="258"/>
      <c r="L274" s="263"/>
      <c r="M274" s="264"/>
      <c r="N274" s="265"/>
      <c r="O274" s="265"/>
      <c r="P274" s="265"/>
      <c r="Q274" s="265"/>
      <c r="R274" s="265"/>
      <c r="S274" s="265"/>
      <c r="T274" s="266"/>
      <c r="AT274" s="267" t="s">
        <v>142</v>
      </c>
      <c r="AU274" s="267" t="s">
        <v>85</v>
      </c>
      <c r="AV274" s="14" t="s">
        <v>138</v>
      </c>
      <c r="AW274" s="14" t="s">
        <v>37</v>
      </c>
      <c r="AX274" s="14" t="s">
        <v>83</v>
      </c>
      <c r="AY274" s="267" t="s">
        <v>131</v>
      </c>
    </row>
    <row r="275" spans="2:65" s="1" customFormat="1" ht="16.5" customHeight="1">
      <c r="B275" s="39"/>
      <c r="C275" s="279" t="s">
        <v>362</v>
      </c>
      <c r="D275" s="279" t="s">
        <v>204</v>
      </c>
      <c r="E275" s="280" t="s">
        <v>363</v>
      </c>
      <c r="F275" s="281" t="s">
        <v>364</v>
      </c>
      <c r="G275" s="282" t="s">
        <v>164</v>
      </c>
      <c r="H275" s="283">
        <v>2.575</v>
      </c>
      <c r="I275" s="284"/>
      <c r="J275" s="285">
        <f>ROUND(I275*H275,2)</f>
        <v>0</v>
      </c>
      <c r="K275" s="281" t="s">
        <v>137</v>
      </c>
      <c r="L275" s="286"/>
      <c r="M275" s="287" t="s">
        <v>19</v>
      </c>
      <c r="N275" s="288" t="s">
        <v>47</v>
      </c>
      <c r="O275" s="84"/>
      <c r="P275" s="229">
        <f>O275*H275</f>
        <v>0</v>
      </c>
      <c r="Q275" s="229">
        <v>0.0018</v>
      </c>
      <c r="R275" s="229">
        <f>Q275*H275</f>
        <v>0.004635</v>
      </c>
      <c r="S275" s="229">
        <v>0</v>
      </c>
      <c r="T275" s="230">
        <f>S275*H275</f>
        <v>0</v>
      </c>
      <c r="AR275" s="231" t="s">
        <v>325</v>
      </c>
      <c r="AT275" s="231" t="s">
        <v>204</v>
      </c>
      <c r="AU275" s="231" t="s">
        <v>85</v>
      </c>
      <c r="AY275" s="18" t="s">
        <v>131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83</v>
      </c>
      <c r="BK275" s="232">
        <f>ROUND(I275*H275,2)</f>
        <v>0</v>
      </c>
      <c r="BL275" s="18" t="s">
        <v>325</v>
      </c>
      <c r="BM275" s="231" t="s">
        <v>365</v>
      </c>
    </row>
    <row r="276" spans="2:47" s="1" customFormat="1" ht="12">
      <c r="B276" s="39"/>
      <c r="C276" s="40"/>
      <c r="D276" s="233" t="s">
        <v>140</v>
      </c>
      <c r="E276" s="40"/>
      <c r="F276" s="234" t="s">
        <v>364</v>
      </c>
      <c r="G276" s="40"/>
      <c r="H276" s="40"/>
      <c r="I276" s="146"/>
      <c r="J276" s="40"/>
      <c r="K276" s="40"/>
      <c r="L276" s="44"/>
      <c r="M276" s="235"/>
      <c r="N276" s="84"/>
      <c r="O276" s="84"/>
      <c r="P276" s="84"/>
      <c r="Q276" s="84"/>
      <c r="R276" s="84"/>
      <c r="S276" s="84"/>
      <c r="T276" s="85"/>
      <c r="AT276" s="18" t="s">
        <v>140</v>
      </c>
      <c r="AU276" s="18" t="s">
        <v>85</v>
      </c>
    </row>
    <row r="277" spans="2:51" s="12" customFormat="1" ht="12">
      <c r="B277" s="236"/>
      <c r="C277" s="237"/>
      <c r="D277" s="233" t="s">
        <v>142</v>
      </c>
      <c r="E277" s="238" t="s">
        <v>19</v>
      </c>
      <c r="F277" s="239" t="s">
        <v>366</v>
      </c>
      <c r="G277" s="237"/>
      <c r="H277" s="238" t="s">
        <v>19</v>
      </c>
      <c r="I277" s="240"/>
      <c r="J277" s="237"/>
      <c r="K277" s="237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142</v>
      </c>
      <c r="AU277" s="245" t="s">
        <v>85</v>
      </c>
      <c r="AV277" s="12" t="s">
        <v>83</v>
      </c>
      <c r="AW277" s="12" t="s">
        <v>37</v>
      </c>
      <c r="AX277" s="12" t="s">
        <v>76</v>
      </c>
      <c r="AY277" s="245" t="s">
        <v>131</v>
      </c>
    </row>
    <row r="278" spans="2:51" s="13" customFormat="1" ht="12">
      <c r="B278" s="246"/>
      <c r="C278" s="247"/>
      <c r="D278" s="233" t="s">
        <v>142</v>
      </c>
      <c r="E278" s="248" t="s">
        <v>19</v>
      </c>
      <c r="F278" s="249" t="s">
        <v>367</v>
      </c>
      <c r="G278" s="247"/>
      <c r="H278" s="250">
        <v>2.575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AT278" s="256" t="s">
        <v>142</v>
      </c>
      <c r="AU278" s="256" t="s">
        <v>85</v>
      </c>
      <c r="AV278" s="13" t="s">
        <v>85</v>
      </c>
      <c r="AW278" s="13" t="s">
        <v>37</v>
      </c>
      <c r="AX278" s="13" t="s">
        <v>76</v>
      </c>
      <c r="AY278" s="256" t="s">
        <v>131</v>
      </c>
    </row>
    <row r="279" spans="2:51" s="14" customFormat="1" ht="12">
      <c r="B279" s="257"/>
      <c r="C279" s="258"/>
      <c r="D279" s="233" t="s">
        <v>142</v>
      </c>
      <c r="E279" s="259" t="s">
        <v>19</v>
      </c>
      <c r="F279" s="260" t="s">
        <v>146</v>
      </c>
      <c r="G279" s="258"/>
      <c r="H279" s="261">
        <v>2.575</v>
      </c>
      <c r="I279" s="262"/>
      <c r="J279" s="258"/>
      <c r="K279" s="258"/>
      <c r="L279" s="263"/>
      <c r="M279" s="264"/>
      <c r="N279" s="265"/>
      <c r="O279" s="265"/>
      <c r="P279" s="265"/>
      <c r="Q279" s="265"/>
      <c r="R279" s="265"/>
      <c r="S279" s="265"/>
      <c r="T279" s="266"/>
      <c r="AT279" s="267" t="s">
        <v>142</v>
      </c>
      <c r="AU279" s="267" t="s">
        <v>85</v>
      </c>
      <c r="AV279" s="14" t="s">
        <v>138</v>
      </c>
      <c r="AW279" s="14" t="s">
        <v>37</v>
      </c>
      <c r="AX279" s="14" t="s">
        <v>83</v>
      </c>
      <c r="AY279" s="267" t="s">
        <v>131</v>
      </c>
    </row>
    <row r="280" spans="2:65" s="1" customFormat="1" ht="16.5" customHeight="1">
      <c r="B280" s="39"/>
      <c r="C280" s="220" t="s">
        <v>368</v>
      </c>
      <c r="D280" s="220" t="s">
        <v>133</v>
      </c>
      <c r="E280" s="221" t="s">
        <v>369</v>
      </c>
      <c r="F280" s="222" t="s">
        <v>370</v>
      </c>
      <c r="G280" s="223" t="s">
        <v>269</v>
      </c>
      <c r="H280" s="224">
        <v>1</v>
      </c>
      <c r="I280" s="225"/>
      <c r="J280" s="226">
        <f>ROUND(I280*H280,2)</f>
        <v>0</v>
      </c>
      <c r="K280" s="222" t="s">
        <v>137</v>
      </c>
      <c r="L280" s="44"/>
      <c r="M280" s="227" t="s">
        <v>19</v>
      </c>
      <c r="N280" s="228" t="s">
        <v>47</v>
      </c>
      <c r="O280" s="84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AR280" s="231" t="s">
        <v>138</v>
      </c>
      <c r="AT280" s="231" t="s">
        <v>133</v>
      </c>
      <c r="AU280" s="231" t="s">
        <v>85</v>
      </c>
      <c r="AY280" s="18" t="s">
        <v>131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83</v>
      </c>
      <c r="BK280" s="232">
        <f>ROUND(I280*H280,2)</f>
        <v>0</v>
      </c>
      <c r="BL280" s="18" t="s">
        <v>138</v>
      </c>
      <c r="BM280" s="231" t="s">
        <v>371</v>
      </c>
    </row>
    <row r="281" spans="2:47" s="1" customFormat="1" ht="12">
      <c r="B281" s="39"/>
      <c r="C281" s="40"/>
      <c r="D281" s="233" t="s">
        <v>140</v>
      </c>
      <c r="E281" s="40"/>
      <c r="F281" s="234" t="s">
        <v>372</v>
      </c>
      <c r="G281" s="40"/>
      <c r="H281" s="40"/>
      <c r="I281" s="146"/>
      <c r="J281" s="40"/>
      <c r="K281" s="40"/>
      <c r="L281" s="44"/>
      <c r="M281" s="235"/>
      <c r="N281" s="84"/>
      <c r="O281" s="84"/>
      <c r="P281" s="84"/>
      <c r="Q281" s="84"/>
      <c r="R281" s="84"/>
      <c r="S281" s="84"/>
      <c r="T281" s="85"/>
      <c r="AT281" s="18" t="s">
        <v>140</v>
      </c>
      <c r="AU281" s="18" t="s">
        <v>85</v>
      </c>
    </row>
    <row r="282" spans="2:51" s="12" customFormat="1" ht="12">
      <c r="B282" s="236"/>
      <c r="C282" s="237"/>
      <c r="D282" s="233" t="s">
        <v>142</v>
      </c>
      <c r="E282" s="238" t="s">
        <v>19</v>
      </c>
      <c r="F282" s="239" t="s">
        <v>373</v>
      </c>
      <c r="G282" s="237"/>
      <c r="H282" s="238" t="s">
        <v>19</v>
      </c>
      <c r="I282" s="240"/>
      <c r="J282" s="237"/>
      <c r="K282" s="237"/>
      <c r="L282" s="241"/>
      <c r="M282" s="242"/>
      <c r="N282" s="243"/>
      <c r="O282" s="243"/>
      <c r="P282" s="243"/>
      <c r="Q282" s="243"/>
      <c r="R282" s="243"/>
      <c r="S282" s="243"/>
      <c r="T282" s="244"/>
      <c r="AT282" s="245" t="s">
        <v>142</v>
      </c>
      <c r="AU282" s="245" t="s">
        <v>85</v>
      </c>
      <c r="AV282" s="12" t="s">
        <v>83</v>
      </c>
      <c r="AW282" s="12" t="s">
        <v>37</v>
      </c>
      <c r="AX282" s="12" t="s">
        <v>76</v>
      </c>
      <c r="AY282" s="245" t="s">
        <v>131</v>
      </c>
    </row>
    <row r="283" spans="2:51" s="13" customFormat="1" ht="12">
      <c r="B283" s="246"/>
      <c r="C283" s="247"/>
      <c r="D283" s="233" t="s">
        <v>142</v>
      </c>
      <c r="E283" s="248" t="s">
        <v>19</v>
      </c>
      <c r="F283" s="249" t="s">
        <v>374</v>
      </c>
      <c r="G283" s="247"/>
      <c r="H283" s="250">
        <v>1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AT283" s="256" t="s">
        <v>142</v>
      </c>
      <c r="AU283" s="256" t="s">
        <v>85</v>
      </c>
      <c r="AV283" s="13" t="s">
        <v>85</v>
      </c>
      <c r="AW283" s="13" t="s">
        <v>37</v>
      </c>
      <c r="AX283" s="13" t="s">
        <v>76</v>
      </c>
      <c r="AY283" s="256" t="s">
        <v>131</v>
      </c>
    </row>
    <row r="284" spans="2:51" s="14" customFormat="1" ht="12">
      <c r="B284" s="257"/>
      <c r="C284" s="258"/>
      <c r="D284" s="233" t="s">
        <v>142</v>
      </c>
      <c r="E284" s="259" t="s">
        <v>19</v>
      </c>
      <c r="F284" s="260" t="s">
        <v>146</v>
      </c>
      <c r="G284" s="258"/>
      <c r="H284" s="261">
        <v>1</v>
      </c>
      <c r="I284" s="262"/>
      <c r="J284" s="258"/>
      <c r="K284" s="258"/>
      <c r="L284" s="263"/>
      <c r="M284" s="264"/>
      <c r="N284" s="265"/>
      <c r="O284" s="265"/>
      <c r="P284" s="265"/>
      <c r="Q284" s="265"/>
      <c r="R284" s="265"/>
      <c r="S284" s="265"/>
      <c r="T284" s="266"/>
      <c r="AT284" s="267" t="s">
        <v>142</v>
      </c>
      <c r="AU284" s="267" t="s">
        <v>85</v>
      </c>
      <c r="AV284" s="14" t="s">
        <v>138</v>
      </c>
      <c r="AW284" s="14" t="s">
        <v>37</v>
      </c>
      <c r="AX284" s="14" t="s">
        <v>83</v>
      </c>
      <c r="AY284" s="267" t="s">
        <v>131</v>
      </c>
    </row>
    <row r="285" spans="2:65" s="1" customFormat="1" ht="16.5" customHeight="1">
      <c r="B285" s="39"/>
      <c r="C285" s="279" t="s">
        <v>375</v>
      </c>
      <c r="D285" s="279" t="s">
        <v>204</v>
      </c>
      <c r="E285" s="280" t="s">
        <v>376</v>
      </c>
      <c r="F285" s="281" t="s">
        <v>377</v>
      </c>
      <c r="G285" s="282" t="s">
        <v>269</v>
      </c>
      <c r="H285" s="283">
        <v>1</v>
      </c>
      <c r="I285" s="284"/>
      <c r="J285" s="285">
        <f>ROUND(I285*H285,2)</f>
        <v>0</v>
      </c>
      <c r="K285" s="281" t="s">
        <v>137</v>
      </c>
      <c r="L285" s="286"/>
      <c r="M285" s="287" t="s">
        <v>19</v>
      </c>
      <c r="N285" s="288" t="s">
        <v>47</v>
      </c>
      <c r="O285" s="84"/>
      <c r="P285" s="229">
        <f>O285*H285</f>
        <v>0</v>
      </c>
      <c r="Q285" s="229">
        <v>0.0015</v>
      </c>
      <c r="R285" s="229">
        <f>Q285*H285</f>
        <v>0.0015</v>
      </c>
      <c r="S285" s="229">
        <v>0</v>
      </c>
      <c r="T285" s="230">
        <f>S285*H285</f>
        <v>0</v>
      </c>
      <c r="AR285" s="231" t="s">
        <v>197</v>
      </c>
      <c r="AT285" s="231" t="s">
        <v>204</v>
      </c>
      <c r="AU285" s="231" t="s">
        <v>85</v>
      </c>
      <c r="AY285" s="18" t="s">
        <v>131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83</v>
      </c>
      <c r="BK285" s="232">
        <f>ROUND(I285*H285,2)</f>
        <v>0</v>
      </c>
      <c r="BL285" s="18" t="s">
        <v>138</v>
      </c>
      <c r="BM285" s="231" t="s">
        <v>378</v>
      </c>
    </row>
    <row r="286" spans="2:47" s="1" customFormat="1" ht="12">
      <c r="B286" s="39"/>
      <c r="C286" s="40"/>
      <c r="D286" s="233" t="s">
        <v>140</v>
      </c>
      <c r="E286" s="40"/>
      <c r="F286" s="234" t="s">
        <v>377</v>
      </c>
      <c r="G286" s="40"/>
      <c r="H286" s="40"/>
      <c r="I286" s="146"/>
      <c r="J286" s="40"/>
      <c r="K286" s="40"/>
      <c r="L286" s="44"/>
      <c r="M286" s="235"/>
      <c r="N286" s="84"/>
      <c r="O286" s="84"/>
      <c r="P286" s="84"/>
      <c r="Q286" s="84"/>
      <c r="R286" s="84"/>
      <c r="S286" s="84"/>
      <c r="T286" s="85"/>
      <c r="AT286" s="18" t="s">
        <v>140</v>
      </c>
      <c r="AU286" s="18" t="s">
        <v>85</v>
      </c>
    </row>
    <row r="287" spans="2:51" s="12" customFormat="1" ht="12">
      <c r="B287" s="236"/>
      <c r="C287" s="237"/>
      <c r="D287" s="233" t="s">
        <v>142</v>
      </c>
      <c r="E287" s="238" t="s">
        <v>19</v>
      </c>
      <c r="F287" s="239" t="s">
        <v>379</v>
      </c>
      <c r="G287" s="237"/>
      <c r="H287" s="238" t="s">
        <v>19</v>
      </c>
      <c r="I287" s="240"/>
      <c r="J287" s="237"/>
      <c r="K287" s="237"/>
      <c r="L287" s="241"/>
      <c r="M287" s="242"/>
      <c r="N287" s="243"/>
      <c r="O287" s="243"/>
      <c r="P287" s="243"/>
      <c r="Q287" s="243"/>
      <c r="R287" s="243"/>
      <c r="S287" s="243"/>
      <c r="T287" s="244"/>
      <c r="AT287" s="245" t="s">
        <v>142</v>
      </c>
      <c r="AU287" s="245" t="s">
        <v>85</v>
      </c>
      <c r="AV287" s="12" t="s">
        <v>83</v>
      </c>
      <c r="AW287" s="12" t="s">
        <v>37</v>
      </c>
      <c r="AX287" s="12" t="s">
        <v>76</v>
      </c>
      <c r="AY287" s="245" t="s">
        <v>131</v>
      </c>
    </row>
    <row r="288" spans="2:51" s="13" customFormat="1" ht="12">
      <c r="B288" s="246"/>
      <c r="C288" s="247"/>
      <c r="D288" s="233" t="s">
        <v>142</v>
      </c>
      <c r="E288" s="248" t="s">
        <v>19</v>
      </c>
      <c r="F288" s="249" t="s">
        <v>374</v>
      </c>
      <c r="G288" s="247"/>
      <c r="H288" s="250">
        <v>1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AT288" s="256" t="s">
        <v>142</v>
      </c>
      <c r="AU288" s="256" t="s">
        <v>85</v>
      </c>
      <c r="AV288" s="13" t="s">
        <v>85</v>
      </c>
      <c r="AW288" s="13" t="s">
        <v>37</v>
      </c>
      <c r="AX288" s="13" t="s">
        <v>76</v>
      </c>
      <c r="AY288" s="256" t="s">
        <v>131</v>
      </c>
    </row>
    <row r="289" spans="2:51" s="14" customFormat="1" ht="12">
      <c r="B289" s="257"/>
      <c r="C289" s="258"/>
      <c r="D289" s="233" t="s">
        <v>142</v>
      </c>
      <c r="E289" s="259" t="s">
        <v>19</v>
      </c>
      <c r="F289" s="260" t="s">
        <v>146</v>
      </c>
      <c r="G289" s="258"/>
      <c r="H289" s="261">
        <v>1</v>
      </c>
      <c r="I289" s="262"/>
      <c r="J289" s="258"/>
      <c r="K289" s="258"/>
      <c r="L289" s="263"/>
      <c r="M289" s="264"/>
      <c r="N289" s="265"/>
      <c r="O289" s="265"/>
      <c r="P289" s="265"/>
      <c r="Q289" s="265"/>
      <c r="R289" s="265"/>
      <c r="S289" s="265"/>
      <c r="T289" s="266"/>
      <c r="AT289" s="267" t="s">
        <v>142</v>
      </c>
      <c r="AU289" s="267" t="s">
        <v>85</v>
      </c>
      <c r="AV289" s="14" t="s">
        <v>138</v>
      </c>
      <c r="AW289" s="14" t="s">
        <v>37</v>
      </c>
      <c r="AX289" s="14" t="s">
        <v>83</v>
      </c>
      <c r="AY289" s="267" t="s">
        <v>131</v>
      </c>
    </row>
    <row r="290" spans="2:65" s="1" customFormat="1" ht="16.5" customHeight="1">
      <c r="B290" s="39"/>
      <c r="C290" s="220" t="s">
        <v>380</v>
      </c>
      <c r="D290" s="220" t="s">
        <v>133</v>
      </c>
      <c r="E290" s="221" t="s">
        <v>381</v>
      </c>
      <c r="F290" s="222" t="s">
        <v>382</v>
      </c>
      <c r="G290" s="223" t="s">
        <v>383</v>
      </c>
      <c r="H290" s="224">
        <v>1</v>
      </c>
      <c r="I290" s="225"/>
      <c r="J290" s="226">
        <f>ROUND(I290*H290,2)</f>
        <v>0</v>
      </c>
      <c r="K290" s="222" t="s">
        <v>384</v>
      </c>
      <c r="L290" s="44"/>
      <c r="M290" s="227" t="s">
        <v>19</v>
      </c>
      <c r="N290" s="228" t="s">
        <v>47</v>
      </c>
      <c r="O290" s="84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AR290" s="231" t="s">
        <v>138</v>
      </c>
      <c r="AT290" s="231" t="s">
        <v>133</v>
      </c>
      <c r="AU290" s="231" t="s">
        <v>85</v>
      </c>
      <c r="AY290" s="18" t="s">
        <v>131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83</v>
      </c>
      <c r="BK290" s="232">
        <f>ROUND(I290*H290,2)</f>
        <v>0</v>
      </c>
      <c r="BL290" s="18" t="s">
        <v>138</v>
      </c>
      <c r="BM290" s="231" t="s">
        <v>385</v>
      </c>
    </row>
    <row r="291" spans="2:47" s="1" customFormat="1" ht="12">
      <c r="B291" s="39"/>
      <c r="C291" s="40"/>
      <c r="D291" s="233" t="s">
        <v>140</v>
      </c>
      <c r="E291" s="40"/>
      <c r="F291" s="234" t="s">
        <v>386</v>
      </c>
      <c r="G291" s="40"/>
      <c r="H291" s="40"/>
      <c r="I291" s="146"/>
      <c r="J291" s="40"/>
      <c r="K291" s="40"/>
      <c r="L291" s="44"/>
      <c r="M291" s="235"/>
      <c r="N291" s="84"/>
      <c r="O291" s="84"/>
      <c r="P291" s="84"/>
      <c r="Q291" s="84"/>
      <c r="R291" s="84"/>
      <c r="S291" s="84"/>
      <c r="T291" s="85"/>
      <c r="AT291" s="18" t="s">
        <v>140</v>
      </c>
      <c r="AU291" s="18" t="s">
        <v>85</v>
      </c>
    </row>
    <row r="292" spans="2:47" s="1" customFormat="1" ht="12">
      <c r="B292" s="39"/>
      <c r="C292" s="40"/>
      <c r="D292" s="233" t="s">
        <v>387</v>
      </c>
      <c r="E292" s="40"/>
      <c r="F292" s="289" t="s">
        <v>388</v>
      </c>
      <c r="G292" s="40"/>
      <c r="H292" s="40"/>
      <c r="I292" s="146"/>
      <c r="J292" s="40"/>
      <c r="K292" s="40"/>
      <c r="L292" s="44"/>
      <c r="M292" s="235"/>
      <c r="N292" s="84"/>
      <c r="O292" s="84"/>
      <c r="P292" s="84"/>
      <c r="Q292" s="84"/>
      <c r="R292" s="84"/>
      <c r="S292" s="84"/>
      <c r="T292" s="85"/>
      <c r="AT292" s="18" t="s">
        <v>387</v>
      </c>
      <c r="AU292" s="18" t="s">
        <v>85</v>
      </c>
    </row>
    <row r="293" spans="2:51" s="12" customFormat="1" ht="12">
      <c r="B293" s="236"/>
      <c r="C293" s="237"/>
      <c r="D293" s="233" t="s">
        <v>142</v>
      </c>
      <c r="E293" s="238" t="s">
        <v>19</v>
      </c>
      <c r="F293" s="239" t="s">
        <v>389</v>
      </c>
      <c r="G293" s="237"/>
      <c r="H293" s="238" t="s">
        <v>19</v>
      </c>
      <c r="I293" s="240"/>
      <c r="J293" s="237"/>
      <c r="K293" s="237"/>
      <c r="L293" s="241"/>
      <c r="M293" s="242"/>
      <c r="N293" s="243"/>
      <c r="O293" s="243"/>
      <c r="P293" s="243"/>
      <c r="Q293" s="243"/>
      <c r="R293" s="243"/>
      <c r="S293" s="243"/>
      <c r="T293" s="244"/>
      <c r="AT293" s="245" t="s">
        <v>142</v>
      </c>
      <c r="AU293" s="245" t="s">
        <v>85</v>
      </c>
      <c r="AV293" s="12" t="s">
        <v>83</v>
      </c>
      <c r="AW293" s="12" t="s">
        <v>37</v>
      </c>
      <c r="AX293" s="12" t="s">
        <v>76</v>
      </c>
      <c r="AY293" s="245" t="s">
        <v>131</v>
      </c>
    </row>
    <row r="294" spans="2:51" s="13" customFormat="1" ht="12">
      <c r="B294" s="246"/>
      <c r="C294" s="247"/>
      <c r="D294" s="233" t="s">
        <v>142</v>
      </c>
      <c r="E294" s="248" t="s">
        <v>19</v>
      </c>
      <c r="F294" s="249" t="s">
        <v>83</v>
      </c>
      <c r="G294" s="247"/>
      <c r="H294" s="250">
        <v>1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AT294" s="256" t="s">
        <v>142</v>
      </c>
      <c r="AU294" s="256" t="s">
        <v>85</v>
      </c>
      <c r="AV294" s="13" t="s">
        <v>85</v>
      </c>
      <c r="AW294" s="13" t="s">
        <v>37</v>
      </c>
      <c r="AX294" s="13" t="s">
        <v>76</v>
      </c>
      <c r="AY294" s="256" t="s">
        <v>131</v>
      </c>
    </row>
    <row r="295" spans="2:51" s="14" customFormat="1" ht="12">
      <c r="B295" s="257"/>
      <c r="C295" s="258"/>
      <c r="D295" s="233" t="s">
        <v>142</v>
      </c>
      <c r="E295" s="259" t="s">
        <v>19</v>
      </c>
      <c r="F295" s="260" t="s">
        <v>146</v>
      </c>
      <c r="G295" s="258"/>
      <c r="H295" s="261">
        <v>1</v>
      </c>
      <c r="I295" s="262"/>
      <c r="J295" s="258"/>
      <c r="K295" s="258"/>
      <c r="L295" s="263"/>
      <c r="M295" s="264"/>
      <c r="N295" s="265"/>
      <c r="O295" s="265"/>
      <c r="P295" s="265"/>
      <c r="Q295" s="265"/>
      <c r="R295" s="265"/>
      <c r="S295" s="265"/>
      <c r="T295" s="266"/>
      <c r="AT295" s="267" t="s">
        <v>142</v>
      </c>
      <c r="AU295" s="267" t="s">
        <v>85</v>
      </c>
      <c r="AV295" s="14" t="s">
        <v>138</v>
      </c>
      <c r="AW295" s="14" t="s">
        <v>37</v>
      </c>
      <c r="AX295" s="14" t="s">
        <v>83</v>
      </c>
      <c r="AY295" s="267" t="s">
        <v>131</v>
      </c>
    </row>
    <row r="296" spans="2:63" s="11" customFormat="1" ht="22.8" customHeight="1">
      <c r="B296" s="204"/>
      <c r="C296" s="205"/>
      <c r="D296" s="206" t="s">
        <v>75</v>
      </c>
      <c r="E296" s="218" t="s">
        <v>203</v>
      </c>
      <c r="F296" s="218" t="s">
        <v>390</v>
      </c>
      <c r="G296" s="205"/>
      <c r="H296" s="205"/>
      <c r="I296" s="208"/>
      <c r="J296" s="219">
        <f>BK296</f>
        <v>0</v>
      </c>
      <c r="K296" s="205"/>
      <c r="L296" s="210"/>
      <c r="M296" s="211"/>
      <c r="N296" s="212"/>
      <c r="O296" s="212"/>
      <c r="P296" s="213">
        <f>SUM(P297:P392)</f>
        <v>0</v>
      </c>
      <c r="Q296" s="212"/>
      <c r="R296" s="213">
        <f>SUM(R297:R392)</f>
        <v>9.599292080000001</v>
      </c>
      <c r="S296" s="212"/>
      <c r="T296" s="214">
        <f>SUM(T297:T392)</f>
        <v>0.413616</v>
      </c>
      <c r="AR296" s="215" t="s">
        <v>83</v>
      </c>
      <c r="AT296" s="216" t="s">
        <v>75</v>
      </c>
      <c r="AU296" s="216" t="s">
        <v>83</v>
      </c>
      <c r="AY296" s="215" t="s">
        <v>131</v>
      </c>
      <c r="BK296" s="217">
        <f>SUM(BK297:BK392)</f>
        <v>0</v>
      </c>
    </row>
    <row r="297" spans="2:65" s="1" customFormat="1" ht="16.5" customHeight="1">
      <c r="B297" s="39"/>
      <c r="C297" s="220" t="s">
        <v>391</v>
      </c>
      <c r="D297" s="220" t="s">
        <v>133</v>
      </c>
      <c r="E297" s="221" t="s">
        <v>392</v>
      </c>
      <c r="F297" s="222" t="s">
        <v>393</v>
      </c>
      <c r="G297" s="223" t="s">
        <v>164</v>
      </c>
      <c r="H297" s="224">
        <v>2.4</v>
      </c>
      <c r="I297" s="225"/>
      <c r="J297" s="226">
        <f>ROUND(I297*H297,2)</f>
        <v>0</v>
      </c>
      <c r="K297" s="222" t="s">
        <v>137</v>
      </c>
      <c r="L297" s="44"/>
      <c r="M297" s="227" t="s">
        <v>19</v>
      </c>
      <c r="N297" s="228" t="s">
        <v>47</v>
      </c>
      <c r="O297" s="84"/>
      <c r="P297" s="229">
        <f>O297*H297</f>
        <v>0</v>
      </c>
      <c r="Q297" s="229">
        <v>0.08978</v>
      </c>
      <c r="R297" s="229">
        <f>Q297*H297</f>
        <v>0.215472</v>
      </c>
      <c r="S297" s="229">
        <v>0</v>
      </c>
      <c r="T297" s="230">
        <f>S297*H297</f>
        <v>0</v>
      </c>
      <c r="AR297" s="231" t="s">
        <v>138</v>
      </c>
      <c r="AT297" s="231" t="s">
        <v>133</v>
      </c>
      <c r="AU297" s="231" t="s">
        <v>85</v>
      </c>
      <c r="AY297" s="18" t="s">
        <v>131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8" t="s">
        <v>83</v>
      </c>
      <c r="BK297" s="232">
        <f>ROUND(I297*H297,2)</f>
        <v>0</v>
      </c>
      <c r="BL297" s="18" t="s">
        <v>138</v>
      </c>
      <c r="BM297" s="231" t="s">
        <v>394</v>
      </c>
    </row>
    <row r="298" spans="2:47" s="1" customFormat="1" ht="12">
      <c r="B298" s="39"/>
      <c r="C298" s="40"/>
      <c r="D298" s="233" t="s">
        <v>140</v>
      </c>
      <c r="E298" s="40"/>
      <c r="F298" s="234" t="s">
        <v>395</v>
      </c>
      <c r="G298" s="40"/>
      <c r="H298" s="40"/>
      <c r="I298" s="146"/>
      <c r="J298" s="40"/>
      <c r="K298" s="40"/>
      <c r="L298" s="44"/>
      <c r="M298" s="235"/>
      <c r="N298" s="84"/>
      <c r="O298" s="84"/>
      <c r="P298" s="84"/>
      <c r="Q298" s="84"/>
      <c r="R298" s="84"/>
      <c r="S298" s="84"/>
      <c r="T298" s="85"/>
      <c r="AT298" s="18" t="s">
        <v>140</v>
      </c>
      <c r="AU298" s="18" t="s">
        <v>85</v>
      </c>
    </row>
    <row r="299" spans="2:51" s="12" customFormat="1" ht="12">
      <c r="B299" s="236"/>
      <c r="C299" s="237"/>
      <c r="D299" s="233" t="s">
        <v>142</v>
      </c>
      <c r="E299" s="238" t="s">
        <v>19</v>
      </c>
      <c r="F299" s="239" t="s">
        <v>396</v>
      </c>
      <c r="G299" s="237"/>
      <c r="H299" s="238" t="s">
        <v>19</v>
      </c>
      <c r="I299" s="240"/>
      <c r="J299" s="237"/>
      <c r="K299" s="237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142</v>
      </c>
      <c r="AU299" s="245" t="s">
        <v>85</v>
      </c>
      <c r="AV299" s="12" t="s">
        <v>83</v>
      </c>
      <c r="AW299" s="12" t="s">
        <v>37</v>
      </c>
      <c r="AX299" s="12" t="s">
        <v>76</v>
      </c>
      <c r="AY299" s="245" t="s">
        <v>131</v>
      </c>
    </row>
    <row r="300" spans="2:51" s="12" customFormat="1" ht="12">
      <c r="B300" s="236"/>
      <c r="C300" s="237"/>
      <c r="D300" s="233" t="s">
        <v>142</v>
      </c>
      <c r="E300" s="238" t="s">
        <v>19</v>
      </c>
      <c r="F300" s="239" t="s">
        <v>397</v>
      </c>
      <c r="G300" s="237"/>
      <c r="H300" s="238" t="s">
        <v>19</v>
      </c>
      <c r="I300" s="240"/>
      <c r="J300" s="237"/>
      <c r="K300" s="237"/>
      <c r="L300" s="241"/>
      <c r="M300" s="242"/>
      <c r="N300" s="243"/>
      <c r="O300" s="243"/>
      <c r="P300" s="243"/>
      <c r="Q300" s="243"/>
      <c r="R300" s="243"/>
      <c r="S300" s="243"/>
      <c r="T300" s="244"/>
      <c r="AT300" s="245" t="s">
        <v>142</v>
      </c>
      <c r="AU300" s="245" t="s">
        <v>85</v>
      </c>
      <c r="AV300" s="12" t="s">
        <v>83</v>
      </c>
      <c r="AW300" s="12" t="s">
        <v>37</v>
      </c>
      <c r="AX300" s="12" t="s">
        <v>76</v>
      </c>
      <c r="AY300" s="245" t="s">
        <v>131</v>
      </c>
    </row>
    <row r="301" spans="2:51" s="13" customFormat="1" ht="12">
      <c r="B301" s="246"/>
      <c r="C301" s="247"/>
      <c r="D301" s="233" t="s">
        <v>142</v>
      </c>
      <c r="E301" s="248" t="s">
        <v>19</v>
      </c>
      <c r="F301" s="249" t="s">
        <v>398</v>
      </c>
      <c r="G301" s="247"/>
      <c r="H301" s="250">
        <v>2.4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AT301" s="256" t="s">
        <v>142</v>
      </c>
      <c r="AU301" s="256" t="s">
        <v>85</v>
      </c>
      <c r="AV301" s="13" t="s">
        <v>85</v>
      </c>
      <c r="AW301" s="13" t="s">
        <v>37</v>
      </c>
      <c r="AX301" s="13" t="s">
        <v>76</v>
      </c>
      <c r="AY301" s="256" t="s">
        <v>131</v>
      </c>
    </row>
    <row r="302" spans="2:51" s="14" customFormat="1" ht="12">
      <c r="B302" s="257"/>
      <c r="C302" s="258"/>
      <c r="D302" s="233" t="s">
        <v>142</v>
      </c>
      <c r="E302" s="259" t="s">
        <v>19</v>
      </c>
      <c r="F302" s="260" t="s">
        <v>146</v>
      </c>
      <c r="G302" s="258"/>
      <c r="H302" s="261">
        <v>2.4</v>
      </c>
      <c r="I302" s="262"/>
      <c r="J302" s="258"/>
      <c r="K302" s="258"/>
      <c r="L302" s="263"/>
      <c r="M302" s="264"/>
      <c r="N302" s="265"/>
      <c r="O302" s="265"/>
      <c r="P302" s="265"/>
      <c r="Q302" s="265"/>
      <c r="R302" s="265"/>
      <c r="S302" s="265"/>
      <c r="T302" s="266"/>
      <c r="AT302" s="267" t="s">
        <v>142</v>
      </c>
      <c r="AU302" s="267" t="s">
        <v>85</v>
      </c>
      <c r="AV302" s="14" t="s">
        <v>138</v>
      </c>
      <c r="AW302" s="14" t="s">
        <v>37</v>
      </c>
      <c r="AX302" s="14" t="s">
        <v>83</v>
      </c>
      <c r="AY302" s="267" t="s">
        <v>131</v>
      </c>
    </row>
    <row r="303" spans="2:65" s="1" customFormat="1" ht="16.5" customHeight="1">
      <c r="B303" s="39"/>
      <c r="C303" s="279" t="s">
        <v>399</v>
      </c>
      <c r="D303" s="279" t="s">
        <v>204</v>
      </c>
      <c r="E303" s="280" t="s">
        <v>400</v>
      </c>
      <c r="F303" s="281" t="s">
        <v>401</v>
      </c>
      <c r="G303" s="282" t="s">
        <v>136</v>
      </c>
      <c r="H303" s="283">
        <v>0.245</v>
      </c>
      <c r="I303" s="284"/>
      <c r="J303" s="285">
        <f>ROUND(I303*H303,2)</f>
        <v>0</v>
      </c>
      <c r="K303" s="281" t="s">
        <v>137</v>
      </c>
      <c r="L303" s="286"/>
      <c r="M303" s="287" t="s">
        <v>19</v>
      </c>
      <c r="N303" s="288" t="s">
        <v>47</v>
      </c>
      <c r="O303" s="84"/>
      <c r="P303" s="229">
        <f>O303*H303</f>
        <v>0</v>
      </c>
      <c r="Q303" s="229">
        <v>0.222</v>
      </c>
      <c r="R303" s="229">
        <f>Q303*H303</f>
        <v>0.05439</v>
      </c>
      <c r="S303" s="229">
        <v>0</v>
      </c>
      <c r="T303" s="230">
        <f>S303*H303</f>
        <v>0</v>
      </c>
      <c r="AR303" s="231" t="s">
        <v>197</v>
      </c>
      <c r="AT303" s="231" t="s">
        <v>204</v>
      </c>
      <c r="AU303" s="231" t="s">
        <v>85</v>
      </c>
      <c r="AY303" s="18" t="s">
        <v>131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8" t="s">
        <v>83</v>
      </c>
      <c r="BK303" s="232">
        <f>ROUND(I303*H303,2)</f>
        <v>0</v>
      </c>
      <c r="BL303" s="18" t="s">
        <v>138</v>
      </c>
      <c r="BM303" s="231" t="s">
        <v>402</v>
      </c>
    </row>
    <row r="304" spans="2:47" s="1" customFormat="1" ht="12">
      <c r="B304" s="39"/>
      <c r="C304" s="40"/>
      <c r="D304" s="233" t="s">
        <v>140</v>
      </c>
      <c r="E304" s="40"/>
      <c r="F304" s="234" t="s">
        <v>401</v>
      </c>
      <c r="G304" s="40"/>
      <c r="H304" s="40"/>
      <c r="I304" s="146"/>
      <c r="J304" s="40"/>
      <c r="K304" s="40"/>
      <c r="L304" s="44"/>
      <c r="M304" s="235"/>
      <c r="N304" s="84"/>
      <c r="O304" s="84"/>
      <c r="P304" s="84"/>
      <c r="Q304" s="84"/>
      <c r="R304" s="84"/>
      <c r="S304" s="84"/>
      <c r="T304" s="85"/>
      <c r="AT304" s="18" t="s">
        <v>140</v>
      </c>
      <c r="AU304" s="18" t="s">
        <v>85</v>
      </c>
    </row>
    <row r="305" spans="2:51" s="12" customFormat="1" ht="12">
      <c r="B305" s="236"/>
      <c r="C305" s="237"/>
      <c r="D305" s="233" t="s">
        <v>142</v>
      </c>
      <c r="E305" s="238" t="s">
        <v>19</v>
      </c>
      <c r="F305" s="239" t="s">
        <v>403</v>
      </c>
      <c r="G305" s="237"/>
      <c r="H305" s="238" t="s">
        <v>19</v>
      </c>
      <c r="I305" s="240"/>
      <c r="J305" s="237"/>
      <c r="K305" s="237"/>
      <c r="L305" s="241"/>
      <c r="M305" s="242"/>
      <c r="N305" s="243"/>
      <c r="O305" s="243"/>
      <c r="P305" s="243"/>
      <c r="Q305" s="243"/>
      <c r="R305" s="243"/>
      <c r="S305" s="243"/>
      <c r="T305" s="244"/>
      <c r="AT305" s="245" t="s">
        <v>142</v>
      </c>
      <c r="AU305" s="245" t="s">
        <v>85</v>
      </c>
      <c r="AV305" s="12" t="s">
        <v>83</v>
      </c>
      <c r="AW305" s="12" t="s">
        <v>37</v>
      </c>
      <c r="AX305" s="12" t="s">
        <v>76</v>
      </c>
      <c r="AY305" s="245" t="s">
        <v>131</v>
      </c>
    </row>
    <row r="306" spans="2:51" s="13" customFormat="1" ht="12">
      <c r="B306" s="246"/>
      <c r="C306" s="247"/>
      <c r="D306" s="233" t="s">
        <v>142</v>
      </c>
      <c r="E306" s="248" t="s">
        <v>19</v>
      </c>
      <c r="F306" s="249" t="s">
        <v>404</v>
      </c>
      <c r="G306" s="247"/>
      <c r="H306" s="250">
        <v>0.245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AT306" s="256" t="s">
        <v>142</v>
      </c>
      <c r="AU306" s="256" t="s">
        <v>85</v>
      </c>
      <c r="AV306" s="13" t="s">
        <v>85</v>
      </c>
      <c r="AW306" s="13" t="s">
        <v>37</v>
      </c>
      <c r="AX306" s="13" t="s">
        <v>76</v>
      </c>
      <c r="AY306" s="256" t="s">
        <v>131</v>
      </c>
    </row>
    <row r="307" spans="2:51" s="14" customFormat="1" ht="12">
      <c r="B307" s="257"/>
      <c r="C307" s="258"/>
      <c r="D307" s="233" t="s">
        <v>142</v>
      </c>
      <c r="E307" s="259" t="s">
        <v>19</v>
      </c>
      <c r="F307" s="260" t="s">
        <v>146</v>
      </c>
      <c r="G307" s="258"/>
      <c r="H307" s="261">
        <v>0.245</v>
      </c>
      <c r="I307" s="262"/>
      <c r="J307" s="258"/>
      <c r="K307" s="258"/>
      <c r="L307" s="263"/>
      <c r="M307" s="264"/>
      <c r="N307" s="265"/>
      <c r="O307" s="265"/>
      <c r="P307" s="265"/>
      <c r="Q307" s="265"/>
      <c r="R307" s="265"/>
      <c r="S307" s="265"/>
      <c r="T307" s="266"/>
      <c r="AT307" s="267" t="s">
        <v>142</v>
      </c>
      <c r="AU307" s="267" t="s">
        <v>85</v>
      </c>
      <c r="AV307" s="14" t="s">
        <v>138</v>
      </c>
      <c r="AW307" s="14" t="s">
        <v>37</v>
      </c>
      <c r="AX307" s="14" t="s">
        <v>83</v>
      </c>
      <c r="AY307" s="267" t="s">
        <v>131</v>
      </c>
    </row>
    <row r="308" spans="2:65" s="1" customFormat="1" ht="16.5" customHeight="1">
      <c r="B308" s="39"/>
      <c r="C308" s="220" t="s">
        <v>405</v>
      </c>
      <c r="D308" s="220" t="s">
        <v>133</v>
      </c>
      <c r="E308" s="221" t="s">
        <v>406</v>
      </c>
      <c r="F308" s="222" t="s">
        <v>407</v>
      </c>
      <c r="G308" s="223" t="s">
        <v>164</v>
      </c>
      <c r="H308" s="224">
        <v>10</v>
      </c>
      <c r="I308" s="225"/>
      <c r="J308" s="226">
        <f>ROUND(I308*H308,2)</f>
        <v>0</v>
      </c>
      <c r="K308" s="222" t="s">
        <v>137</v>
      </c>
      <c r="L308" s="44"/>
      <c r="M308" s="227" t="s">
        <v>19</v>
      </c>
      <c r="N308" s="228" t="s">
        <v>47</v>
      </c>
      <c r="O308" s="84"/>
      <c r="P308" s="229">
        <f>O308*H308</f>
        <v>0</v>
      </c>
      <c r="Q308" s="229">
        <v>0.1295</v>
      </c>
      <c r="R308" s="229">
        <f>Q308*H308</f>
        <v>1.295</v>
      </c>
      <c r="S308" s="229">
        <v>0</v>
      </c>
      <c r="T308" s="230">
        <f>S308*H308</f>
        <v>0</v>
      </c>
      <c r="AR308" s="231" t="s">
        <v>138</v>
      </c>
      <c r="AT308" s="231" t="s">
        <v>133</v>
      </c>
      <c r="AU308" s="231" t="s">
        <v>85</v>
      </c>
      <c r="AY308" s="18" t="s">
        <v>131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8" t="s">
        <v>83</v>
      </c>
      <c r="BK308" s="232">
        <f>ROUND(I308*H308,2)</f>
        <v>0</v>
      </c>
      <c r="BL308" s="18" t="s">
        <v>138</v>
      </c>
      <c r="BM308" s="231" t="s">
        <v>408</v>
      </c>
    </row>
    <row r="309" spans="2:47" s="1" customFormat="1" ht="12">
      <c r="B309" s="39"/>
      <c r="C309" s="40"/>
      <c r="D309" s="233" t="s">
        <v>140</v>
      </c>
      <c r="E309" s="40"/>
      <c r="F309" s="234" t="s">
        <v>409</v>
      </c>
      <c r="G309" s="40"/>
      <c r="H309" s="40"/>
      <c r="I309" s="146"/>
      <c r="J309" s="40"/>
      <c r="K309" s="40"/>
      <c r="L309" s="44"/>
      <c r="M309" s="235"/>
      <c r="N309" s="84"/>
      <c r="O309" s="84"/>
      <c r="P309" s="84"/>
      <c r="Q309" s="84"/>
      <c r="R309" s="84"/>
      <c r="S309" s="84"/>
      <c r="T309" s="85"/>
      <c r="AT309" s="18" t="s">
        <v>140</v>
      </c>
      <c r="AU309" s="18" t="s">
        <v>85</v>
      </c>
    </row>
    <row r="310" spans="2:51" s="12" customFormat="1" ht="12">
      <c r="B310" s="236"/>
      <c r="C310" s="237"/>
      <c r="D310" s="233" t="s">
        <v>142</v>
      </c>
      <c r="E310" s="238" t="s">
        <v>19</v>
      </c>
      <c r="F310" s="239" t="s">
        <v>410</v>
      </c>
      <c r="G310" s="237"/>
      <c r="H310" s="238" t="s">
        <v>19</v>
      </c>
      <c r="I310" s="240"/>
      <c r="J310" s="237"/>
      <c r="K310" s="237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142</v>
      </c>
      <c r="AU310" s="245" t="s">
        <v>85</v>
      </c>
      <c r="AV310" s="12" t="s">
        <v>83</v>
      </c>
      <c r="AW310" s="12" t="s">
        <v>37</v>
      </c>
      <c r="AX310" s="12" t="s">
        <v>76</v>
      </c>
      <c r="AY310" s="245" t="s">
        <v>131</v>
      </c>
    </row>
    <row r="311" spans="2:51" s="13" customFormat="1" ht="12">
      <c r="B311" s="246"/>
      <c r="C311" s="247"/>
      <c r="D311" s="233" t="s">
        <v>142</v>
      </c>
      <c r="E311" s="248" t="s">
        <v>19</v>
      </c>
      <c r="F311" s="249" t="s">
        <v>299</v>
      </c>
      <c r="G311" s="247"/>
      <c r="H311" s="250">
        <v>10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AT311" s="256" t="s">
        <v>142</v>
      </c>
      <c r="AU311" s="256" t="s">
        <v>85</v>
      </c>
      <c r="AV311" s="13" t="s">
        <v>85</v>
      </c>
      <c r="AW311" s="13" t="s">
        <v>37</v>
      </c>
      <c r="AX311" s="13" t="s">
        <v>76</v>
      </c>
      <c r="AY311" s="256" t="s">
        <v>131</v>
      </c>
    </row>
    <row r="312" spans="2:51" s="14" customFormat="1" ht="12">
      <c r="B312" s="257"/>
      <c r="C312" s="258"/>
      <c r="D312" s="233" t="s">
        <v>142</v>
      </c>
      <c r="E312" s="259" t="s">
        <v>19</v>
      </c>
      <c r="F312" s="260" t="s">
        <v>146</v>
      </c>
      <c r="G312" s="258"/>
      <c r="H312" s="261">
        <v>10</v>
      </c>
      <c r="I312" s="262"/>
      <c r="J312" s="258"/>
      <c r="K312" s="258"/>
      <c r="L312" s="263"/>
      <c r="M312" s="264"/>
      <c r="N312" s="265"/>
      <c r="O312" s="265"/>
      <c r="P312" s="265"/>
      <c r="Q312" s="265"/>
      <c r="R312" s="265"/>
      <c r="S312" s="265"/>
      <c r="T312" s="266"/>
      <c r="AT312" s="267" t="s">
        <v>142</v>
      </c>
      <c r="AU312" s="267" t="s">
        <v>85</v>
      </c>
      <c r="AV312" s="14" t="s">
        <v>138</v>
      </c>
      <c r="AW312" s="14" t="s">
        <v>37</v>
      </c>
      <c r="AX312" s="14" t="s">
        <v>83</v>
      </c>
      <c r="AY312" s="267" t="s">
        <v>131</v>
      </c>
    </row>
    <row r="313" spans="2:65" s="1" customFormat="1" ht="16.5" customHeight="1">
      <c r="B313" s="39"/>
      <c r="C313" s="279" t="s">
        <v>411</v>
      </c>
      <c r="D313" s="279" t="s">
        <v>204</v>
      </c>
      <c r="E313" s="280" t="s">
        <v>412</v>
      </c>
      <c r="F313" s="281" t="s">
        <v>413</v>
      </c>
      <c r="G313" s="282" t="s">
        <v>164</v>
      </c>
      <c r="H313" s="283">
        <v>10.1</v>
      </c>
      <c r="I313" s="284"/>
      <c r="J313" s="285">
        <f>ROUND(I313*H313,2)</f>
        <v>0</v>
      </c>
      <c r="K313" s="281" t="s">
        <v>137</v>
      </c>
      <c r="L313" s="286"/>
      <c r="M313" s="287" t="s">
        <v>19</v>
      </c>
      <c r="N313" s="288" t="s">
        <v>47</v>
      </c>
      <c r="O313" s="84"/>
      <c r="P313" s="229">
        <f>O313*H313</f>
        <v>0</v>
      </c>
      <c r="Q313" s="229">
        <v>0.058</v>
      </c>
      <c r="R313" s="229">
        <f>Q313*H313</f>
        <v>0.5858</v>
      </c>
      <c r="S313" s="229">
        <v>0</v>
      </c>
      <c r="T313" s="230">
        <f>S313*H313</f>
        <v>0</v>
      </c>
      <c r="AR313" s="231" t="s">
        <v>197</v>
      </c>
      <c r="AT313" s="231" t="s">
        <v>204</v>
      </c>
      <c r="AU313" s="231" t="s">
        <v>85</v>
      </c>
      <c r="AY313" s="18" t="s">
        <v>131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8" t="s">
        <v>83</v>
      </c>
      <c r="BK313" s="232">
        <f>ROUND(I313*H313,2)</f>
        <v>0</v>
      </c>
      <c r="BL313" s="18" t="s">
        <v>138</v>
      </c>
      <c r="BM313" s="231" t="s">
        <v>414</v>
      </c>
    </row>
    <row r="314" spans="2:47" s="1" customFormat="1" ht="12">
      <c r="B314" s="39"/>
      <c r="C314" s="40"/>
      <c r="D314" s="233" t="s">
        <v>140</v>
      </c>
      <c r="E314" s="40"/>
      <c r="F314" s="234" t="s">
        <v>413</v>
      </c>
      <c r="G314" s="40"/>
      <c r="H314" s="40"/>
      <c r="I314" s="146"/>
      <c r="J314" s="40"/>
      <c r="K314" s="40"/>
      <c r="L314" s="44"/>
      <c r="M314" s="235"/>
      <c r="N314" s="84"/>
      <c r="O314" s="84"/>
      <c r="P314" s="84"/>
      <c r="Q314" s="84"/>
      <c r="R314" s="84"/>
      <c r="S314" s="84"/>
      <c r="T314" s="85"/>
      <c r="AT314" s="18" t="s">
        <v>140</v>
      </c>
      <c r="AU314" s="18" t="s">
        <v>85</v>
      </c>
    </row>
    <row r="315" spans="2:51" s="12" customFormat="1" ht="12">
      <c r="B315" s="236"/>
      <c r="C315" s="237"/>
      <c r="D315" s="233" t="s">
        <v>142</v>
      </c>
      <c r="E315" s="238" t="s">
        <v>19</v>
      </c>
      <c r="F315" s="239" t="s">
        <v>415</v>
      </c>
      <c r="G315" s="237"/>
      <c r="H315" s="238" t="s">
        <v>19</v>
      </c>
      <c r="I315" s="240"/>
      <c r="J315" s="237"/>
      <c r="K315" s="237"/>
      <c r="L315" s="241"/>
      <c r="M315" s="242"/>
      <c r="N315" s="243"/>
      <c r="O315" s="243"/>
      <c r="P315" s="243"/>
      <c r="Q315" s="243"/>
      <c r="R315" s="243"/>
      <c r="S315" s="243"/>
      <c r="T315" s="244"/>
      <c r="AT315" s="245" t="s">
        <v>142</v>
      </c>
      <c r="AU315" s="245" t="s">
        <v>85</v>
      </c>
      <c r="AV315" s="12" t="s">
        <v>83</v>
      </c>
      <c r="AW315" s="12" t="s">
        <v>37</v>
      </c>
      <c r="AX315" s="12" t="s">
        <v>76</v>
      </c>
      <c r="AY315" s="245" t="s">
        <v>131</v>
      </c>
    </row>
    <row r="316" spans="2:51" s="13" customFormat="1" ht="12">
      <c r="B316" s="246"/>
      <c r="C316" s="247"/>
      <c r="D316" s="233" t="s">
        <v>142</v>
      </c>
      <c r="E316" s="248" t="s">
        <v>19</v>
      </c>
      <c r="F316" s="249" t="s">
        <v>416</v>
      </c>
      <c r="G316" s="247"/>
      <c r="H316" s="250">
        <v>10.1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AT316" s="256" t="s">
        <v>142</v>
      </c>
      <c r="AU316" s="256" t="s">
        <v>85</v>
      </c>
      <c r="AV316" s="13" t="s">
        <v>85</v>
      </c>
      <c r="AW316" s="13" t="s">
        <v>37</v>
      </c>
      <c r="AX316" s="13" t="s">
        <v>76</v>
      </c>
      <c r="AY316" s="256" t="s">
        <v>131</v>
      </c>
    </row>
    <row r="317" spans="2:51" s="14" customFormat="1" ht="12">
      <c r="B317" s="257"/>
      <c r="C317" s="258"/>
      <c r="D317" s="233" t="s">
        <v>142</v>
      </c>
      <c r="E317" s="259" t="s">
        <v>19</v>
      </c>
      <c r="F317" s="260" t="s">
        <v>146</v>
      </c>
      <c r="G317" s="258"/>
      <c r="H317" s="261">
        <v>10.1</v>
      </c>
      <c r="I317" s="262"/>
      <c r="J317" s="258"/>
      <c r="K317" s="258"/>
      <c r="L317" s="263"/>
      <c r="M317" s="264"/>
      <c r="N317" s="265"/>
      <c r="O317" s="265"/>
      <c r="P317" s="265"/>
      <c r="Q317" s="265"/>
      <c r="R317" s="265"/>
      <c r="S317" s="265"/>
      <c r="T317" s="266"/>
      <c r="AT317" s="267" t="s">
        <v>142</v>
      </c>
      <c r="AU317" s="267" t="s">
        <v>85</v>
      </c>
      <c r="AV317" s="14" t="s">
        <v>138</v>
      </c>
      <c r="AW317" s="14" t="s">
        <v>37</v>
      </c>
      <c r="AX317" s="14" t="s">
        <v>83</v>
      </c>
      <c r="AY317" s="267" t="s">
        <v>131</v>
      </c>
    </row>
    <row r="318" spans="2:65" s="1" customFormat="1" ht="16.5" customHeight="1">
      <c r="B318" s="39"/>
      <c r="C318" s="220" t="s">
        <v>417</v>
      </c>
      <c r="D318" s="220" t="s">
        <v>133</v>
      </c>
      <c r="E318" s="221" t="s">
        <v>418</v>
      </c>
      <c r="F318" s="222" t="s">
        <v>419</v>
      </c>
      <c r="G318" s="223" t="s">
        <v>164</v>
      </c>
      <c r="H318" s="224">
        <v>6</v>
      </c>
      <c r="I318" s="225"/>
      <c r="J318" s="226">
        <f>ROUND(I318*H318,2)</f>
        <v>0</v>
      </c>
      <c r="K318" s="222" t="s">
        <v>137</v>
      </c>
      <c r="L318" s="44"/>
      <c r="M318" s="227" t="s">
        <v>19</v>
      </c>
      <c r="N318" s="228" t="s">
        <v>47</v>
      </c>
      <c r="O318" s="84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AR318" s="231" t="s">
        <v>138</v>
      </c>
      <c r="AT318" s="231" t="s">
        <v>133</v>
      </c>
      <c r="AU318" s="231" t="s">
        <v>85</v>
      </c>
      <c r="AY318" s="18" t="s">
        <v>131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8" t="s">
        <v>83</v>
      </c>
      <c r="BK318" s="232">
        <f>ROUND(I318*H318,2)</f>
        <v>0</v>
      </c>
      <c r="BL318" s="18" t="s">
        <v>138</v>
      </c>
      <c r="BM318" s="231" t="s">
        <v>420</v>
      </c>
    </row>
    <row r="319" spans="2:47" s="1" customFormat="1" ht="12">
      <c r="B319" s="39"/>
      <c r="C319" s="40"/>
      <c r="D319" s="233" t="s">
        <v>140</v>
      </c>
      <c r="E319" s="40"/>
      <c r="F319" s="234" t="s">
        <v>421</v>
      </c>
      <c r="G319" s="40"/>
      <c r="H319" s="40"/>
      <c r="I319" s="146"/>
      <c r="J319" s="40"/>
      <c r="K319" s="40"/>
      <c r="L319" s="44"/>
      <c r="M319" s="235"/>
      <c r="N319" s="84"/>
      <c r="O319" s="84"/>
      <c r="P319" s="84"/>
      <c r="Q319" s="84"/>
      <c r="R319" s="84"/>
      <c r="S319" s="84"/>
      <c r="T319" s="85"/>
      <c r="AT319" s="18" t="s">
        <v>140</v>
      </c>
      <c r="AU319" s="18" t="s">
        <v>85</v>
      </c>
    </row>
    <row r="320" spans="2:51" s="12" customFormat="1" ht="12">
      <c r="B320" s="236"/>
      <c r="C320" s="237"/>
      <c r="D320" s="233" t="s">
        <v>142</v>
      </c>
      <c r="E320" s="238" t="s">
        <v>19</v>
      </c>
      <c r="F320" s="239" t="s">
        <v>422</v>
      </c>
      <c r="G320" s="237"/>
      <c r="H320" s="238" t="s">
        <v>19</v>
      </c>
      <c r="I320" s="240"/>
      <c r="J320" s="237"/>
      <c r="K320" s="237"/>
      <c r="L320" s="241"/>
      <c r="M320" s="242"/>
      <c r="N320" s="243"/>
      <c r="O320" s="243"/>
      <c r="P320" s="243"/>
      <c r="Q320" s="243"/>
      <c r="R320" s="243"/>
      <c r="S320" s="243"/>
      <c r="T320" s="244"/>
      <c r="AT320" s="245" t="s">
        <v>142</v>
      </c>
      <c r="AU320" s="245" t="s">
        <v>85</v>
      </c>
      <c r="AV320" s="12" t="s">
        <v>83</v>
      </c>
      <c r="AW320" s="12" t="s">
        <v>37</v>
      </c>
      <c r="AX320" s="12" t="s">
        <v>76</v>
      </c>
      <c r="AY320" s="245" t="s">
        <v>131</v>
      </c>
    </row>
    <row r="321" spans="2:51" s="13" customFormat="1" ht="12">
      <c r="B321" s="246"/>
      <c r="C321" s="247"/>
      <c r="D321" s="233" t="s">
        <v>142</v>
      </c>
      <c r="E321" s="248" t="s">
        <v>19</v>
      </c>
      <c r="F321" s="249" t="s">
        <v>423</v>
      </c>
      <c r="G321" s="247"/>
      <c r="H321" s="250">
        <v>6</v>
      </c>
      <c r="I321" s="251"/>
      <c r="J321" s="247"/>
      <c r="K321" s="247"/>
      <c r="L321" s="252"/>
      <c r="M321" s="253"/>
      <c r="N321" s="254"/>
      <c r="O321" s="254"/>
      <c r="P321" s="254"/>
      <c r="Q321" s="254"/>
      <c r="R321" s="254"/>
      <c r="S321" s="254"/>
      <c r="T321" s="255"/>
      <c r="AT321" s="256" t="s">
        <v>142</v>
      </c>
      <c r="AU321" s="256" t="s">
        <v>85</v>
      </c>
      <c r="AV321" s="13" t="s">
        <v>85</v>
      </c>
      <c r="AW321" s="13" t="s">
        <v>37</v>
      </c>
      <c r="AX321" s="13" t="s">
        <v>76</v>
      </c>
      <c r="AY321" s="256" t="s">
        <v>131</v>
      </c>
    </row>
    <row r="322" spans="2:51" s="14" customFormat="1" ht="12">
      <c r="B322" s="257"/>
      <c r="C322" s="258"/>
      <c r="D322" s="233" t="s">
        <v>142</v>
      </c>
      <c r="E322" s="259" t="s">
        <v>19</v>
      </c>
      <c r="F322" s="260" t="s">
        <v>146</v>
      </c>
      <c r="G322" s="258"/>
      <c r="H322" s="261">
        <v>6</v>
      </c>
      <c r="I322" s="262"/>
      <c r="J322" s="258"/>
      <c r="K322" s="258"/>
      <c r="L322" s="263"/>
      <c r="M322" s="264"/>
      <c r="N322" s="265"/>
      <c r="O322" s="265"/>
      <c r="P322" s="265"/>
      <c r="Q322" s="265"/>
      <c r="R322" s="265"/>
      <c r="S322" s="265"/>
      <c r="T322" s="266"/>
      <c r="AT322" s="267" t="s">
        <v>142</v>
      </c>
      <c r="AU322" s="267" t="s">
        <v>85</v>
      </c>
      <c r="AV322" s="14" t="s">
        <v>138</v>
      </c>
      <c r="AW322" s="14" t="s">
        <v>37</v>
      </c>
      <c r="AX322" s="14" t="s">
        <v>83</v>
      </c>
      <c r="AY322" s="267" t="s">
        <v>131</v>
      </c>
    </row>
    <row r="323" spans="2:65" s="1" customFormat="1" ht="16.5" customHeight="1">
      <c r="B323" s="39"/>
      <c r="C323" s="220" t="s">
        <v>424</v>
      </c>
      <c r="D323" s="220" t="s">
        <v>133</v>
      </c>
      <c r="E323" s="221" t="s">
        <v>425</v>
      </c>
      <c r="F323" s="222" t="s">
        <v>426</v>
      </c>
      <c r="G323" s="223" t="s">
        <v>164</v>
      </c>
      <c r="H323" s="224">
        <v>6</v>
      </c>
      <c r="I323" s="225"/>
      <c r="J323" s="226">
        <f>ROUND(I323*H323,2)</f>
        <v>0</v>
      </c>
      <c r="K323" s="222" t="s">
        <v>137</v>
      </c>
      <c r="L323" s="44"/>
      <c r="M323" s="227" t="s">
        <v>19</v>
      </c>
      <c r="N323" s="228" t="s">
        <v>47</v>
      </c>
      <c r="O323" s="84"/>
      <c r="P323" s="229">
        <f>O323*H323</f>
        <v>0</v>
      </c>
      <c r="Q323" s="229">
        <v>0.00028</v>
      </c>
      <c r="R323" s="229">
        <f>Q323*H323</f>
        <v>0.0016799999999999999</v>
      </c>
      <c r="S323" s="229">
        <v>0</v>
      </c>
      <c r="T323" s="230">
        <f>S323*H323</f>
        <v>0</v>
      </c>
      <c r="AR323" s="231" t="s">
        <v>138</v>
      </c>
      <c r="AT323" s="231" t="s">
        <v>133</v>
      </c>
      <c r="AU323" s="231" t="s">
        <v>85</v>
      </c>
      <c r="AY323" s="18" t="s">
        <v>131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8" t="s">
        <v>83</v>
      </c>
      <c r="BK323" s="232">
        <f>ROUND(I323*H323,2)</f>
        <v>0</v>
      </c>
      <c r="BL323" s="18" t="s">
        <v>138</v>
      </c>
      <c r="BM323" s="231" t="s">
        <v>427</v>
      </c>
    </row>
    <row r="324" spans="2:47" s="1" customFormat="1" ht="12">
      <c r="B324" s="39"/>
      <c r="C324" s="40"/>
      <c r="D324" s="233" t="s">
        <v>140</v>
      </c>
      <c r="E324" s="40"/>
      <c r="F324" s="234" t="s">
        <v>428</v>
      </c>
      <c r="G324" s="40"/>
      <c r="H324" s="40"/>
      <c r="I324" s="146"/>
      <c r="J324" s="40"/>
      <c r="K324" s="40"/>
      <c r="L324" s="44"/>
      <c r="M324" s="235"/>
      <c r="N324" s="84"/>
      <c r="O324" s="84"/>
      <c r="P324" s="84"/>
      <c r="Q324" s="84"/>
      <c r="R324" s="84"/>
      <c r="S324" s="84"/>
      <c r="T324" s="85"/>
      <c r="AT324" s="18" t="s">
        <v>140</v>
      </c>
      <c r="AU324" s="18" t="s">
        <v>85</v>
      </c>
    </row>
    <row r="325" spans="2:47" s="1" customFormat="1" ht="12">
      <c r="B325" s="39"/>
      <c r="C325" s="40"/>
      <c r="D325" s="233" t="s">
        <v>387</v>
      </c>
      <c r="E325" s="40"/>
      <c r="F325" s="289" t="s">
        <v>388</v>
      </c>
      <c r="G325" s="40"/>
      <c r="H325" s="40"/>
      <c r="I325" s="146"/>
      <c r="J325" s="40"/>
      <c r="K325" s="40"/>
      <c r="L325" s="44"/>
      <c r="M325" s="235"/>
      <c r="N325" s="84"/>
      <c r="O325" s="84"/>
      <c r="P325" s="84"/>
      <c r="Q325" s="84"/>
      <c r="R325" s="84"/>
      <c r="S325" s="84"/>
      <c r="T325" s="85"/>
      <c r="AT325" s="18" t="s">
        <v>387</v>
      </c>
      <c r="AU325" s="18" t="s">
        <v>85</v>
      </c>
    </row>
    <row r="326" spans="2:51" s="12" customFormat="1" ht="12">
      <c r="B326" s="236"/>
      <c r="C326" s="237"/>
      <c r="D326" s="233" t="s">
        <v>142</v>
      </c>
      <c r="E326" s="238" t="s">
        <v>19</v>
      </c>
      <c r="F326" s="239" t="s">
        <v>429</v>
      </c>
      <c r="G326" s="237"/>
      <c r="H326" s="238" t="s">
        <v>19</v>
      </c>
      <c r="I326" s="240"/>
      <c r="J326" s="237"/>
      <c r="K326" s="237"/>
      <c r="L326" s="241"/>
      <c r="M326" s="242"/>
      <c r="N326" s="243"/>
      <c r="O326" s="243"/>
      <c r="P326" s="243"/>
      <c r="Q326" s="243"/>
      <c r="R326" s="243"/>
      <c r="S326" s="243"/>
      <c r="T326" s="244"/>
      <c r="AT326" s="245" t="s">
        <v>142</v>
      </c>
      <c r="AU326" s="245" t="s">
        <v>85</v>
      </c>
      <c r="AV326" s="12" t="s">
        <v>83</v>
      </c>
      <c r="AW326" s="12" t="s">
        <v>37</v>
      </c>
      <c r="AX326" s="12" t="s">
        <v>76</v>
      </c>
      <c r="AY326" s="245" t="s">
        <v>131</v>
      </c>
    </row>
    <row r="327" spans="2:51" s="13" customFormat="1" ht="12">
      <c r="B327" s="246"/>
      <c r="C327" s="247"/>
      <c r="D327" s="233" t="s">
        <v>142</v>
      </c>
      <c r="E327" s="248" t="s">
        <v>19</v>
      </c>
      <c r="F327" s="249" t="s">
        <v>423</v>
      </c>
      <c r="G327" s="247"/>
      <c r="H327" s="250">
        <v>6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AT327" s="256" t="s">
        <v>142</v>
      </c>
      <c r="AU327" s="256" t="s">
        <v>85</v>
      </c>
      <c r="AV327" s="13" t="s">
        <v>85</v>
      </c>
      <c r="AW327" s="13" t="s">
        <v>37</v>
      </c>
      <c r="AX327" s="13" t="s">
        <v>76</v>
      </c>
      <c r="AY327" s="256" t="s">
        <v>131</v>
      </c>
    </row>
    <row r="328" spans="2:51" s="14" customFormat="1" ht="12">
      <c r="B328" s="257"/>
      <c r="C328" s="258"/>
      <c r="D328" s="233" t="s">
        <v>142</v>
      </c>
      <c r="E328" s="259" t="s">
        <v>19</v>
      </c>
      <c r="F328" s="260" t="s">
        <v>146</v>
      </c>
      <c r="G328" s="258"/>
      <c r="H328" s="261">
        <v>6</v>
      </c>
      <c r="I328" s="262"/>
      <c r="J328" s="258"/>
      <c r="K328" s="258"/>
      <c r="L328" s="263"/>
      <c r="M328" s="264"/>
      <c r="N328" s="265"/>
      <c r="O328" s="265"/>
      <c r="P328" s="265"/>
      <c r="Q328" s="265"/>
      <c r="R328" s="265"/>
      <c r="S328" s="265"/>
      <c r="T328" s="266"/>
      <c r="AT328" s="267" t="s">
        <v>142</v>
      </c>
      <c r="AU328" s="267" t="s">
        <v>85</v>
      </c>
      <c r="AV328" s="14" t="s">
        <v>138</v>
      </c>
      <c r="AW328" s="14" t="s">
        <v>37</v>
      </c>
      <c r="AX328" s="14" t="s">
        <v>83</v>
      </c>
      <c r="AY328" s="267" t="s">
        <v>131</v>
      </c>
    </row>
    <row r="329" spans="2:65" s="1" customFormat="1" ht="16.5" customHeight="1">
      <c r="B329" s="39"/>
      <c r="C329" s="220" t="s">
        <v>430</v>
      </c>
      <c r="D329" s="220" t="s">
        <v>133</v>
      </c>
      <c r="E329" s="221" t="s">
        <v>431</v>
      </c>
      <c r="F329" s="222" t="s">
        <v>432</v>
      </c>
      <c r="G329" s="223" t="s">
        <v>164</v>
      </c>
      <c r="H329" s="224">
        <v>6</v>
      </c>
      <c r="I329" s="225"/>
      <c r="J329" s="226">
        <f>ROUND(I329*H329,2)</f>
        <v>0</v>
      </c>
      <c r="K329" s="222" t="s">
        <v>137</v>
      </c>
      <c r="L329" s="44"/>
      <c r="M329" s="227" t="s">
        <v>19</v>
      </c>
      <c r="N329" s="228" t="s">
        <v>47</v>
      </c>
      <c r="O329" s="84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AR329" s="231" t="s">
        <v>138</v>
      </c>
      <c r="AT329" s="231" t="s">
        <v>133</v>
      </c>
      <c r="AU329" s="231" t="s">
        <v>85</v>
      </c>
      <c r="AY329" s="18" t="s">
        <v>131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8" t="s">
        <v>83</v>
      </c>
      <c r="BK329" s="232">
        <f>ROUND(I329*H329,2)</f>
        <v>0</v>
      </c>
      <c r="BL329" s="18" t="s">
        <v>138</v>
      </c>
      <c r="BM329" s="231" t="s">
        <v>433</v>
      </c>
    </row>
    <row r="330" spans="2:47" s="1" customFormat="1" ht="12">
      <c r="B330" s="39"/>
      <c r="C330" s="40"/>
      <c r="D330" s="233" t="s">
        <v>140</v>
      </c>
      <c r="E330" s="40"/>
      <c r="F330" s="234" t="s">
        <v>434</v>
      </c>
      <c r="G330" s="40"/>
      <c r="H330" s="40"/>
      <c r="I330" s="146"/>
      <c r="J330" s="40"/>
      <c r="K330" s="40"/>
      <c r="L330" s="44"/>
      <c r="M330" s="235"/>
      <c r="N330" s="84"/>
      <c r="O330" s="84"/>
      <c r="P330" s="84"/>
      <c r="Q330" s="84"/>
      <c r="R330" s="84"/>
      <c r="S330" s="84"/>
      <c r="T330" s="85"/>
      <c r="AT330" s="18" t="s">
        <v>140</v>
      </c>
      <c r="AU330" s="18" t="s">
        <v>85</v>
      </c>
    </row>
    <row r="331" spans="2:51" s="12" customFormat="1" ht="12">
      <c r="B331" s="236"/>
      <c r="C331" s="237"/>
      <c r="D331" s="233" t="s">
        <v>142</v>
      </c>
      <c r="E331" s="238" t="s">
        <v>19</v>
      </c>
      <c r="F331" s="239" t="s">
        <v>435</v>
      </c>
      <c r="G331" s="237"/>
      <c r="H331" s="238" t="s">
        <v>19</v>
      </c>
      <c r="I331" s="240"/>
      <c r="J331" s="237"/>
      <c r="K331" s="237"/>
      <c r="L331" s="241"/>
      <c r="M331" s="242"/>
      <c r="N331" s="243"/>
      <c r="O331" s="243"/>
      <c r="P331" s="243"/>
      <c r="Q331" s="243"/>
      <c r="R331" s="243"/>
      <c r="S331" s="243"/>
      <c r="T331" s="244"/>
      <c r="AT331" s="245" t="s">
        <v>142</v>
      </c>
      <c r="AU331" s="245" t="s">
        <v>85</v>
      </c>
      <c r="AV331" s="12" t="s">
        <v>83</v>
      </c>
      <c r="AW331" s="12" t="s">
        <v>37</v>
      </c>
      <c r="AX331" s="12" t="s">
        <v>76</v>
      </c>
      <c r="AY331" s="245" t="s">
        <v>131</v>
      </c>
    </row>
    <row r="332" spans="2:51" s="13" customFormat="1" ht="12">
      <c r="B332" s="246"/>
      <c r="C332" s="247"/>
      <c r="D332" s="233" t="s">
        <v>142</v>
      </c>
      <c r="E332" s="248" t="s">
        <v>19</v>
      </c>
      <c r="F332" s="249" t="s">
        <v>436</v>
      </c>
      <c r="G332" s="247"/>
      <c r="H332" s="250">
        <v>6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AT332" s="256" t="s">
        <v>142</v>
      </c>
      <c r="AU332" s="256" t="s">
        <v>85</v>
      </c>
      <c r="AV332" s="13" t="s">
        <v>85</v>
      </c>
      <c r="AW332" s="13" t="s">
        <v>37</v>
      </c>
      <c r="AX332" s="13" t="s">
        <v>76</v>
      </c>
      <c r="AY332" s="256" t="s">
        <v>131</v>
      </c>
    </row>
    <row r="333" spans="2:51" s="14" customFormat="1" ht="12">
      <c r="B333" s="257"/>
      <c r="C333" s="258"/>
      <c r="D333" s="233" t="s">
        <v>142</v>
      </c>
      <c r="E333" s="259" t="s">
        <v>19</v>
      </c>
      <c r="F333" s="260" t="s">
        <v>146</v>
      </c>
      <c r="G333" s="258"/>
      <c r="H333" s="261">
        <v>6</v>
      </c>
      <c r="I333" s="262"/>
      <c r="J333" s="258"/>
      <c r="K333" s="258"/>
      <c r="L333" s="263"/>
      <c r="M333" s="264"/>
      <c r="N333" s="265"/>
      <c r="O333" s="265"/>
      <c r="P333" s="265"/>
      <c r="Q333" s="265"/>
      <c r="R333" s="265"/>
      <c r="S333" s="265"/>
      <c r="T333" s="266"/>
      <c r="AT333" s="267" t="s">
        <v>142</v>
      </c>
      <c r="AU333" s="267" t="s">
        <v>85</v>
      </c>
      <c r="AV333" s="14" t="s">
        <v>138</v>
      </c>
      <c r="AW333" s="14" t="s">
        <v>37</v>
      </c>
      <c r="AX333" s="14" t="s">
        <v>83</v>
      </c>
      <c r="AY333" s="267" t="s">
        <v>131</v>
      </c>
    </row>
    <row r="334" spans="2:65" s="1" customFormat="1" ht="16.5" customHeight="1">
      <c r="B334" s="39"/>
      <c r="C334" s="220" t="s">
        <v>437</v>
      </c>
      <c r="D334" s="220" t="s">
        <v>133</v>
      </c>
      <c r="E334" s="221" t="s">
        <v>438</v>
      </c>
      <c r="F334" s="222" t="s">
        <v>439</v>
      </c>
      <c r="G334" s="223" t="s">
        <v>164</v>
      </c>
      <c r="H334" s="224">
        <v>11</v>
      </c>
      <c r="I334" s="225"/>
      <c r="J334" s="226">
        <f>ROUND(I334*H334,2)</f>
        <v>0</v>
      </c>
      <c r="K334" s="222" t="s">
        <v>137</v>
      </c>
      <c r="L334" s="44"/>
      <c r="M334" s="227" t="s">
        <v>19</v>
      </c>
      <c r="N334" s="228" t="s">
        <v>47</v>
      </c>
      <c r="O334" s="84"/>
      <c r="P334" s="229">
        <f>O334*H334</f>
        <v>0</v>
      </c>
      <c r="Q334" s="229">
        <v>2E-05</v>
      </c>
      <c r="R334" s="229">
        <f>Q334*H334</f>
        <v>0.00022</v>
      </c>
      <c r="S334" s="229">
        <v>0</v>
      </c>
      <c r="T334" s="230">
        <f>S334*H334</f>
        <v>0</v>
      </c>
      <c r="AR334" s="231" t="s">
        <v>138</v>
      </c>
      <c r="AT334" s="231" t="s">
        <v>133</v>
      </c>
      <c r="AU334" s="231" t="s">
        <v>85</v>
      </c>
      <c r="AY334" s="18" t="s">
        <v>131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8" t="s">
        <v>83</v>
      </c>
      <c r="BK334" s="232">
        <f>ROUND(I334*H334,2)</f>
        <v>0</v>
      </c>
      <c r="BL334" s="18" t="s">
        <v>138</v>
      </c>
      <c r="BM334" s="231" t="s">
        <v>440</v>
      </c>
    </row>
    <row r="335" spans="2:47" s="1" customFormat="1" ht="12">
      <c r="B335" s="39"/>
      <c r="C335" s="40"/>
      <c r="D335" s="233" t="s">
        <v>140</v>
      </c>
      <c r="E335" s="40"/>
      <c r="F335" s="234" t="s">
        <v>441</v>
      </c>
      <c r="G335" s="40"/>
      <c r="H335" s="40"/>
      <c r="I335" s="146"/>
      <c r="J335" s="40"/>
      <c r="K335" s="40"/>
      <c r="L335" s="44"/>
      <c r="M335" s="235"/>
      <c r="N335" s="84"/>
      <c r="O335" s="84"/>
      <c r="P335" s="84"/>
      <c r="Q335" s="84"/>
      <c r="R335" s="84"/>
      <c r="S335" s="84"/>
      <c r="T335" s="85"/>
      <c r="AT335" s="18" t="s">
        <v>140</v>
      </c>
      <c r="AU335" s="18" t="s">
        <v>85</v>
      </c>
    </row>
    <row r="336" spans="2:51" s="12" customFormat="1" ht="12">
      <c r="B336" s="236"/>
      <c r="C336" s="237"/>
      <c r="D336" s="233" t="s">
        <v>142</v>
      </c>
      <c r="E336" s="238" t="s">
        <v>19</v>
      </c>
      <c r="F336" s="239" t="s">
        <v>442</v>
      </c>
      <c r="G336" s="237"/>
      <c r="H336" s="238" t="s">
        <v>19</v>
      </c>
      <c r="I336" s="240"/>
      <c r="J336" s="237"/>
      <c r="K336" s="237"/>
      <c r="L336" s="241"/>
      <c r="M336" s="242"/>
      <c r="N336" s="243"/>
      <c r="O336" s="243"/>
      <c r="P336" s="243"/>
      <c r="Q336" s="243"/>
      <c r="R336" s="243"/>
      <c r="S336" s="243"/>
      <c r="T336" s="244"/>
      <c r="AT336" s="245" t="s">
        <v>142</v>
      </c>
      <c r="AU336" s="245" t="s">
        <v>85</v>
      </c>
      <c r="AV336" s="12" t="s">
        <v>83</v>
      </c>
      <c r="AW336" s="12" t="s">
        <v>37</v>
      </c>
      <c r="AX336" s="12" t="s">
        <v>76</v>
      </c>
      <c r="AY336" s="245" t="s">
        <v>131</v>
      </c>
    </row>
    <row r="337" spans="2:51" s="12" customFormat="1" ht="12">
      <c r="B337" s="236"/>
      <c r="C337" s="237"/>
      <c r="D337" s="233" t="s">
        <v>142</v>
      </c>
      <c r="E337" s="238" t="s">
        <v>19</v>
      </c>
      <c r="F337" s="239" t="s">
        <v>443</v>
      </c>
      <c r="G337" s="237"/>
      <c r="H337" s="238" t="s">
        <v>19</v>
      </c>
      <c r="I337" s="240"/>
      <c r="J337" s="237"/>
      <c r="K337" s="237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142</v>
      </c>
      <c r="AU337" s="245" t="s">
        <v>85</v>
      </c>
      <c r="AV337" s="12" t="s">
        <v>83</v>
      </c>
      <c r="AW337" s="12" t="s">
        <v>37</v>
      </c>
      <c r="AX337" s="12" t="s">
        <v>76</v>
      </c>
      <c r="AY337" s="245" t="s">
        <v>131</v>
      </c>
    </row>
    <row r="338" spans="2:51" s="13" customFormat="1" ht="12">
      <c r="B338" s="246"/>
      <c r="C338" s="247"/>
      <c r="D338" s="233" t="s">
        <v>142</v>
      </c>
      <c r="E338" s="248" t="s">
        <v>19</v>
      </c>
      <c r="F338" s="249" t="s">
        <v>226</v>
      </c>
      <c r="G338" s="247"/>
      <c r="H338" s="250">
        <v>5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AT338" s="256" t="s">
        <v>142</v>
      </c>
      <c r="AU338" s="256" t="s">
        <v>85</v>
      </c>
      <c r="AV338" s="13" t="s">
        <v>85</v>
      </c>
      <c r="AW338" s="13" t="s">
        <v>37</v>
      </c>
      <c r="AX338" s="13" t="s">
        <v>76</v>
      </c>
      <c r="AY338" s="256" t="s">
        <v>131</v>
      </c>
    </row>
    <row r="339" spans="2:51" s="12" customFormat="1" ht="12">
      <c r="B339" s="236"/>
      <c r="C339" s="237"/>
      <c r="D339" s="233" t="s">
        <v>142</v>
      </c>
      <c r="E339" s="238" t="s">
        <v>19</v>
      </c>
      <c r="F339" s="239" t="s">
        <v>444</v>
      </c>
      <c r="G339" s="237"/>
      <c r="H339" s="238" t="s">
        <v>19</v>
      </c>
      <c r="I339" s="240"/>
      <c r="J339" s="237"/>
      <c r="K339" s="237"/>
      <c r="L339" s="241"/>
      <c r="M339" s="242"/>
      <c r="N339" s="243"/>
      <c r="O339" s="243"/>
      <c r="P339" s="243"/>
      <c r="Q339" s="243"/>
      <c r="R339" s="243"/>
      <c r="S339" s="243"/>
      <c r="T339" s="244"/>
      <c r="AT339" s="245" t="s">
        <v>142</v>
      </c>
      <c r="AU339" s="245" t="s">
        <v>85</v>
      </c>
      <c r="AV339" s="12" t="s">
        <v>83</v>
      </c>
      <c r="AW339" s="12" t="s">
        <v>37</v>
      </c>
      <c r="AX339" s="12" t="s">
        <v>76</v>
      </c>
      <c r="AY339" s="245" t="s">
        <v>131</v>
      </c>
    </row>
    <row r="340" spans="2:51" s="13" customFormat="1" ht="12">
      <c r="B340" s="246"/>
      <c r="C340" s="247"/>
      <c r="D340" s="233" t="s">
        <v>142</v>
      </c>
      <c r="E340" s="248" t="s">
        <v>19</v>
      </c>
      <c r="F340" s="249" t="s">
        <v>436</v>
      </c>
      <c r="G340" s="247"/>
      <c r="H340" s="250">
        <v>6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AT340" s="256" t="s">
        <v>142</v>
      </c>
      <c r="AU340" s="256" t="s">
        <v>85</v>
      </c>
      <c r="AV340" s="13" t="s">
        <v>85</v>
      </c>
      <c r="AW340" s="13" t="s">
        <v>37</v>
      </c>
      <c r="AX340" s="13" t="s">
        <v>76</v>
      </c>
      <c r="AY340" s="256" t="s">
        <v>131</v>
      </c>
    </row>
    <row r="341" spans="2:51" s="14" customFormat="1" ht="12">
      <c r="B341" s="257"/>
      <c r="C341" s="258"/>
      <c r="D341" s="233" t="s">
        <v>142</v>
      </c>
      <c r="E341" s="259" t="s">
        <v>19</v>
      </c>
      <c r="F341" s="260" t="s">
        <v>146</v>
      </c>
      <c r="G341" s="258"/>
      <c r="H341" s="261">
        <v>11</v>
      </c>
      <c r="I341" s="262"/>
      <c r="J341" s="258"/>
      <c r="K341" s="258"/>
      <c r="L341" s="263"/>
      <c r="M341" s="264"/>
      <c r="N341" s="265"/>
      <c r="O341" s="265"/>
      <c r="P341" s="265"/>
      <c r="Q341" s="265"/>
      <c r="R341" s="265"/>
      <c r="S341" s="265"/>
      <c r="T341" s="266"/>
      <c r="AT341" s="267" t="s">
        <v>142</v>
      </c>
      <c r="AU341" s="267" t="s">
        <v>85</v>
      </c>
      <c r="AV341" s="14" t="s">
        <v>138</v>
      </c>
      <c r="AW341" s="14" t="s">
        <v>37</v>
      </c>
      <c r="AX341" s="14" t="s">
        <v>83</v>
      </c>
      <c r="AY341" s="267" t="s">
        <v>131</v>
      </c>
    </row>
    <row r="342" spans="2:65" s="1" customFormat="1" ht="16.5" customHeight="1">
      <c r="B342" s="39"/>
      <c r="C342" s="220" t="s">
        <v>445</v>
      </c>
      <c r="D342" s="220" t="s">
        <v>133</v>
      </c>
      <c r="E342" s="221" t="s">
        <v>446</v>
      </c>
      <c r="F342" s="222" t="s">
        <v>447</v>
      </c>
      <c r="G342" s="223" t="s">
        <v>164</v>
      </c>
      <c r="H342" s="224">
        <v>15</v>
      </c>
      <c r="I342" s="225"/>
      <c r="J342" s="226">
        <f>ROUND(I342*H342,2)</f>
        <v>0</v>
      </c>
      <c r="K342" s="222" t="s">
        <v>137</v>
      </c>
      <c r="L342" s="44"/>
      <c r="M342" s="227" t="s">
        <v>19</v>
      </c>
      <c r="N342" s="228" t="s">
        <v>47</v>
      </c>
      <c r="O342" s="84"/>
      <c r="P342" s="229">
        <f>O342*H342</f>
        <v>0</v>
      </c>
      <c r="Q342" s="229">
        <v>0.29221</v>
      </c>
      <c r="R342" s="229">
        <f>Q342*H342</f>
        <v>4.3831500000000005</v>
      </c>
      <c r="S342" s="229">
        <v>0</v>
      </c>
      <c r="T342" s="230">
        <f>S342*H342</f>
        <v>0</v>
      </c>
      <c r="AR342" s="231" t="s">
        <v>138</v>
      </c>
      <c r="AT342" s="231" t="s">
        <v>133</v>
      </c>
      <c r="AU342" s="231" t="s">
        <v>85</v>
      </c>
      <c r="AY342" s="18" t="s">
        <v>131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8" t="s">
        <v>83</v>
      </c>
      <c r="BK342" s="232">
        <f>ROUND(I342*H342,2)</f>
        <v>0</v>
      </c>
      <c r="BL342" s="18" t="s">
        <v>138</v>
      </c>
      <c r="BM342" s="231" t="s">
        <v>448</v>
      </c>
    </row>
    <row r="343" spans="2:47" s="1" customFormat="1" ht="12">
      <c r="B343" s="39"/>
      <c r="C343" s="40"/>
      <c r="D343" s="233" t="s">
        <v>140</v>
      </c>
      <c r="E343" s="40"/>
      <c r="F343" s="234" t="s">
        <v>449</v>
      </c>
      <c r="G343" s="40"/>
      <c r="H343" s="40"/>
      <c r="I343" s="146"/>
      <c r="J343" s="40"/>
      <c r="K343" s="40"/>
      <c r="L343" s="44"/>
      <c r="M343" s="235"/>
      <c r="N343" s="84"/>
      <c r="O343" s="84"/>
      <c r="P343" s="84"/>
      <c r="Q343" s="84"/>
      <c r="R343" s="84"/>
      <c r="S343" s="84"/>
      <c r="T343" s="85"/>
      <c r="AT343" s="18" t="s">
        <v>140</v>
      </c>
      <c r="AU343" s="18" t="s">
        <v>85</v>
      </c>
    </row>
    <row r="344" spans="2:51" s="12" customFormat="1" ht="12">
      <c r="B344" s="236"/>
      <c r="C344" s="237"/>
      <c r="D344" s="233" t="s">
        <v>142</v>
      </c>
      <c r="E344" s="238" t="s">
        <v>19</v>
      </c>
      <c r="F344" s="239" t="s">
        <v>450</v>
      </c>
      <c r="G344" s="237"/>
      <c r="H344" s="238" t="s">
        <v>19</v>
      </c>
      <c r="I344" s="240"/>
      <c r="J344" s="237"/>
      <c r="K344" s="237"/>
      <c r="L344" s="241"/>
      <c r="M344" s="242"/>
      <c r="N344" s="243"/>
      <c r="O344" s="243"/>
      <c r="P344" s="243"/>
      <c r="Q344" s="243"/>
      <c r="R344" s="243"/>
      <c r="S344" s="243"/>
      <c r="T344" s="244"/>
      <c r="AT344" s="245" t="s">
        <v>142</v>
      </c>
      <c r="AU344" s="245" t="s">
        <v>85</v>
      </c>
      <c r="AV344" s="12" t="s">
        <v>83</v>
      </c>
      <c r="AW344" s="12" t="s">
        <v>37</v>
      </c>
      <c r="AX344" s="12" t="s">
        <v>76</v>
      </c>
      <c r="AY344" s="245" t="s">
        <v>131</v>
      </c>
    </row>
    <row r="345" spans="2:51" s="13" customFormat="1" ht="12">
      <c r="B345" s="246"/>
      <c r="C345" s="247"/>
      <c r="D345" s="233" t="s">
        <v>142</v>
      </c>
      <c r="E345" s="248" t="s">
        <v>19</v>
      </c>
      <c r="F345" s="249" t="s">
        <v>451</v>
      </c>
      <c r="G345" s="247"/>
      <c r="H345" s="250">
        <v>15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AT345" s="256" t="s">
        <v>142</v>
      </c>
      <c r="AU345" s="256" t="s">
        <v>85</v>
      </c>
      <c r="AV345" s="13" t="s">
        <v>85</v>
      </c>
      <c r="AW345" s="13" t="s">
        <v>37</v>
      </c>
      <c r="AX345" s="13" t="s">
        <v>76</v>
      </c>
      <c r="AY345" s="256" t="s">
        <v>131</v>
      </c>
    </row>
    <row r="346" spans="2:51" s="14" customFormat="1" ht="12">
      <c r="B346" s="257"/>
      <c r="C346" s="258"/>
      <c r="D346" s="233" t="s">
        <v>142</v>
      </c>
      <c r="E346" s="259" t="s">
        <v>19</v>
      </c>
      <c r="F346" s="260" t="s">
        <v>146</v>
      </c>
      <c r="G346" s="258"/>
      <c r="H346" s="261">
        <v>15</v>
      </c>
      <c r="I346" s="262"/>
      <c r="J346" s="258"/>
      <c r="K346" s="258"/>
      <c r="L346" s="263"/>
      <c r="M346" s="264"/>
      <c r="N346" s="265"/>
      <c r="O346" s="265"/>
      <c r="P346" s="265"/>
      <c r="Q346" s="265"/>
      <c r="R346" s="265"/>
      <c r="S346" s="265"/>
      <c r="T346" s="266"/>
      <c r="AT346" s="267" t="s">
        <v>142</v>
      </c>
      <c r="AU346" s="267" t="s">
        <v>85</v>
      </c>
      <c r="AV346" s="14" t="s">
        <v>138</v>
      </c>
      <c r="AW346" s="14" t="s">
        <v>37</v>
      </c>
      <c r="AX346" s="14" t="s">
        <v>83</v>
      </c>
      <c r="AY346" s="267" t="s">
        <v>131</v>
      </c>
    </row>
    <row r="347" spans="2:65" s="1" customFormat="1" ht="16.5" customHeight="1">
      <c r="B347" s="39"/>
      <c r="C347" s="279" t="s">
        <v>452</v>
      </c>
      <c r="D347" s="279" t="s">
        <v>204</v>
      </c>
      <c r="E347" s="280" t="s">
        <v>453</v>
      </c>
      <c r="F347" s="281" t="s">
        <v>454</v>
      </c>
      <c r="G347" s="282" t="s">
        <v>164</v>
      </c>
      <c r="H347" s="283">
        <v>15</v>
      </c>
      <c r="I347" s="284"/>
      <c r="J347" s="285">
        <f>ROUND(I347*H347,2)</f>
        <v>0</v>
      </c>
      <c r="K347" s="281" t="s">
        <v>384</v>
      </c>
      <c r="L347" s="286"/>
      <c r="M347" s="287" t="s">
        <v>19</v>
      </c>
      <c r="N347" s="288" t="s">
        <v>47</v>
      </c>
      <c r="O347" s="84"/>
      <c r="P347" s="229">
        <f>O347*H347</f>
        <v>0</v>
      </c>
      <c r="Q347" s="229">
        <v>0.2</v>
      </c>
      <c r="R347" s="229">
        <f>Q347*H347</f>
        <v>3</v>
      </c>
      <c r="S347" s="229">
        <v>0</v>
      </c>
      <c r="T347" s="230">
        <f>S347*H347</f>
        <v>0</v>
      </c>
      <c r="AR347" s="231" t="s">
        <v>197</v>
      </c>
      <c r="AT347" s="231" t="s">
        <v>204</v>
      </c>
      <c r="AU347" s="231" t="s">
        <v>85</v>
      </c>
      <c r="AY347" s="18" t="s">
        <v>131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8" t="s">
        <v>83</v>
      </c>
      <c r="BK347" s="232">
        <f>ROUND(I347*H347,2)</f>
        <v>0</v>
      </c>
      <c r="BL347" s="18" t="s">
        <v>138</v>
      </c>
      <c r="BM347" s="231" t="s">
        <v>455</v>
      </c>
    </row>
    <row r="348" spans="2:47" s="1" customFormat="1" ht="12">
      <c r="B348" s="39"/>
      <c r="C348" s="40"/>
      <c r="D348" s="233" t="s">
        <v>140</v>
      </c>
      <c r="E348" s="40"/>
      <c r="F348" s="234" t="s">
        <v>456</v>
      </c>
      <c r="G348" s="40"/>
      <c r="H348" s="40"/>
      <c r="I348" s="146"/>
      <c r="J348" s="40"/>
      <c r="K348" s="40"/>
      <c r="L348" s="44"/>
      <c r="M348" s="235"/>
      <c r="N348" s="84"/>
      <c r="O348" s="84"/>
      <c r="P348" s="84"/>
      <c r="Q348" s="84"/>
      <c r="R348" s="84"/>
      <c r="S348" s="84"/>
      <c r="T348" s="85"/>
      <c r="AT348" s="18" t="s">
        <v>140</v>
      </c>
      <c r="AU348" s="18" t="s">
        <v>85</v>
      </c>
    </row>
    <row r="349" spans="2:47" s="1" customFormat="1" ht="12">
      <c r="B349" s="39"/>
      <c r="C349" s="40"/>
      <c r="D349" s="233" t="s">
        <v>387</v>
      </c>
      <c r="E349" s="40"/>
      <c r="F349" s="289" t="s">
        <v>457</v>
      </c>
      <c r="G349" s="40"/>
      <c r="H349" s="40"/>
      <c r="I349" s="146"/>
      <c r="J349" s="40"/>
      <c r="K349" s="40"/>
      <c r="L349" s="44"/>
      <c r="M349" s="235"/>
      <c r="N349" s="84"/>
      <c r="O349" s="84"/>
      <c r="P349" s="84"/>
      <c r="Q349" s="84"/>
      <c r="R349" s="84"/>
      <c r="S349" s="84"/>
      <c r="T349" s="85"/>
      <c r="AT349" s="18" t="s">
        <v>387</v>
      </c>
      <c r="AU349" s="18" t="s">
        <v>85</v>
      </c>
    </row>
    <row r="350" spans="2:51" s="12" customFormat="1" ht="12">
      <c r="B350" s="236"/>
      <c r="C350" s="237"/>
      <c r="D350" s="233" t="s">
        <v>142</v>
      </c>
      <c r="E350" s="238" t="s">
        <v>19</v>
      </c>
      <c r="F350" s="239" t="s">
        <v>458</v>
      </c>
      <c r="G350" s="237"/>
      <c r="H350" s="238" t="s">
        <v>19</v>
      </c>
      <c r="I350" s="240"/>
      <c r="J350" s="237"/>
      <c r="K350" s="237"/>
      <c r="L350" s="241"/>
      <c r="M350" s="242"/>
      <c r="N350" s="243"/>
      <c r="O350" s="243"/>
      <c r="P350" s="243"/>
      <c r="Q350" s="243"/>
      <c r="R350" s="243"/>
      <c r="S350" s="243"/>
      <c r="T350" s="244"/>
      <c r="AT350" s="245" t="s">
        <v>142</v>
      </c>
      <c r="AU350" s="245" t="s">
        <v>85</v>
      </c>
      <c r="AV350" s="12" t="s">
        <v>83</v>
      </c>
      <c r="AW350" s="12" t="s">
        <v>37</v>
      </c>
      <c r="AX350" s="12" t="s">
        <v>76</v>
      </c>
      <c r="AY350" s="245" t="s">
        <v>131</v>
      </c>
    </row>
    <row r="351" spans="2:51" s="13" customFormat="1" ht="12">
      <c r="B351" s="246"/>
      <c r="C351" s="247"/>
      <c r="D351" s="233" t="s">
        <v>142</v>
      </c>
      <c r="E351" s="248" t="s">
        <v>19</v>
      </c>
      <c r="F351" s="249" t="s">
        <v>451</v>
      </c>
      <c r="G351" s="247"/>
      <c r="H351" s="250">
        <v>15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AT351" s="256" t="s">
        <v>142</v>
      </c>
      <c r="AU351" s="256" t="s">
        <v>85</v>
      </c>
      <c r="AV351" s="13" t="s">
        <v>85</v>
      </c>
      <c r="AW351" s="13" t="s">
        <v>37</v>
      </c>
      <c r="AX351" s="13" t="s">
        <v>76</v>
      </c>
      <c r="AY351" s="256" t="s">
        <v>131</v>
      </c>
    </row>
    <row r="352" spans="2:51" s="14" customFormat="1" ht="12">
      <c r="B352" s="257"/>
      <c r="C352" s="258"/>
      <c r="D352" s="233" t="s">
        <v>142</v>
      </c>
      <c r="E352" s="259" t="s">
        <v>19</v>
      </c>
      <c r="F352" s="260" t="s">
        <v>146</v>
      </c>
      <c r="G352" s="258"/>
      <c r="H352" s="261">
        <v>15</v>
      </c>
      <c r="I352" s="262"/>
      <c r="J352" s="258"/>
      <c r="K352" s="258"/>
      <c r="L352" s="263"/>
      <c r="M352" s="264"/>
      <c r="N352" s="265"/>
      <c r="O352" s="265"/>
      <c r="P352" s="265"/>
      <c r="Q352" s="265"/>
      <c r="R352" s="265"/>
      <c r="S352" s="265"/>
      <c r="T352" s="266"/>
      <c r="AT352" s="267" t="s">
        <v>142</v>
      </c>
      <c r="AU352" s="267" t="s">
        <v>85</v>
      </c>
      <c r="AV352" s="14" t="s">
        <v>138</v>
      </c>
      <c r="AW352" s="14" t="s">
        <v>37</v>
      </c>
      <c r="AX352" s="14" t="s">
        <v>83</v>
      </c>
      <c r="AY352" s="267" t="s">
        <v>131</v>
      </c>
    </row>
    <row r="353" spans="2:65" s="1" customFormat="1" ht="16.5" customHeight="1">
      <c r="B353" s="39"/>
      <c r="C353" s="220" t="s">
        <v>459</v>
      </c>
      <c r="D353" s="220" t="s">
        <v>133</v>
      </c>
      <c r="E353" s="221" t="s">
        <v>460</v>
      </c>
      <c r="F353" s="222" t="s">
        <v>461</v>
      </c>
      <c r="G353" s="223" t="s">
        <v>136</v>
      </c>
      <c r="H353" s="224">
        <v>7</v>
      </c>
      <c r="I353" s="225"/>
      <c r="J353" s="226">
        <f>ROUND(I353*H353,2)</f>
        <v>0</v>
      </c>
      <c r="K353" s="222" t="s">
        <v>137</v>
      </c>
      <c r="L353" s="44"/>
      <c r="M353" s="227" t="s">
        <v>19</v>
      </c>
      <c r="N353" s="228" t="s">
        <v>47</v>
      </c>
      <c r="O353" s="84"/>
      <c r="P353" s="229">
        <f>O353*H353</f>
        <v>0</v>
      </c>
      <c r="Q353" s="229">
        <v>0</v>
      </c>
      <c r="R353" s="229">
        <f>Q353*H353</f>
        <v>0</v>
      </c>
      <c r="S353" s="229">
        <v>0.02</v>
      </c>
      <c r="T353" s="230">
        <f>S353*H353</f>
        <v>0.14</v>
      </c>
      <c r="AR353" s="231" t="s">
        <v>138</v>
      </c>
      <c r="AT353" s="231" t="s">
        <v>133</v>
      </c>
      <c r="AU353" s="231" t="s">
        <v>85</v>
      </c>
      <c r="AY353" s="18" t="s">
        <v>131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8" t="s">
        <v>83</v>
      </c>
      <c r="BK353" s="232">
        <f>ROUND(I353*H353,2)</f>
        <v>0</v>
      </c>
      <c r="BL353" s="18" t="s">
        <v>138</v>
      </c>
      <c r="BM353" s="231" t="s">
        <v>462</v>
      </c>
    </row>
    <row r="354" spans="2:47" s="1" customFormat="1" ht="12">
      <c r="B354" s="39"/>
      <c r="C354" s="40"/>
      <c r="D354" s="233" t="s">
        <v>140</v>
      </c>
      <c r="E354" s="40"/>
      <c r="F354" s="234" t="s">
        <v>463</v>
      </c>
      <c r="G354" s="40"/>
      <c r="H354" s="40"/>
      <c r="I354" s="146"/>
      <c r="J354" s="40"/>
      <c r="K354" s="40"/>
      <c r="L354" s="44"/>
      <c r="M354" s="235"/>
      <c r="N354" s="84"/>
      <c r="O354" s="84"/>
      <c r="P354" s="84"/>
      <c r="Q354" s="84"/>
      <c r="R354" s="84"/>
      <c r="S354" s="84"/>
      <c r="T354" s="85"/>
      <c r="AT354" s="18" t="s">
        <v>140</v>
      </c>
      <c r="AU354" s="18" t="s">
        <v>85</v>
      </c>
    </row>
    <row r="355" spans="2:51" s="12" customFormat="1" ht="12">
      <c r="B355" s="236"/>
      <c r="C355" s="237"/>
      <c r="D355" s="233" t="s">
        <v>142</v>
      </c>
      <c r="E355" s="238" t="s">
        <v>19</v>
      </c>
      <c r="F355" s="239" t="s">
        <v>464</v>
      </c>
      <c r="G355" s="237"/>
      <c r="H355" s="238" t="s">
        <v>19</v>
      </c>
      <c r="I355" s="240"/>
      <c r="J355" s="237"/>
      <c r="K355" s="237"/>
      <c r="L355" s="241"/>
      <c r="M355" s="242"/>
      <c r="N355" s="243"/>
      <c r="O355" s="243"/>
      <c r="P355" s="243"/>
      <c r="Q355" s="243"/>
      <c r="R355" s="243"/>
      <c r="S355" s="243"/>
      <c r="T355" s="244"/>
      <c r="AT355" s="245" t="s">
        <v>142</v>
      </c>
      <c r="AU355" s="245" t="s">
        <v>85</v>
      </c>
      <c r="AV355" s="12" t="s">
        <v>83</v>
      </c>
      <c r="AW355" s="12" t="s">
        <v>37</v>
      </c>
      <c r="AX355" s="12" t="s">
        <v>76</v>
      </c>
      <c r="AY355" s="245" t="s">
        <v>131</v>
      </c>
    </row>
    <row r="356" spans="2:51" s="13" customFormat="1" ht="12">
      <c r="B356" s="246"/>
      <c r="C356" s="247"/>
      <c r="D356" s="233" t="s">
        <v>142</v>
      </c>
      <c r="E356" s="248" t="s">
        <v>19</v>
      </c>
      <c r="F356" s="249" t="s">
        <v>465</v>
      </c>
      <c r="G356" s="247"/>
      <c r="H356" s="250">
        <v>7</v>
      </c>
      <c r="I356" s="251"/>
      <c r="J356" s="247"/>
      <c r="K356" s="247"/>
      <c r="L356" s="252"/>
      <c r="M356" s="253"/>
      <c r="N356" s="254"/>
      <c r="O356" s="254"/>
      <c r="P356" s="254"/>
      <c r="Q356" s="254"/>
      <c r="R356" s="254"/>
      <c r="S356" s="254"/>
      <c r="T356" s="255"/>
      <c r="AT356" s="256" t="s">
        <v>142</v>
      </c>
      <c r="AU356" s="256" t="s">
        <v>85</v>
      </c>
      <c r="AV356" s="13" t="s">
        <v>85</v>
      </c>
      <c r="AW356" s="13" t="s">
        <v>37</v>
      </c>
      <c r="AX356" s="13" t="s">
        <v>76</v>
      </c>
      <c r="AY356" s="256" t="s">
        <v>131</v>
      </c>
    </row>
    <row r="357" spans="2:51" s="14" customFormat="1" ht="12">
      <c r="B357" s="257"/>
      <c r="C357" s="258"/>
      <c r="D357" s="233" t="s">
        <v>142</v>
      </c>
      <c r="E357" s="259" t="s">
        <v>19</v>
      </c>
      <c r="F357" s="260" t="s">
        <v>146</v>
      </c>
      <c r="G357" s="258"/>
      <c r="H357" s="261">
        <v>7</v>
      </c>
      <c r="I357" s="262"/>
      <c r="J357" s="258"/>
      <c r="K357" s="258"/>
      <c r="L357" s="263"/>
      <c r="M357" s="264"/>
      <c r="N357" s="265"/>
      <c r="O357" s="265"/>
      <c r="P357" s="265"/>
      <c r="Q357" s="265"/>
      <c r="R357" s="265"/>
      <c r="S357" s="265"/>
      <c r="T357" s="266"/>
      <c r="AT357" s="267" t="s">
        <v>142</v>
      </c>
      <c r="AU357" s="267" t="s">
        <v>85</v>
      </c>
      <c r="AV357" s="14" t="s">
        <v>138</v>
      </c>
      <c r="AW357" s="14" t="s">
        <v>37</v>
      </c>
      <c r="AX357" s="14" t="s">
        <v>83</v>
      </c>
      <c r="AY357" s="267" t="s">
        <v>131</v>
      </c>
    </row>
    <row r="358" spans="2:65" s="1" customFormat="1" ht="16.5" customHeight="1">
      <c r="B358" s="39"/>
      <c r="C358" s="220" t="s">
        <v>466</v>
      </c>
      <c r="D358" s="220" t="s">
        <v>133</v>
      </c>
      <c r="E358" s="221" t="s">
        <v>467</v>
      </c>
      <c r="F358" s="222" t="s">
        <v>468</v>
      </c>
      <c r="G358" s="223" t="s">
        <v>136</v>
      </c>
      <c r="H358" s="224">
        <v>12</v>
      </c>
      <c r="I358" s="225"/>
      <c r="J358" s="226">
        <f>ROUND(I358*H358,2)</f>
        <v>0</v>
      </c>
      <c r="K358" s="222" t="s">
        <v>137</v>
      </c>
      <c r="L358" s="44"/>
      <c r="M358" s="227" t="s">
        <v>19</v>
      </c>
      <c r="N358" s="228" t="s">
        <v>47</v>
      </c>
      <c r="O358" s="84"/>
      <c r="P358" s="229">
        <f>O358*H358</f>
        <v>0</v>
      </c>
      <c r="Q358" s="229">
        <v>0</v>
      </c>
      <c r="R358" s="229">
        <f>Q358*H358</f>
        <v>0</v>
      </c>
      <c r="S358" s="229">
        <v>0.02</v>
      </c>
      <c r="T358" s="230">
        <f>S358*H358</f>
        <v>0.24</v>
      </c>
      <c r="AR358" s="231" t="s">
        <v>138</v>
      </c>
      <c r="AT358" s="231" t="s">
        <v>133</v>
      </c>
      <c r="AU358" s="231" t="s">
        <v>85</v>
      </c>
      <c r="AY358" s="18" t="s">
        <v>131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8" t="s">
        <v>83</v>
      </c>
      <c r="BK358" s="232">
        <f>ROUND(I358*H358,2)</f>
        <v>0</v>
      </c>
      <c r="BL358" s="18" t="s">
        <v>138</v>
      </c>
      <c r="BM358" s="231" t="s">
        <v>469</v>
      </c>
    </row>
    <row r="359" spans="2:47" s="1" customFormat="1" ht="12">
      <c r="B359" s="39"/>
      <c r="C359" s="40"/>
      <c r="D359" s="233" t="s">
        <v>140</v>
      </c>
      <c r="E359" s="40"/>
      <c r="F359" s="234" t="s">
        <v>470</v>
      </c>
      <c r="G359" s="40"/>
      <c r="H359" s="40"/>
      <c r="I359" s="146"/>
      <c r="J359" s="40"/>
      <c r="K359" s="40"/>
      <c r="L359" s="44"/>
      <c r="M359" s="235"/>
      <c r="N359" s="84"/>
      <c r="O359" s="84"/>
      <c r="P359" s="84"/>
      <c r="Q359" s="84"/>
      <c r="R359" s="84"/>
      <c r="S359" s="84"/>
      <c r="T359" s="85"/>
      <c r="AT359" s="18" t="s">
        <v>140</v>
      </c>
      <c r="AU359" s="18" t="s">
        <v>85</v>
      </c>
    </row>
    <row r="360" spans="2:51" s="12" customFormat="1" ht="12">
      <c r="B360" s="236"/>
      <c r="C360" s="237"/>
      <c r="D360" s="233" t="s">
        <v>142</v>
      </c>
      <c r="E360" s="238" t="s">
        <v>19</v>
      </c>
      <c r="F360" s="239" t="s">
        <v>471</v>
      </c>
      <c r="G360" s="237"/>
      <c r="H360" s="238" t="s">
        <v>19</v>
      </c>
      <c r="I360" s="240"/>
      <c r="J360" s="237"/>
      <c r="K360" s="237"/>
      <c r="L360" s="241"/>
      <c r="M360" s="242"/>
      <c r="N360" s="243"/>
      <c r="O360" s="243"/>
      <c r="P360" s="243"/>
      <c r="Q360" s="243"/>
      <c r="R360" s="243"/>
      <c r="S360" s="243"/>
      <c r="T360" s="244"/>
      <c r="AT360" s="245" t="s">
        <v>142</v>
      </c>
      <c r="AU360" s="245" t="s">
        <v>85</v>
      </c>
      <c r="AV360" s="12" t="s">
        <v>83</v>
      </c>
      <c r="AW360" s="12" t="s">
        <v>37</v>
      </c>
      <c r="AX360" s="12" t="s">
        <v>76</v>
      </c>
      <c r="AY360" s="245" t="s">
        <v>131</v>
      </c>
    </row>
    <row r="361" spans="2:51" s="13" customFormat="1" ht="12">
      <c r="B361" s="246"/>
      <c r="C361" s="247"/>
      <c r="D361" s="233" t="s">
        <v>142</v>
      </c>
      <c r="E361" s="248" t="s">
        <v>19</v>
      </c>
      <c r="F361" s="249" t="s">
        <v>472</v>
      </c>
      <c r="G361" s="247"/>
      <c r="H361" s="250">
        <v>12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AT361" s="256" t="s">
        <v>142</v>
      </c>
      <c r="AU361" s="256" t="s">
        <v>85</v>
      </c>
      <c r="AV361" s="13" t="s">
        <v>85</v>
      </c>
      <c r="AW361" s="13" t="s">
        <v>37</v>
      </c>
      <c r="AX361" s="13" t="s">
        <v>76</v>
      </c>
      <c r="AY361" s="256" t="s">
        <v>131</v>
      </c>
    </row>
    <row r="362" spans="2:51" s="14" customFormat="1" ht="12">
      <c r="B362" s="257"/>
      <c r="C362" s="258"/>
      <c r="D362" s="233" t="s">
        <v>142</v>
      </c>
      <c r="E362" s="259" t="s">
        <v>19</v>
      </c>
      <c r="F362" s="260" t="s">
        <v>146</v>
      </c>
      <c r="G362" s="258"/>
      <c r="H362" s="261">
        <v>12</v>
      </c>
      <c r="I362" s="262"/>
      <c r="J362" s="258"/>
      <c r="K362" s="258"/>
      <c r="L362" s="263"/>
      <c r="M362" s="264"/>
      <c r="N362" s="265"/>
      <c r="O362" s="265"/>
      <c r="P362" s="265"/>
      <c r="Q362" s="265"/>
      <c r="R362" s="265"/>
      <c r="S362" s="265"/>
      <c r="T362" s="266"/>
      <c r="AT362" s="267" t="s">
        <v>142</v>
      </c>
      <c r="AU362" s="267" t="s">
        <v>85</v>
      </c>
      <c r="AV362" s="14" t="s">
        <v>138</v>
      </c>
      <c r="AW362" s="14" t="s">
        <v>37</v>
      </c>
      <c r="AX362" s="14" t="s">
        <v>83</v>
      </c>
      <c r="AY362" s="267" t="s">
        <v>131</v>
      </c>
    </row>
    <row r="363" spans="2:65" s="1" customFormat="1" ht="16.5" customHeight="1">
      <c r="B363" s="39"/>
      <c r="C363" s="220" t="s">
        <v>473</v>
      </c>
      <c r="D363" s="220" t="s">
        <v>133</v>
      </c>
      <c r="E363" s="221" t="s">
        <v>474</v>
      </c>
      <c r="F363" s="222" t="s">
        <v>475</v>
      </c>
      <c r="G363" s="223" t="s">
        <v>136</v>
      </c>
      <c r="H363" s="224">
        <v>1.528</v>
      </c>
      <c r="I363" s="225"/>
      <c r="J363" s="226">
        <f>ROUND(I363*H363,2)</f>
        <v>0</v>
      </c>
      <c r="K363" s="222" t="s">
        <v>137</v>
      </c>
      <c r="L363" s="44"/>
      <c r="M363" s="227" t="s">
        <v>19</v>
      </c>
      <c r="N363" s="228" t="s">
        <v>47</v>
      </c>
      <c r="O363" s="84"/>
      <c r="P363" s="229">
        <f>O363*H363</f>
        <v>0</v>
      </c>
      <c r="Q363" s="229">
        <v>0</v>
      </c>
      <c r="R363" s="229">
        <f>Q363*H363</f>
        <v>0</v>
      </c>
      <c r="S363" s="229">
        <v>0.022</v>
      </c>
      <c r="T363" s="230">
        <f>S363*H363</f>
        <v>0.033616</v>
      </c>
      <c r="AR363" s="231" t="s">
        <v>138</v>
      </c>
      <c r="AT363" s="231" t="s">
        <v>133</v>
      </c>
      <c r="AU363" s="231" t="s">
        <v>85</v>
      </c>
      <c r="AY363" s="18" t="s">
        <v>131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8" t="s">
        <v>83</v>
      </c>
      <c r="BK363" s="232">
        <f>ROUND(I363*H363,2)</f>
        <v>0</v>
      </c>
      <c r="BL363" s="18" t="s">
        <v>138</v>
      </c>
      <c r="BM363" s="231" t="s">
        <v>476</v>
      </c>
    </row>
    <row r="364" spans="2:47" s="1" customFormat="1" ht="12">
      <c r="B364" s="39"/>
      <c r="C364" s="40"/>
      <c r="D364" s="233" t="s">
        <v>140</v>
      </c>
      <c r="E364" s="40"/>
      <c r="F364" s="234" t="s">
        <v>477</v>
      </c>
      <c r="G364" s="40"/>
      <c r="H364" s="40"/>
      <c r="I364" s="146"/>
      <c r="J364" s="40"/>
      <c r="K364" s="40"/>
      <c r="L364" s="44"/>
      <c r="M364" s="235"/>
      <c r="N364" s="84"/>
      <c r="O364" s="84"/>
      <c r="P364" s="84"/>
      <c r="Q364" s="84"/>
      <c r="R364" s="84"/>
      <c r="S364" s="84"/>
      <c r="T364" s="85"/>
      <c r="AT364" s="18" t="s">
        <v>140</v>
      </c>
      <c r="AU364" s="18" t="s">
        <v>85</v>
      </c>
    </row>
    <row r="365" spans="2:51" s="12" customFormat="1" ht="12">
      <c r="B365" s="236"/>
      <c r="C365" s="237"/>
      <c r="D365" s="233" t="s">
        <v>142</v>
      </c>
      <c r="E365" s="238" t="s">
        <v>19</v>
      </c>
      <c r="F365" s="239" t="s">
        <v>478</v>
      </c>
      <c r="G365" s="237"/>
      <c r="H365" s="238" t="s">
        <v>19</v>
      </c>
      <c r="I365" s="240"/>
      <c r="J365" s="237"/>
      <c r="K365" s="237"/>
      <c r="L365" s="241"/>
      <c r="M365" s="242"/>
      <c r="N365" s="243"/>
      <c r="O365" s="243"/>
      <c r="P365" s="243"/>
      <c r="Q365" s="243"/>
      <c r="R365" s="243"/>
      <c r="S365" s="243"/>
      <c r="T365" s="244"/>
      <c r="AT365" s="245" t="s">
        <v>142</v>
      </c>
      <c r="AU365" s="245" t="s">
        <v>85</v>
      </c>
      <c r="AV365" s="12" t="s">
        <v>83</v>
      </c>
      <c r="AW365" s="12" t="s">
        <v>37</v>
      </c>
      <c r="AX365" s="12" t="s">
        <v>76</v>
      </c>
      <c r="AY365" s="245" t="s">
        <v>131</v>
      </c>
    </row>
    <row r="366" spans="2:51" s="13" customFormat="1" ht="12">
      <c r="B366" s="246"/>
      <c r="C366" s="247"/>
      <c r="D366" s="233" t="s">
        <v>142</v>
      </c>
      <c r="E366" s="248" t="s">
        <v>19</v>
      </c>
      <c r="F366" s="249" t="s">
        <v>479</v>
      </c>
      <c r="G366" s="247"/>
      <c r="H366" s="250">
        <v>1.222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AT366" s="256" t="s">
        <v>142</v>
      </c>
      <c r="AU366" s="256" t="s">
        <v>85</v>
      </c>
      <c r="AV366" s="13" t="s">
        <v>85</v>
      </c>
      <c r="AW366" s="13" t="s">
        <v>37</v>
      </c>
      <c r="AX366" s="13" t="s">
        <v>76</v>
      </c>
      <c r="AY366" s="256" t="s">
        <v>131</v>
      </c>
    </row>
    <row r="367" spans="2:51" s="13" customFormat="1" ht="12">
      <c r="B367" s="246"/>
      <c r="C367" s="247"/>
      <c r="D367" s="233" t="s">
        <v>142</v>
      </c>
      <c r="E367" s="248" t="s">
        <v>19</v>
      </c>
      <c r="F367" s="249" t="s">
        <v>480</v>
      </c>
      <c r="G367" s="247"/>
      <c r="H367" s="250">
        <v>0.306</v>
      </c>
      <c r="I367" s="251"/>
      <c r="J367" s="247"/>
      <c r="K367" s="247"/>
      <c r="L367" s="252"/>
      <c r="M367" s="253"/>
      <c r="N367" s="254"/>
      <c r="O367" s="254"/>
      <c r="P367" s="254"/>
      <c r="Q367" s="254"/>
      <c r="R367" s="254"/>
      <c r="S367" s="254"/>
      <c r="T367" s="255"/>
      <c r="AT367" s="256" t="s">
        <v>142</v>
      </c>
      <c r="AU367" s="256" t="s">
        <v>85</v>
      </c>
      <c r="AV367" s="13" t="s">
        <v>85</v>
      </c>
      <c r="AW367" s="13" t="s">
        <v>37</v>
      </c>
      <c r="AX367" s="13" t="s">
        <v>76</v>
      </c>
      <c r="AY367" s="256" t="s">
        <v>131</v>
      </c>
    </row>
    <row r="368" spans="2:51" s="14" customFormat="1" ht="12">
      <c r="B368" s="257"/>
      <c r="C368" s="258"/>
      <c r="D368" s="233" t="s">
        <v>142</v>
      </c>
      <c r="E368" s="259" t="s">
        <v>19</v>
      </c>
      <c r="F368" s="260" t="s">
        <v>146</v>
      </c>
      <c r="G368" s="258"/>
      <c r="H368" s="261">
        <v>1.528</v>
      </c>
      <c r="I368" s="262"/>
      <c r="J368" s="258"/>
      <c r="K368" s="258"/>
      <c r="L368" s="263"/>
      <c r="M368" s="264"/>
      <c r="N368" s="265"/>
      <c r="O368" s="265"/>
      <c r="P368" s="265"/>
      <c r="Q368" s="265"/>
      <c r="R368" s="265"/>
      <c r="S368" s="265"/>
      <c r="T368" s="266"/>
      <c r="AT368" s="267" t="s">
        <v>142</v>
      </c>
      <c r="AU368" s="267" t="s">
        <v>85</v>
      </c>
      <c r="AV368" s="14" t="s">
        <v>138</v>
      </c>
      <c r="AW368" s="14" t="s">
        <v>37</v>
      </c>
      <c r="AX368" s="14" t="s">
        <v>83</v>
      </c>
      <c r="AY368" s="267" t="s">
        <v>131</v>
      </c>
    </row>
    <row r="369" spans="2:65" s="1" customFormat="1" ht="16.5" customHeight="1">
      <c r="B369" s="39"/>
      <c r="C369" s="220" t="s">
        <v>481</v>
      </c>
      <c r="D369" s="220" t="s">
        <v>133</v>
      </c>
      <c r="E369" s="221" t="s">
        <v>482</v>
      </c>
      <c r="F369" s="222" t="s">
        <v>483</v>
      </c>
      <c r="G369" s="223" t="s">
        <v>136</v>
      </c>
      <c r="H369" s="224">
        <v>1.528</v>
      </c>
      <c r="I369" s="225"/>
      <c r="J369" s="226">
        <f>ROUND(I369*H369,2)</f>
        <v>0</v>
      </c>
      <c r="K369" s="222" t="s">
        <v>137</v>
      </c>
      <c r="L369" s="44"/>
      <c r="M369" s="227" t="s">
        <v>19</v>
      </c>
      <c r="N369" s="228" t="s">
        <v>47</v>
      </c>
      <c r="O369" s="84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AR369" s="231" t="s">
        <v>138</v>
      </c>
      <c r="AT369" s="231" t="s">
        <v>133</v>
      </c>
      <c r="AU369" s="231" t="s">
        <v>85</v>
      </c>
      <c r="AY369" s="18" t="s">
        <v>131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8" t="s">
        <v>83</v>
      </c>
      <c r="BK369" s="232">
        <f>ROUND(I369*H369,2)</f>
        <v>0</v>
      </c>
      <c r="BL369" s="18" t="s">
        <v>138</v>
      </c>
      <c r="BM369" s="231" t="s">
        <v>484</v>
      </c>
    </row>
    <row r="370" spans="2:47" s="1" customFormat="1" ht="12">
      <c r="B370" s="39"/>
      <c r="C370" s="40"/>
      <c r="D370" s="233" t="s">
        <v>140</v>
      </c>
      <c r="E370" s="40"/>
      <c r="F370" s="234" t="s">
        <v>485</v>
      </c>
      <c r="G370" s="40"/>
      <c r="H370" s="40"/>
      <c r="I370" s="146"/>
      <c r="J370" s="40"/>
      <c r="K370" s="40"/>
      <c r="L370" s="44"/>
      <c r="M370" s="235"/>
      <c r="N370" s="84"/>
      <c r="O370" s="84"/>
      <c r="P370" s="84"/>
      <c r="Q370" s="84"/>
      <c r="R370" s="84"/>
      <c r="S370" s="84"/>
      <c r="T370" s="85"/>
      <c r="AT370" s="18" t="s">
        <v>140</v>
      </c>
      <c r="AU370" s="18" t="s">
        <v>85</v>
      </c>
    </row>
    <row r="371" spans="2:51" s="12" customFormat="1" ht="12">
      <c r="B371" s="236"/>
      <c r="C371" s="237"/>
      <c r="D371" s="233" t="s">
        <v>142</v>
      </c>
      <c r="E371" s="238" t="s">
        <v>19</v>
      </c>
      <c r="F371" s="239" t="s">
        <v>478</v>
      </c>
      <c r="G371" s="237"/>
      <c r="H371" s="238" t="s">
        <v>19</v>
      </c>
      <c r="I371" s="240"/>
      <c r="J371" s="237"/>
      <c r="K371" s="237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142</v>
      </c>
      <c r="AU371" s="245" t="s">
        <v>85</v>
      </c>
      <c r="AV371" s="12" t="s">
        <v>83</v>
      </c>
      <c r="AW371" s="12" t="s">
        <v>37</v>
      </c>
      <c r="AX371" s="12" t="s">
        <v>76</v>
      </c>
      <c r="AY371" s="245" t="s">
        <v>131</v>
      </c>
    </row>
    <row r="372" spans="2:51" s="13" customFormat="1" ht="12">
      <c r="B372" s="246"/>
      <c r="C372" s="247"/>
      <c r="D372" s="233" t="s">
        <v>142</v>
      </c>
      <c r="E372" s="248" t="s">
        <v>19</v>
      </c>
      <c r="F372" s="249" t="s">
        <v>479</v>
      </c>
      <c r="G372" s="247"/>
      <c r="H372" s="250">
        <v>1.222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AT372" s="256" t="s">
        <v>142</v>
      </c>
      <c r="AU372" s="256" t="s">
        <v>85</v>
      </c>
      <c r="AV372" s="13" t="s">
        <v>85</v>
      </c>
      <c r="AW372" s="13" t="s">
        <v>37</v>
      </c>
      <c r="AX372" s="13" t="s">
        <v>76</v>
      </c>
      <c r="AY372" s="256" t="s">
        <v>131</v>
      </c>
    </row>
    <row r="373" spans="2:51" s="13" customFormat="1" ht="12">
      <c r="B373" s="246"/>
      <c r="C373" s="247"/>
      <c r="D373" s="233" t="s">
        <v>142</v>
      </c>
      <c r="E373" s="248" t="s">
        <v>19</v>
      </c>
      <c r="F373" s="249" t="s">
        <v>480</v>
      </c>
      <c r="G373" s="247"/>
      <c r="H373" s="250">
        <v>0.306</v>
      </c>
      <c r="I373" s="251"/>
      <c r="J373" s="247"/>
      <c r="K373" s="247"/>
      <c r="L373" s="252"/>
      <c r="M373" s="253"/>
      <c r="N373" s="254"/>
      <c r="O373" s="254"/>
      <c r="P373" s="254"/>
      <c r="Q373" s="254"/>
      <c r="R373" s="254"/>
      <c r="S373" s="254"/>
      <c r="T373" s="255"/>
      <c r="AT373" s="256" t="s">
        <v>142</v>
      </c>
      <c r="AU373" s="256" t="s">
        <v>85</v>
      </c>
      <c r="AV373" s="13" t="s">
        <v>85</v>
      </c>
      <c r="AW373" s="13" t="s">
        <v>37</v>
      </c>
      <c r="AX373" s="13" t="s">
        <v>76</v>
      </c>
      <c r="AY373" s="256" t="s">
        <v>131</v>
      </c>
    </row>
    <row r="374" spans="2:51" s="14" customFormat="1" ht="12">
      <c r="B374" s="257"/>
      <c r="C374" s="258"/>
      <c r="D374" s="233" t="s">
        <v>142</v>
      </c>
      <c r="E374" s="259" t="s">
        <v>19</v>
      </c>
      <c r="F374" s="260" t="s">
        <v>146</v>
      </c>
      <c r="G374" s="258"/>
      <c r="H374" s="261">
        <v>1.528</v>
      </c>
      <c r="I374" s="262"/>
      <c r="J374" s="258"/>
      <c r="K374" s="258"/>
      <c r="L374" s="263"/>
      <c r="M374" s="264"/>
      <c r="N374" s="265"/>
      <c r="O374" s="265"/>
      <c r="P374" s="265"/>
      <c r="Q374" s="265"/>
      <c r="R374" s="265"/>
      <c r="S374" s="265"/>
      <c r="T374" s="266"/>
      <c r="AT374" s="267" t="s">
        <v>142</v>
      </c>
      <c r="AU374" s="267" t="s">
        <v>85</v>
      </c>
      <c r="AV374" s="14" t="s">
        <v>138</v>
      </c>
      <c r="AW374" s="14" t="s">
        <v>37</v>
      </c>
      <c r="AX374" s="14" t="s">
        <v>83</v>
      </c>
      <c r="AY374" s="267" t="s">
        <v>131</v>
      </c>
    </row>
    <row r="375" spans="2:65" s="1" customFormat="1" ht="16.5" customHeight="1">
      <c r="B375" s="39"/>
      <c r="C375" s="220" t="s">
        <v>486</v>
      </c>
      <c r="D375" s="220" t="s">
        <v>133</v>
      </c>
      <c r="E375" s="221" t="s">
        <v>487</v>
      </c>
      <c r="F375" s="222" t="s">
        <v>488</v>
      </c>
      <c r="G375" s="223" t="s">
        <v>136</v>
      </c>
      <c r="H375" s="224">
        <v>1.528</v>
      </c>
      <c r="I375" s="225"/>
      <c r="J375" s="226">
        <f>ROUND(I375*H375,2)</f>
        <v>0</v>
      </c>
      <c r="K375" s="222" t="s">
        <v>137</v>
      </c>
      <c r="L375" s="44"/>
      <c r="M375" s="227" t="s">
        <v>19</v>
      </c>
      <c r="N375" s="228" t="s">
        <v>47</v>
      </c>
      <c r="O375" s="84"/>
      <c r="P375" s="229">
        <f>O375*H375</f>
        <v>0</v>
      </c>
      <c r="Q375" s="229">
        <v>0.03885</v>
      </c>
      <c r="R375" s="229">
        <f>Q375*H375</f>
        <v>0.05936280000000001</v>
      </c>
      <c r="S375" s="229">
        <v>0</v>
      </c>
      <c r="T375" s="230">
        <f>S375*H375</f>
        <v>0</v>
      </c>
      <c r="AR375" s="231" t="s">
        <v>138</v>
      </c>
      <c r="AT375" s="231" t="s">
        <v>133</v>
      </c>
      <c r="AU375" s="231" t="s">
        <v>85</v>
      </c>
      <c r="AY375" s="18" t="s">
        <v>131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8" t="s">
        <v>83</v>
      </c>
      <c r="BK375" s="232">
        <f>ROUND(I375*H375,2)</f>
        <v>0</v>
      </c>
      <c r="BL375" s="18" t="s">
        <v>138</v>
      </c>
      <c r="BM375" s="231" t="s">
        <v>489</v>
      </c>
    </row>
    <row r="376" spans="2:47" s="1" customFormat="1" ht="12">
      <c r="B376" s="39"/>
      <c r="C376" s="40"/>
      <c r="D376" s="233" t="s">
        <v>140</v>
      </c>
      <c r="E376" s="40"/>
      <c r="F376" s="234" t="s">
        <v>490</v>
      </c>
      <c r="G376" s="40"/>
      <c r="H376" s="40"/>
      <c r="I376" s="146"/>
      <c r="J376" s="40"/>
      <c r="K376" s="40"/>
      <c r="L376" s="44"/>
      <c r="M376" s="235"/>
      <c r="N376" s="84"/>
      <c r="O376" s="84"/>
      <c r="P376" s="84"/>
      <c r="Q376" s="84"/>
      <c r="R376" s="84"/>
      <c r="S376" s="84"/>
      <c r="T376" s="85"/>
      <c r="AT376" s="18" t="s">
        <v>140</v>
      </c>
      <c r="AU376" s="18" t="s">
        <v>85</v>
      </c>
    </row>
    <row r="377" spans="2:51" s="12" customFormat="1" ht="12">
      <c r="B377" s="236"/>
      <c r="C377" s="237"/>
      <c r="D377" s="233" t="s">
        <v>142</v>
      </c>
      <c r="E377" s="238" t="s">
        <v>19</v>
      </c>
      <c r="F377" s="239" t="s">
        <v>491</v>
      </c>
      <c r="G377" s="237"/>
      <c r="H377" s="238" t="s">
        <v>19</v>
      </c>
      <c r="I377" s="240"/>
      <c r="J377" s="237"/>
      <c r="K377" s="237"/>
      <c r="L377" s="241"/>
      <c r="M377" s="242"/>
      <c r="N377" s="243"/>
      <c r="O377" s="243"/>
      <c r="P377" s="243"/>
      <c r="Q377" s="243"/>
      <c r="R377" s="243"/>
      <c r="S377" s="243"/>
      <c r="T377" s="244"/>
      <c r="AT377" s="245" t="s">
        <v>142</v>
      </c>
      <c r="AU377" s="245" t="s">
        <v>85</v>
      </c>
      <c r="AV377" s="12" t="s">
        <v>83</v>
      </c>
      <c r="AW377" s="12" t="s">
        <v>37</v>
      </c>
      <c r="AX377" s="12" t="s">
        <v>76</v>
      </c>
      <c r="AY377" s="245" t="s">
        <v>131</v>
      </c>
    </row>
    <row r="378" spans="2:51" s="13" customFormat="1" ht="12">
      <c r="B378" s="246"/>
      <c r="C378" s="247"/>
      <c r="D378" s="233" t="s">
        <v>142</v>
      </c>
      <c r="E378" s="248" t="s">
        <v>19</v>
      </c>
      <c r="F378" s="249" t="s">
        <v>479</v>
      </c>
      <c r="G378" s="247"/>
      <c r="H378" s="250">
        <v>1.222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AT378" s="256" t="s">
        <v>142</v>
      </c>
      <c r="AU378" s="256" t="s">
        <v>85</v>
      </c>
      <c r="AV378" s="13" t="s">
        <v>85</v>
      </c>
      <c r="AW378" s="13" t="s">
        <v>37</v>
      </c>
      <c r="AX378" s="13" t="s">
        <v>76</v>
      </c>
      <c r="AY378" s="256" t="s">
        <v>131</v>
      </c>
    </row>
    <row r="379" spans="2:51" s="13" customFormat="1" ht="12">
      <c r="B379" s="246"/>
      <c r="C379" s="247"/>
      <c r="D379" s="233" t="s">
        <v>142</v>
      </c>
      <c r="E379" s="248" t="s">
        <v>19</v>
      </c>
      <c r="F379" s="249" t="s">
        <v>480</v>
      </c>
      <c r="G379" s="247"/>
      <c r="H379" s="250">
        <v>0.306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AT379" s="256" t="s">
        <v>142</v>
      </c>
      <c r="AU379" s="256" t="s">
        <v>85</v>
      </c>
      <c r="AV379" s="13" t="s">
        <v>85</v>
      </c>
      <c r="AW379" s="13" t="s">
        <v>37</v>
      </c>
      <c r="AX379" s="13" t="s">
        <v>76</v>
      </c>
      <c r="AY379" s="256" t="s">
        <v>131</v>
      </c>
    </row>
    <row r="380" spans="2:51" s="14" customFormat="1" ht="12">
      <c r="B380" s="257"/>
      <c r="C380" s="258"/>
      <c r="D380" s="233" t="s">
        <v>142</v>
      </c>
      <c r="E380" s="259" t="s">
        <v>19</v>
      </c>
      <c r="F380" s="260" t="s">
        <v>146</v>
      </c>
      <c r="G380" s="258"/>
      <c r="H380" s="261">
        <v>1.528</v>
      </c>
      <c r="I380" s="262"/>
      <c r="J380" s="258"/>
      <c r="K380" s="258"/>
      <c r="L380" s="263"/>
      <c r="M380" s="264"/>
      <c r="N380" s="265"/>
      <c r="O380" s="265"/>
      <c r="P380" s="265"/>
      <c r="Q380" s="265"/>
      <c r="R380" s="265"/>
      <c r="S380" s="265"/>
      <c r="T380" s="266"/>
      <c r="AT380" s="267" t="s">
        <v>142</v>
      </c>
      <c r="AU380" s="267" t="s">
        <v>85</v>
      </c>
      <c r="AV380" s="14" t="s">
        <v>138</v>
      </c>
      <c r="AW380" s="14" t="s">
        <v>37</v>
      </c>
      <c r="AX380" s="14" t="s">
        <v>83</v>
      </c>
      <c r="AY380" s="267" t="s">
        <v>131</v>
      </c>
    </row>
    <row r="381" spans="2:65" s="1" customFormat="1" ht="16.5" customHeight="1">
      <c r="B381" s="39"/>
      <c r="C381" s="220" t="s">
        <v>492</v>
      </c>
      <c r="D381" s="220" t="s">
        <v>133</v>
      </c>
      <c r="E381" s="221" t="s">
        <v>493</v>
      </c>
      <c r="F381" s="222" t="s">
        <v>494</v>
      </c>
      <c r="G381" s="223" t="s">
        <v>136</v>
      </c>
      <c r="H381" s="224">
        <v>1.528</v>
      </c>
      <c r="I381" s="225"/>
      <c r="J381" s="226">
        <f>ROUND(I381*H381,2)</f>
        <v>0</v>
      </c>
      <c r="K381" s="222" t="s">
        <v>137</v>
      </c>
      <c r="L381" s="44"/>
      <c r="M381" s="227" t="s">
        <v>19</v>
      </c>
      <c r="N381" s="228" t="s">
        <v>47</v>
      </c>
      <c r="O381" s="84"/>
      <c r="P381" s="229">
        <f>O381*H381</f>
        <v>0</v>
      </c>
      <c r="Q381" s="229">
        <v>0.00276</v>
      </c>
      <c r="R381" s="229">
        <f>Q381*H381</f>
        <v>0.0042172799999999995</v>
      </c>
      <c r="S381" s="229">
        <v>0</v>
      </c>
      <c r="T381" s="230">
        <f>S381*H381</f>
        <v>0</v>
      </c>
      <c r="AR381" s="231" t="s">
        <v>138</v>
      </c>
      <c r="AT381" s="231" t="s">
        <v>133</v>
      </c>
      <c r="AU381" s="231" t="s">
        <v>85</v>
      </c>
      <c r="AY381" s="18" t="s">
        <v>131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8" t="s">
        <v>83</v>
      </c>
      <c r="BK381" s="232">
        <f>ROUND(I381*H381,2)</f>
        <v>0</v>
      </c>
      <c r="BL381" s="18" t="s">
        <v>138</v>
      </c>
      <c r="BM381" s="231" t="s">
        <v>495</v>
      </c>
    </row>
    <row r="382" spans="2:47" s="1" customFormat="1" ht="12">
      <c r="B382" s="39"/>
      <c r="C382" s="40"/>
      <c r="D382" s="233" t="s">
        <v>140</v>
      </c>
      <c r="E382" s="40"/>
      <c r="F382" s="234" t="s">
        <v>496</v>
      </c>
      <c r="G382" s="40"/>
      <c r="H382" s="40"/>
      <c r="I382" s="146"/>
      <c r="J382" s="40"/>
      <c r="K382" s="40"/>
      <c r="L382" s="44"/>
      <c r="M382" s="235"/>
      <c r="N382" s="84"/>
      <c r="O382" s="84"/>
      <c r="P382" s="84"/>
      <c r="Q382" s="84"/>
      <c r="R382" s="84"/>
      <c r="S382" s="84"/>
      <c r="T382" s="85"/>
      <c r="AT382" s="18" t="s">
        <v>140</v>
      </c>
      <c r="AU382" s="18" t="s">
        <v>85</v>
      </c>
    </row>
    <row r="383" spans="2:51" s="12" customFormat="1" ht="12">
      <c r="B383" s="236"/>
      <c r="C383" s="237"/>
      <c r="D383" s="233" t="s">
        <v>142</v>
      </c>
      <c r="E383" s="238" t="s">
        <v>19</v>
      </c>
      <c r="F383" s="239" t="s">
        <v>478</v>
      </c>
      <c r="G383" s="237"/>
      <c r="H383" s="238" t="s">
        <v>19</v>
      </c>
      <c r="I383" s="240"/>
      <c r="J383" s="237"/>
      <c r="K383" s="237"/>
      <c r="L383" s="241"/>
      <c r="M383" s="242"/>
      <c r="N383" s="243"/>
      <c r="O383" s="243"/>
      <c r="P383" s="243"/>
      <c r="Q383" s="243"/>
      <c r="R383" s="243"/>
      <c r="S383" s="243"/>
      <c r="T383" s="244"/>
      <c r="AT383" s="245" t="s">
        <v>142</v>
      </c>
      <c r="AU383" s="245" t="s">
        <v>85</v>
      </c>
      <c r="AV383" s="12" t="s">
        <v>83</v>
      </c>
      <c r="AW383" s="12" t="s">
        <v>37</v>
      </c>
      <c r="AX383" s="12" t="s">
        <v>76</v>
      </c>
      <c r="AY383" s="245" t="s">
        <v>131</v>
      </c>
    </row>
    <row r="384" spans="2:51" s="13" customFormat="1" ht="12">
      <c r="B384" s="246"/>
      <c r="C384" s="247"/>
      <c r="D384" s="233" t="s">
        <v>142</v>
      </c>
      <c r="E384" s="248" t="s">
        <v>19</v>
      </c>
      <c r="F384" s="249" t="s">
        <v>479</v>
      </c>
      <c r="G384" s="247"/>
      <c r="H384" s="250">
        <v>1.222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AT384" s="256" t="s">
        <v>142</v>
      </c>
      <c r="AU384" s="256" t="s">
        <v>85</v>
      </c>
      <c r="AV384" s="13" t="s">
        <v>85</v>
      </c>
      <c r="AW384" s="13" t="s">
        <v>37</v>
      </c>
      <c r="AX384" s="13" t="s">
        <v>76</v>
      </c>
      <c r="AY384" s="256" t="s">
        <v>131</v>
      </c>
    </row>
    <row r="385" spans="2:51" s="13" customFormat="1" ht="12">
      <c r="B385" s="246"/>
      <c r="C385" s="247"/>
      <c r="D385" s="233" t="s">
        <v>142</v>
      </c>
      <c r="E385" s="248" t="s">
        <v>19</v>
      </c>
      <c r="F385" s="249" t="s">
        <v>480</v>
      </c>
      <c r="G385" s="247"/>
      <c r="H385" s="250">
        <v>0.306</v>
      </c>
      <c r="I385" s="251"/>
      <c r="J385" s="247"/>
      <c r="K385" s="247"/>
      <c r="L385" s="252"/>
      <c r="M385" s="253"/>
      <c r="N385" s="254"/>
      <c r="O385" s="254"/>
      <c r="P385" s="254"/>
      <c r="Q385" s="254"/>
      <c r="R385" s="254"/>
      <c r="S385" s="254"/>
      <c r="T385" s="255"/>
      <c r="AT385" s="256" t="s">
        <v>142</v>
      </c>
      <c r="AU385" s="256" t="s">
        <v>85</v>
      </c>
      <c r="AV385" s="13" t="s">
        <v>85</v>
      </c>
      <c r="AW385" s="13" t="s">
        <v>37</v>
      </c>
      <c r="AX385" s="13" t="s">
        <v>76</v>
      </c>
      <c r="AY385" s="256" t="s">
        <v>131</v>
      </c>
    </row>
    <row r="386" spans="2:51" s="14" customFormat="1" ht="12">
      <c r="B386" s="257"/>
      <c r="C386" s="258"/>
      <c r="D386" s="233" t="s">
        <v>142</v>
      </c>
      <c r="E386" s="259" t="s">
        <v>19</v>
      </c>
      <c r="F386" s="260" t="s">
        <v>146</v>
      </c>
      <c r="G386" s="258"/>
      <c r="H386" s="261">
        <v>1.528</v>
      </c>
      <c r="I386" s="262"/>
      <c r="J386" s="258"/>
      <c r="K386" s="258"/>
      <c r="L386" s="263"/>
      <c r="M386" s="264"/>
      <c r="N386" s="265"/>
      <c r="O386" s="265"/>
      <c r="P386" s="265"/>
      <c r="Q386" s="265"/>
      <c r="R386" s="265"/>
      <c r="S386" s="265"/>
      <c r="T386" s="266"/>
      <c r="AT386" s="267" t="s">
        <v>142</v>
      </c>
      <c r="AU386" s="267" t="s">
        <v>85</v>
      </c>
      <c r="AV386" s="14" t="s">
        <v>138</v>
      </c>
      <c r="AW386" s="14" t="s">
        <v>37</v>
      </c>
      <c r="AX386" s="14" t="s">
        <v>83</v>
      </c>
      <c r="AY386" s="267" t="s">
        <v>131</v>
      </c>
    </row>
    <row r="387" spans="2:65" s="1" customFormat="1" ht="16.5" customHeight="1">
      <c r="B387" s="39"/>
      <c r="C387" s="220" t="s">
        <v>497</v>
      </c>
      <c r="D387" s="220" t="s">
        <v>133</v>
      </c>
      <c r="E387" s="221" t="s">
        <v>498</v>
      </c>
      <c r="F387" s="222" t="s">
        <v>499</v>
      </c>
      <c r="G387" s="223" t="s">
        <v>500</v>
      </c>
      <c r="H387" s="224">
        <v>1.1</v>
      </c>
      <c r="I387" s="225"/>
      <c r="J387" s="226">
        <f>ROUND(I387*H387,2)</f>
        <v>0</v>
      </c>
      <c r="K387" s="222" t="s">
        <v>384</v>
      </c>
      <c r="L387" s="44"/>
      <c r="M387" s="227" t="s">
        <v>19</v>
      </c>
      <c r="N387" s="228" t="s">
        <v>47</v>
      </c>
      <c r="O387" s="84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AR387" s="231" t="s">
        <v>325</v>
      </c>
      <c r="AT387" s="231" t="s">
        <v>133</v>
      </c>
      <c r="AU387" s="231" t="s">
        <v>85</v>
      </c>
      <c r="AY387" s="18" t="s">
        <v>131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8" t="s">
        <v>83</v>
      </c>
      <c r="BK387" s="232">
        <f>ROUND(I387*H387,2)</f>
        <v>0</v>
      </c>
      <c r="BL387" s="18" t="s">
        <v>325</v>
      </c>
      <c r="BM387" s="231" t="s">
        <v>501</v>
      </c>
    </row>
    <row r="388" spans="2:47" s="1" customFormat="1" ht="12">
      <c r="B388" s="39"/>
      <c r="C388" s="40"/>
      <c r="D388" s="233" t="s">
        <v>140</v>
      </c>
      <c r="E388" s="40"/>
      <c r="F388" s="234" t="s">
        <v>502</v>
      </c>
      <c r="G388" s="40"/>
      <c r="H388" s="40"/>
      <c r="I388" s="146"/>
      <c r="J388" s="40"/>
      <c r="K388" s="40"/>
      <c r="L388" s="44"/>
      <c r="M388" s="235"/>
      <c r="N388" s="84"/>
      <c r="O388" s="84"/>
      <c r="P388" s="84"/>
      <c r="Q388" s="84"/>
      <c r="R388" s="84"/>
      <c r="S388" s="84"/>
      <c r="T388" s="85"/>
      <c r="AT388" s="18" t="s">
        <v>140</v>
      </c>
      <c r="AU388" s="18" t="s">
        <v>85</v>
      </c>
    </row>
    <row r="389" spans="2:47" s="1" customFormat="1" ht="12">
      <c r="B389" s="39"/>
      <c r="C389" s="40"/>
      <c r="D389" s="233" t="s">
        <v>387</v>
      </c>
      <c r="E389" s="40"/>
      <c r="F389" s="289" t="s">
        <v>457</v>
      </c>
      <c r="G389" s="40"/>
      <c r="H389" s="40"/>
      <c r="I389" s="146"/>
      <c r="J389" s="40"/>
      <c r="K389" s="40"/>
      <c r="L389" s="44"/>
      <c r="M389" s="235"/>
      <c r="N389" s="84"/>
      <c r="O389" s="84"/>
      <c r="P389" s="84"/>
      <c r="Q389" s="84"/>
      <c r="R389" s="84"/>
      <c r="S389" s="84"/>
      <c r="T389" s="85"/>
      <c r="AT389" s="18" t="s">
        <v>387</v>
      </c>
      <c r="AU389" s="18" t="s">
        <v>85</v>
      </c>
    </row>
    <row r="390" spans="2:51" s="12" customFormat="1" ht="12">
      <c r="B390" s="236"/>
      <c r="C390" s="237"/>
      <c r="D390" s="233" t="s">
        <v>142</v>
      </c>
      <c r="E390" s="238" t="s">
        <v>19</v>
      </c>
      <c r="F390" s="239" t="s">
        <v>503</v>
      </c>
      <c r="G390" s="237"/>
      <c r="H390" s="238" t="s">
        <v>19</v>
      </c>
      <c r="I390" s="240"/>
      <c r="J390" s="237"/>
      <c r="K390" s="237"/>
      <c r="L390" s="241"/>
      <c r="M390" s="242"/>
      <c r="N390" s="243"/>
      <c r="O390" s="243"/>
      <c r="P390" s="243"/>
      <c r="Q390" s="243"/>
      <c r="R390" s="243"/>
      <c r="S390" s="243"/>
      <c r="T390" s="244"/>
      <c r="AT390" s="245" t="s">
        <v>142</v>
      </c>
      <c r="AU390" s="245" t="s">
        <v>85</v>
      </c>
      <c r="AV390" s="12" t="s">
        <v>83</v>
      </c>
      <c r="AW390" s="12" t="s">
        <v>37</v>
      </c>
      <c r="AX390" s="12" t="s">
        <v>76</v>
      </c>
      <c r="AY390" s="245" t="s">
        <v>131</v>
      </c>
    </row>
    <row r="391" spans="2:51" s="13" customFormat="1" ht="12">
      <c r="B391" s="246"/>
      <c r="C391" s="247"/>
      <c r="D391" s="233" t="s">
        <v>142</v>
      </c>
      <c r="E391" s="248" t="s">
        <v>19</v>
      </c>
      <c r="F391" s="249" t="s">
        <v>504</v>
      </c>
      <c r="G391" s="247"/>
      <c r="H391" s="250">
        <v>1.1</v>
      </c>
      <c r="I391" s="251"/>
      <c r="J391" s="247"/>
      <c r="K391" s="247"/>
      <c r="L391" s="252"/>
      <c r="M391" s="253"/>
      <c r="N391" s="254"/>
      <c r="O391" s="254"/>
      <c r="P391" s="254"/>
      <c r="Q391" s="254"/>
      <c r="R391" s="254"/>
      <c r="S391" s="254"/>
      <c r="T391" s="255"/>
      <c r="AT391" s="256" t="s">
        <v>142</v>
      </c>
      <c r="AU391" s="256" t="s">
        <v>85</v>
      </c>
      <c r="AV391" s="13" t="s">
        <v>85</v>
      </c>
      <c r="AW391" s="13" t="s">
        <v>37</v>
      </c>
      <c r="AX391" s="13" t="s">
        <v>76</v>
      </c>
      <c r="AY391" s="256" t="s">
        <v>131</v>
      </c>
    </row>
    <row r="392" spans="2:51" s="14" customFormat="1" ht="12">
      <c r="B392" s="257"/>
      <c r="C392" s="258"/>
      <c r="D392" s="233" t="s">
        <v>142</v>
      </c>
      <c r="E392" s="259" t="s">
        <v>19</v>
      </c>
      <c r="F392" s="260" t="s">
        <v>146</v>
      </c>
      <c r="G392" s="258"/>
      <c r="H392" s="261">
        <v>1.1</v>
      </c>
      <c r="I392" s="262"/>
      <c r="J392" s="258"/>
      <c r="K392" s="258"/>
      <c r="L392" s="263"/>
      <c r="M392" s="264"/>
      <c r="N392" s="265"/>
      <c r="O392" s="265"/>
      <c r="P392" s="265"/>
      <c r="Q392" s="265"/>
      <c r="R392" s="265"/>
      <c r="S392" s="265"/>
      <c r="T392" s="266"/>
      <c r="AT392" s="267" t="s">
        <v>142</v>
      </c>
      <c r="AU392" s="267" t="s">
        <v>85</v>
      </c>
      <c r="AV392" s="14" t="s">
        <v>138</v>
      </c>
      <c r="AW392" s="14" t="s">
        <v>37</v>
      </c>
      <c r="AX392" s="14" t="s">
        <v>83</v>
      </c>
      <c r="AY392" s="267" t="s">
        <v>131</v>
      </c>
    </row>
    <row r="393" spans="2:63" s="11" customFormat="1" ht="22.8" customHeight="1">
      <c r="B393" s="204"/>
      <c r="C393" s="205"/>
      <c r="D393" s="206" t="s">
        <v>75</v>
      </c>
      <c r="E393" s="218" t="s">
        <v>505</v>
      </c>
      <c r="F393" s="218" t="s">
        <v>506</v>
      </c>
      <c r="G393" s="205"/>
      <c r="H393" s="205"/>
      <c r="I393" s="208"/>
      <c r="J393" s="219">
        <f>BK393</f>
        <v>0</v>
      </c>
      <c r="K393" s="205"/>
      <c r="L393" s="210"/>
      <c r="M393" s="211"/>
      <c r="N393" s="212"/>
      <c r="O393" s="212"/>
      <c r="P393" s="213">
        <f>SUM(P394:P429)</f>
        <v>0</v>
      </c>
      <c r="Q393" s="212"/>
      <c r="R393" s="213">
        <f>SUM(R394:R429)</f>
        <v>0</v>
      </c>
      <c r="S393" s="212"/>
      <c r="T393" s="214">
        <f>SUM(T394:T429)</f>
        <v>0</v>
      </c>
      <c r="AR393" s="215" t="s">
        <v>83</v>
      </c>
      <c r="AT393" s="216" t="s">
        <v>75</v>
      </c>
      <c r="AU393" s="216" t="s">
        <v>83</v>
      </c>
      <c r="AY393" s="215" t="s">
        <v>131</v>
      </c>
      <c r="BK393" s="217">
        <f>SUM(BK394:BK429)</f>
        <v>0</v>
      </c>
    </row>
    <row r="394" spans="2:65" s="1" customFormat="1" ht="16.5" customHeight="1">
      <c r="B394" s="39"/>
      <c r="C394" s="220" t="s">
        <v>507</v>
      </c>
      <c r="D394" s="220" t="s">
        <v>133</v>
      </c>
      <c r="E394" s="221" t="s">
        <v>508</v>
      </c>
      <c r="F394" s="222" t="s">
        <v>509</v>
      </c>
      <c r="G394" s="223" t="s">
        <v>207</v>
      </c>
      <c r="H394" s="224">
        <v>17.852</v>
      </c>
      <c r="I394" s="225"/>
      <c r="J394" s="226">
        <f>ROUND(I394*H394,2)</f>
        <v>0</v>
      </c>
      <c r="K394" s="222" t="s">
        <v>137</v>
      </c>
      <c r="L394" s="44"/>
      <c r="M394" s="227" t="s">
        <v>19</v>
      </c>
      <c r="N394" s="228" t="s">
        <v>47</v>
      </c>
      <c r="O394" s="84"/>
      <c r="P394" s="229">
        <f>O394*H394</f>
        <v>0</v>
      </c>
      <c r="Q394" s="229">
        <v>0</v>
      </c>
      <c r="R394" s="229">
        <f>Q394*H394</f>
        <v>0</v>
      </c>
      <c r="S394" s="229">
        <v>0</v>
      </c>
      <c r="T394" s="230">
        <f>S394*H394</f>
        <v>0</v>
      </c>
      <c r="AR394" s="231" t="s">
        <v>138</v>
      </c>
      <c r="AT394" s="231" t="s">
        <v>133</v>
      </c>
      <c r="AU394" s="231" t="s">
        <v>85</v>
      </c>
      <c r="AY394" s="18" t="s">
        <v>131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8" t="s">
        <v>83</v>
      </c>
      <c r="BK394" s="232">
        <f>ROUND(I394*H394,2)</f>
        <v>0</v>
      </c>
      <c r="BL394" s="18" t="s">
        <v>138</v>
      </c>
      <c r="BM394" s="231" t="s">
        <v>510</v>
      </c>
    </row>
    <row r="395" spans="2:47" s="1" customFormat="1" ht="12">
      <c r="B395" s="39"/>
      <c r="C395" s="40"/>
      <c r="D395" s="233" t="s">
        <v>140</v>
      </c>
      <c r="E395" s="40"/>
      <c r="F395" s="234" t="s">
        <v>511</v>
      </c>
      <c r="G395" s="40"/>
      <c r="H395" s="40"/>
      <c r="I395" s="146"/>
      <c r="J395" s="40"/>
      <c r="K395" s="40"/>
      <c r="L395" s="44"/>
      <c r="M395" s="235"/>
      <c r="N395" s="84"/>
      <c r="O395" s="84"/>
      <c r="P395" s="84"/>
      <c r="Q395" s="84"/>
      <c r="R395" s="84"/>
      <c r="S395" s="84"/>
      <c r="T395" s="85"/>
      <c r="AT395" s="18" t="s">
        <v>140</v>
      </c>
      <c r="AU395" s="18" t="s">
        <v>85</v>
      </c>
    </row>
    <row r="396" spans="2:51" s="12" customFormat="1" ht="12">
      <c r="B396" s="236"/>
      <c r="C396" s="237"/>
      <c r="D396" s="233" t="s">
        <v>142</v>
      </c>
      <c r="E396" s="238" t="s">
        <v>19</v>
      </c>
      <c r="F396" s="239" t="s">
        <v>512</v>
      </c>
      <c r="G396" s="237"/>
      <c r="H396" s="238" t="s">
        <v>19</v>
      </c>
      <c r="I396" s="240"/>
      <c r="J396" s="237"/>
      <c r="K396" s="237"/>
      <c r="L396" s="241"/>
      <c r="M396" s="242"/>
      <c r="N396" s="243"/>
      <c r="O396" s="243"/>
      <c r="P396" s="243"/>
      <c r="Q396" s="243"/>
      <c r="R396" s="243"/>
      <c r="S396" s="243"/>
      <c r="T396" s="244"/>
      <c r="AT396" s="245" t="s">
        <v>142</v>
      </c>
      <c r="AU396" s="245" t="s">
        <v>85</v>
      </c>
      <c r="AV396" s="12" t="s">
        <v>83</v>
      </c>
      <c r="AW396" s="12" t="s">
        <v>37</v>
      </c>
      <c r="AX396" s="12" t="s">
        <v>76</v>
      </c>
      <c r="AY396" s="245" t="s">
        <v>131</v>
      </c>
    </row>
    <row r="397" spans="2:51" s="13" customFormat="1" ht="12">
      <c r="B397" s="246"/>
      <c r="C397" s="247"/>
      <c r="D397" s="233" t="s">
        <v>142</v>
      </c>
      <c r="E397" s="248" t="s">
        <v>19</v>
      </c>
      <c r="F397" s="249" t="s">
        <v>513</v>
      </c>
      <c r="G397" s="247"/>
      <c r="H397" s="250">
        <v>17.852</v>
      </c>
      <c r="I397" s="251"/>
      <c r="J397" s="247"/>
      <c r="K397" s="247"/>
      <c r="L397" s="252"/>
      <c r="M397" s="253"/>
      <c r="N397" s="254"/>
      <c r="O397" s="254"/>
      <c r="P397" s="254"/>
      <c r="Q397" s="254"/>
      <c r="R397" s="254"/>
      <c r="S397" s="254"/>
      <c r="T397" s="255"/>
      <c r="AT397" s="256" t="s">
        <v>142</v>
      </c>
      <c r="AU397" s="256" t="s">
        <v>85</v>
      </c>
      <c r="AV397" s="13" t="s">
        <v>85</v>
      </c>
      <c r="AW397" s="13" t="s">
        <v>37</v>
      </c>
      <c r="AX397" s="13" t="s">
        <v>76</v>
      </c>
      <c r="AY397" s="256" t="s">
        <v>131</v>
      </c>
    </row>
    <row r="398" spans="2:51" s="14" customFormat="1" ht="12">
      <c r="B398" s="257"/>
      <c r="C398" s="258"/>
      <c r="D398" s="233" t="s">
        <v>142</v>
      </c>
      <c r="E398" s="259" t="s">
        <v>19</v>
      </c>
      <c r="F398" s="260" t="s">
        <v>146</v>
      </c>
      <c r="G398" s="258"/>
      <c r="H398" s="261">
        <v>17.852</v>
      </c>
      <c r="I398" s="262"/>
      <c r="J398" s="258"/>
      <c r="K398" s="258"/>
      <c r="L398" s="263"/>
      <c r="M398" s="264"/>
      <c r="N398" s="265"/>
      <c r="O398" s="265"/>
      <c r="P398" s="265"/>
      <c r="Q398" s="265"/>
      <c r="R398" s="265"/>
      <c r="S398" s="265"/>
      <c r="T398" s="266"/>
      <c r="AT398" s="267" t="s">
        <v>142</v>
      </c>
      <c r="AU398" s="267" t="s">
        <v>85</v>
      </c>
      <c r="AV398" s="14" t="s">
        <v>138</v>
      </c>
      <c r="AW398" s="14" t="s">
        <v>37</v>
      </c>
      <c r="AX398" s="14" t="s">
        <v>83</v>
      </c>
      <c r="AY398" s="267" t="s">
        <v>131</v>
      </c>
    </row>
    <row r="399" spans="2:65" s="1" customFormat="1" ht="16.5" customHeight="1">
      <c r="B399" s="39"/>
      <c r="C399" s="220" t="s">
        <v>514</v>
      </c>
      <c r="D399" s="220" t="s">
        <v>133</v>
      </c>
      <c r="E399" s="221" t="s">
        <v>515</v>
      </c>
      <c r="F399" s="222" t="s">
        <v>516</v>
      </c>
      <c r="G399" s="223" t="s">
        <v>207</v>
      </c>
      <c r="H399" s="224">
        <v>107.112</v>
      </c>
      <c r="I399" s="225"/>
      <c r="J399" s="226">
        <f>ROUND(I399*H399,2)</f>
        <v>0</v>
      </c>
      <c r="K399" s="222" t="s">
        <v>137</v>
      </c>
      <c r="L399" s="44"/>
      <c r="M399" s="227" t="s">
        <v>19</v>
      </c>
      <c r="N399" s="228" t="s">
        <v>47</v>
      </c>
      <c r="O399" s="84"/>
      <c r="P399" s="229">
        <f>O399*H399</f>
        <v>0</v>
      </c>
      <c r="Q399" s="229">
        <v>0</v>
      </c>
      <c r="R399" s="229">
        <f>Q399*H399</f>
        <v>0</v>
      </c>
      <c r="S399" s="229">
        <v>0</v>
      </c>
      <c r="T399" s="230">
        <f>S399*H399</f>
        <v>0</v>
      </c>
      <c r="AR399" s="231" t="s">
        <v>138</v>
      </c>
      <c r="AT399" s="231" t="s">
        <v>133</v>
      </c>
      <c r="AU399" s="231" t="s">
        <v>85</v>
      </c>
      <c r="AY399" s="18" t="s">
        <v>131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8" t="s">
        <v>83</v>
      </c>
      <c r="BK399" s="232">
        <f>ROUND(I399*H399,2)</f>
        <v>0</v>
      </c>
      <c r="BL399" s="18" t="s">
        <v>138</v>
      </c>
      <c r="BM399" s="231" t="s">
        <v>517</v>
      </c>
    </row>
    <row r="400" spans="2:47" s="1" customFormat="1" ht="12">
      <c r="B400" s="39"/>
      <c r="C400" s="40"/>
      <c r="D400" s="233" t="s">
        <v>140</v>
      </c>
      <c r="E400" s="40"/>
      <c r="F400" s="234" t="s">
        <v>518</v>
      </c>
      <c r="G400" s="40"/>
      <c r="H400" s="40"/>
      <c r="I400" s="146"/>
      <c r="J400" s="40"/>
      <c r="K400" s="40"/>
      <c r="L400" s="44"/>
      <c r="M400" s="235"/>
      <c r="N400" s="84"/>
      <c r="O400" s="84"/>
      <c r="P400" s="84"/>
      <c r="Q400" s="84"/>
      <c r="R400" s="84"/>
      <c r="S400" s="84"/>
      <c r="T400" s="85"/>
      <c r="AT400" s="18" t="s">
        <v>140</v>
      </c>
      <c r="AU400" s="18" t="s">
        <v>85</v>
      </c>
    </row>
    <row r="401" spans="2:51" s="12" customFormat="1" ht="12">
      <c r="B401" s="236"/>
      <c r="C401" s="237"/>
      <c r="D401" s="233" t="s">
        <v>142</v>
      </c>
      <c r="E401" s="238" t="s">
        <v>19</v>
      </c>
      <c r="F401" s="239" t="s">
        <v>519</v>
      </c>
      <c r="G401" s="237"/>
      <c r="H401" s="238" t="s">
        <v>19</v>
      </c>
      <c r="I401" s="240"/>
      <c r="J401" s="237"/>
      <c r="K401" s="237"/>
      <c r="L401" s="241"/>
      <c r="M401" s="242"/>
      <c r="N401" s="243"/>
      <c r="O401" s="243"/>
      <c r="P401" s="243"/>
      <c r="Q401" s="243"/>
      <c r="R401" s="243"/>
      <c r="S401" s="243"/>
      <c r="T401" s="244"/>
      <c r="AT401" s="245" t="s">
        <v>142</v>
      </c>
      <c r="AU401" s="245" t="s">
        <v>85</v>
      </c>
      <c r="AV401" s="12" t="s">
        <v>83</v>
      </c>
      <c r="AW401" s="12" t="s">
        <v>37</v>
      </c>
      <c r="AX401" s="12" t="s">
        <v>76</v>
      </c>
      <c r="AY401" s="245" t="s">
        <v>131</v>
      </c>
    </row>
    <row r="402" spans="2:51" s="13" customFormat="1" ht="12">
      <c r="B402" s="246"/>
      <c r="C402" s="247"/>
      <c r="D402" s="233" t="s">
        <v>142</v>
      </c>
      <c r="E402" s="248" t="s">
        <v>19</v>
      </c>
      <c r="F402" s="249" t="s">
        <v>520</v>
      </c>
      <c r="G402" s="247"/>
      <c r="H402" s="250">
        <v>107.112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AT402" s="256" t="s">
        <v>142</v>
      </c>
      <c r="AU402" s="256" t="s">
        <v>85</v>
      </c>
      <c r="AV402" s="13" t="s">
        <v>85</v>
      </c>
      <c r="AW402" s="13" t="s">
        <v>37</v>
      </c>
      <c r="AX402" s="13" t="s">
        <v>76</v>
      </c>
      <c r="AY402" s="256" t="s">
        <v>131</v>
      </c>
    </row>
    <row r="403" spans="2:51" s="14" customFormat="1" ht="12">
      <c r="B403" s="257"/>
      <c r="C403" s="258"/>
      <c r="D403" s="233" t="s">
        <v>142</v>
      </c>
      <c r="E403" s="259" t="s">
        <v>19</v>
      </c>
      <c r="F403" s="260" t="s">
        <v>146</v>
      </c>
      <c r="G403" s="258"/>
      <c r="H403" s="261">
        <v>107.112</v>
      </c>
      <c r="I403" s="262"/>
      <c r="J403" s="258"/>
      <c r="K403" s="258"/>
      <c r="L403" s="263"/>
      <c r="M403" s="264"/>
      <c r="N403" s="265"/>
      <c r="O403" s="265"/>
      <c r="P403" s="265"/>
      <c r="Q403" s="265"/>
      <c r="R403" s="265"/>
      <c r="S403" s="265"/>
      <c r="T403" s="266"/>
      <c r="AT403" s="267" t="s">
        <v>142</v>
      </c>
      <c r="AU403" s="267" t="s">
        <v>85</v>
      </c>
      <c r="AV403" s="14" t="s">
        <v>138</v>
      </c>
      <c r="AW403" s="14" t="s">
        <v>37</v>
      </c>
      <c r="AX403" s="14" t="s">
        <v>83</v>
      </c>
      <c r="AY403" s="267" t="s">
        <v>131</v>
      </c>
    </row>
    <row r="404" spans="2:65" s="1" customFormat="1" ht="16.5" customHeight="1">
      <c r="B404" s="39"/>
      <c r="C404" s="220" t="s">
        <v>521</v>
      </c>
      <c r="D404" s="220" t="s">
        <v>133</v>
      </c>
      <c r="E404" s="221" t="s">
        <v>522</v>
      </c>
      <c r="F404" s="222" t="s">
        <v>523</v>
      </c>
      <c r="G404" s="223" t="s">
        <v>207</v>
      </c>
      <c r="H404" s="224">
        <v>10.88</v>
      </c>
      <c r="I404" s="225"/>
      <c r="J404" s="226">
        <f>ROUND(I404*H404,2)</f>
        <v>0</v>
      </c>
      <c r="K404" s="222" t="s">
        <v>137</v>
      </c>
      <c r="L404" s="44"/>
      <c r="M404" s="227" t="s">
        <v>19</v>
      </c>
      <c r="N404" s="228" t="s">
        <v>47</v>
      </c>
      <c r="O404" s="84"/>
      <c r="P404" s="229">
        <f>O404*H404</f>
        <v>0</v>
      </c>
      <c r="Q404" s="229">
        <v>0</v>
      </c>
      <c r="R404" s="229">
        <f>Q404*H404</f>
        <v>0</v>
      </c>
      <c r="S404" s="229">
        <v>0</v>
      </c>
      <c r="T404" s="230">
        <f>S404*H404</f>
        <v>0</v>
      </c>
      <c r="AR404" s="231" t="s">
        <v>138</v>
      </c>
      <c r="AT404" s="231" t="s">
        <v>133</v>
      </c>
      <c r="AU404" s="231" t="s">
        <v>85</v>
      </c>
      <c r="AY404" s="18" t="s">
        <v>131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8" t="s">
        <v>83</v>
      </c>
      <c r="BK404" s="232">
        <f>ROUND(I404*H404,2)</f>
        <v>0</v>
      </c>
      <c r="BL404" s="18" t="s">
        <v>138</v>
      </c>
      <c r="BM404" s="231" t="s">
        <v>524</v>
      </c>
    </row>
    <row r="405" spans="2:47" s="1" customFormat="1" ht="12">
      <c r="B405" s="39"/>
      <c r="C405" s="40"/>
      <c r="D405" s="233" t="s">
        <v>140</v>
      </c>
      <c r="E405" s="40"/>
      <c r="F405" s="234" t="s">
        <v>525</v>
      </c>
      <c r="G405" s="40"/>
      <c r="H405" s="40"/>
      <c r="I405" s="146"/>
      <c r="J405" s="40"/>
      <c r="K405" s="40"/>
      <c r="L405" s="44"/>
      <c r="M405" s="235"/>
      <c r="N405" s="84"/>
      <c r="O405" s="84"/>
      <c r="P405" s="84"/>
      <c r="Q405" s="84"/>
      <c r="R405" s="84"/>
      <c r="S405" s="84"/>
      <c r="T405" s="85"/>
      <c r="AT405" s="18" t="s">
        <v>140</v>
      </c>
      <c r="AU405" s="18" t="s">
        <v>85</v>
      </c>
    </row>
    <row r="406" spans="2:51" s="12" customFormat="1" ht="12">
      <c r="B406" s="236"/>
      <c r="C406" s="237"/>
      <c r="D406" s="233" t="s">
        <v>142</v>
      </c>
      <c r="E406" s="238" t="s">
        <v>19</v>
      </c>
      <c r="F406" s="239" t="s">
        <v>526</v>
      </c>
      <c r="G406" s="237"/>
      <c r="H406" s="238" t="s">
        <v>19</v>
      </c>
      <c r="I406" s="240"/>
      <c r="J406" s="237"/>
      <c r="K406" s="237"/>
      <c r="L406" s="241"/>
      <c r="M406" s="242"/>
      <c r="N406" s="243"/>
      <c r="O406" s="243"/>
      <c r="P406" s="243"/>
      <c r="Q406" s="243"/>
      <c r="R406" s="243"/>
      <c r="S406" s="243"/>
      <c r="T406" s="244"/>
      <c r="AT406" s="245" t="s">
        <v>142</v>
      </c>
      <c r="AU406" s="245" t="s">
        <v>85</v>
      </c>
      <c r="AV406" s="12" t="s">
        <v>83</v>
      </c>
      <c r="AW406" s="12" t="s">
        <v>37</v>
      </c>
      <c r="AX406" s="12" t="s">
        <v>76</v>
      </c>
      <c r="AY406" s="245" t="s">
        <v>131</v>
      </c>
    </row>
    <row r="407" spans="2:51" s="13" customFormat="1" ht="12">
      <c r="B407" s="246"/>
      <c r="C407" s="247"/>
      <c r="D407" s="233" t="s">
        <v>142</v>
      </c>
      <c r="E407" s="248" t="s">
        <v>19</v>
      </c>
      <c r="F407" s="249" t="s">
        <v>527</v>
      </c>
      <c r="G407" s="247"/>
      <c r="H407" s="250">
        <v>7.702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AT407" s="256" t="s">
        <v>142</v>
      </c>
      <c r="AU407" s="256" t="s">
        <v>85</v>
      </c>
      <c r="AV407" s="13" t="s">
        <v>85</v>
      </c>
      <c r="AW407" s="13" t="s">
        <v>37</v>
      </c>
      <c r="AX407" s="13" t="s">
        <v>76</v>
      </c>
      <c r="AY407" s="256" t="s">
        <v>131</v>
      </c>
    </row>
    <row r="408" spans="2:51" s="13" customFormat="1" ht="12">
      <c r="B408" s="246"/>
      <c r="C408" s="247"/>
      <c r="D408" s="233" t="s">
        <v>142</v>
      </c>
      <c r="E408" s="248" t="s">
        <v>19</v>
      </c>
      <c r="F408" s="249" t="s">
        <v>528</v>
      </c>
      <c r="G408" s="247"/>
      <c r="H408" s="250">
        <v>3.178</v>
      </c>
      <c r="I408" s="251"/>
      <c r="J408" s="247"/>
      <c r="K408" s="247"/>
      <c r="L408" s="252"/>
      <c r="M408" s="253"/>
      <c r="N408" s="254"/>
      <c r="O408" s="254"/>
      <c r="P408" s="254"/>
      <c r="Q408" s="254"/>
      <c r="R408" s="254"/>
      <c r="S408" s="254"/>
      <c r="T408" s="255"/>
      <c r="AT408" s="256" t="s">
        <v>142</v>
      </c>
      <c r="AU408" s="256" t="s">
        <v>85</v>
      </c>
      <c r="AV408" s="13" t="s">
        <v>85</v>
      </c>
      <c r="AW408" s="13" t="s">
        <v>37</v>
      </c>
      <c r="AX408" s="13" t="s">
        <v>76</v>
      </c>
      <c r="AY408" s="256" t="s">
        <v>131</v>
      </c>
    </row>
    <row r="409" spans="2:51" s="14" customFormat="1" ht="12">
      <c r="B409" s="257"/>
      <c r="C409" s="258"/>
      <c r="D409" s="233" t="s">
        <v>142</v>
      </c>
      <c r="E409" s="259" t="s">
        <v>19</v>
      </c>
      <c r="F409" s="260" t="s">
        <v>146</v>
      </c>
      <c r="G409" s="258"/>
      <c r="H409" s="261">
        <v>10.88</v>
      </c>
      <c r="I409" s="262"/>
      <c r="J409" s="258"/>
      <c r="K409" s="258"/>
      <c r="L409" s="263"/>
      <c r="M409" s="264"/>
      <c r="N409" s="265"/>
      <c r="O409" s="265"/>
      <c r="P409" s="265"/>
      <c r="Q409" s="265"/>
      <c r="R409" s="265"/>
      <c r="S409" s="265"/>
      <c r="T409" s="266"/>
      <c r="AT409" s="267" t="s">
        <v>142</v>
      </c>
      <c r="AU409" s="267" t="s">
        <v>85</v>
      </c>
      <c r="AV409" s="14" t="s">
        <v>138</v>
      </c>
      <c r="AW409" s="14" t="s">
        <v>37</v>
      </c>
      <c r="AX409" s="14" t="s">
        <v>83</v>
      </c>
      <c r="AY409" s="267" t="s">
        <v>131</v>
      </c>
    </row>
    <row r="410" spans="2:65" s="1" customFormat="1" ht="16.5" customHeight="1">
      <c r="B410" s="39"/>
      <c r="C410" s="220" t="s">
        <v>529</v>
      </c>
      <c r="D410" s="220" t="s">
        <v>133</v>
      </c>
      <c r="E410" s="221" t="s">
        <v>530</v>
      </c>
      <c r="F410" s="222" t="s">
        <v>531</v>
      </c>
      <c r="G410" s="223" t="s">
        <v>207</v>
      </c>
      <c r="H410" s="224">
        <v>65.28</v>
      </c>
      <c r="I410" s="225"/>
      <c r="J410" s="226">
        <f>ROUND(I410*H410,2)</f>
        <v>0</v>
      </c>
      <c r="K410" s="222" t="s">
        <v>137</v>
      </c>
      <c r="L410" s="44"/>
      <c r="M410" s="227" t="s">
        <v>19</v>
      </c>
      <c r="N410" s="228" t="s">
        <v>47</v>
      </c>
      <c r="O410" s="84"/>
      <c r="P410" s="229">
        <f>O410*H410</f>
        <v>0</v>
      </c>
      <c r="Q410" s="229">
        <v>0</v>
      </c>
      <c r="R410" s="229">
        <f>Q410*H410</f>
        <v>0</v>
      </c>
      <c r="S410" s="229">
        <v>0</v>
      </c>
      <c r="T410" s="230">
        <f>S410*H410</f>
        <v>0</v>
      </c>
      <c r="AR410" s="231" t="s">
        <v>138</v>
      </c>
      <c r="AT410" s="231" t="s">
        <v>133</v>
      </c>
      <c r="AU410" s="231" t="s">
        <v>85</v>
      </c>
      <c r="AY410" s="18" t="s">
        <v>131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8" t="s">
        <v>83</v>
      </c>
      <c r="BK410" s="232">
        <f>ROUND(I410*H410,2)</f>
        <v>0</v>
      </c>
      <c r="BL410" s="18" t="s">
        <v>138</v>
      </c>
      <c r="BM410" s="231" t="s">
        <v>532</v>
      </c>
    </row>
    <row r="411" spans="2:47" s="1" customFormat="1" ht="12">
      <c r="B411" s="39"/>
      <c r="C411" s="40"/>
      <c r="D411" s="233" t="s">
        <v>140</v>
      </c>
      <c r="E411" s="40"/>
      <c r="F411" s="234" t="s">
        <v>518</v>
      </c>
      <c r="G411" s="40"/>
      <c r="H411" s="40"/>
      <c r="I411" s="146"/>
      <c r="J411" s="40"/>
      <c r="K411" s="40"/>
      <c r="L411" s="44"/>
      <c r="M411" s="235"/>
      <c r="N411" s="84"/>
      <c r="O411" s="84"/>
      <c r="P411" s="84"/>
      <c r="Q411" s="84"/>
      <c r="R411" s="84"/>
      <c r="S411" s="84"/>
      <c r="T411" s="85"/>
      <c r="AT411" s="18" t="s">
        <v>140</v>
      </c>
      <c r="AU411" s="18" t="s">
        <v>85</v>
      </c>
    </row>
    <row r="412" spans="2:51" s="12" customFormat="1" ht="12">
      <c r="B412" s="236"/>
      <c r="C412" s="237"/>
      <c r="D412" s="233" t="s">
        <v>142</v>
      </c>
      <c r="E412" s="238" t="s">
        <v>19</v>
      </c>
      <c r="F412" s="239" t="s">
        <v>533</v>
      </c>
      <c r="G412" s="237"/>
      <c r="H412" s="238" t="s">
        <v>19</v>
      </c>
      <c r="I412" s="240"/>
      <c r="J412" s="237"/>
      <c r="K412" s="237"/>
      <c r="L412" s="241"/>
      <c r="M412" s="242"/>
      <c r="N412" s="243"/>
      <c r="O412" s="243"/>
      <c r="P412" s="243"/>
      <c r="Q412" s="243"/>
      <c r="R412" s="243"/>
      <c r="S412" s="243"/>
      <c r="T412" s="244"/>
      <c r="AT412" s="245" t="s">
        <v>142</v>
      </c>
      <c r="AU412" s="245" t="s">
        <v>85</v>
      </c>
      <c r="AV412" s="12" t="s">
        <v>83</v>
      </c>
      <c r="AW412" s="12" t="s">
        <v>37</v>
      </c>
      <c r="AX412" s="12" t="s">
        <v>76</v>
      </c>
      <c r="AY412" s="245" t="s">
        <v>131</v>
      </c>
    </row>
    <row r="413" spans="2:51" s="13" customFormat="1" ht="12">
      <c r="B413" s="246"/>
      <c r="C413" s="247"/>
      <c r="D413" s="233" t="s">
        <v>142</v>
      </c>
      <c r="E413" s="248" t="s">
        <v>19</v>
      </c>
      <c r="F413" s="249" t="s">
        <v>534</v>
      </c>
      <c r="G413" s="247"/>
      <c r="H413" s="250">
        <v>65.28</v>
      </c>
      <c r="I413" s="251"/>
      <c r="J413" s="247"/>
      <c r="K413" s="247"/>
      <c r="L413" s="252"/>
      <c r="M413" s="253"/>
      <c r="N413" s="254"/>
      <c r="O413" s="254"/>
      <c r="P413" s="254"/>
      <c r="Q413" s="254"/>
      <c r="R413" s="254"/>
      <c r="S413" s="254"/>
      <c r="T413" s="255"/>
      <c r="AT413" s="256" t="s">
        <v>142</v>
      </c>
      <c r="AU413" s="256" t="s">
        <v>85</v>
      </c>
      <c r="AV413" s="13" t="s">
        <v>85</v>
      </c>
      <c r="AW413" s="13" t="s">
        <v>37</v>
      </c>
      <c r="AX413" s="13" t="s">
        <v>76</v>
      </c>
      <c r="AY413" s="256" t="s">
        <v>131</v>
      </c>
    </row>
    <row r="414" spans="2:51" s="14" customFormat="1" ht="12">
      <c r="B414" s="257"/>
      <c r="C414" s="258"/>
      <c r="D414" s="233" t="s">
        <v>142</v>
      </c>
      <c r="E414" s="259" t="s">
        <v>19</v>
      </c>
      <c r="F414" s="260" t="s">
        <v>146</v>
      </c>
      <c r="G414" s="258"/>
      <c r="H414" s="261">
        <v>65.28</v>
      </c>
      <c r="I414" s="262"/>
      <c r="J414" s="258"/>
      <c r="K414" s="258"/>
      <c r="L414" s="263"/>
      <c r="M414" s="264"/>
      <c r="N414" s="265"/>
      <c r="O414" s="265"/>
      <c r="P414" s="265"/>
      <c r="Q414" s="265"/>
      <c r="R414" s="265"/>
      <c r="S414" s="265"/>
      <c r="T414" s="266"/>
      <c r="AT414" s="267" t="s">
        <v>142</v>
      </c>
      <c r="AU414" s="267" t="s">
        <v>85</v>
      </c>
      <c r="AV414" s="14" t="s">
        <v>138</v>
      </c>
      <c r="AW414" s="14" t="s">
        <v>37</v>
      </c>
      <c r="AX414" s="14" t="s">
        <v>83</v>
      </c>
      <c r="AY414" s="267" t="s">
        <v>131</v>
      </c>
    </row>
    <row r="415" spans="2:65" s="1" customFormat="1" ht="16.5" customHeight="1">
      <c r="B415" s="39"/>
      <c r="C415" s="220" t="s">
        <v>535</v>
      </c>
      <c r="D415" s="220" t="s">
        <v>133</v>
      </c>
      <c r="E415" s="221" t="s">
        <v>536</v>
      </c>
      <c r="F415" s="222" t="s">
        <v>537</v>
      </c>
      <c r="G415" s="223" t="s">
        <v>207</v>
      </c>
      <c r="H415" s="224">
        <v>3.178</v>
      </c>
      <c r="I415" s="225"/>
      <c r="J415" s="226">
        <f>ROUND(I415*H415,2)</f>
        <v>0</v>
      </c>
      <c r="K415" s="222" t="s">
        <v>137</v>
      </c>
      <c r="L415" s="44"/>
      <c r="M415" s="227" t="s">
        <v>19</v>
      </c>
      <c r="N415" s="228" t="s">
        <v>47</v>
      </c>
      <c r="O415" s="84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AR415" s="231" t="s">
        <v>138</v>
      </c>
      <c r="AT415" s="231" t="s">
        <v>133</v>
      </c>
      <c r="AU415" s="231" t="s">
        <v>85</v>
      </c>
      <c r="AY415" s="18" t="s">
        <v>131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8" t="s">
        <v>83</v>
      </c>
      <c r="BK415" s="232">
        <f>ROUND(I415*H415,2)</f>
        <v>0</v>
      </c>
      <c r="BL415" s="18" t="s">
        <v>138</v>
      </c>
      <c r="BM415" s="231" t="s">
        <v>538</v>
      </c>
    </row>
    <row r="416" spans="2:47" s="1" customFormat="1" ht="12">
      <c r="B416" s="39"/>
      <c r="C416" s="40"/>
      <c r="D416" s="233" t="s">
        <v>140</v>
      </c>
      <c r="E416" s="40"/>
      <c r="F416" s="234" t="s">
        <v>539</v>
      </c>
      <c r="G416" s="40"/>
      <c r="H416" s="40"/>
      <c r="I416" s="146"/>
      <c r="J416" s="40"/>
      <c r="K416" s="40"/>
      <c r="L416" s="44"/>
      <c r="M416" s="235"/>
      <c r="N416" s="84"/>
      <c r="O416" s="84"/>
      <c r="P416" s="84"/>
      <c r="Q416" s="84"/>
      <c r="R416" s="84"/>
      <c r="S416" s="84"/>
      <c r="T416" s="85"/>
      <c r="AT416" s="18" t="s">
        <v>140</v>
      </c>
      <c r="AU416" s="18" t="s">
        <v>85</v>
      </c>
    </row>
    <row r="417" spans="2:51" s="12" customFormat="1" ht="12">
      <c r="B417" s="236"/>
      <c r="C417" s="237"/>
      <c r="D417" s="233" t="s">
        <v>142</v>
      </c>
      <c r="E417" s="238" t="s">
        <v>19</v>
      </c>
      <c r="F417" s="239" t="s">
        <v>540</v>
      </c>
      <c r="G417" s="237"/>
      <c r="H417" s="238" t="s">
        <v>19</v>
      </c>
      <c r="I417" s="240"/>
      <c r="J417" s="237"/>
      <c r="K417" s="237"/>
      <c r="L417" s="241"/>
      <c r="M417" s="242"/>
      <c r="N417" s="243"/>
      <c r="O417" s="243"/>
      <c r="P417" s="243"/>
      <c r="Q417" s="243"/>
      <c r="R417" s="243"/>
      <c r="S417" s="243"/>
      <c r="T417" s="244"/>
      <c r="AT417" s="245" t="s">
        <v>142</v>
      </c>
      <c r="AU417" s="245" t="s">
        <v>85</v>
      </c>
      <c r="AV417" s="12" t="s">
        <v>83</v>
      </c>
      <c r="AW417" s="12" t="s">
        <v>37</v>
      </c>
      <c r="AX417" s="12" t="s">
        <v>76</v>
      </c>
      <c r="AY417" s="245" t="s">
        <v>131</v>
      </c>
    </row>
    <row r="418" spans="2:51" s="13" customFormat="1" ht="12">
      <c r="B418" s="246"/>
      <c r="C418" s="247"/>
      <c r="D418" s="233" t="s">
        <v>142</v>
      </c>
      <c r="E418" s="248" t="s">
        <v>19</v>
      </c>
      <c r="F418" s="249" t="s">
        <v>541</v>
      </c>
      <c r="G418" s="247"/>
      <c r="H418" s="250">
        <v>3.178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AT418" s="256" t="s">
        <v>142</v>
      </c>
      <c r="AU418" s="256" t="s">
        <v>85</v>
      </c>
      <c r="AV418" s="13" t="s">
        <v>85</v>
      </c>
      <c r="AW418" s="13" t="s">
        <v>37</v>
      </c>
      <c r="AX418" s="13" t="s">
        <v>76</v>
      </c>
      <c r="AY418" s="256" t="s">
        <v>131</v>
      </c>
    </row>
    <row r="419" spans="2:51" s="14" customFormat="1" ht="12">
      <c r="B419" s="257"/>
      <c r="C419" s="258"/>
      <c r="D419" s="233" t="s">
        <v>142</v>
      </c>
      <c r="E419" s="259" t="s">
        <v>19</v>
      </c>
      <c r="F419" s="260" t="s">
        <v>146</v>
      </c>
      <c r="G419" s="258"/>
      <c r="H419" s="261">
        <v>3.178</v>
      </c>
      <c r="I419" s="262"/>
      <c r="J419" s="258"/>
      <c r="K419" s="258"/>
      <c r="L419" s="263"/>
      <c r="M419" s="264"/>
      <c r="N419" s="265"/>
      <c r="O419" s="265"/>
      <c r="P419" s="265"/>
      <c r="Q419" s="265"/>
      <c r="R419" s="265"/>
      <c r="S419" s="265"/>
      <c r="T419" s="266"/>
      <c r="AT419" s="267" t="s">
        <v>142</v>
      </c>
      <c r="AU419" s="267" t="s">
        <v>85</v>
      </c>
      <c r="AV419" s="14" t="s">
        <v>138</v>
      </c>
      <c r="AW419" s="14" t="s">
        <v>37</v>
      </c>
      <c r="AX419" s="14" t="s">
        <v>83</v>
      </c>
      <c r="AY419" s="267" t="s">
        <v>131</v>
      </c>
    </row>
    <row r="420" spans="2:65" s="1" customFormat="1" ht="16.5" customHeight="1">
      <c r="B420" s="39"/>
      <c r="C420" s="220" t="s">
        <v>542</v>
      </c>
      <c r="D420" s="220" t="s">
        <v>133</v>
      </c>
      <c r="E420" s="221" t="s">
        <v>543</v>
      </c>
      <c r="F420" s="222" t="s">
        <v>544</v>
      </c>
      <c r="G420" s="223" t="s">
        <v>207</v>
      </c>
      <c r="H420" s="224">
        <v>7.702</v>
      </c>
      <c r="I420" s="225"/>
      <c r="J420" s="226">
        <f>ROUND(I420*H420,2)</f>
        <v>0</v>
      </c>
      <c r="K420" s="222" t="s">
        <v>137</v>
      </c>
      <c r="L420" s="44"/>
      <c r="M420" s="227" t="s">
        <v>19</v>
      </c>
      <c r="N420" s="228" t="s">
        <v>47</v>
      </c>
      <c r="O420" s="84"/>
      <c r="P420" s="229">
        <f>O420*H420</f>
        <v>0</v>
      </c>
      <c r="Q420" s="229">
        <v>0</v>
      </c>
      <c r="R420" s="229">
        <f>Q420*H420</f>
        <v>0</v>
      </c>
      <c r="S420" s="229">
        <v>0</v>
      </c>
      <c r="T420" s="230">
        <f>S420*H420</f>
        <v>0</v>
      </c>
      <c r="AR420" s="231" t="s">
        <v>138</v>
      </c>
      <c r="AT420" s="231" t="s">
        <v>133</v>
      </c>
      <c r="AU420" s="231" t="s">
        <v>85</v>
      </c>
      <c r="AY420" s="18" t="s">
        <v>131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8" t="s">
        <v>83</v>
      </c>
      <c r="BK420" s="232">
        <f>ROUND(I420*H420,2)</f>
        <v>0</v>
      </c>
      <c r="BL420" s="18" t="s">
        <v>138</v>
      </c>
      <c r="BM420" s="231" t="s">
        <v>545</v>
      </c>
    </row>
    <row r="421" spans="2:47" s="1" customFormat="1" ht="12">
      <c r="B421" s="39"/>
      <c r="C421" s="40"/>
      <c r="D421" s="233" t="s">
        <v>140</v>
      </c>
      <c r="E421" s="40"/>
      <c r="F421" s="234" t="s">
        <v>546</v>
      </c>
      <c r="G421" s="40"/>
      <c r="H421" s="40"/>
      <c r="I421" s="146"/>
      <c r="J421" s="40"/>
      <c r="K421" s="40"/>
      <c r="L421" s="44"/>
      <c r="M421" s="235"/>
      <c r="N421" s="84"/>
      <c r="O421" s="84"/>
      <c r="P421" s="84"/>
      <c r="Q421" s="84"/>
      <c r="R421" s="84"/>
      <c r="S421" s="84"/>
      <c r="T421" s="85"/>
      <c r="AT421" s="18" t="s">
        <v>140</v>
      </c>
      <c r="AU421" s="18" t="s">
        <v>85</v>
      </c>
    </row>
    <row r="422" spans="2:51" s="12" customFormat="1" ht="12">
      <c r="B422" s="236"/>
      <c r="C422" s="237"/>
      <c r="D422" s="233" t="s">
        <v>142</v>
      </c>
      <c r="E422" s="238" t="s">
        <v>19</v>
      </c>
      <c r="F422" s="239" t="s">
        <v>540</v>
      </c>
      <c r="G422" s="237"/>
      <c r="H422" s="238" t="s">
        <v>19</v>
      </c>
      <c r="I422" s="240"/>
      <c r="J422" s="237"/>
      <c r="K422" s="237"/>
      <c r="L422" s="241"/>
      <c r="M422" s="242"/>
      <c r="N422" s="243"/>
      <c r="O422" s="243"/>
      <c r="P422" s="243"/>
      <c r="Q422" s="243"/>
      <c r="R422" s="243"/>
      <c r="S422" s="243"/>
      <c r="T422" s="244"/>
      <c r="AT422" s="245" t="s">
        <v>142</v>
      </c>
      <c r="AU422" s="245" t="s">
        <v>85</v>
      </c>
      <c r="AV422" s="12" t="s">
        <v>83</v>
      </c>
      <c r="AW422" s="12" t="s">
        <v>37</v>
      </c>
      <c r="AX422" s="12" t="s">
        <v>76</v>
      </c>
      <c r="AY422" s="245" t="s">
        <v>131</v>
      </c>
    </row>
    <row r="423" spans="2:51" s="13" customFormat="1" ht="12">
      <c r="B423" s="246"/>
      <c r="C423" s="247"/>
      <c r="D423" s="233" t="s">
        <v>142</v>
      </c>
      <c r="E423" s="248" t="s">
        <v>19</v>
      </c>
      <c r="F423" s="249" t="s">
        <v>527</v>
      </c>
      <c r="G423" s="247"/>
      <c r="H423" s="250">
        <v>7.702</v>
      </c>
      <c r="I423" s="251"/>
      <c r="J423" s="247"/>
      <c r="K423" s="247"/>
      <c r="L423" s="252"/>
      <c r="M423" s="253"/>
      <c r="N423" s="254"/>
      <c r="O423" s="254"/>
      <c r="P423" s="254"/>
      <c r="Q423" s="254"/>
      <c r="R423" s="254"/>
      <c r="S423" s="254"/>
      <c r="T423" s="255"/>
      <c r="AT423" s="256" t="s">
        <v>142</v>
      </c>
      <c r="AU423" s="256" t="s">
        <v>85</v>
      </c>
      <c r="AV423" s="13" t="s">
        <v>85</v>
      </c>
      <c r="AW423" s="13" t="s">
        <v>37</v>
      </c>
      <c r="AX423" s="13" t="s">
        <v>76</v>
      </c>
      <c r="AY423" s="256" t="s">
        <v>131</v>
      </c>
    </row>
    <row r="424" spans="2:51" s="14" customFormat="1" ht="12">
      <c r="B424" s="257"/>
      <c r="C424" s="258"/>
      <c r="D424" s="233" t="s">
        <v>142</v>
      </c>
      <c r="E424" s="259" t="s">
        <v>19</v>
      </c>
      <c r="F424" s="260" t="s">
        <v>146</v>
      </c>
      <c r="G424" s="258"/>
      <c r="H424" s="261">
        <v>7.702</v>
      </c>
      <c r="I424" s="262"/>
      <c r="J424" s="258"/>
      <c r="K424" s="258"/>
      <c r="L424" s="263"/>
      <c r="M424" s="264"/>
      <c r="N424" s="265"/>
      <c r="O424" s="265"/>
      <c r="P424" s="265"/>
      <c r="Q424" s="265"/>
      <c r="R424" s="265"/>
      <c r="S424" s="265"/>
      <c r="T424" s="266"/>
      <c r="AT424" s="267" t="s">
        <v>142</v>
      </c>
      <c r="AU424" s="267" t="s">
        <v>85</v>
      </c>
      <c r="AV424" s="14" t="s">
        <v>138</v>
      </c>
      <c r="AW424" s="14" t="s">
        <v>37</v>
      </c>
      <c r="AX424" s="14" t="s">
        <v>83</v>
      </c>
      <c r="AY424" s="267" t="s">
        <v>131</v>
      </c>
    </row>
    <row r="425" spans="2:65" s="1" customFormat="1" ht="16.5" customHeight="1">
      <c r="B425" s="39"/>
      <c r="C425" s="220" t="s">
        <v>547</v>
      </c>
      <c r="D425" s="220" t="s">
        <v>133</v>
      </c>
      <c r="E425" s="221" t="s">
        <v>548</v>
      </c>
      <c r="F425" s="222" t="s">
        <v>549</v>
      </c>
      <c r="G425" s="223" t="s">
        <v>207</v>
      </c>
      <c r="H425" s="224">
        <v>17.852</v>
      </c>
      <c r="I425" s="225"/>
      <c r="J425" s="226">
        <f>ROUND(I425*H425,2)</f>
        <v>0</v>
      </c>
      <c r="K425" s="222" t="s">
        <v>137</v>
      </c>
      <c r="L425" s="44"/>
      <c r="M425" s="227" t="s">
        <v>19</v>
      </c>
      <c r="N425" s="228" t="s">
        <v>47</v>
      </c>
      <c r="O425" s="84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AR425" s="231" t="s">
        <v>138</v>
      </c>
      <c r="AT425" s="231" t="s">
        <v>133</v>
      </c>
      <c r="AU425" s="231" t="s">
        <v>85</v>
      </c>
      <c r="AY425" s="18" t="s">
        <v>131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8" t="s">
        <v>83</v>
      </c>
      <c r="BK425" s="232">
        <f>ROUND(I425*H425,2)</f>
        <v>0</v>
      </c>
      <c r="BL425" s="18" t="s">
        <v>138</v>
      </c>
      <c r="BM425" s="231" t="s">
        <v>550</v>
      </c>
    </row>
    <row r="426" spans="2:47" s="1" customFormat="1" ht="12">
      <c r="B426" s="39"/>
      <c r="C426" s="40"/>
      <c r="D426" s="233" t="s">
        <v>140</v>
      </c>
      <c r="E426" s="40"/>
      <c r="F426" s="234" t="s">
        <v>215</v>
      </c>
      <c r="G426" s="40"/>
      <c r="H426" s="40"/>
      <c r="I426" s="146"/>
      <c r="J426" s="40"/>
      <c r="K426" s="40"/>
      <c r="L426" s="44"/>
      <c r="M426" s="235"/>
      <c r="N426" s="84"/>
      <c r="O426" s="84"/>
      <c r="P426" s="84"/>
      <c r="Q426" s="84"/>
      <c r="R426" s="84"/>
      <c r="S426" s="84"/>
      <c r="T426" s="85"/>
      <c r="AT426" s="18" t="s">
        <v>140</v>
      </c>
      <c r="AU426" s="18" t="s">
        <v>85</v>
      </c>
    </row>
    <row r="427" spans="2:51" s="12" customFormat="1" ht="12">
      <c r="B427" s="236"/>
      <c r="C427" s="237"/>
      <c r="D427" s="233" t="s">
        <v>142</v>
      </c>
      <c r="E427" s="238" t="s">
        <v>19</v>
      </c>
      <c r="F427" s="239" t="s">
        <v>540</v>
      </c>
      <c r="G427" s="237"/>
      <c r="H427" s="238" t="s">
        <v>19</v>
      </c>
      <c r="I427" s="240"/>
      <c r="J427" s="237"/>
      <c r="K427" s="237"/>
      <c r="L427" s="241"/>
      <c r="M427" s="242"/>
      <c r="N427" s="243"/>
      <c r="O427" s="243"/>
      <c r="P427" s="243"/>
      <c r="Q427" s="243"/>
      <c r="R427" s="243"/>
      <c r="S427" s="243"/>
      <c r="T427" s="244"/>
      <c r="AT427" s="245" t="s">
        <v>142</v>
      </c>
      <c r="AU427" s="245" t="s">
        <v>85</v>
      </c>
      <c r="AV427" s="12" t="s">
        <v>83</v>
      </c>
      <c r="AW427" s="12" t="s">
        <v>37</v>
      </c>
      <c r="AX427" s="12" t="s">
        <v>76</v>
      </c>
      <c r="AY427" s="245" t="s">
        <v>131</v>
      </c>
    </row>
    <row r="428" spans="2:51" s="13" customFormat="1" ht="12">
      <c r="B428" s="246"/>
      <c r="C428" s="247"/>
      <c r="D428" s="233" t="s">
        <v>142</v>
      </c>
      <c r="E428" s="248" t="s">
        <v>19</v>
      </c>
      <c r="F428" s="249" t="s">
        <v>513</v>
      </c>
      <c r="G428" s="247"/>
      <c r="H428" s="250">
        <v>17.852</v>
      </c>
      <c r="I428" s="251"/>
      <c r="J428" s="247"/>
      <c r="K428" s="247"/>
      <c r="L428" s="252"/>
      <c r="M428" s="253"/>
      <c r="N428" s="254"/>
      <c r="O428" s="254"/>
      <c r="P428" s="254"/>
      <c r="Q428" s="254"/>
      <c r="R428" s="254"/>
      <c r="S428" s="254"/>
      <c r="T428" s="255"/>
      <c r="AT428" s="256" t="s">
        <v>142</v>
      </c>
      <c r="AU428" s="256" t="s">
        <v>85</v>
      </c>
      <c r="AV428" s="13" t="s">
        <v>85</v>
      </c>
      <c r="AW428" s="13" t="s">
        <v>37</v>
      </c>
      <c r="AX428" s="13" t="s">
        <v>76</v>
      </c>
      <c r="AY428" s="256" t="s">
        <v>131</v>
      </c>
    </row>
    <row r="429" spans="2:51" s="14" customFormat="1" ht="12">
      <c r="B429" s="257"/>
      <c r="C429" s="258"/>
      <c r="D429" s="233" t="s">
        <v>142</v>
      </c>
      <c r="E429" s="259" t="s">
        <v>19</v>
      </c>
      <c r="F429" s="260" t="s">
        <v>146</v>
      </c>
      <c r="G429" s="258"/>
      <c r="H429" s="261">
        <v>17.852</v>
      </c>
      <c r="I429" s="262"/>
      <c r="J429" s="258"/>
      <c r="K429" s="258"/>
      <c r="L429" s="263"/>
      <c r="M429" s="264"/>
      <c r="N429" s="265"/>
      <c r="O429" s="265"/>
      <c r="P429" s="265"/>
      <c r="Q429" s="265"/>
      <c r="R429" s="265"/>
      <c r="S429" s="265"/>
      <c r="T429" s="266"/>
      <c r="AT429" s="267" t="s">
        <v>142</v>
      </c>
      <c r="AU429" s="267" t="s">
        <v>85</v>
      </c>
      <c r="AV429" s="14" t="s">
        <v>138</v>
      </c>
      <c r="AW429" s="14" t="s">
        <v>37</v>
      </c>
      <c r="AX429" s="14" t="s">
        <v>83</v>
      </c>
      <c r="AY429" s="267" t="s">
        <v>131</v>
      </c>
    </row>
    <row r="430" spans="2:63" s="11" customFormat="1" ht="22.8" customHeight="1">
      <c r="B430" s="204"/>
      <c r="C430" s="205"/>
      <c r="D430" s="206" t="s">
        <v>75</v>
      </c>
      <c r="E430" s="218" t="s">
        <v>551</v>
      </c>
      <c r="F430" s="218" t="s">
        <v>552</v>
      </c>
      <c r="G430" s="205"/>
      <c r="H430" s="205"/>
      <c r="I430" s="208"/>
      <c r="J430" s="219">
        <f>BK430</f>
        <v>0</v>
      </c>
      <c r="K430" s="205"/>
      <c r="L430" s="210"/>
      <c r="M430" s="211"/>
      <c r="N430" s="212"/>
      <c r="O430" s="212"/>
      <c r="P430" s="213">
        <f>SUM(P431:P432)</f>
        <v>0</v>
      </c>
      <c r="Q430" s="212"/>
      <c r="R430" s="213">
        <f>SUM(R431:R432)</f>
        <v>0</v>
      </c>
      <c r="S430" s="212"/>
      <c r="T430" s="214">
        <f>SUM(T431:T432)</f>
        <v>0</v>
      </c>
      <c r="AR430" s="215" t="s">
        <v>83</v>
      </c>
      <c r="AT430" s="216" t="s">
        <v>75</v>
      </c>
      <c r="AU430" s="216" t="s">
        <v>83</v>
      </c>
      <c r="AY430" s="215" t="s">
        <v>131</v>
      </c>
      <c r="BK430" s="217">
        <f>SUM(BK431:BK432)</f>
        <v>0</v>
      </c>
    </row>
    <row r="431" spans="2:65" s="1" customFormat="1" ht="16.5" customHeight="1">
      <c r="B431" s="39"/>
      <c r="C431" s="220" t="s">
        <v>553</v>
      </c>
      <c r="D431" s="220" t="s">
        <v>133</v>
      </c>
      <c r="E431" s="221" t="s">
        <v>554</v>
      </c>
      <c r="F431" s="222" t="s">
        <v>555</v>
      </c>
      <c r="G431" s="223" t="s">
        <v>207</v>
      </c>
      <c r="H431" s="224">
        <v>128.121</v>
      </c>
      <c r="I431" s="225"/>
      <c r="J431" s="226">
        <f>ROUND(I431*H431,2)</f>
        <v>0</v>
      </c>
      <c r="K431" s="222" t="s">
        <v>137</v>
      </c>
      <c r="L431" s="44"/>
      <c r="M431" s="227" t="s">
        <v>19</v>
      </c>
      <c r="N431" s="228" t="s">
        <v>47</v>
      </c>
      <c r="O431" s="84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AR431" s="231" t="s">
        <v>138</v>
      </c>
      <c r="AT431" s="231" t="s">
        <v>133</v>
      </c>
      <c r="AU431" s="231" t="s">
        <v>85</v>
      </c>
      <c r="AY431" s="18" t="s">
        <v>131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8" t="s">
        <v>83</v>
      </c>
      <c r="BK431" s="232">
        <f>ROUND(I431*H431,2)</f>
        <v>0</v>
      </c>
      <c r="BL431" s="18" t="s">
        <v>138</v>
      </c>
      <c r="BM431" s="231" t="s">
        <v>556</v>
      </c>
    </row>
    <row r="432" spans="2:47" s="1" customFormat="1" ht="12">
      <c r="B432" s="39"/>
      <c r="C432" s="40"/>
      <c r="D432" s="233" t="s">
        <v>140</v>
      </c>
      <c r="E432" s="40"/>
      <c r="F432" s="234" t="s">
        <v>557</v>
      </c>
      <c r="G432" s="40"/>
      <c r="H432" s="40"/>
      <c r="I432" s="146"/>
      <c r="J432" s="40"/>
      <c r="K432" s="40"/>
      <c r="L432" s="44"/>
      <c r="M432" s="235"/>
      <c r="N432" s="84"/>
      <c r="O432" s="84"/>
      <c r="P432" s="84"/>
      <c r="Q432" s="84"/>
      <c r="R432" s="84"/>
      <c r="S432" s="84"/>
      <c r="T432" s="85"/>
      <c r="AT432" s="18" t="s">
        <v>140</v>
      </c>
      <c r="AU432" s="18" t="s">
        <v>85</v>
      </c>
    </row>
    <row r="433" spans="2:63" s="11" customFormat="1" ht="25.9" customHeight="1">
      <c r="B433" s="204"/>
      <c r="C433" s="205"/>
      <c r="D433" s="206" t="s">
        <v>75</v>
      </c>
      <c r="E433" s="207" t="s">
        <v>558</v>
      </c>
      <c r="F433" s="207" t="s">
        <v>559</v>
      </c>
      <c r="G433" s="205"/>
      <c r="H433" s="205"/>
      <c r="I433" s="208"/>
      <c r="J433" s="209">
        <f>BK433</f>
        <v>0</v>
      </c>
      <c r="K433" s="205"/>
      <c r="L433" s="210"/>
      <c r="M433" s="211"/>
      <c r="N433" s="212"/>
      <c r="O433" s="212"/>
      <c r="P433" s="213">
        <f>P434</f>
        <v>0</v>
      </c>
      <c r="Q433" s="212"/>
      <c r="R433" s="213">
        <f>R434</f>
        <v>0.0255645</v>
      </c>
      <c r="S433" s="212"/>
      <c r="T433" s="214">
        <f>T434</f>
        <v>0</v>
      </c>
      <c r="AR433" s="215" t="s">
        <v>85</v>
      </c>
      <c r="AT433" s="216" t="s">
        <v>75</v>
      </c>
      <c r="AU433" s="216" t="s">
        <v>76</v>
      </c>
      <c r="AY433" s="215" t="s">
        <v>131</v>
      </c>
      <c r="BK433" s="217">
        <f>BK434</f>
        <v>0</v>
      </c>
    </row>
    <row r="434" spans="2:63" s="11" customFormat="1" ht="22.8" customHeight="1">
      <c r="B434" s="204"/>
      <c r="C434" s="205"/>
      <c r="D434" s="206" t="s">
        <v>75</v>
      </c>
      <c r="E434" s="218" t="s">
        <v>560</v>
      </c>
      <c r="F434" s="218" t="s">
        <v>561</v>
      </c>
      <c r="G434" s="205"/>
      <c r="H434" s="205"/>
      <c r="I434" s="208"/>
      <c r="J434" s="219">
        <f>BK434</f>
        <v>0</v>
      </c>
      <c r="K434" s="205"/>
      <c r="L434" s="210"/>
      <c r="M434" s="211"/>
      <c r="N434" s="212"/>
      <c r="O434" s="212"/>
      <c r="P434" s="213">
        <f>SUM(P435:P448)</f>
        <v>0</v>
      </c>
      <c r="Q434" s="212"/>
      <c r="R434" s="213">
        <f>SUM(R435:R448)</f>
        <v>0.0255645</v>
      </c>
      <c r="S434" s="212"/>
      <c r="T434" s="214">
        <f>SUM(T435:T448)</f>
        <v>0</v>
      </c>
      <c r="AR434" s="215" t="s">
        <v>85</v>
      </c>
      <c r="AT434" s="216" t="s">
        <v>75</v>
      </c>
      <c r="AU434" s="216" t="s">
        <v>83</v>
      </c>
      <c r="AY434" s="215" t="s">
        <v>131</v>
      </c>
      <c r="BK434" s="217">
        <f>SUM(BK435:BK448)</f>
        <v>0</v>
      </c>
    </row>
    <row r="435" spans="2:65" s="1" customFormat="1" ht="16.5" customHeight="1">
      <c r="B435" s="39"/>
      <c r="C435" s="220" t="s">
        <v>562</v>
      </c>
      <c r="D435" s="220" t="s">
        <v>133</v>
      </c>
      <c r="E435" s="221" t="s">
        <v>563</v>
      </c>
      <c r="F435" s="222" t="s">
        <v>564</v>
      </c>
      <c r="G435" s="223" t="s">
        <v>136</v>
      </c>
      <c r="H435" s="224">
        <v>17.25</v>
      </c>
      <c r="I435" s="225"/>
      <c r="J435" s="226">
        <f>ROUND(I435*H435,2)</f>
        <v>0</v>
      </c>
      <c r="K435" s="222" t="s">
        <v>137</v>
      </c>
      <c r="L435" s="44"/>
      <c r="M435" s="227" t="s">
        <v>19</v>
      </c>
      <c r="N435" s="228" t="s">
        <v>47</v>
      </c>
      <c r="O435" s="84"/>
      <c r="P435" s="229">
        <f>O435*H435</f>
        <v>0</v>
      </c>
      <c r="Q435" s="229">
        <v>0.00079</v>
      </c>
      <c r="R435" s="229">
        <f>Q435*H435</f>
        <v>0.0136275</v>
      </c>
      <c r="S435" s="229">
        <v>0</v>
      </c>
      <c r="T435" s="230">
        <f>S435*H435</f>
        <v>0</v>
      </c>
      <c r="AR435" s="231" t="s">
        <v>252</v>
      </c>
      <c r="AT435" s="231" t="s">
        <v>133</v>
      </c>
      <c r="AU435" s="231" t="s">
        <v>85</v>
      </c>
      <c r="AY435" s="18" t="s">
        <v>131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8" t="s">
        <v>83</v>
      </c>
      <c r="BK435" s="232">
        <f>ROUND(I435*H435,2)</f>
        <v>0</v>
      </c>
      <c r="BL435" s="18" t="s">
        <v>252</v>
      </c>
      <c r="BM435" s="231" t="s">
        <v>565</v>
      </c>
    </row>
    <row r="436" spans="2:47" s="1" customFormat="1" ht="12">
      <c r="B436" s="39"/>
      <c r="C436" s="40"/>
      <c r="D436" s="233" t="s">
        <v>140</v>
      </c>
      <c r="E436" s="40"/>
      <c r="F436" s="234" t="s">
        <v>566</v>
      </c>
      <c r="G436" s="40"/>
      <c r="H436" s="40"/>
      <c r="I436" s="146"/>
      <c r="J436" s="40"/>
      <c r="K436" s="40"/>
      <c r="L436" s="44"/>
      <c r="M436" s="235"/>
      <c r="N436" s="84"/>
      <c r="O436" s="84"/>
      <c r="P436" s="84"/>
      <c r="Q436" s="84"/>
      <c r="R436" s="84"/>
      <c r="S436" s="84"/>
      <c r="T436" s="85"/>
      <c r="AT436" s="18" t="s">
        <v>140</v>
      </c>
      <c r="AU436" s="18" t="s">
        <v>85</v>
      </c>
    </row>
    <row r="437" spans="2:51" s="12" customFormat="1" ht="12">
      <c r="B437" s="236"/>
      <c r="C437" s="237"/>
      <c r="D437" s="233" t="s">
        <v>142</v>
      </c>
      <c r="E437" s="238" t="s">
        <v>19</v>
      </c>
      <c r="F437" s="239" t="s">
        <v>567</v>
      </c>
      <c r="G437" s="237"/>
      <c r="H437" s="238" t="s">
        <v>19</v>
      </c>
      <c r="I437" s="240"/>
      <c r="J437" s="237"/>
      <c r="K437" s="237"/>
      <c r="L437" s="241"/>
      <c r="M437" s="242"/>
      <c r="N437" s="243"/>
      <c r="O437" s="243"/>
      <c r="P437" s="243"/>
      <c r="Q437" s="243"/>
      <c r="R437" s="243"/>
      <c r="S437" s="243"/>
      <c r="T437" s="244"/>
      <c r="AT437" s="245" t="s">
        <v>142</v>
      </c>
      <c r="AU437" s="245" t="s">
        <v>85</v>
      </c>
      <c r="AV437" s="12" t="s">
        <v>83</v>
      </c>
      <c r="AW437" s="12" t="s">
        <v>37</v>
      </c>
      <c r="AX437" s="12" t="s">
        <v>76</v>
      </c>
      <c r="AY437" s="245" t="s">
        <v>131</v>
      </c>
    </row>
    <row r="438" spans="2:51" s="13" customFormat="1" ht="12">
      <c r="B438" s="246"/>
      <c r="C438" s="247"/>
      <c r="D438" s="233" t="s">
        <v>142</v>
      </c>
      <c r="E438" s="248" t="s">
        <v>19</v>
      </c>
      <c r="F438" s="249" t="s">
        <v>568</v>
      </c>
      <c r="G438" s="247"/>
      <c r="H438" s="250">
        <v>17.25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AT438" s="256" t="s">
        <v>142</v>
      </c>
      <c r="AU438" s="256" t="s">
        <v>85</v>
      </c>
      <c r="AV438" s="13" t="s">
        <v>85</v>
      </c>
      <c r="AW438" s="13" t="s">
        <v>37</v>
      </c>
      <c r="AX438" s="13" t="s">
        <v>76</v>
      </c>
      <c r="AY438" s="256" t="s">
        <v>131</v>
      </c>
    </row>
    <row r="439" spans="2:51" s="14" customFormat="1" ht="12">
      <c r="B439" s="257"/>
      <c r="C439" s="258"/>
      <c r="D439" s="233" t="s">
        <v>142</v>
      </c>
      <c r="E439" s="259" t="s">
        <v>19</v>
      </c>
      <c r="F439" s="260" t="s">
        <v>146</v>
      </c>
      <c r="G439" s="258"/>
      <c r="H439" s="261">
        <v>17.25</v>
      </c>
      <c r="I439" s="262"/>
      <c r="J439" s="258"/>
      <c r="K439" s="258"/>
      <c r="L439" s="263"/>
      <c r="M439" s="264"/>
      <c r="N439" s="265"/>
      <c r="O439" s="265"/>
      <c r="P439" s="265"/>
      <c r="Q439" s="265"/>
      <c r="R439" s="265"/>
      <c r="S439" s="265"/>
      <c r="T439" s="266"/>
      <c r="AT439" s="267" t="s">
        <v>142</v>
      </c>
      <c r="AU439" s="267" t="s">
        <v>85</v>
      </c>
      <c r="AV439" s="14" t="s">
        <v>138</v>
      </c>
      <c r="AW439" s="14" t="s">
        <v>37</v>
      </c>
      <c r="AX439" s="14" t="s">
        <v>83</v>
      </c>
      <c r="AY439" s="267" t="s">
        <v>131</v>
      </c>
    </row>
    <row r="440" spans="2:65" s="1" customFormat="1" ht="16.5" customHeight="1">
      <c r="B440" s="39"/>
      <c r="C440" s="220" t="s">
        <v>569</v>
      </c>
      <c r="D440" s="220" t="s">
        <v>133</v>
      </c>
      <c r="E440" s="221" t="s">
        <v>570</v>
      </c>
      <c r="F440" s="222" t="s">
        <v>571</v>
      </c>
      <c r="G440" s="223" t="s">
        <v>164</v>
      </c>
      <c r="H440" s="224">
        <v>23</v>
      </c>
      <c r="I440" s="225"/>
      <c r="J440" s="226">
        <f>ROUND(I440*H440,2)</f>
        <v>0</v>
      </c>
      <c r="K440" s="222" t="s">
        <v>137</v>
      </c>
      <c r="L440" s="44"/>
      <c r="M440" s="227" t="s">
        <v>19</v>
      </c>
      <c r="N440" s="228" t="s">
        <v>47</v>
      </c>
      <c r="O440" s="84"/>
      <c r="P440" s="229">
        <f>O440*H440</f>
        <v>0</v>
      </c>
      <c r="Q440" s="229">
        <v>0.00033</v>
      </c>
      <c r="R440" s="229">
        <f>Q440*H440</f>
        <v>0.0075899999999999995</v>
      </c>
      <c r="S440" s="229">
        <v>0</v>
      </c>
      <c r="T440" s="230">
        <f>S440*H440</f>
        <v>0</v>
      </c>
      <c r="AR440" s="231" t="s">
        <v>252</v>
      </c>
      <c r="AT440" s="231" t="s">
        <v>133</v>
      </c>
      <c r="AU440" s="231" t="s">
        <v>85</v>
      </c>
      <c r="AY440" s="18" t="s">
        <v>131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18" t="s">
        <v>83</v>
      </c>
      <c r="BK440" s="232">
        <f>ROUND(I440*H440,2)</f>
        <v>0</v>
      </c>
      <c r="BL440" s="18" t="s">
        <v>252</v>
      </c>
      <c r="BM440" s="231" t="s">
        <v>572</v>
      </c>
    </row>
    <row r="441" spans="2:47" s="1" customFormat="1" ht="12">
      <c r="B441" s="39"/>
      <c r="C441" s="40"/>
      <c r="D441" s="233" t="s">
        <v>140</v>
      </c>
      <c r="E441" s="40"/>
      <c r="F441" s="234" t="s">
        <v>573</v>
      </c>
      <c r="G441" s="40"/>
      <c r="H441" s="40"/>
      <c r="I441" s="146"/>
      <c r="J441" s="40"/>
      <c r="K441" s="40"/>
      <c r="L441" s="44"/>
      <c r="M441" s="235"/>
      <c r="N441" s="84"/>
      <c r="O441" s="84"/>
      <c r="P441" s="84"/>
      <c r="Q441" s="84"/>
      <c r="R441" s="84"/>
      <c r="S441" s="84"/>
      <c r="T441" s="85"/>
      <c r="AT441" s="18" t="s">
        <v>140</v>
      </c>
      <c r="AU441" s="18" t="s">
        <v>85</v>
      </c>
    </row>
    <row r="442" spans="2:51" s="12" customFormat="1" ht="12">
      <c r="B442" s="236"/>
      <c r="C442" s="237"/>
      <c r="D442" s="233" t="s">
        <v>142</v>
      </c>
      <c r="E442" s="238" t="s">
        <v>19</v>
      </c>
      <c r="F442" s="239" t="s">
        <v>574</v>
      </c>
      <c r="G442" s="237"/>
      <c r="H442" s="238" t="s">
        <v>19</v>
      </c>
      <c r="I442" s="240"/>
      <c r="J442" s="237"/>
      <c r="K442" s="237"/>
      <c r="L442" s="241"/>
      <c r="M442" s="242"/>
      <c r="N442" s="243"/>
      <c r="O442" s="243"/>
      <c r="P442" s="243"/>
      <c r="Q442" s="243"/>
      <c r="R442" s="243"/>
      <c r="S442" s="243"/>
      <c r="T442" s="244"/>
      <c r="AT442" s="245" t="s">
        <v>142</v>
      </c>
      <c r="AU442" s="245" t="s">
        <v>85</v>
      </c>
      <c r="AV442" s="12" t="s">
        <v>83</v>
      </c>
      <c r="AW442" s="12" t="s">
        <v>37</v>
      </c>
      <c r="AX442" s="12" t="s">
        <v>76</v>
      </c>
      <c r="AY442" s="245" t="s">
        <v>131</v>
      </c>
    </row>
    <row r="443" spans="2:51" s="13" customFormat="1" ht="12">
      <c r="B443" s="246"/>
      <c r="C443" s="247"/>
      <c r="D443" s="233" t="s">
        <v>142</v>
      </c>
      <c r="E443" s="248" t="s">
        <v>19</v>
      </c>
      <c r="F443" s="249" t="s">
        <v>575</v>
      </c>
      <c r="G443" s="247"/>
      <c r="H443" s="250">
        <v>23</v>
      </c>
      <c r="I443" s="251"/>
      <c r="J443" s="247"/>
      <c r="K443" s="247"/>
      <c r="L443" s="252"/>
      <c r="M443" s="253"/>
      <c r="N443" s="254"/>
      <c r="O443" s="254"/>
      <c r="P443" s="254"/>
      <c r="Q443" s="254"/>
      <c r="R443" s="254"/>
      <c r="S443" s="254"/>
      <c r="T443" s="255"/>
      <c r="AT443" s="256" t="s">
        <v>142</v>
      </c>
      <c r="AU443" s="256" t="s">
        <v>85</v>
      </c>
      <c r="AV443" s="13" t="s">
        <v>85</v>
      </c>
      <c r="AW443" s="13" t="s">
        <v>37</v>
      </c>
      <c r="AX443" s="13" t="s">
        <v>76</v>
      </c>
      <c r="AY443" s="256" t="s">
        <v>131</v>
      </c>
    </row>
    <row r="444" spans="2:51" s="14" customFormat="1" ht="12">
      <c r="B444" s="257"/>
      <c r="C444" s="258"/>
      <c r="D444" s="233" t="s">
        <v>142</v>
      </c>
      <c r="E444" s="259" t="s">
        <v>19</v>
      </c>
      <c r="F444" s="260" t="s">
        <v>146</v>
      </c>
      <c r="G444" s="258"/>
      <c r="H444" s="261">
        <v>23</v>
      </c>
      <c r="I444" s="262"/>
      <c r="J444" s="258"/>
      <c r="K444" s="258"/>
      <c r="L444" s="263"/>
      <c r="M444" s="264"/>
      <c r="N444" s="265"/>
      <c r="O444" s="265"/>
      <c r="P444" s="265"/>
      <c r="Q444" s="265"/>
      <c r="R444" s="265"/>
      <c r="S444" s="265"/>
      <c r="T444" s="266"/>
      <c r="AT444" s="267" t="s">
        <v>142</v>
      </c>
      <c r="AU444" s="267" t="s">
        <v>85</v>
      </c>
      <c r="AV444" s="14" t="s">
        <v>138</v>
      </c>
      <c r="AW444" s="14" t="s">
        <v>37</v>
      </c>
      <c r="AX444" s="14" t="s">
        <v>83</v>
      </c>
      <c r="AY444" s="267" t="s">
        <v>131</v>
      </c>
    </row>
    <row r="445" spans="2:65" s="1" customFormat="1" ht="16.5" customHeight="1">
      <c r="B445" s="39"/>
      <c r="C445" s="279" t="s">
        <v>576</v>
      </c>
      <c r="D445" s="279" t="s">
        <v>204</v>
      </c>
      <c r="E445" s="280" t="s">
        <v>577</v>
      </c>
      <c r="F445" s="281" t="s">
        <v>578</v>
      </c>
      <c r="G445" s="282" t="s">
        <v>164</v>
      </c>
      <c r="H445" s="283">
        <v>24.15</v>
      </c>
      <c r="I445" s="284"/>
      <c r="J445" s="285">
        <f>ROUND(I445*H445,2)</f>
        <v>0</v>
      </c>
      <c r="K445" s="281" t="s">
        <v>137</v>
      </c>
      <c r="L445" s="286"/>
      <c r="M445" s="287" t="s">
        <v>19</v>
      </c>
      <c r="N445" s="288" t="s">
        <v>47</v>
      </c>
      <c r="O445" s="84"/>
      <c r="P445" s="229">
        <f>O445*H445</f>
        <v>0</v>
      </c>
      <c r="Q445" s="229">
        <v>0.00018</v>
      </c>
      <c r="R445" s="229">
        <f>Q445*H445</f>
        <v>0.004347</v>
      </c>
      <c r="S445" s="229">
        <v>0</v>
      </c>
      <c r="T445" s="230">
        <f>S445*H445</f>
        <v>0</v>
      </c>
      <c r="AR445" s="231" t="s">
        <v>356</v>
      </c>
      <c r="AT445" s="231" t="s">
        <v>204</v>
      </c>
      <c r="AU445" s="231" t="s">
        <v>85</v>
      </c>
      <c r="AY445" s="18" t="s">
        <v>131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8" t="s">
        <v>83</v>
      </c>
      <c r="BK445" s="232">
        <f>ROUND(I445*H445,2)</f>
        <v>0</v>
      </c>
      <c r="BL445" s="18" t="s">
        <v>252</v>
      </c>
      <c r="BM445" s="231" t="s">
        <v>579</v>
      </c>
    </row>
    <row r="446" spans="2:47" s="1" customFormat="1" ht="12">
      <c r="B446" s="39"/>
      <c r="C446" s="40"/>
      <c r="D446" s="233" t="s">
        <v>140</v>
      </c>
      <c r="E446" s="40"/>
      <c r="F446" s="234" t="s">
        <v>578</v>
      </c>
      <c r="G446" s="40"/>
      <c r="H446" s="40"/>
      <c r="I446" s="146"/>
      <c r="J446" s="40"/>
      <c r="K446" s="40"/>
      <c r="L446" s="44"/>
      <c r="M446" s="235"/>
      <c r="N446" s="84"/>
      <c r="O446" s="84"/>
      <c r="P446" s="84"/>
      <c r="Q446" s="84"/>
      <c r="R446" s="84"/>
      <c r="S446" s="84"/>
      <c r="T446" s="85"/>
      <c r="AT446" s="18" t="s">
        <v>140</v>
      </c>
      <c r="AU446" s="18" t="s">
        <v>85</v>
      </c>
    </row>
    <row r="447" spans="2:51" s="12" customFormat="1" ht="12">
      <c r="B447" s="236"/>
      <c r="C447" s="237"/>
      <c r="D447" s="233" t="s">
        <v>142</v>
      </c>
      <c r="E447" s="238" t="s">
        <v>19</v>
      </c>
      <c r="F447" s="239" t="s">
        <v>580</v>
      </c>
      <c r="G447" s="237"/>
      <c r="H447" s="238" t="s">
        <v>19</v>
      </c>
      <c r="I447" s="240"/>
      <c r="J447" s="237"/>
      <c r="K447" s="237"/>
      <c r="L447" s="241"/>
      <c r="M447" s="242"/>
      <c r="N447" s="243"/>
      <c r="O447" s="243"/>
      <c r="P447" s="243"/>
      <c r="Q447" s="243"/>
      <c r="R447" s="243"/>
      <c r="S447" s="243"/>
      <c r="T447" s="244"/>
      <c r="AT447" s="245" t="s">
        <v>142</v>
      </c>
      <c r="AU447" s="245" t="s">
        <v>85</v>
      </c>
      <c r="AV447" s="12" t="s">
        <v>83</v>
      </c>
      <c r="AW447" s="12" t="s">
        <v>37</v>
      </c>
      <c r="AX447" s="12" t="s">
        <v>76</v>
      </c>
      <c r="AY447" s="245" t="s">
        <v>131</v>
      </c>
    </row>
    <row r="448" spans="2:51" s="13" customFormat="1" ht="12">
      <c r="B448" s="246"/>
      <c r="C448" s="247"/>
      <c r="D448" s="233" t="s">
        <v>142</v>
      </c>
      <c r="E448" s="248" t="s">
        <v>19</v>
      </c>
      <c r="F448" s="249" t="s">
        <v>581</v>
      </c>
      <c r="G448" s="247"/>
      <c r="H448" s="250">
        <v>24.15</v>
      </c>
      <c r="I448" s="251"/>
      <c r="J448" s="247"/>
      <c r="K448" s="247"/>
      <c r="L448" s="252"/>
      <c r="M448" s="290"/>
      <c r="N448" s="291"/>
      <c r="O448" s="291"/>
      <c r="P448" s="291"/>
      <c r="Q448" s="291"/>
      <c r="R448" s="291"/>
      <c r="S448" s="291"/>
      <c r="T448" s="292"/>
      <c r="AT448" s="256" t="s">
        <v>142</v>
      </c>
      <c r="AU448" s="256" t="s">
        <v>85</v>
      </c>
      <c r="AV448" s="13" t="s">
        <v>85</v>
      </c>
      <c r="AW448" s="13" t="s">
        <v>37</v>
      </c>
      <c r="AX448" s="13" t="s">
        <v>83</v>
      </c>
      <c r="AY448" s="256" t="s">
        <v>131</v>
      </c>
    </row>
    <row r="449" spans="2:12" s="1" customFormat="1" ht="6.95" customHeight="1">
      <c r="B449" s="59"/>
      <c r="C449" s="60"/>
      <c r="D449" s="60"/>
      <c r="E449" s="60"/>
      <c r="F449" s="60"/>
      <c r="G449" s="60"/>
      <c r="H449" s="60"/>
      <c r="I449" s="171"/>
      <c r="J449" s="60"/>
      <c r="K449" s="60"/>
      <c r="L449" s="44"/>
    </row>
  </sheetData>
  <sheetProtection password="CC35" sheet="1" objects="1" scenarios="1" formatColumns="0" formatRows="0" autoFilter="0"/>
  <autoFilter ref="C94:K44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96</v>
      </c>
    </row>
    <row r="3" spans="2:46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85</v>
      </c>
    </row>
    <row r="4" spans="2:46" ht="24.95" customHeight="1">
      <c r="B4" s="21"/>
      <c r="D4" s="142" t="s">
        <v>97</v>
      </c>
      <c r="L4" s="21"/>
      <c r="M4" s="14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4" t="s">
        <v>16</v>
      </c>
      <c r="L6" s="21"/>
    </row>
    <row r="7" spans="2:12" ht="16.5" customHeight="1">
      <c r="B7" s="21"/>
      <c r="E7" s="145" t="str">
        <f>'Rekapitulace stavby'!K6</f>
        <v>Šumperk, Zimní stadion - zpevněné plochy</v>
      </c>
      <c r="F7" s="144"/>
      <c r="G7" s="144"/>
      <c r="H7" s="144"/>
      <c r="L7" s="21"/>
    </row>
    <row r="8" spans="2:12" ht="12" customHeight="1">
      <c r="B8" s="21"/>
      <c r="D8" s="144" t="s">
        <v>98</v>
      </c>
      <c r="L8" s="21"/>
    </row>
    <row r="9" spans="2:12" s="1" customFormat="1" ht="16.5" customHeight="1">
      <c r="B9" s="44"/>
      <c r="E9" s="145" t="s">
        <v>582</v>
      </c>
      <c r="F9" s="1"/>
      <c r="G9" s="1"/>
      <c r="H9" s="1"/>
      <c r="I9" s="146"/>
      <c r="L9" s="44"/>
    </row>
    <row r="10" spans="2:12" s="1" customFormat="1" ht="12" customHeight="1">
      <c r="B10" s="44"/>
      <c r="D10" s="144" t="s">
        <v>100</v>
      </c>
      <c r="I10" s="146"/>
      <c r="L10" s="44"/>
    </row>
    <row r="11" spans="2:12" s="1" customFormat="1" ht="36.95" customHeight="1">
      <c r="B11" s="44"/>
      <c r="E11" s="147" t="s">
        <v>583</v>
      </c>
      <c r="F11" s="1"/>
      <c r="G11" s="1"/>
      <c r="H11" s="1"/>
      <c r="I11" s="146"/>
      <c r="L11" s="44"/>
    </row>
    <row r="12" spans="2:12" s="1" customFormat="1" ht="12">
      <c r="B12" s="44"/>
      <c r="I12" s="146"/>
      <c r="L12" s="44"/>
    </row>
    <row r="13" spans="2:12" s="1" customFormat="1" ht="12" customHeight="1">
      <c r="B13" s="44"/>
      <c r="D13" s="144" t="s">
        <v>18</v>
      </c>
      <c r="F13" s="133" t="s">
        <v>19</v>
      </c>
      <c r="I13" s="148" t="s">
        <v>20</v>
      </c>
      <c r="J13" s="133" t="s">
        <v>19</v>
      </c>
      <c r="L13" s="44"/>
    </row>
    <row r="14" spans="2:12" s="1" customFormat="1" ht="12" customHeight="1">
      <c r="B14" s="44"/>
      <c r="D14" s="144" t="s">
        <v>21</v>
      </c>
      <c r="F14" s="133" t="s">
        <v>22</v>
      </c>
      <c r="I14" s="148" t="s">
        <v>23</v>
      </c>
      <c r="J14" s="149" t="str">
        <f>'Rekapitulace stavby'!AN8</f>
        <v>5. 6. 2019</v>
      </c>
      <c r="L14" s="44"/>
    </row>
    <row r="15" spans="2:12" s="1" customFormat="1" ht="10.8" customHeight="1">
      <c r="B15" s="44"/>
      <c r="I15" s="146"/>
      <c r="L15" s="44"/>
    </row>
    <row r="16" spans="2:12" s="1" customFormat="1" ht="12" customHeight="1">
      <c r="B16" s="44"/>
      <c r="D16" s="144" t="s">
        <v>25</v>
      </c>
      <c r="I16" s="148" t="s">
        <v>26</v>
      </c>
      <c r="J16" s="133" t="s">
        <v>27</v>
      </c>
      <c r="L16" s="44"/>
    </row>
    <row r="17" spans="2:12" s="1" customFormat="1" ht="18" customHeight="1">
      <c r="B17" s="44"/>
      <c r="E17" s="133" t="s">
        <v>28</v>
      </c>
      <c r="I17" s="148" t="s">
        <v>29</v>
      </c>
      <c r="J17" s="133" t="s">
        <v>30</v>
      </c>
      <c r="L17" s="44"/>
    </row>
    <row r="18" spans="2:12" s="1" customFormat="1" ht="6.95" customHeight="1">
      <c r="B18" s="44"/>
      <c r="I18" s="146"/>
      <c r="L18" s="44"/>
    </row>
    <row r="19" spans="2:12" s="1" customFormat="1" ht="12" customHeight="1">
      <c r="B19" s="44"/>
      <c r="D19" s="144" t="s">
        <v>31</v>
      </c>
      <c r="I19" s="148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33"/>
      <c r="G20" s="133"/>
      <c r="H20" s="133"/>
      <c r="I20" s="148" t="s">
        <v>29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6"/>
      <c r="L21" s="44"/>
    </row>
    <row r="22" spans="2:12" s="1" customFormat="1" ht="12" customHeight="1">
      <c r="B22" s="44"/>
      <c r="D22" s="144" t="s">
        <v>33</v>
      </c>
      <c r="I22" s="148" t="s">
        <v>26</v>
      </c>
      <c r="J22" s="133" t="s">
        <v>34</v>
      </c>
      <c r="L22" s="44"/>
    </row>
    <row r="23" spans="2:12" s="1" customFormat="1" ht="18" customHeight="1">
      <c r="B23" s="44"/>
      <c r="E23" s="133" t="s">
        <v>35</v>
      </c>
      <c r="I23" s="148" t="s">
        <v>29</v>
      </c>
      <c r="J23" s="133" t="s">
        <v>36</v>
      </c>
      <c r="L23" s="44"/>
    </row>
    <row r="24" spans="2:12" s="1" customFormat="1" ht="6.95" customHeight="1">
      <c r="B24" s="44"/>
      <c r="I24" s="146"/>
      <c r="L24" s="44"/>
    </row>
    <row r="25" spans="2:12" s="1" customFormat="1" ht="12" customHeight="1">
      <c r="B25" s="44"/>
      <c r="D25" s="144" t="s">
        <v>38</v>
      </c>
      <c r="I25" s="148" t="s">
        <v>26</v>
      </c>
      <c r="J25" s="133" t="s">
        <v>19</v>
      </c>
      <c r="L25" s="44"/>
    </row>
    <row r="26" spans="2:12" s="1" customFormat="1" ht="18" customHeight="1">
      <c r="B26" s="44"/>
      <c r="E26" s="133" t="s">
        <v>39</v>
      </c>
      <c r="I26" s="148" t="s">
        <v>29</v>
      </c>
      <c r="J26" s="133" t="s">
        <v>19</v>
      </c>
      <c r="L26" s="44"/>
    </row>
    <row r="27" spans="2:12" s="1" customFormat="1" ht="6.95" customHeight="1">
      <c r="B27" s="44"/>
      <c r="I27" s="146"/>
      <c r="L27" s="44"/>
    </row>
    <row r="28" spans="2:12" s="1" customFormat="1" ht="12" customHeight="1">
      <c r="B28" s="44"/>
      <c r="D28" s="144" t="s">
        <v>40</v>
      </c>
      <c r="I28" s="146"/>
      <c r="L28" s="44"/>
    </row>
    <row r="29" spans="2:12" s="7" customFormat="1" ht="16.5" customHeight="1">
      <c r="B29" s="150"/>
      <c r="E29" s="151" t="s">
        <v>19</v>
      </c>
      <c r="F29" s="151"/>
      <c r="G29" s="151"/>
      <c r="H29" s="151"/>
      <c r="I29" s="152"/>
      <c r="L29" s="150"/>
    </row>
    <row r="30" spans="2:12" s="1" customFormat="1" ht="6.95" customHeight="1">
      <c r="B30" s="44"/>
      <c r="I30" s="146"/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53"/>
      <c r="J31" s="76"/>
      <c r="K31" s="76"/>
      <c r="L31" s="44"/>
    </row>
    <row r="32" spans="2:12" s="1" customFormat="1" ht="25.4" customHeight="1">
      <c r="B32" s="44"/>
      <c r="D32" s="154" t="s">
        <v>42</v>
      </c>
      <c r="I32" s="146"/>
      <c r="J32" s="155">
        <f>ROUND(J90,2)</f>
        <v>0</v>
      </c>
      <c r="L32" s="44"/>
    </row>
    <row r="33" spans="2:12" s="1" customFormat="1" ht="6.95" customHeight="1">
      <c r="B33" s="44"/>
      <c r="D33" s="76"/>
      <c r="E33" s="76"/>
      <c r="F33" s="76"/>
      <c r="G33" s="76"/>
      <c r="H33" s="76"/>
      <c r="I33" s="153"/>
      <c r="J33" s="76"/>
      <c r="K33" s="76"/>
      <c r="L33" s="44"/>
    </row>
    <row r="34" spans="2:12" s="1" customFormat="1" ht="14.4" customHeight="1">
      <c r="B34" s="44"/>
      <c r="F34" s="156" t="s">
        <v>44</v>
      </c>
      <c r="I34" s="157" t="s">
        <v>43</v>
      </c>
      <c r="J34" s="156" t="s">
        <v>45</v>
      </c>
      <c r="L34" s="44"/>
    </row>
    <row r="35" spans="2:12" s="1" customFormat="1" ht="14.4" customHeight="1">
      <c r="B35" s="44"/>
      <c r="D35" s="158" t="s">
        <v>46</v>
      </c>
      <c r="E35" s="144" t="s">
        <v>47</v>
      </c>
      <c r="F35" s="159">
        <f>ROUND((SUM(BE90:BE153)),2)</f>
        <v>0</v>
      </c>
      <c r="I35" s="160">
        <v>0.21</v>
      </c>
      <c r="J35" s="159">
        <f>ROUND(((SUM(BE90:BE153))*I35),2)</f>
        <v>0</v>
      </c>
      <c r="L35" s="44"/>
    </row>
    <row r="36" spans="2:12" s="1" customFormat="1" ht="14.4" customHeight="1">
      <c r="B36" s="44"/>
      <c r="E36" s="144" t="s">
        <v>48</v>
      </c>
      <c r="F36" s="159">
        <f>ROUND((SUM(BF90:BF153)),2)</f>
        <v>0</v>
      </c>
      <c r="I36" s="160">
        <v>0.15</v>
      </c>
      <c r="J36" s="159">
        <f>ROUND(((SUM(BF90:BF153))*I36),2)</f>
        <v>0</v>
      </c>
      <c r="L36" s="44"/>
    </row>
    <row r="37" spans="2:12" s="1" customFormat="1" ht="14.4" customHeight="1" hidden="1">
      <c r="B37" s="44"/>
      <c r="E37" s="144" t="s">
        <v>49</v>
      </c>
      <c r="F37" s="159">
        <f>ROUND((SUM(BG90:BG153)),2)</f>
        <v>0</v>
      </c>
      <c r="I37" s="160">
        <v>0.21</v>
      </c>
      <c r="J37" s="159">
        <f>0</f>
        <v>0</v>
      </c>
      <c r="L37" s="44"/>
    </row>
    <row r="38" spans="2:12" s="1" customFormat="1" ht="14.4" customHeight="1" hidden="1">
      <c r="B38" s="44"/>
      <c r="E38" s="144" t="s">
        <v>50</v>
      </c>
      <c r="F38" s="159">
        <f>ROUND((SUM(BH90:BH153)),2)</f>
        <v>0</v>
      </c>
      <c r="I38" s="160">
        <v>0.15</v>
      </c>
      <c r="J38" s="159">
        <f>0</f>
        <v>0</v>
      </c>
      <c r="L38" s="44"/>
    </row>
    <row r="39" spans="2:12" s="1" customFormat="1" ht="14.4" customHeight="1" hidden="1">
      <c r="B39" s="44"/>
      <c r="E39" s="144" t="s">
        <v>51</v>
      </c>
      <c r="F39" s="159">
        <f>ROUND((SUM(BI90:BI153)),2)</f>
        <v>0</v>
      </c>
      <c r="I39" s="160">
        <v>0</v>
      </c>
      <c r="J39" s="159">
        <f>0</f>
        <v>0</v>
      </c>
      <c r="L39" s="44"/>
    </row>
    <row r="40" spans="2:12" s="1" customFormat="1" ht="6.95" customHeight="1">
      <c r="B40" s="44"/>
      <c r="I40" s="146"/>
      <c r="L40" s="44"/>
    </row>
    <row r="41" spans="2:12" s="1" customFormat="1" ht="25.4" customHeight="1">
      <c r="B41" s="44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6"/>
      <c r="J41" s="167">
        <f>SUM(J32:J39)</f>
        <v>0</v>
      </c>
      <c r="K41" s="168"/>
      <c r="L41" s="44"/>
    </row>
    <row r="42" spans="2:12" s="1" customFormat="1" ht="14.4" customHeight="1">
      <c r="B42" s="169"/>
      <c r="C42" s="170"/>
      <c r="D42" s="170"/>
      <c r="E42" s="170"/>
      <c r="F42" s="170"/>
      <c r="G42" s="170"/>
      <c r="H42" s="170"/>
      <c r="I42" s="171"/>
      <c r="J42" s="170"/>
      <c r="K42" s="170"/>
      <c r="L42" s="44"/>
    </row>
    <row r="46" spans="2:12" s="1" customFormat="1" ht="6.95" customHeight="1">
      <c r="B46" s="172"/>
      <c r="C46" s="173"/>
      <c r="D46" s="173"/>
      <c r="E46" s="173"/>
      <c r="F46" s="173"/>
      <c r="G46" s="173"/>
      <c r="H46" s="173"/>
      <c r="I46" s="174"/>
      <c r="J46" s="173"/>
      <c r="K46" s="173"/>
      <c r="L46" s="44"/>
    </row>
    <row r="47" spans="2:12" s="1" customFormat="1" ht="24.95" customHeight="1">
      <c r="B47" s="39"/>
      <c r="C47" s="24" t="s">
        <v>102</v>
      </c>
      <c r="D47" s="40"/>
      <c r="E47" s="40"/>
      <c r="F47" s="40"/>
      <c r="G47" s="40"/>
      <c r="H47" s="40"/>
      <c r="I47" s="146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6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6"/>
      <c r="J49" s="40"/>
      <c r="K49" s="40"/>
      <c r="L49" s="44"/>
    </row>
    <row r="50" spans="2:12" s="1" customFormat="1" ht="16.5" customHeight="1">
      <c r="B50" s="39"/>
      <c r="C50" s="40"/>
      <c r="D50" s="40"/>
      <c r="E50" s="175" t="str">
        <f>E7</f>
        <v>Šumperk, Zimní stadion - zpevněné plochy</v>
      </c>
      <c r="F50" s="33"/>
      <c r="G50" s="33"/>
      <c r="H50" s="33"/>
      <c r="I50" s="146"/>
      <c r="J50" s="40"/>
      <c r="K50" s="40"/>
      <c r="L50" s="44"/>
    </row>
    <row r="51" spans="2:12" ht="12" customHeight="1">
      <c r="B51" s="22"/>
      <c r="C51" s="33" t="s">
        <v>98</v>
      </c>
      <c r="D51" s="23"/>
      <c r="E51" s="23"/>
      <c r="F51" s="23"/>
      <c r="G51" s="23"/>
      <c r="H51" s="23"/>
      <c r="I51" s="138"/>
      <c r="J51" s="23"/>
      <c r="K51" s="23"/>
      <c r="L51" s="21"/>
    </row>
    <row r="52" spans="2:12" s="1" customFormat="1" ht="16.5" customHeight="1">
      <c r="B52" s="39"/>
      <c r="C52" s="40"/>
      <c r="D52" s="40"/>
      <c r="E52" s="175" t="s">
        <v>582</v>
      </c>
      <c r="F52" s="40"/>
      <c r="G52" s="40"/>
      <c r="H52" s="40"/>
      <c r="I52" s="146"/>
      <c r="J52" s="40"/>
      <c r="K52" s="40"/>
      <c r="L52" s="44"/>
    </row>
    <row r="53" spans="2:12" s="1" customFormat="1" ht="12" customHeight="1">
      <c r="B53" s="39"/>
      <c r="C53" s="33" t="s">
        <v>100</v>
      </c>
      <c r="D53" s="40"/>
      <c r="E53" s="40"/>
      <c r="F53" s="40"/>
      <c r="G53" s="40"/>
      <c r="H53" s="40"/>
      <c r="I53" s="146"/>
      <c r="J53" s="40"/>
      <c r="K53" s="40"/>
      <c r="L53" s="44"/>
    </row>
    <row r="54" spans="2:12" s="1" customFormat="1" ht="16.5" customHeight="1">
      <c r="B54" s="39"/>
      <c r="C54" s="40"/>
      <c r="D54" s="40"/>
      <c r="E54" s="69" t="str">
        <f>E11</f>
        <v>901 - Vedlejší rozpočtové náklady</v>
      </c>
      <c r="F54" s="40"/>
      <c r="G54" s="40"/>
      <c r="H54" s="40"/>
      <c r="I54" s="146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6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Šumperk</v>
      </c>
      <c r="G56" s="40"/>
      <c r="H56" s="40"/>
      <c r="I56" s="148" t="s">
        <v>23</v>
      </c>
      <c r="J56" s="72" t="str">
        <f>IF(J14="","",J14)</f>
        <v>5. 6. 2019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6"/>
      <c r="J57" s="40"/>
      <c r="K57" s="40"/>
      <c r="L57" s="44"/>
    </row>
    <row r="58" spans="2:12" s="1" customFormat="1" ht="15.15" customHeight="1">
      <c r="B58" s="39"/>
      <c r="C58" s="33" t="s">
        <v>25</v>
      </c>
      <c r="D58" s="40"/>
      <c r="E58" s="40"/>
      <c r="F58" s="28" t="str">
        <f>E17</f>
        <v>Podniky města Šumperka a.s.</v>
      </c>
      <c r="G58" s="40"/>
      <c r="H58" s="40"/>
      <c r="I58" s="148" t="s">
        <v>33</v>
      </c>
      <c r="J58" s="37" t="str">
        <f>E23</f>
        <v>Cekr CZ s.r.o.</v>
      </c>
      <c r="K58" s="40"/>
      <c r="L58" s="44"/>
    </row>
    <row r="59" spans="2:12" s="1" customFormat="1" ht="27.9" customHeight="1">
      <c r="B59" s="39"/>
      <c r="C59" s="33" t="s">
        <v>31</v>
      </c>
      <c r="D59" s="40"/>
      <c r="E59" s="40"/>
      <c r="F59" s="28" t="str">
        <f>IF(E20="","",E20)</f>
        <v>Vyplň údaj</v>
      </c>
      <c r="G59" s="40"/>
      <c r="H59" s="40"/>
      <c r="I59" s="148" t="s">
        <v>38</v>
      </c>
      <c r="J59" s="37" t="str">
        <f>E26</f>
        <v>Jan Zamykal, CS ÚRS 2019 01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6"/>
      <c r="J60" s="40"/>
      <c r="K60" s="40"/>
      <c r="L60" s="44"/>
    </row>
    <row r="61" spans="2:12" s="1" customFormat="1" ht="29.25" customHeight="1">
      <c r="B61" s="39"/>
      <c r="C61" s="176" t="s">
        <v>103</v>
      </c>
      <c r="D61" s="177"/>
      <c r="E61" s="177"/>
      <c r="F61" s="177"/>
      <c r="G61" s="177"/>
      <c r="H61" s="177"/>
      <c r="I61" s="178"/>
      <c r="J61" s="179" t="s">
        <v>104</v>
      </c>
      <c r="K61" s="177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6"/>
      <c r="J62" s="40"/>
      <c r="K62" s="40"/>
      <c r="L62" s="44"/>
    </row>
    <row r="63" spans="2:47" s="1" customFormat="1" ht="22.8" customHeight="1">
      <c r="B63" s="39"/>
      <c r="C63" s="180" t="s">
        <v>74</v>
      </c>
      <c r="D63" s="40"/>
      <c r="E63" s="40"/>
      <c r="F63" s="40"/>
      <c r="G63" s="40"/>
      <c r="H63" s="40"/>
      <c r="I63" s="146"/>
      <c r="J63" s="102">
        <f>J90</f>
        <v>0</v>
      </c>
      <c r="K63" s="40"/>
      <c r="L63" s="44"/>
      <c r="AU63" s="18" t="s">
        <v>105</v>
      </c>
    </row>
    <row r="64" spans="2:12" s="8" customFormat="1" ht="24.95" customHeight="1">
      <c r="B64" s="181"/>
      <c r="C64" s="182"/>
      <c r="D64" s="183" t="s">
        <v>584</v>
      </c>
      <c r="E64" s="184"/>
      <c r="F64" s="184"/>
      <c r="G64" s="184"/>
      <c r="H64" s="184"/>
      <c r="I64" s="185"/>
      <c r="J64" s="186">
        <f>J91</f>
        <v>0</v>
      </c>
      <c r="K64" s="182"/>
      <c r="L64" s="187"/>
    </row>
    <row r="65" spans="2:12" s="9" customFormat="1" ht="19.9" customHeight="1">
      <c r="B65" s="188"/>
      <c r="C65" s="125"/>
      <c r="D65" s="189" t="s">
        <v>585</v>
      </c>
      <c r="E65" s="190"/>
      <c r="F65" s="190"/>
      <c r="G65" s="190"/>
      <c r="H65" s="190"/>
      <c r="I65" s="191"/>
      <c r="J65" s="192">
        <f>J92</f>
        <v>0</v>
      </c>
      <c r="K65" s="125"/>
      <c r="L65" s="193"/>
    </row>
    <row r="66" spans="2:12" s="9" customFormat="1" ht="19.9" customHeight="1">
      <c r="B66" s="188"/>
      <c r="C66" s="125"/>
      <c r="D66" s="189" t="s">
        <v>586</v>
      </c>
      <c r="E66" s="190"/>
      <c r="F66" s="190"/>
      <c r="G66" s="190"/>
      <c r="H66" s="190"/>
      <c r="I66" s="191"/>
      <c r="J66" s="192">
        <f>J104</f>
        <v>0</v>
      </c>
      <c r="K66" s="125"/>
      <c r="L66" s="193"/>
    </row>
    <row r="67" spans="2:12" s="9" customFormat="1" ht="19.9" customHeight="1">
      <c r="B67" s="188"/>
      <c r="C67" s="125"/>
      <c r="D67" s="189" t="s">
        <v>587</v>
      </c>
      <c r="E67" s="190"/>
      <c r="F67" s="190"/>
      <c r="G67" s="190"/>
      <c r="H67" s="190"/>
      <c r="I67" s="191"/>
      <c r="J67" s="192">
        <f>J123</f>
        <v>0</v>
      </c>
      <c r="K67" s="125"/>
      <c r="L67" s="193"/>
    </row>
    <row r="68" spans="2:12" s="9" customFormat="1" ht="19.9" customHeight="1">
      <c r="B68" s="188"/>
      <c r="C68" s="125"/>
      <c r="D68" s="189" t="s">
        <v>588</v>
      </c>
      <c r="E68" s="190"/>
      <c r="F68" s="190"/>
      <c r="G68" s="190"/>
      <c r="H68" s="190"/>
      <c r="I68" s="191"/>
      <c r="J68" s="192">
        <f>J142</f>
        <v>0</v>
      </c>
      <c r="K68" s="125"/>
      <c r="L68" s="193"/>
    </row>
    <row r="69" spans="2:12" s="1" customFormat="1" ht="21.8" customHeight="1">
      <c r="B69" s="39"/>
      <c r="C69" s="40"/>
      <c r="D69" s="40"/>
      <c r="E69" s="40"/>
      <c r="F69" s="40"/>
      <c r="G69" s="40"/>
      <c r="H69" s="40"/>
      <c r="I69" s="146"/>
      <c r="J69" s="40"/>
      <c r="K69" s="40"/>
      <c r="L69" s="44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71"/>
      <c r="J70" s="60"/>
      <c r="K70" s="60"/>
      <c r="L70" s="44"/>
    </row>
    <row r="74" spans="2:12" s="1" customFormat="1" ht="6.95" customHeight="1">
      <c r="B74" s="61"/>
      <c r="C74" s="62"/>
      <c r="D74" s="62"/>
      <c r="E74" s="62"/>
      <c r="F74" s="62"/>
      <c r="G74" s="62"/>
      <c r="H74" s="62"/>
      <c r="I74" s="174"/>
      <c r="J74" s="62"/>
      <c r="K74" s="62"/>
      <c r="L74" s="44"/>
    </row>
    <row r="75" spans="2:12" s="1" customFormat="1" ht="24.95" customHeight="1">
      <c r="B75" s="39"/>
      <c r="C75" s="24" t="s">
        <v>116</v>
      </c>
      <c r="D75" s="40"/>
      <c r="E75" s="40"/>
      <c r="F75" s="40"/>
      <c r="G75" s="40"/>
      <c r="H75" s="40"/>
      <c r="I75" s="146"/>
      <c r="J75" s="40"/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6"/>
      <c r="J76" s="40"/>
      <c r="K76" s="40"/>
      <c r="L76" s="44"/>
    </row>
    <row r="77" spans="2:12" s="1" customFormat="1" ht="12" customHeight="1">
      <c r="B77" s="39"/>
      <c r="C77" s="33" t="s">
        <v>16</v>
      </c>
      <c r="D77" s="40"/>
      <c r="E77" s="40"/>
      <c r="F77" s="40"/>
      <c r="G77" s="40"/>
      <c r="H77" s="40"/>
      <c r="I77" s="146"/>
      <c r="J77" s="40"/>
      <c r="K77" s="40"/>
      <c r="L77" s="44"/>
    </row>
    <row r="78" spans="2:12" s="1" customFormat="1" ht="16.5" customHeight="1">
      <c r="B78" s="39"/>
      <c r="C78" s="40"/>
      <c r="D78" s="40"/>
      <c r="E78" s="175" t="str">
        <f>E7</f>
        <v>Šumperk, Zimní stadion - zpevněné plochy</v>
      </c>
      <c r="F78" s="33"/>
      <c r="G78" s="33"/>
      <c r="H78" s="33"/>
      <c r="I78" s="146"/>
      <c r="J78" s="40"/>
      <c r="K78" s="40"/>
      <c r="L78" s="44"/>
    </row>
    <row r="79" spans="2:12" ht="12" customHeight="1">
      <c r="B79" s="22"/>
      <c r="C79" s="33" t="s">
        <v>98</v>
      </c>
      <c r="D79" s="23"/>
      <c r="E79" s="23"/>
      <c r="F79" s="23"/>
      <c r="G79" s="23"/>
      <c r="H79" s="23"/>
      <c r="I79" s="138"/>
      <c r="J79" s="23"/>
      <c r="K79" s="23"/>
      <c r="L79" s="21"/>
    </row>
    <row r="80" spans="2:12" s="1" customFormat="1" ht="16.5" customHeight="1">
      <c r="B80" s="39"/>
      <c r="C80" s="40"/>
      <c r="D80" s="40"/>
      <c r="E80" s="175" t="s">
        <v>582</v>
      </c>
      <c r="F80" s="40"/>
      <c r="G80" s="40"/>
      <c r="H80" s="40"/>
      <c r="I80" s="146"/>
      <c r="J80" s="40"/>
      <c r="K80" s="40"/>
      <c r="L80" s="44"/>
    </row>
    <row r="81" spans="2:12" s="1" customFormat="1" ht="12" customHeight="1">
      <c r="B81" s="39"/>
      <c r="C81" s="33" t="s">
        <v>100</v>
      </c>
      <c r="D81" s="40"/>
      <c r="E81" s="40"/>
      <c r="F81" s="40"/>
      <c r="G81" s="40"/>
      <c r="H81" s="40"/>
      <c r="I81" s="146"/>
      <c r="J81" s="40"/>
      <c r="K81" s="40"/>
      <c r="L81" s="44"/>
    </row>
    <row r="82" spans="2:12" s="1" customFormat="1" ht="16.5" customHeight="1">
      <c r="B82" s="39"/>
      <c r="C82" s="40"/>
      <c r="D82" s="40"/>
      <c r="E82" s="69" t="str">
        <f>E11</f>
        <v>901 - Vedlejší rozpočtové náklady</v>
      </c>
      <c r="F82" s="40"/>
      <c r="G82" s="40"/>
      <c r="H82" s="40"/>
      <c r="I82" s="146"/>
      <c r="J82" s="40"/>
      <c r="K82" s="40"/>
      <c r="L82" s="44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46"/>
      <c r="J83" s="40"/>
      <c r="K83" s="40"/>
      <c r="L83" s="44"/>
    </row>
    <row r="84" spans="2:12" s="1" customFormat="1" ht="12" customHeight="1">
      <c r="B84" s="39"/>
      <c r="C84" s="33" t="s">
        <v>21</v>
      </c>
      <c r="D84" s="40"/>
      <c r="E84" s="40"/>
      <c r="F84" s="28" t="str">
        <f>F14</f>
        <v>Šumperk</v>
      </c>
      <c r="G84" s="40"/>
      <c r="H84" s="40"/>
      <c r="I84" s="148" t="s">
        <v>23</v>
      </c>
      <c r="J84" s="72" t="str">
        <f>IF(J14="","",J14)</f>
        <v>5. 6. 2019</v>
      </c>
      <c r="K84" s="40"/>
      <c r="L84" s="44"/>
    </row>
    <row r="85" spans="2:12" s="1" customFormat="1" ht="6.95" customHeight="1">
      <c r="B85" s="39"/>
      <c r="C85" s="40"/>
      <c r="D85" s="40"/>
      <c r="E85" s="40"/>
      <c r="F85" s="40"/>
      <c r="G85" s="40"/>
      <c r="H85" s="40"/>
      <c r="I85" s="146"/>
      <c r="J85" s="40"/>
      <c r="K85" s="40"/>
      <c r="L85" s="44"/>
    </row>
    <row r="86" spans="2:12" s="1" customFormat="1" ht="15.15" customHeight="1">
      <c r="B86" s="39"/>
      <c r="C86" s="33" t="s">
        <v>25</v>
      </c>
      <c r="D86" s="40"/>
      <c r="E86" s="40"/>
      <c r="F86" s="28" t="str">
        <f>E17</f>
        <v>Podniky města Šumperka a.s.</v>
      </c>
      <c r="G86" s="40"/>
      <c r="H86" s="40"/>
      <c r="I86" s="148" t="s">
        <v>33</v>
      </c>
      <c r="J86" s="37" t="str">
        <f>E23</f>
        <v>Cekr CZ s.r.o.</v>
      </c>
      <c r="K86" s="40"/>
      <c r="L86" s="44"/>
    </row>
    <row r="87" spans="2:12" s="1" customFormat="1" ht="27.9" customHeight="1">
      <c r="B87" s="39"/>
      <c r="C87" s="33" t="s">
        <v>31</v>
      </c>
      <c r="D87" s="40"/>
      <c r="E87" s="40"/>
      <c r="F87" s="28" t="str">
        <f>IF(E20="","",E20)</f>
        <v>Vyplň údaj</v>
      </c>
      <c r="G87" s="40"/>
      <c r="H87" s="40"/>
      <c r="I87" s="148" t="s">
        <v>38</v>
      </c>
      <c r="J87" s="37" t="str">
        <f>E26</f>
        <v>Jan Zamykal, CS ÚRS 2019 01</v>
      </c>
      <c r="K87" s="40"/>
      <c r="L87" s="44"/>
    </row>
    <row r="88" spans="2:12" s="1" customFormat="1" ht="10.3" customHeight="1">
      <c r="B88" s="39"/>
      <c r="C88" s="40"/>
      <c r="D88" s="40"/>
      <c r="E88" s="40"/>
      <c r="F88" s="40"/>
      <c r="G88" s="40"/>
      <c r="H88" s="40"/>
      <c r="I88" s="146"/>
      <c r="J88" s="40"/>
      <c r="K88" s="40"/>
      <c r="L88" s="44"/>
    </row>
    <row r="89" spans="2:20" s="10" customFormat="1" ht="29.25" customHeight="1">
      <c r="B89" s="194"/>
      <c r="C89" s="195" t="s">
        <v>117</v>
      </c>
      <c r="D89" s="196" t="s">
        <v>61</v>
      </c>
      <c r="E89" s="196" t="s">
        <v>57</v>
      </c>
      <c r="F89" s="196" t="s">
        <v>58</v>
      </c>
      <c r="G89" s="196" t="s">
        <v>118</v>
      </c>
      <c r="H89" s="196" t="s">
        <v>119</v>
      </c>
      <c r="I89" s="197" t="s">
        <v>120</v>
      </c>
      <c r="J89" s="196" t="s">
        <v>104</v>
      </c>
      <c r="K89" s="198" t="s">
        <v>121</v>
      </c>
      <c r="L89" s="199"/>
      <c r="M89" s="92" t="s">
        <v>19</v>
      </c>
      <c r="N89" s="93" t="s">
        <v>46</v>
      </c>
      <c r="O89" s="93" t="s">
        <v>122</v>
      </c>
      <c r="P89" s="93" t="s">
        <v>123</v>
      </c>
      <c r="Q89" s="93" t="s">
        <v>124</v>
      </c>
      <c r="R89" s="93" t="s">
        <v>125</v>
      </c>
      <c r="S89" s="93" t="s">
        <v>126</v>
      </c>
      <c r="T89" s="94" t="s">
        <v>127</v>
      </c>
    </row>
    <row r="90" spans="2:63" s="1" customFormat="1" ht="22.8" customHeight="1">
      <c r="B90" s="39"/>
      <c r="C90" s="99" t="s">
        <v>128</v>
      </c>
      <c r="D90" s="40"/>
      <c r="E90" s="40"/>
      <c r="F90" s="40"/>
      <c r="G90" s="40"/>
      <c r="H90" s="40"/>
      <c r="I90" s="146"/>
      <c r="J90" s="200">
        <f>BK90</f>
        <v>0</v>
      </c>
      <c r="K90" s="40"/>
      <c r="L90" s="44"/>
      <c r="M90" s="95"/>
      <c r="N90" s="96"/>
      <c r="O90" s="96"/>
      <c r="P90" s="201">
        <f>P91</f>
        <v>0</v>
      </c>
      <c r="Q90" s="96"/>
      <c r="R90" s="201">
        <f>R91</f>
        <v>0</v>
      </c>
      <c r="S90" s="96"/>
      <c r="T90" s="202">
        <f>T91</f>
        <v>0</v>
      </c>
      <c r="AT90" s="18" t="s">
        <v>75</v>
      </c>
      <c r="AU90" s="18" t="s">
        <v>105</v>
      </c>
      <c r="BK90" s="203">
        <f>BK91</f>
        <v>0</v>
      </c>
    </row>
    <row r="91" spans="2:63" s="11" customFormat="1" ht="25.9" customHeight="1">
      <c r="B91" s="204"/>
      <c r="C91" s="205"/>
      <c r="D91" s="206" t="s">
        <v>75</v>
      </c>
      <c r="E91" s="207" t="s">
        <v>589</v>
      </c>
      <c r="F91" s="207" t="s">
        <v>95</v>
      </c>
      <c r="G91" s="205"/>
      <c r="H91" s="205"/>
      <c r="I91" s="208"/>
      <c r="J91" s="209">
        <f>BK91</f>
        <v>0</v>
      </c>
      <c r="K91" s="205"/>
      <c r="L91" s="210"/>
      <c r="M91" s="211"/>
      <c r="N91" s="212"/>
      <c r="O91" s="212"/>
      <c r="P91" s="213">
        <f>P92+P104+P123+P142</f>
        <v>0</v>
      </c>
      <c r="Q91" s="212"/>
      <c r="R91" s="213">
        <f>R92+R104+R123+R142</f>
        <v>0</v>
      </c>
      <c r="S91" s="212"/>
      <c r="T91" s="214">
        <f>T92+T104+T123+T142</f>
        <v>0</v>
      </c>
      <c r="AR91" s="215" t="s">
        <v>170</v>
      </c>
      <c r="AT91" s="216" t="s">
        <v>75</v>
      </c>
      <c r="AU91" s="216" t="s">
        <v>76</v>
      </c>
      <c r="AY91" s="215" t="s">
        <v>131</v>
      </c>
      <c r="BK91" s="217">
        <f>BK92+BK104+BK123+BK142</f>
        <v>0</v>
      </c>
    </row>
    <row r="92" spans="2:63" s="11" customFormat="1" ht="22.8" customHeight="1">
      <c r="B92" s="204"/>
      <c r="C92" s="205"/>
      <c r="D92" s="206" t="s">
        <v>75</v>
      </c>
      <c r="E92" s="218" t="s">
        <v>590</v>
      </c>
      <c r="F92" s="218" t="s">
        <v>591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SUM(P93:P103)</f>
        <v>0</v>
      </c>
      <c r="Q92" s="212"/>
      <c r="R92" s="213">
        <f>SUM(R93:R103)</f>
        <v>0</v>
      </c>
      <c r="S92" s="212"/>
      <c r="T92" s="214">
        <f>SUM(T93:T103)</f>
        <v>0</v>
      </c>
      <c r="AR92" s="215" t="s">
        <v>170</v>
      </c>
      <c r="AT92" s="216" t="s">
        <v>75</v>
      </c>
      <c r="AU92" s="216" t="s">
        <v>83</v>
      </c>
      <c r="AY92" s="215" t="s">
        <v>131</v>
      </c>
      <c r="BK92" s="217">
        <f>SUM(BK93:BK103)</f>
        <v>0</v>
      </c>
    </row>
    <row r="93" spans="2:65" s="1" customFormat="1" ht="16.5" customHeight="1">
      <c r="B93" s="39"/>
      <c r="C93" s="220" t="s">
        <v>83</v>
      </c>
      <c r="D93" s="220" t="s">
        <v>133</v>
      </c>
      <c r="E93" s="221" t="s">
        <v>592</v>
      </c>
      <c r="F93" s="222" t="s">
        <v>593</v>
      </c>
      <c r="G93" s="223" t="s">
        <v>383</v>
      </c>
      <c r="H93" s="224">
        <v>1</v>
      </c>
      <c r="I93" s="225"/>
      <c r="J93" s="226">
        <f>ROUND(I93*H93,2)</f>
        <v>0</v>
      </c>
      <c r="K93" s="222" t="s">
        <v>137</v>
      </c>
      <c r="L93" s="44"/>
      <c r="M93" s="227" t="s">
        <v>19</v>
      </c>
      <c r="N93" s="228" t="s">
        <v>47</v>
      </c>
      <c r="O93" s="84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1" t="s">
        <v>594</v>
      </c>
      <c r="AT93" s="231" t="s">
        <v>133</v>
      </c>
      <c r="AU93" s="231" t="s">
        <v>85</v>
      </c>
      <c r="AY93" s="18" t="s">
        <v>131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8" t="s">
        <v>83</v>
      </c>
      <c r="BK93" s="232">
        <f>ROUND(I93*H93,2)</f>
        <v>0</v>
      </c>
      <c r="BL93" s="18" t="s">
        <v>594</v>
      </c>
      <c r="BM93" s="231" t="s">
        <v>595</v>
      </c>
    </row>
    <row r="94" spans="2:47" s="1" customFormat="1" ht="12">
      <c r="B94" s="39"/>
      <c r="C94" s="40"/>
      <c r="D94" s="233" t="s">
        <v>140</v>
      </c>
      <c r="E94" s="40"/>
      <c r="F94" s="234" t="s">
        <v>596</v>
      </c>
      <c r="G94" s="40"/>
      <c r="H94" s="40"/>
      <c r="I94" s="146"/>
      <c r="J94" s="40"/>
      <c r="K94" s="40"/>
      <c r="L94" s="44"/>
      <c r="M94" s="235"/>
      <c r="N94" s="84"/>
      <c r="O94" s="84"/>
      <c r="P94" s="84"/>
      <c r="Q94" s="84"/>
      <c r="R94" s="84"/>
      <c r="S94" s="84"/>
      <c r="T94" s="85"/>
      <c r="AT94" s="18" t="s">
        <v>140</v>
      </c>
      <c r="AU94" s="18" t="s">
        <v>85</v>
      </c>
    </row>
    <row r="95" spans="2:51" s="12" customFormat="1" ht="12">
      <c r="B95" s="236"/>
      <c r="C95" s="237"/>
      <c r="D95" s="233" t="s">
        <v>142</v>
      </c>
      <c r="E95" s="238" t="s">
        <v>19</v>
      </c>
      <c r="F95" s="239" t="s">
        <v>597</v>
      </c>
      <c r="G95" s="237"/>
      <c r="H95" s="238" t="s">
        <v>19</v>
      </c>
      <c r="I95" s="240"/>
      <c r="J95" s="237"/>
      <c r="K95" s="237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142</v>
      </c>
      <c r="AU95" s="245" t="s">
        <v>85</v>
      </c>
      <c r="AV95" s="12" t="s">
        <v>83</v>
      </c>
      <c r="AW95" s="12" t="s">
        <v>37</v>
      </c>
      <c r="AX95" s="12" t="s">
        <v>76</v>
      </c>
      <c r="AY95" s="245" t="s">
        <v>131</v>
      </c>
    </row>
    <row r="96" spans="2:51" s="12" customFormat="1" ht="12">
      <c r="B96" s="236"/>
      <c r="C96" s="237"/>
      <c r="D96" s="233" t="s">
        <v>142</v>
      </c>
      <c r="E96" s="238" t="s">
        <v>19</v>
      </c>
      <c r="F96" s="239" t="s">
        <v>598</v>
      </c>
      <c r="G96" s="237"/>
      <c r="H96" s="238" t="s">
        <v>19</v>
      </c>
      <c r="I96" s="240"/>
      <c r="J96" s="237"/>
      <c r="K96" s="237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142</v>
      </c>
      <c r="AU96" s="245" t="s">
        <v>85</v>
      </c>
      <c r="AV96" s="12" t="s">
        <v>83</v>
      </c>
      <c r="AW96" s="12" t="s">
        <v>37</v>
      </c>
      <c r="AX96" s="12" t="s">
        <v>76</v>
      </c>
      <c r="AY96" s="245" t="s">
        <v>131</v>
      </c>
    </row>
    <row r="97" spans="2:51" s="13" customFormat="1" ht="12">
      <c r="B97" s="246"/>
      <c r="C97" s="247"/>
      <c r="D97" s="233" t="s">
        <v>142</v>
      </c>
      <c r="E97" s="248" t="s">
        <v>19</v>
      </c>
      <c r="F97" s="249" t="s">
        <v>83</v>
      </c>
      <c r="G97" s="247"/>
      <c r="H97" s="250">
        <v>1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AT97" s="256" t="s">
        <v>142</v>
      </c>
      <c r="AU97" s="256" t="s">
        <v>85</v>
      </c>
      <c r="AV97" s="13" t="s">
        <v>85</v>
      </c>
      <c r="AW97" s="13" t="s">
        <v>37</v>
      </c>
      <c r="AX97" s="13" t="s">
        <v>76</v>
      </c>
      <c r="AY97" s="256" t="s">
        <v>131</v>
      </c>
    </row>
    <row r="98" spans="2:51" s="14" customFormat="1" ht="12">
      <c r="B98" s="257"/>
      <c r="C98" s="258"/>
      <c r="D98" s="233" t="s">
        <v>142</v>
      </c>
      <c r="E98" s="259" t="s">
        <v>19</v>
      </c>
      <c r="F98" s="260" t="s">
        <v>146</v>
      </c>
      <c r="G98" s="258"/>
      <c r="H98" s="261">
        <v>1</v>
      </c>
      <c r="I98" s="262"/>
      <c r="J98" s="258"/>
      <c r="K98" s="258"/>
      <c r="L98" s="263"/>
      <c r="M98" s="264"/>
      <c r="N98" s="265"/>
      <c r="O98" s="265"/>
      <c r="P98" s="265"/>
      <c r="Q98" s="265"/>
      <c r="R98" s="265"/>
      <c r="S98" s="265"/>
      <c r="T98" s="266"/>
      <c r="AT98" s="267" t="s">
        <v>142</v>
      </c>
      <c r="AU98" s="267" t="s">
        <v>85</v>
      </c>
      <c r="AV98" s="14" t="s">
        <v>138</v>
      </c>
      <c r="AW98" s="14" t="s">
        <v>37</v>
      </c>
      <c r="AX98" s="14" t="s">
        <v>83</v>
      </c>
      <c r="AY98" s="267" t="s">
        <v>131</v>
      </c>
    </row>
    <row r="99" spans="2:65" s="1" customFormat="1" ht="16.5" customHeight="1">
      <c r="B99" s="39"/>
      <c r="C99" s="220" t="s">
        <v>85</v>
      </c>
      <c r="D99" s="220" t="s">
        <v>133</v>
      </c>
      <c r="E99" s="221" t="s">
        <v>599</v>
      </c>
      <c r="F99" s="222" t="s">
        <v>600</v>
      </c>
      <c r="G99" s="223" t="s">
        <v>269</v>
      </c>
      <c r="H99" s="224">
        <v>1</v>
      </c>
      <c r="I99" s="225"/>
      <c r="J99" s="226">
        <f>ROUND(I99*H99,2)</f>
        <v>0</v>
      </c>
      <c r="K99" s="222" t="s">
        <v>137</v>
      </c>
      <c r="L99" s="44"/>
      <c r="M99" s="227" t="s">
        <v>19</v>
      </c>
      <c r="N99" s="228" t="s">
        <v>47</v>
      </c>
      <c r="O99" s="84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1" t="s">
        <v>594</v>
      </c>
      <c r="AT99" s="231" t="s">
        <v>133</v>
      </c>
      <c r="AU99" s="231" t="s">
        <v>85</v>
      </c>
      <c r="AY99" s="18" t="s">
        <v>131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8" t="s">
        <v>83</v>
      </c>
      <c r="BK99" s="232">
        <f>ROUND(I99*H99,2)</f>
        <v>0</v>
      </c>
      <c r="BL99" s="18" t="s">
        <v>594</v>
      </c>
      <c r="BM99" s="231" t="s">
        <v>601</v>
      </c>
    </row>
    <row r="100" spans="2:47" s="1" customFormat="1" ht="12">
      <c r="B100" s="39"/>
      <c r="C100" s="40"/>
      <c r="D100" s="233" t="s">
        <v>140</v>
      </c>
      <c r="E100" s="40"/>
      <c r="F100" s="234" t="s">
        <v>602</v>
      </c>
      <c r="G100" s="40"/>
      <c r="H100" s="40"/>
      <c r="I100" s="146"/>
      <c r="J100" s="40"/>
      <c r="K100" s="40"/>
      <c r="L100" s="44"/>
      <c r="M100" s="235"/>
      <c r="N100" s="84"/>
      <c r="O100" s="84"/>
      <c r="P100" s="84"/>
      <c r="Q100" s="84"/>
      <c r="R100" s="84"/>
      <c r="S100" s="84"/>
      <c r="T100" s="85"/>
      <c r="AT100" s="18" t="s">
        <v>140</v>
      </c>
      <c r="AU100" s="18" t="s">
        <v>85</v>
      </c>
    </row>
    <row r="101" spans="2:51" s="12" customFormat="1" ht="12">
      <c r="B101" s="236"/>
      <c r="C101" s="237"/>
      <c r="D101" s="233" t="s">
        <v>142</v>
      </c>
      <c r="E101" s="238" t="s">
        <v>19</v>
      </c>
      <c r="F101" s="239" t="s">
        <v>603</v>
      </c>
      <c r="G101" s="237"/>
      <c r="H101" s="238" t="s">
        <v>19</v>
      </c>
      <c r="I101" s="240"/>
      <c r="J101" s="237"/>
      <c r="K101" s="237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142</v>
      </c>
      <c r="AU101" s="245" t="s">
        <v>85</v>
      </c>
      <c r="AV101" s="12" t="s">
        <v>83</v>
      </c>
      <c r="AW101" s="12" t="s">
        <v>37</v>
      </c>
      <c r="AX101" s="12" t="s">
        <v>76</v>
      </c>
      <c r="AY101" s="245" t="s">
        <v>131</v>
      </c>
    </row>
    <row r="102" spans="2:51" s="13" customFormat="1" ht="12">
      <c r="B102" s="246"/>
      <c r="C102" s="247"/>
      <c r="D102" s="233" t="s">
        <v>142</v>
      </c>
      <c r="E102" s="248" t="s">
        <v>19</v>
      </c>
      <c r="F102" s="249" t="s">
        <v>83</v>
      </c>
      <c r="G102" s="247"/>
      <c r="H102" s="250">
        <v>1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142</v>
      </c>
      <c r="AU102" s="256" t="s">
        <v>85</v>
      </c>
      <c r="AV102" s="13" t="s">
        <v>85</v>
      </c>
      <c r="AW102" s="13" t="s">
        <v>37</v>
      </c>
      <c r="AX102" s="13" t="s">
        <v>76</v>
      </c>
      <c r="AY102" s="256" t="s">
        <v>131</v>
      </c>
    </row>
    <row r="103" spans="2:51" s="14" customFormat="1" ht="12">
      <c r="B103" s="257"/>
      <c r="C103" s="258"/>
      <c r="D103" s="233" t="s">
        <v>142</v>
      </c>
      <c r="E103" s="259" t="s">
        <v>19</v>
      </c>
      <c r="F103" s="260" t="s">
        <v>146</v>
      </c>
      <c r="G103" s="258"/>
      <c r="H103" s="261">
        <v>1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AT103" s="267" t="s">
        <v>142</v>
      </c>
      <c r="AU103" s="267" t="s">
        <v>85</v>
      </c>
      <c r="AV103" s="14" t="s">
        <v>138</v>
      </c>
      <c r="AW103" s="14" t="s">
        <v>37</v>
      </c>
      <c r="AX103" s="14" t="s">
        <v>83</v>
      </c>
      <c r="AY103" s="267" t="s">
        <v>131</v>
      </c>
    </row>
    <row r="104" spans="2:63" s="11" customFormat="1" ht="22.8" customHeight="1">
      <c r="B104" s="204"/>
      <c r="C104" s="205"/>
      <c r="D104" s="206" t="s">
        <v>75</v>
      </c>
      <c r="E104" s="218" t="s">
        <v>604</v>
      </c>
      <c r="F104" s="218" t="s">
        <v>605</v>
      </c>
      <c r="G104" s="205"/>
      <c r="H104" s="205"/>
      <c r="I104" s="208"/>
      <c r="J104" s="219">
        <f>BK104</f>
        <v>0</v>
      </c>
      <c r="K104" s="205"/>
      <c r="L104" s="210"/>
      <c r="M104" s="211"/>
      <c r="N104" s="212"/>
      <c r="O104" s="212"/>
      <c r="P104" s="213">
        <f>SUM(P105:P122)</f>
        <v>0</v>
      </c>
      <c r="Q104" s="212"/>
      <c r="R104" s="213">
        <f>SUM(R105:R122)</f>
        <v>0</v>
      </c>
      <c r="S104" s="212"/>
      <c r="T104" s="214">
        <f>SUM(T105:T122)</f>
        <v>0</v>
      </c>
      <c r="AR104" s="215" t="s">
        <v>170</v>
      </c>
      <c r="AT104" s="216" t="s">
        <v>75</v>
      </c>
      <c r="AU104" s="216" t="s">
        <v>83</v>
      </c>
      <c r="AY104" s="215" t="s">
        <v>131</v>
      </c>
      <c r="BK104" s="217">
        <f>SUM(BK105:BK122)</f>
        <v>0</v>
      </c>
    </row>
    <row r="105" spans="2:65" s="1" customFormat="1" ht="16.5" customHeight="1">
      <c r="B105" s="39"/>
      <c r="C105" s="220" t="s">
        <v>155</v>
      </c>
      <c r="D105" s="220" t="s">
        <v>133</v>
      </c>
      <c r="E105" s="221" t="s">
        <v>606</v>
      </c>
      <c r="F105" s="222" t="s">
        <v>605</v>
      </c>
      <c r="G105" s="223" t="s">
        <v>383</v>
      </c>
      <c r="H105" s="224">
        <v>1</v>
      </c>
      <c r="I105" s="225"/>
      <c r="J105" s="226">
        <f>ROUND(I105*H105,2)</f>
        <v>0</v>
      </c>
      <c r="K105" s="222" t="s">
        <v>137</v>
      </c>
      <c r="L105" s="44"/>
      <c r="M105" s="227" t="s">
        <v>19</v>
      </c>
      <c r="N105" s="228" t="s">
        <v>47</v>
      </c>
      <c r="O105" s="84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1" t="s">
        <v>594</v>
      </c>
      <c r="AT105" s="231" t="s">
        <v>133</v>
      </c>
      <c r="AU105" s="231" t="s">
        <v>85</v>
      </c>
      <c r="AY105" s="18" t="s">
        <v>131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8" t="s">
        <v>83</v>
      </c>
      <c r="BK105" s="232">
        <f>ROUND(I105*H105,2)</f>
        <v>0</v>
      </c>
      <c r="BL105" s="18" t="s">
        <v>594</v>
      </c>
      <c r="BM105" s="231" t="s">
        <v>607</v>
      </c>
    </row>
    <row r="106" spans="2:47" s="1" customFormat="1" ht="12">
      <c r="B106" s="39"/>
      <c r="C106" s="40"/>
      <c r="D106" s="233" t="s">
        <v>140</v>
      </c>
      <c r="E106" s="40"/>
      <c r="F106" s="234" t="s">
        <v>608</v>
      </c>
      <c r="G106" s="40"/>
      <c r="H106" s="40"/>
      <c r="I106" s="146"/>
      <c r="J106" s="40"/>
      <c r="K106" s="40"/>
      <c r="L106" s="44"/>
      <c r="M106" s="235"/>
      <c r="N106" s="84"/>
      <c r="O106" s="84"/>
      <c r="P106" s="84"/>
      <c r="Q106" s="84"/>
      <c r="R106" s="84"/>
      <c r="S106" s="84"/>
      <c r="T106" s="85"/>
      <c r="AT106" s="18" t="s">
        <v>140</v>
      </c>
      <c r="AU106" s="18" t="s">
        <v>85</v>
      </c>
    </row>
    <row r="107" spans="2:47" s="1" customFormat="1" ht="12">
      <c r="B107" s="39"/>
      <c r="C107" s="40"/>
      <c r="D107" s="233" t="s">
        <v>387</v>
      </c>
      <c r="E107" s="40"/>
      <c r="F107" s="289" t="s">
        <v>609</v>
      </c>
      <c r="G107" s="40"/>
      <c r="H107" s="40"/>
      <c r="I107" s="146"/>
      <c r="J107" s="40"/>
      <c r="K107" s="40"/>
      <c r="L107" s="44"/>
      <c r="M107" s="235"/>
      <c r="N107" s="84"/>
      <c r="O107" s="84"/>
      <c r="P107" s="84"/>
      <c r="Q107" s="84"/>
      <c r="R107" s="84"/>
      <c r="S107" s="84"/>
      <c r="T107" s="85"/>
      <c r="AT107" s="18" t="s">
        <v>387</v>
      </c>
      <c r="AU107" s="18" t="s">
        <v>85</v>
      </c>
    </row>
    <row r="108" spans="2:51" s="12" customFormat="1" ht="12">
      <c r="B108" s="236"/>
      <c r="C108" s="237"/>
      <c r="D108" s="233" t="s">
        <v>142</v>
      </c>
      <c r="E108" s="238" t="s">
        <v>19</v>
      </c>
      <c r="F108" s="239" t="s">
        <v>610</v>
      </c>
      <c r="G108" s="237"/>
      <c r="H108" s="238" t="s">
        <v>19</v>
      </c>
      <c r="I108" s="240"/>
      <c r="J108" s="237"/>
      <c r="K108" s="237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142</v>
      </c>
      <c r="AU108" s="245" t="s">
        <v>85</v>
      </c>
      <c r="AV108" s="12" t="s">
        <v>83</v>
      </c>
      <c r="AW108" s="12" t="s">
        <v>37</v>
      </c>
      <c r="AX108" s="12" t="s">
        <v>76</v>
      </c>
      <c r="AY108" s="245" t="s">
        <v>131</v>
      </c>
    </row>
    <row r="109" spans="2:51" s="13" customFormat="1" ht="12">
      <c r="B109" s="246"/>
      <c r="C109" s="247"/>
      <c r="D109" s="233" t="s">
        <v>142</v>
      </c>
      <c r="E109" s="248" t="s">
        <v>19</v>
      </c>
      <c r="F109" s="249" t="s">
        <v>83</v>
      </c>
      <c r="G109" s="247"/>
      <c r="H109" s="250">
        <v>1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142</v>
      </c>
      <c r="AU109" s="256" t="s">
        <v>85</v>
      </c>
      <c r="AV109" s="13" t="s">
        <v>85</v>
      </c>
      <c r="AW109" s="13" t="s">
        <v>37</v>
      </c>
      <c r="AX109" s="13" t="s">
        <v>76</v>
      </c>
      <c r="AY109" s="256" t="s">
        <v>131</v>
      </c>
    </row>
    <row r="110" spans="2:51" s="14" customFormat="1" ht="12">
      <c r="B110" s="257"/>
      <c r="C110" s="258"/>
      <c r="D110" s="233" t="s">
        <v>142</v>
      </c>
      <c r="E110" s="259" t="s">
        <v>19</v>
      </c>
      <c r="F110" s="260" t="s">
        <v>146</v>
      </c>
      <c r="G110" s="258"/>
      <c r="H110" s="261">
        <v>1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AT110" s="267" t="s">
        <v>142</v>
      </c>
      <c r="AU110" s="267" t="s">
        <v>85</v>
      </c>
      <c r="AV110" s="14" t="s">
        <v>138</v>
      </c>
      <c r="AW110" s="14" t="s">
        <v>37</v>
      </c>
      <c r="AX110" s="14" t="s">
        <v>83</v>
      </c>
      <c r="AY110" s="267" t="s">
        <v>131</v>
      </c>
    </row>
    <row r="111" spans="2:65" s="1" customFormat="1" ht="16.5" customHeight="1">
      <c r="B111" s="39"/>
      <c r="C111" s="220" t="s">
        <v>138</v>
      </c>
      <c r="D111" s="220" t="s">
        <v>133</v>
      </c>
      <c r="E111" s="221" t="s">
        <v>611</v>
      </c>
      <c r="F111" s="222" t="s">
        <v>612</v>
      </c>
      <c r="G111" s="223" t="s">
        <v>383</v>
      </c>
      <c r="H111" s="224">
        <v>1</v>
      </c>
      <c r="I111" s="225"/>
      <c r="J111" s="226">
        <f>ROUND(I111*H111,2)</f>
        <v>0</v>
      </c>
      <c r="K111" s="222" t="s">
        <v>137</v>
      </c>
      <c r="L111" s="44"/>
      <c r="M111" s="227" t="s">
        <v>19</v>
      </c>
      <c r="N111" s="228" t="s">
        <v>47</v>
      </c>
      <c r="O111" s="84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1" t="s">
        <v>594</v>
      </c>
      <c r="AT111" s="231" t="s">
        <v>133</v>
      </c>
      <c r="AU111" s="231" t="s">
        <v>85</v>
      </c>
      <c r="AY111" s="18" t="s">
        <v>131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83</v>
      </c>
      <c r="BK111" s="232">
        <f>ROUND(I111*H111,2)</f>
        <v>0</v>
      </c>
      <c r="BL111" s="18" t="s">
        <v>594</v>
      </c>
      <c r="BM111" s="231" t="s">
        <v>613</v>
      </c>
    </row>
    <row r="112" spans="2:47" s="1" customFormat="1" ht="12">
      <c r="B112" s="39"/>
      <c r="C112" s="40"/>
      <c r="D112" s="233" t="s">
        <v>140</v>
      </c>
      <c r="E112" s="40"/>
      <c r="F112" s="234" t="s">
        <v>612</v>
      </c>
      <c r="G112" s="40"/>
      <c r="H112" s="40"/>
      <c r="I112" s="146"/>
      <c r="J112" s="40"/>
      <c r="K112" s="40"/>
      <c r="L112" s="44"/>
      <c r="M112" s="235"/>
      <c r="N112" s="84"/>
      <c r="O112" s="84"/>
      <c r="P112" s="84"/>
      <c r="Q112" s="84"/>
      <c r="R112" s="84"/>
      <c r="S112" s="84"/>
      <c r="T112" s="85"/>
      <c r="AT112" s="18" t="s">
        <v>140</v>
      </c>
      <c r="AU112" s="18" t="s">
        <v>85</v>
      </c>
    </row>
    <row r="113" spans="2:47" s="1" customFormat="1" ht="12">
      <c r="B113" s="39"/>
      <c r="C113" s="40"/>
      <c r="D113" s="233" t="s">
        <v>387</v>
      </c>
      <c r="E113" s="40"/>
      <c r="F113" s="289" t="s">
        <v>614</v>
      </c>
      <c r="G113" s="40"/>
      <c r="H113" s="40"/>
      <c r="I113" s="146"/>
      <c r="J113" s="40"/>
      <c r="K113" s="40"/>
      <c r="L113" s="44"/>
      <c r="M113" s="235"/>
      <c r="N113" s="84"/>
      <c r="O113" s="84"/>
      <c r="P113" s="84"/>
      <c r="Q113" s="84"/>
      <c r="R113" s="84"/>
      <c r="S113" s="84"/>
      <c r="T113" s="85"/>
      <c r="AT113" s="18" t="s">
        <v>387</v>
      </c>
      <c r="AU113" s="18" t="s">
        <v>85</v>
      </c>
    </row>
    <row r="114" spans="2:51" s="12" customFormat="1" ht="12">
      <c r="B114" s="236"/>
      <c r="C114" s="237"/>
      <c r="D114" s="233" t="s">
        <v>142</v>
      </c>
      <c r="E114" s="238" t="s">
        <v>19</v>
      </c>
      <c r="F114" s="239" t="s">
        <v>615</v>
      </c>
      <c r="G114" s="237"/>
      <c r="H114" s="238" t="s">
        <v>19</v>
      </c>
      <c r="I114" s="240"/>
      <c r="J114" s="237"/>
      <c r="K114" s="237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142</v>
      </c>
      <c r="AU114" s="245" t="s">
        <v>85</v>
      </c>
      <c r="AV114" s="12" t="s">
        <v>83</v>
      </c>
      <c r="AW114" s="12" t="s">
        <v>37</v>
      </c>
      <c r="AX114" s="12" t="s">
        <v>76</v>
      </c>
      <c r="AY114" s="245" t="s">
        <v>131</v>
      </c>
    </row>
    <row r="115" spans="2:51" s="13" customFormat="1" ht="12">
      <c r="B115" s="246"/>
      <c r="C115" s="247"/>
      <c r="D115" s="233" t="s">
        <v>142</v>
      </c>
      <c r="E115" s="248" t="s">
        <v>19</v>
      </c>
      <c r="F115" s="249" t="s">
        <v>83</v>
      </c>
      <c r="G115" s="247"/>
      <c r="H115" s="250">
        <v>1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AT115" s="256" t="s">
        <v>142</v>
      </c>
      <c r="AU115" s="256" t="s">
        <v>85</v>
      </c>
      <c r="AV115" s="13" t="s">
        <v>85</v>
      </c>
      <c r="AW115" s="13" t="s">
        <v>37</v>
      </c>
      <c r="AX115" s="13" t="s">
        <v>76</v>
      </c>
      <c r="AY115" s="256" t="s">
        <v>131</v>
      </c>
    </row>
    <row r="116" spans="2:51" s="14" customFormat="1" ht="12">
      <c r="B116" s="257"/>
      <c r="C116" s="258"/>
      <c r="D116" s="233" t="s">
        <v>142</v>
      </c>
      <c r="E116" s="259" t="s">
        <v>19</v>
      </c>
      <c r="F116" s="260" t="s">
        <v>146</v>
      </c>
      <c r="G116" s="258"/>
      <c r="H116" s="261">
        <v>1</v>
      </c>
      <c r="I116" s="262"/>
      <c r="J116" s="258"/>
      <c r="K116" s="258"/>
      <c r="L116" s="263"/>
      <c r="M116" s="264"/>
      <c r="N116" s="265"/>
      <c r="O116" s="265"/>
      <c r="P116" s="265"/>
      <c r="Q116" s="265"/>
      <c r="R116" s="265"/>
      <c r="S116" s="265"/>
      <c r="T116" s="266"/>
      <c r="AT116" s="267" t="s">
        <v>142</v>
      </c>
      <c r="AU116" s="267" t="s">
        <v>85</v>
      </c>
      <c r="AV116" s="14" t="s">
        <v>138</v>
      </c>
      <c r="AW116" s="14" t="s">
        <v>37</v>
      </c>
      <c r="AX116" s="14" t="s">
        <v>83</v>
      </c>
      <c r="AY116" s="267" t="s">
        <v>131</v>
      </c>
    </row>
    <row r="117" spans="2:65" s="1" customFormat="1" ht="16.5" customHeight="1">
      <c r="B117" s="39"/>
      <c r="C117" s="220" t="s">
        <v>170</v>
      </c>
      <c r="D117" s="220" t="s">
        <v>133</v>
      </c>
      <c r="E117" s="221" t="s">
        <v>616</v>
      </c>
      <c r="F117" s="222" t="s">
        <v>617</v>
      </c>
      <c r="G117" s="223" t="s">
        <v>383</v>
      </c>
      <c r="H117" s="224">
        <v>1</v>
      </c>
      <c r="I117" s="225"/>
      <c r="J117" s="226">
        <f>ROUND(I117*H117,2)</f>
        <v>0</v>
      </c>
      <c r="K117" s="222" t="s">
        <v>137</v>
      </c>
      <c r="L117" s="44"/>
      <c r="M117" s="227" t="s">
        <v>19</v>
      </c>
      <c r="N117" s="228" t="s">
        <v>47</v>
      </c>
      <c r="O117" s="84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1" t="s">
        <v>594</v>
      </c>
      <c r="AT117" s="231" t="s">
        <v>133</v>
      </c>
      <c r="AU117" s="231" t="s">
        <v>85</v>
      </c>
      <c r="AY117" s="18" t="s">
        <v>131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83</v>
      </c>
      <c r="BK117" s="232">
        <f>ROUND(I117*H117,2)</f>
        <v>0</v>
      </c>
      <c r="BL117" s="18" t="s">
        <v>594</v>
      </c>
      <c r="BM117" s="231" t="s">
        <v>618</v>
      </c>
    </row>
    <row r="118" spans="2:47" s="1" customFormat="1" ht="12">
      <c r="B118" s="39"/>
      <c r="C118" s="40"/>
      <c r="D118" s="233" t="s">
        <v>140</v>
      </c>
      <c r="E118" s="40"/>
      <c r="F118" s="234" t="s">
        <v>617</v>
      </c>
      <c r="G118" s="40"/>
      <c r="H118" s="40"/>
      <c r="I118" s="146"/>
      <c r="J118" s="40"/>
      <c r="K118" s="40"/>
      <c r="L118" s="44"/>
      <c r="M118" s="235"/>
      <c r="N118" s="84"/>
      <c r="O118" s="84"/>
      <c r="P118" s="84"/>
      <c r="Q118" s="84"/>
      <c r="R118" s="84"/>
      <c r="S118" s="84"/>
      <c r="T118" s="85"/>
      <c r="AT118" s="18" t="s">
        <v>140</v>
      </c>
      <c r="AU118" s="18" t="s">
        <v>85</v>
      </c>
    </row>
    <row r="119" spans="2:47" s="1" customFormat="1" ht="12">
      <c r="B119" s="39"/>
      <c r="C119" s="40"/>
      <c r="D119" s="233" t="s">
        <v>387</v>
      </c>
      <c r="E119" s="40"/>
      <c r="F119" s="289" t="s">
        <v>619</v>
      </c>
      <c r="G119" s="40"/>
      <c r="H119" s="40"/>
      <c r="I119" s="146"/>
      <c r="J119" s="40"/>
      <c r="K119" s="40"/>
      <c r="L119" s="44"/>
      <c r="M119" s="235"/>
      <c r="N119" s="84"/>
      <c r="O119" s="84"/>
      <c r="P119" s="84"/>
      <c r="Q119" s="84"/>
      <c r="R119" s="84"/>
      <c r="S119" s="84"/>
      <c r="T119" s="85"/>
      <c r="AT119" s="18" t="s">
        <v>387</v>
      </c>
      <c r="AU119" s="18" t="s">
        <v>85</v>
      </c>
    </row>
    <row r="120" spans="2:51" s="12" customFormat="1" ht="12">
      <c r="B120" s="236"/>
      <c r="C120" s="237"/>
      <c r="D120" s="233" t="s">
        <v>142</v>
      </c>
      <c r="E120" s="238" t="s">
        <v>19</v>
      </c>
      <c r="F120" s="239" t="s">
        <v>620</v>
      </c>
      <c r="G120" s="237"/>
      <c r="H120" s="238" t="s">
        <v>19</v>
      </c>
      <c r="I120" s="240"/>
      <c r="J120" s="237"/>
      <c r="K120" s="237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142</v>
      </c>
      <c r="AU120" s="245" t="s">
        <v>85</v>
      </c>
      <c r="AV120" s="12" t="s">
        <v>83</v>
      </c>
      <c r="AW120" s="12" t="s">
        <v>37</v>
      </c>
      <c r="AX120" s="12" t="s">
        <v>76</v>
      </c>
      <c r="AY120" s="245" t="s">
        <v>131</v>
      </c>
    </row>
    <row r="121" spans="2:51" s="13" customFormat="1" ht="12">
      <c r="B121" s="246"/>
      <c r="C121" s="247"/>
      <c r="D121" s="233" t="s">
        <v>142</v>
      </c>
      <c r="E121" s="248" t="s">
        <v>19</v>
      </c>
      <c r="F121" s="249" t="s">
        <v>83</v>
      </c>
      <c r="G121" s="247"/>
      <c r="H121" s="250">
        <v>1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AT121" s="256" t="s">
        <v>142</v>
      </c>
      <c r="AU121" s="256" t="s">
        <v>85</v>
      </c>
      <c r="AV121" s="13" t="s">
        <v>85</v>
      </c>
      <c r="AW121" s="13" t="s">
        <v>37</v>
      </c>
      <c r="AX121" s="13" t="s">
        <v>76</v>
      </c>
      <c r="AY121" s="256" t="s">
        <v>131</v>
      </c>
    </row>
    <row r="122" spans="2:51" s="14" customFormat="1" ht="12">
      <c r="B122" s="257"/>
      <c r="C122" s="258"/>
      <c r="D122" s="233" t="s">
        <v>142</v>
      </c>
      <c r="E122" s="259" t="s">
        <v>19</v>
      </c>
      <c r="F122" s="260" t="s">
        <v>146</v>
      </c>
      <c r="G122" s="258"/>
      <c r="H122" s="261">
        <v>1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6"/>
      <c r="AT122" s="267" t="s">
        <v>142</v>
      </c>
      <c r="AU122" s="267" t="s">
        <v>85</v>
      </c>
      <c r="AV122" s="14" t="s">
        <v>138</v>
      </c>
      <c r="AW122" s="14" t="s">
        <v>37</v>
      </c>
      <c r="AX122" s="14" t="s">
        <v>83</v>
      </c>
      <c r="AY122" s="267" t="s">
        <v>131</v>
      </c>
    </row>
    <row r="123" spans="2:63" s="11" customFormat="1" ht="22.8" customHeight="1">
      <c r="B123" s="204"/>
      <c r="C123" s="205"/>
      <c r="D123" s="206" t="s">
        <v>75</v>
      </c>
      <c r="E123" s="218" t="s">
        <v>621</v>
      </c>
      <c r="F123" s="218" t="s">
        <v>622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SUM(P124:P141)</f>
        <v>0</v>
      </c>
      <c r="Q123" s="212"/>
      <c r="R123" s="213">
        <f>SUM(R124:R141)</f>
        <v>0</v>
      </c>
      <c r="S123" s="212"/>
      <c r="T123" s="214">
        <f>SUM(T124:T141)</f>
        <v>0</v>
      </c>
      <c r="AR123" s="215" t="s">
        <v>170</v>
      </c>
      <c r="AT123" s="216" t="s">
        <v>75</v>
      </c>
      <c r="AU123" s="216" t="s">
        <v>83</v>
      </c>
      <c r="AY123" s="215" t="s">
        <v>131</v>
      </c>
      <c r="BK123" s="217">
        <f>SUM(BK124:BK141)</f>
        <v>0</v>
      </c>
    </row>
    <row r="124" spans="2:65" s="1" customFormat="1" ht="16.5" customHeight="1">
      <c r="B124" s="39"/>
      <c r="C124" s="220" t="s">
        <v>183</v>
      </c>
      <c r="D124" s="220" t="s">
        <v>133</v>
      </c>
      <c r="E124" s="221" t="s">
        <v>623</v>
      </c>
      <c r="F124" s="222" t="s">
        <v>624</v>
      </c>
      <c r="G124" s="223" t="s">
        <v>383</v>
      </c>
      <c r="H124" s="224">
        <v>1</v>
      </c>
      <c r="I124" s="225"/>
      <c r="J124" s="226">
        <f>ROUND(I124*H124,2)</f>
        <v>0</v>
      </c>
      <c r="K124" s="222" t="s">
        <v>137</v>
      </c>
      <c r="L124" s="44"/>
      <c r="M124" s="227" t="s">
        <v>19</v>
      </c>
      <c r="N124" s="228" t="s">
        <v>47</v>
      </c>
      <c r="O124" s="84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1" t="s">
        <v>594</v>
      </c>
      <c r="AT124" s="231" t="s">
        <v>133</v>
      </c>
      <c r="AU124" s="231" t="s">
        <v>85</v>
      </c>
      <c r="AY124" s="18" t="s">
        <v>131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83</v>
      </c>
      <c r="BK124" s="232">
        <f>ROUND(I124*H124,2)</f>
        <v>0</v>
      </c>
      <c r="BL124" s="18" t="s">
        <v>594</v>
      </c>
      <c r="BM124" s="231" t="s">
        <v>625</v>
      </c>
    </row>
    <row r="125" spans="2:47" s="1" customFormat="1" ht="12">
      <c r="B125" s="39"/>
      <c r="C125" s="40"/>
      <c r="D125" s="233" t="s">
        <v>140</v>
      </c>
      <c r="E125" s="40"/>
      <c r="F125" s="234" t="s">
        <v>626</v>
      </c>
      <c r="G125" s="40"/>
      <c r="H125" s="40"/>
      <c r="I125" s="146"/>
      <c r="J125" s="40"/>
      <c r="K125" s="40"/>
      <c r="L125" s="44"/>
      <c r="M125" s="235"/>
      <c r="N125" s="84"/>
      <c r="O125" s="84"/>
      <c r="P125" s="84"/>
      <c r="Q125" s="84"/>
      <c r="R125" s="84"/>
      <c r="S125" s="84"/>
      <c r="T125" s="85"/>
      <c r="AT125" s="18" t="s">
        <v>140</v>
      </c>
      <c r="AU125" s="18" t="s">
        <v>85</v>
      </c>
    </row>
    <row r="126" spans="2:47" s="1" customFormat="1" ht="12">
      <c r="B126" s="39"/>
      <c r="C126" s="40"/>
      <c r="D126" s="233" t="s">
        <v>387</v>
      </c>
      <c r="E126" s="40"/>
      <c r="F126" s="289" t="s">
        <v>627</v>
      </c>
      <c r="G126" s="40"/>
      <c r="H126" s="40"/>
      <c r="I126" s="146"/>
      <c r="J126" s="40"/>
      <c r="K126" s="40"/>
      <c r="L126" s="44"/>
      <c r="M126" s="235"/>
      <c r="N126" s="84"/>
      <c r="O126" s="84"/>
      <c r="P126" s="84"/>
      <c r="Q126" s="84"/>
      <c r="R126" s="84"/>
      <c r="S126" s="84"/>
      <c r="T126" s="85"/>
      <c r="AT126" s="18" t="s">
        <v>387</v>
      </c>
      <c r="AU126" s="18" t="s">
        <v>85</v>
      </c>
    </row>
    <row r="127" spans="2:51" s="12" customFormat="1" ht="12">
      <c r="B127" s="236"/>
      <c r="C127" s="237"/>
      <c r="D127" s="233" t="s">
        <v>142</v>
      </c>
      <c r="E127" s="238" t="s">
        <v>19</v>
      </c>
      <c r="F127" s="239" t="s">
        <v>628</v>
      </c>
      <c r="G127" s="237"/>
      <c r="H127" s="238" t="s">
        <v>19</v>
      </c>
      <c r="I127" s="240"/>
      <c r="J127" s="237"/>
      <c r="K127" s="237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142</v>
      </c>
      <c r="AU127" s="245" t="s">
        <v>85</v>
      </c>
      <c r="AV127" s="12" t="s">
        <v>83</v>
      </c>
      <c r="AW127" s="12" t="s">
        <v>37</v>
      </c>
      <c r="AX127" s="12" t="s">
        <v>76</v>
      </c>
      <c r="AY127" s="245" t="s">
        <v>131</v>
      </c>
    </row>
    <row r="128" spans="2:51" s="13" customFormat="1" ht="12">
      <c r="B128" s="246"/>
      <c r="C128" s="247"/>
      <c r="D128" s="233" t="s">
        <v>142</v>
      </c>
      <c r="E128" s="248" t="s">
        <v>19</v>
      </c>
      <c r="F128" s="249" t="s">
        <v>83</v>
      </c>
      <c r="G128" s="247"/>
      <c r="H128" s="250">
        <v>1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142</v>
      </c>
      <c r="AU128" s="256" t="s">
        <v>85</v>
      </c>
      <c r="AV128" s="13" t="s">
        <v>85</v>
      </c>
      <c r="AW128" s="13" t="s">
        <v>37</v>
      </c>
      <c r="AX128" s="13" t="s">
        <v>76</v>
      </c>
      <c r="AY128" s="256" t="s">
        <v>131</v>
      </c>
    </row>
    <row r="129" spans="2:51" s="14" customFormat="1" ht="12">
      <c r="B129" s="257"/>
      <c r="C129" s="258"/>
      <c r="D129" s="233" t="s">
        <v>142</v>
      </c>
      <c r="E129" s="259" t="s">
        <v>19</v>
      </c>
      <c r="F129" s="260" t="s">
        <v>146</v>
      </c>
      <c r="G129" s="258"/>
      <c r="H129" s="261">
        <v>1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142</v>
      </c>
      <c r="AU129" s="267" t="s">
        <v>85</v>
      </c>
      <c r="AV129" s="14" t="s">
        <v>138</v>
      </c>
      <c r="AW129" s="14" t="s">
        <v>37</v>
      </c>
      <c r="AX129" s="14" t="s">
        <v>83</v>
      </c>
      <c r="AY129" s="267" t="s">
        <v>131</v>
      </c>
    </row>
    <row r="130" spans="2:65" s="1" customFormat="1" ht="16.5" customHeight="1">
      <c r="B130" s="39"/>
      <c r="C130" s="220" t="s">
        <v>190</v>
      </c>
      <c r="D130" s="220" t="s">
        <v>133</v>
      </c>
      <c r="E130" s="221" t="s">
        <v>629</v>
      </c>
      <c r="F130" s="222" t="s">
        <v>630</v>
      </c>
      <c r="G130" s="223" t="s">
        <v>383</v>
      </c>
      <c r="H130" s="224">
        <v>1</v>
      </c>
      <c r="I130" s="225"/>
      <c r="J130" s="226">
        <f>ROUND(I130*H130,2)</f>
        <v>0</v>
      </c>
      <c r="K130" s="222" t="s">
        <v>137</v>
      </c>
      <c r="L130" s="44"/>
      <c r="M130" s="227" t="s">
        <v>19</v>
      </c>
      <c r="N130" s="228" t="s">
        <v>47</v>
      </c>
      <c r="O130" s="84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594</v>
      </c>
      <c r="AT130" s="231" t="s">
        <v>133</v>
      </c>
      <c r="AU130" s="231" t="s">
        <v>85</v>
      </c>
      <c r="AY130" s="18" t="s">
        <v>131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83</v>
      </c>
      <c r="BK130" s="232">
        <f>ROUND(I130*H130,2)</f>
        <v>0</v>
      </c>
      <c r="BL130" s="18" t="s">
        <v>594</v>
      </c>
      <c r="BM130" s="231" t="s">
        <v>631</v>
      </c>
    </row>
    <row r="131" spans="2:47" s="1" customFormat="1" ht="12">
      <c r="B131" s="39"/>
      <c r="C131" s="40"/>
      <c r="D131" s="233" t="s">
        <v>140</v>
      </c>
      <c r="E131" s="40"/>
      <c r="F131" s="234" t="s">
        <v>632</v>
      </c>
      <c r="G131" s="40"/>
      <c r="H131" s="40"/>
      <c r="I131" s="146"/>
      <c r="J131" s="40"/>
      <c r="K131" s="40"/>
      <c r="L131" s="44"/>
      <c r="M131" s="235"/>
      <c r="N131" s="84"/>
      <c r="O131" s="84"/>
      <c r="P131" s="84"/>
      <c r="Q131" s="84"/>
      <c r="R131" s="84"/>
      <c r="S131" s="84"/>
      <c r="T131" s="85"/>
      <c r="AT131" s="18" t="s">
        <v>140</v>
      </c>
      <c r="AU131" s="18" t="s">
        <v>85</v>
      </c>
    </row>
    <row r="132" spans="2:51" s="12" customFormat="1" ht="12">
      <c r="B132" s="236"/>
      <c r="C132" s="237"/>
      <c r="D132" s="233" t="s">
        <v>142</v>
      </c>
      <c r="E132" s="238" t="s">
        <v>19</v>
      </c>
      <c r="F132" s="239" t="s">
        <v>633</v>
      </c>
      <c r="G132" s="237"/>
      <c r="H132" s="238" t="s">
        <v>19</v>
      </c>
      <c r="I132" s="240"/>
      <c r="J132" s="237"/>
      <c r="K132" s="237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142</v>
      </c>
      <c r="AU132" s="245" t="s">
        <v>85</v>
      </c>
      <c r="AV132" s="12" t="s">
        <v>83</v>
      </c>
      <c r="AW132" s="12" t="s">
        <v>37</v>
      </c>
      <c r="AX132" s="12" t="s">
        <v>76</v>
      </c>
      <c r="AY132" s="245" t="s">
        <v>131</v>
      </c>
    </row>
    <row r="133" spans="2:51" s="12" customFormat="1" ht="12">
      <c r="B133" s="236"/>
      <c r="C133" s="237"/>
      <c r="D133" s="233" t="s">
        <v>142</v>
      </c>
      <c r="E133" s="238" t="s">
        <v>19</v>
      </c>
      <c r="F133" s="239" t="s">
        <v>634</v>
      </c>
      <c r="G133" s="237"/>
      <c r="H133" s="238" t="s">
        <v>19</v>
      </c>
      <c r="I133" s="240"/>
      <c r="J133" s="237"/>
      <c r="K133" s="237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142</v>
      </c>
      <c r="AU133" s="245" t="s">
        <v>85</v>
      </c>
      <c r="AV133" s="12" t="s">
        <v>83</v>
      </c>
      <c r="AW133" s="12" t="s">
        <v>37</v>
      </c>
      <c r="AX133" s="12" t="s">
        <v>76</v>
      </c>
      <c r="AY133" s="245" t="s">
        <v>131</v>
      </c>
    </row>
    <row r="134" spans="2:51" s="12" customFormat="1" ht="12">
      <c r="B134" s="236"/>
      <c r="C134" s="237"/>
      <c r="D134" s="233" t="s">
        <v>142</v>
      </c>
      <c r="E134" s="238" t="s">
        <v>19</v>
      </c>
      <c r="F134" s="239" t="s">
        <v>635</v>
      </c>
      <c r="G134" s="237"/>
      <c r="H134" s="238" t="s">
        <v>19</v>
      </c>
      <c r="I134" s="240"/>
      <c r="J134" s="237"/>
      <c r="K134" s="237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142</v>
      </c>
      <c r="AU134" s="245" t="s">
        <v>85</v>
      </c>
      <c r="AV134" s="12" t="s">
        <v>83</v>
      </c>
      <c r="AW134" s="12" t="s">
        <v>37</v>
      </c>
      <c r="AX134" s="12" t="s">
        <v>76</v>
      </c>
      <c r="AY134" s="245" t="s">
        <v>131</v>
      </c>
    </row>
    <row r="135" spans="2:51" s="13" customFormat="1" ht="12">
      <c r="B135" s="246"/>
      <c r="C135" s="247"/>
      <c r="D135" s="233" t="s">
        <v>142</v>
      </c>
      <c r="E135" s="248" t="s">
        <v>19</v>
      </c>
      <c r="F135" s="249" t="s">
        <v>83</v>
      </c>
      <c r="G135" s="247"/>
      <c r="H135" s="250">
        <v>1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AT135" s="256" t="s">
        <v>142</v>
      </c>
      <c r="AU135" s="256" t="s">
        <v>85</v>
      </c>
      <c r="AV135" s="13" t="s">
        <v>85</v>
      </c>
      <c r="AW135" s="13" t="s">
        <v>37</v>
      </c>
      <c r="AX135" s="13" t="s">
        <v>76</v>
      </c>
      <c r="AY135" s="256" t="s">
        <v>131</v>
      </c>
    </row>
    <row r="136" spans="2:51" s="14" customFormat="1" ht="12">
      <c r="B136" s="257"/>
      <c r="C136" s="258"/>
      <c r="D136" s="233" t="s">
        <v>142</v>
      </c>
      <c r="E136" s="259" t="s">
        <v>19</v>
      </c>
      <c r="F136" s="260" t="s">
        <v>146</v>
      </c>
      <c r="G136" s="258"/>
      <c r="H136" s="261">
        <v>1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AT136" s="267" t="s">
        <v>142</v>
      </c>
      <c r="AU136" s="267" t="s">
        <v>85</v>
      </c>
      <c r="AV136" s="14" t="s">
        <v>138</v>
      </c>
      <c r="AW136" s="14" t="s">
        <v>37</v>
      </c>
      <c r="AX136" s="14" t="s">
        <v>83</v>
      </c>
      <c r="AY136" s="267" t="s">
        <v>131</v>
      </c>
    </row>
    <row r="137" spans="2:65" s="1" customFormat="1" ht="16.5" customHeight="1">
      <c r="B137" s="39"/>
      <c r="C137" s="220" t="s">
        <v>197</v>
      </c>
      <c r="D137" s="220" t="s">
        <v>133</v>
      </c>
      <c r="E137" s="221" t="s">
        <v>636</v>
      </c>
      <c r="F137" s="222" t="s">
        <v>637</v>
      </c>
      <c r="G137" s="223" t="s">
        <v>269</v>
      </c>
      <c r="H137" s="224">
        <v>1</v>
      </c>
      <c r="I137" s="225"/>
      <c r="J137" s="226">
        <f>ROUND(I137*H137,2)</f>
        <v>0</v>
      </c>
      <c r="K137" s="222" t="s">
        <v>137</v>
      </c>
      <c r="L137" s="44"/>
      <c r="M137" s="227" t="s">
        <v>19</v>
      </c>
      <c r="N137" s="228" t="s">
        <v>47</v>
      </c>
      <c r="O137" s="84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138</v>
      </c>
      <c r="AT137" s="231" t="s">
        <v>133</v>
      </c>
      <c r="AU137" s="231" t="s">
        <v>85</v>
      </c>
      <c r="AY137" s="18" t="s">
        <v>131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83</v>
      </c>
      <c r="BK137" s="232">
        <f>ROUND(I137*H137,2)</f>
        <v>0</v>
      </c>
      <c r="BL137" s="18" t="s">
        <v>138</v>
      </c>
      <c r="BM137" s="231" t="s">
        <v>638</v>
      </c>
    </row>
    <row r="138" spans="2:47" s="1" customFormat="1" ht="12">
      <c r="B138" s="39"/>
      <c r="C138" s="40"/>
      <c r="D138" s="233" t="s">
        <v>140</v>
      </c>
      <c r="E138" s="40"/>
      <c r="F138" s="234" t="s">
        <v>639</v>
      </c>
      <c r="G138" s="40"/>
      <c r="H138" s="40"/>
      <c r="I138" s="146"/>
      <c r="J138" s="40"/>
      <c r="K138" s="40"/>
      <c r="L138" s="44"/>
      <c r="M138" s="235"/>
      <c r="N138" s="84"/>
      <c r="O138" s="84"/>
      <c r="P138" s="84"/>
      <c r="Q138" s="84"/>
      <c r="R138" s="84"/>
      <c r="S138" s="84"/>
      <c r="T138" s="85"/>
      <c r="AT138" s="18" t="s">
        <v>140</v>
      </c>
      <c r="AU138" s="18" t="s">
        <v>85</v>
      </c>
    </row>
    <row r="139" spans="2:51" s="12" customFormat="1" ht="12">
      <c r="B139" s="236"/>
      <c r="C139" s="237"/>
      <c r="D139" s="233" t="s">
        <v>142</v>
      </c>
      <c r="E139" s="238" t="s">
        <v>19</v>
      </c>
      <c r="F139" s="239" t="s">
        <v>640</v>
      </c>
      <c r="G139" s="237"/>
      <c r="H139" s="238" t="s">
        <v>19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142</v>
      </c>
      <c r="AU139" s="245" t="s">
        <v>85</v>
      </c>
      <c r="AV139" s="12" t="s">
        <v>83</v>
      </c>
      <c r="AW139" s="12" t="s">
        <v>37</v>
      </c>
      <c r="AX139" s="12" t="s">
        <v>76</v>
      </c>
      <c r="AY139" s="245" t="s">
        <v>131</v>
      </c>
    </row>
    <row r="140" spans="2:51" s="13" customFormat="1" ht="12">
      <c r="B140" s="246"/>
      <c r="C140" s="247"/>
      <c r="D140" s="233" t="s">
        <v>142</v>
      </c>
      <c r="E140" s="248" t="s">
        <v>19</v>
      </c>
      <c r="F140" s="249" t="s">
        <v>83</v>
      </c>
      <c r="G140" s="247"/>
      <c r="H140" s="250">
        <v>1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142</v>
      </c>
      <c r="AU140" s="256" t="s">
        <v>85</v>
      </c>
      <c r="AV140" s="13" t="s">
        <v>85</v>
      </c>
      <c r="AW140" s="13" t="s">
        <v>37</v>
      </c>
      <c r="AX140" s="13" t="s">
        <v>76</v>
      </c>
      <c r="AY140" s="256" t="s">
        <v>131</v>
      </c>
    </row>
    <row r="141" spans="2:51" s="14" customFormat="1" ht="12">
      <c r="B141" s="257"/>
      <c r="C141" s="258"/>
      <c r="D141" s="233" t="s">
        <v>142</v>
      </c>
      <c r="E141" s="259" t="s">
        <v>19</v>
      </c>
      <c r="F141" s="260" t="s">
        <v>146</v>
      </c>
      <c r="G141" s="258"/>
      <c r="H141" s="261">
        <v>1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AT141" s="267" t="s">
        <v>142</v>
      </c>
      <c r="AU141" s="267" t="s">
        <v>85</v>
      </c>
      <c r="AV141" s="14" t="s">
        <v>138</v>
      </c>
      <c r="AW141" s="14" t="s">
        <v>37</v>
      </c>
      <c r="AX141" s="14" t="s">
        <v>83</v>
      </c>
      <c r="AY141" s="267" t="s">
        <v>131</v>
      </c>
    </row>
    <row r="142" spans="2:63" s="11" customFormat="1" ht="22.8" customHeight="1">
      <c r="B142" s="204"/>
      <c r="C142" s="205"/>
      <c r="D142" s="206" t="s">
        <v>75</v>
      </c>
      <c r="E142" s="218" t="s">
        <v>641</v>
      </c>
      <c r="F142" s="218" t="s">
        <v>642</v>
      </c>
      <c r="G142" s="205"/>
      <c r="H142" s="205"/>
      <c r="I142" s="208"/>
      <c r="J142" s="219">
        <f>BK142</f>
        <v>0</v>
      </c>
      <c r="K142" s="205"/>
      <c r="L142" s="210"/>
      <c r="M142" s="211"/>
      <c r="N142" s="212"/>
      <c r="O142" s="212"/>
      <c r="P142" s="213">
        <f>SUM(P143:P153)</f>
        <v>0</v>
      </c>
      <c r="Q142" s="212"/>
      <c r="R142" s="213">
        <f>SUM(R143:R153)</f>
        <v>0</v>
      </c>
      <c r="S142" s="212"/>
      <c r="T142" s="214">
        <f>SUM(T143:T153)</f>
        <v>0</v>
      </c>
      <c r="AR142" s="215" t="s">
        <v>170</v>
      </c>
      <c r="AT142" s="216" t="s">
        <v>75</v>
      </c>
      <c r="AU142" s="216" t="s">
        <v>83</v>
      </c>
      <c r="AY142" s="215" t="s">
        <v>131</v>
      </c>
      <c r="BK142" s="217">
        <f>SUM(BK143:BK153)</f>
        <v>0</v>
      </c>
    </row>
    <row r="143" spans="2:65" s="1" customFormat="1" ht="16.5" customHeight="1">
      <c r="B143" s="39"/>
      <c r="C143" s="220" t="s">
        <v>203</v>
      </c>
      <c r="D143" s="220" t="s">
        <v>133</v>
      </c>
      <c r="E143" s="221" t="s">
        <v>643</v>
      </c>
      <c r="F143" s="222" t="s">
        <v>644</v>
      </c>
      <c r="G143" s="223" t="s">
        <v>383</v>
      </c>
      <c r="H143" s="224">
        <v>1</v>
      </c>
      <c r="I143" s="225"/>
      <c r="J143" s="226">
        <f>ROUND(I143*H143,2)</f>
        <v>0</v>
      </c>
      <c r="K143" s="222" t="s">
        <v>137</v>
      </c>
      <c r="L143" s="44"/>
      <c r="M143" s="227" t="s">
        <v>19</v>
      </c>
      <c r="N143" s="228" t="s">
        <v>47</v>
      </c>
      <c r="O143" s="84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594</v>
      </c>
      <c r="AT143" s="231" t="s">
        <v>133</v>
      </c>
      <c r="AU143" s="231" t="s">
        <v>85</v>
      </c>
      <c r="AY143" s="18" t="s">
        <v>131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83</v>
      </c>
      <c r="BK143" s="232">
        <f>ROUND(I143*H143,2)</f>
        <v>0</v>
      </c>
      <c r="BL143" s="18" t="s">
        <v>594</v>
      </c>
      <c r="BM143" s="231" t="s">
        <v>645</v>
      </c>
    </row>
    <row r="144" spans="2:47" s="1" customFormat="1" ht="12">
      <c r="B144" s="39"/>
      <c r="C144" s="40"/>
      <c r="D144" s="233" t="s">
        <v>140</v>
      </c>
      <c r="E144" s="40"/>
      <c r="F144" s="234" t="s">
        <v>646</v>
      </c>
      <c r="G144" s="40"/>
      <c r="H144" s="40"/>
      <c r="I144" s="146"/>
      <c r="J144" s="40"/>
      <c r="K144" s="40"/>
      <c r="L144" s="44"/>
      <c r="M144" s="235"/>
      <c r="N144" s="84"/>
      <c r="O144" s="84"/>
      <c r="P144" s="84"/>
      <c r="Q144" s="84"/>
      <c r="R144" s="84"/>
      <c r="S144" s="84"/>
      <c r="T144" s="85"/>
      <c r="AT144" s="18" t="s">
        <v>140</v>
      </c>
      <c r="AU144" s="18" t="s">
        <v>85</v>
      </c>
    </row>
    <row r="145" spans="2:51" s="12" customFormat="1" ht="12">
      <c r="B145" s="236"/>
      <c r="C145" s="237"/>
      <c r="D145" s="233" t="s">
        <v>142</v>
      </c>
      <c r="E145" s="238" t="s">
        <v>19</v>
      </c>
      <c r="F145" s="239" t="s">
        <v>647</v>
      </c>
      <c r="G145" s="237"/>
      <c r="H145" s="238" t="s">
        <v>19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142</v>
      </c>
      <c r="AU145" s="245" t="s">
        <v>85</v>
      </c>
      <c r="AV145" s="12" t="s">
        <v>83</v>
      </c>
      <c r="AW145" s="12" t="s">
        <v>37</v>
      </c>
      <c r="AX145" s="12" t="s">
        <v>76</v>
      </c>
      <c r="AY145" s="245" t="s">
        <v>131</v>
      </c>
    </row>
    <row r="146" spans="2:51" s="13" customFormat="1" ht="12">
      <c r="B146" s="246"/>
      <c r="C146" s="247"/>
      <c r="D146" s="233" t="s">
        <v>142</v>
      </c>
      <c r="E146" s="248" t="s">
        <v>19</v>
      </c>
      <c r="F146" s="249" t="s">
        <v>83</v>
      </c>
      <c r="G146" s="247"/>
      <c r="H146" s="250">
        <v>1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142</v>
      </c>
      <c r="AU146" s="256" t="s">
        <v>85</v>
      </c>
      <c r="AV146" s="13" t="s">
        <v>85</v>
      </c>
      <c r="AW146" s="13" t="s">
        <v>37</v>
      </c>
      <c r="AX146" s="13" t="s">
        <v>76</v>
      </c>
      <c r="AY146" s="256" t="s">
        <v>131</v>
      </c>
    </row>
    <row r="147" spans="2:51" s="14" customFormat="1" ht="12">
      <c r="B147" s="257"/>
      <c r="C147" s="258"/>
      <c r="D147" s="233" t="s">
        <v>142</v>
      </c>
      <c r="E147" s="259" t="s">
        <v>19</v>
      </c>
      <c r="F147" s="260" t="s">
        <v>146</v>
      </c>
      <c r="G147" s="258"/>
      <c r="H147" s="261">
        <v>1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AT147" s="267" t="s">
        <v>142</v>
      </c>
      <c r="AU147" s="267" t="s">
        <v>85</v>
      </c>
      <c r="AV147" s="14" t="s">
        <v>138</v>
      </c>
      <c r="AW147" s="14" t="s">
        <v>37</v>
      </c>
      <c r="AX147" s="14" t="s">
        <v>83</v>
      </c>
      <c r="AY147" s="267" t="s">
        <v>131</v>
      </c>
    </row>
    <row r="148" spans="2:65" s="1" customFormat="1" ht="16.5" customHeight="1">
      <c r="B148" s="39"/>
      <c r="C148" s="220" t="s">
        <v>211</v>
      </c>
      <c r="D148" s="220" t="s">
        <v>133</v>
      </c>
      <c r="E148" s="221" t="s">
        <v>648</v>
      </c>
      <c r="F148" s="222" t="s">
        <v>649</v>
      </c>
      <c r="G148" s="223" t="s">
        <v>383</v>
      </c>
      <c r="H148" s="224">
        <v>1</v>
      </c>
      <c r="I148" s="225"/>
      <c r="J148" s="226">
        <f>ROUND(I148*H148,2)</f>
        <v>0</v>
      </c>
      <c r="K148" s="222" t="s">
        <v>137</v>
      </c>
      <c r="L148" s="44"/>
      <c r="M148" s="227" t="s">
        <v>19</v>
      </c>
      <c r="N148" s="228" t="s">
        <v>47</v>
      </c>
      <c r="O148" s="84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1" t="s">
        <v>594</v>
      </c>
      <c r="AT148" s="231" t="s">
        <v>133</v>
      </c>
      <c r="AU148" s="231" t="s">
        <v>85</v>
      </c>
      <c r="AY148" s="18" t="s">
        <v>131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83</v>
      </c>
      <c r="BK148" s="232">
        <f>ROUND(I148*H148,2)</f>
        <v>0</v>
      </c>
      <c r="BL148" s="18" t="s">
        <v>594</v>
      </c>
      <c r="BM148" s="231" t="s">
        <v>650</v>
      </c>
    </row>
    <row r="149" spans="2:47" s="1" customFormat="1" ht="12">
      <c r="B149" s="39"/>
      <c r="C149" s="40"/>
      <c r="D149" s="233" t="s">
        <v>140</v>
      </c>
      <c r="E149" s="40"/>
      <c r="F149" s="234" t="s">
        <v>651</v>
      </c>
      <c r="G149" s="40"/>
      <c r="H149" s="40"/>
      <c r="I149" s="146"/>
      <c r="J149" s="40"/>
      <c r="K149" s="40"/>
      <c r="L149" s="44"/>
      <c r="M149" s="235"/>
      <c r="N149" s="84"/>
      <c r="O149" s="84"/>
      <c r="P149" s="84"/>
      <c r="Q149" s="84"/>
      <c r="R149" s="84"/>
      <c r="S149" s="84"/>
      <c r="T149" s="85"/>
      <c r="AT149" s="18" t="s">
        <v>140</v>
      </c>
      <c r="AU149" s="18" t="s">
        <v>85</v>
      </c>
    </row>
    <row r="150" spans="2:51" s="12" customFormat="1" ht="12">
      <c r="B150" s="236"/>
      <c r="C150" s="237"/>
      <c r="D150" s="233" t="s">
        <v>142</v>
      </c>
      <c r="E150" s="238" t="s">
        <v>19</v>
      </c>
      <c r="F150" s="239" t="s">
        <v>652</v>
      </c>
      <c r="G150" s="237"/>
      <c r="H150" s="238" t="s">
        <v>19</v>
      </c>
      <c r="I150" s="240"/>
      <c r="J150" s="237"/>
      <c r="K150" s="237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142</v>
      </c>
      <c r="AU150" s="245" t="s">
        <v>85</v>
      </c>
      <c r="AV150" s="12" t="s">
        <v>83</v>
      </c>
      <c r="AW150" s="12" t="s">
        <v>37</v>
      </c>
      <c r="AX150" s="12" t="s">
        <v>76</v>
      </c>
      <c r="AY150" s="245" t="s">
        <v>131</v>
      </c>
    </row>
    <row r="151" spans="2:51" s="12" customFormat="1" ht="12">
      <c r="B151" s="236"/>
      <c r="C151" s="237"/>
      <c r="D151" s="233" t="s">
        <v>142</v>
      </c>
      <c r="E151" s="238" t="s">
        <v>19</v>
      </c>
      <c r="F151" s="239" t="s">
        <v>653</v>
      </c>
      <c r="G151" s="237"/>
      <c r="H151" s="238" t="s">
        <v>19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142</v>
      </c>
      <c r="AU151" s="245" t="s">
        <v>85</v>
      </c>
      <c r="AV151" s="12" t="s">
        <v>83</v>
      </c>
      <c r="AW151" s="12" t="s">
        <v>37</v>
      </c>
      <c r="AX151" s="12" t="s">
        <v>76</v>
      </c>
      <c r="AY151" s="245" t="s">
        <v>131</v>
      </c>
    </row>
    <row r="152" spans="2:51" s="13" customFormat="1" ht="12">
      <c r="B152" s="246"/>
      <c r="C152" s="247"/>
      <c r="D152" s="233" t="s">
        <v>142</v>
      </c>
      <c r="E152" s="248" t="s">
        <v>19</v>
      </c>
      <c r="F152" s="249" t="s">
        <v>83</v>
      </c>
      <c r="G152" s="247"/>
      <c r="H152" s="250">
        <v>1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142</v>
      </c>
      <c r="AU152" s="256" t="s">
        <v>85</v>
      </c>
      <c r="AV152" s="13" t="s">
        <v>85</v>
      </c>
      <c r="AW152" s="13" t="s">
        <v>37</v>
      </c>
      <c r="AX152" s="13" t="s">
        <v>76</v>
      </c>
      <c r="AY152" s="256" t="s">
        <v>131</v>
      </c>
    </row>
    <row r="153" spans="2:51" s="14" customFormat="1" ht="12">
      <c r="B153" s="257"/>
      <c r="C153" s="258"/>
      <c r="D153" s="233" t="s">
        <v>142</v>
      </c>
      <c r="E153" s="259" t="s">
        <v>19</v>
      </c>
      <c r="F153" s="260" t="s">
        <v>146</v>
      </c>
      <c r="G153" s="258"/>
      <c r="H153" s="261">
        <v>1</v>
      </c>
      <c r="I153" s="262"/>
      <c r="J153" s="258"/>
      <c r="K153" s="258"/>
      <c r="L153" s="263"/>
      <c r="M153" s="293"/>
      <c r="N153" s="294"/>
      <c r="O153" s="294"/>
      <c r="P153" s="294"/>
      <c r="Q153" s="294"/>
      <c r="R153" s="294"/>
      <c r="S153" s="294"/>
      <c r="T153" s="295"/>
      <c r="AT153" s="267" t="s">
        <v>142</v>
      </c>
      <c r="AU153" s="267" t="s">
        <v>85</v>
      </c>
      <c r="AV153" s="14" t="s">
        <v>138</v>
      </c>
      <c r="AW153" s="14" t="s">
        <v>37</v>
      </c>
      <c r="AX153" s="14" t="s">
        <v>83</v>
      </c>
      <c r="AY153" s="267" t="s">
        <v>131</v>
      </c>
    </row>
    <row r="154" spans="2:12" s="1" customFormat="1" ht="6.95" customHeight="1">
      <c r="B154" s="59"/>
      <c r="C154" s="60"/>
      <c r="D154" s="60"/>
      <c r="E154" s="60"/>
      <c r="F154" s="60"/>
      <c r="G154" s="60"/>
      <c r="H154" s="60"/>
      <c r="I154" s="171"/>
      <c r="J154" s="60"/>
      <c r="K154" s="60"/>
      <c r="L154" s="44"/>
    </row>
  </sheetData>
  <sheetProtection password="CC35" sheet="1" objects="1" scenarios="1" formatColumns="0" formatRows="0" autoFilter="0"/>
  <autoFilter ref="C89:K15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6" customWidth="1"/>
    <col min="2" max="2" width="1.7109375" style="296" customWidth="1"/>
    <col min="3" max="4" width="5.00390625" style="296" customWidth="1"/>
    <col min="5" max="5" width="11.7109375" style="296" customWidth="1"/>
    <col min="6" max="6" width="9.140625" style="296" customWidth="1"/>
    <col min="7" max="7" width="5.00390625" style="296" customWidth="1"/>
    <col min="8" max="8" width="77.8515625" style="296" customWidth="1"/>
    <col min="9" max="10" width="20.00390625" style="296" customWidth="1"/>
    <col min="11" max="11" width="1.7109375" style="296" customWidth="1"/>
  </cols>
  <sheetData>
    <row r="1" ht="37.5" customHeight="1"/>
    <row r="2" spans="2:11" ht="7.5" customHeight="1">
      <c r="B2" s="297"/>
      <c r="C2" s="298"/>
      <c r="D2" s="298"/>
      <c r="E2" s="298"/>
      <c r="F2" s="298"/>
      <c r="G2" s="298"/>
      <c r="H2" s="298"/>
      <c r="I2" s="298"/>
      <c r="J2" s="298"/>
      <c r="K2" s="299"/>
    </row>
    <row r="3" spans="2:11" s="16" customFormat="1" ht="45" customHeight="1">
      <c r="B3" s="300"/>
      <c r="C3" s="301" t="s">
        <v>654</v>
      </c>
      <c r="D3" s="301"/>
      <c r="E3" s="301"/>
      <c r="F3" s="301"/>
      <c r="G3" s="301"/>
      <c r="H3" s="301"/>
      <c r="I3" s="301"/>
      <c r="J3" s="301"/>
      <c r="K3" s="302"/>
    </row>
    <row r="4" spans="2:11" ht="25.5" customHeight="1">
      <c r="B4" s="303"/>
      <c r="C4" s="304" t="s">
        <v>655</v>
      </c>
      <c r="D4" s="304"/>
      <c r="E4" s="304"/>
      <c r="F4" s="304"/>
      <c r="G4" s="304"/>
      <c r="H4" s="304"/>
      <c r="I4" s="304"/>
      <c r="J4" s="304"/>
      <c r="K4" s="305"/>
    </row>
    <row r="5" spans="2:11" ht="5.25" customHeight="1">
      <c r="B5" s="303"/>
      <c r="C5" s="306"/>
      <c r="D5" s="306"/>
      <c r="E5" s="306"/>
      <c r="F5" s="306"/>
      <c r="G5" s="306"/>
      <c r="H5" s="306"/>
      <c r="I5" s="306"/>
      <c r="J5" s="306"/>
      <c r="K5" s="305"/>
    </row>
    <row r="6" spans="2:11" ht="15" customHeight="1">
      <c r="B6" s="303"/>
      <c r="C6" s="307" t="s">
        <v>656</v>
      </c>
      <c r="D6" s="307"/>
      <c r="E6" s="307"/>
      <c r="F6" s="307"/>
      <c r="G6" s="307"/>
      <c r="H6" s="307"/>
      <c r="I6" s="307"/>
      <c r="J6" s="307"/>
      <c r="K6" s="305"/>
    </row>
    <row r="7" spans="2:11" ht="15" customHeight="1">
      <c r="B7" s="308"/>
      <c r="C7" s="307" t="s">
        <v>657</v>
      </c>
      <c r="D7" s="307"/>
      <c r="E7" s="307"/>
      <c r="F7" s="307"/>
      <c r="G7" s="307"/>
      <c r="H7" s="307"/>
      <c r="I7" s="307"/>
      <c r="J7" s="307"/>
      <c r="K7" s="305"/>
    </row>
    <row r="8" spans="2:11" ht="12.75" customHeight="1">
      <c r="B8" s="308"/>
      <c r="C8" s="307"/>
      <c r="D8" s="307"/>
      <c r="E8" s="307"/>
      <c r="F8" s="307"/>
      <c r="G8" s="307"/>
      <c r="H8" s="307"/>
      <c r="I8" s="307"/>
      <c r="J8" s="307"/>
      <c r="K8" s="305"/>
    </row>
    <row r="9" spans="2:11" ht="15" customHeight="1">
      <c r="B9" s="308"/>
      <c r="C9" s="307" t="s">
        <v>658</v>
      </c>
      <c r="D9" s="307"/>
      <c r="E9" s="307"/>
      <c r="F9" s="307"/>
      <c r="G9" s="307"/>
      <c r="H9" s="307"/>
      <c r="I9" s="307"/>
      <c r="J9" s="307"/>
      <c r="K9" s="305"/>
    </row>
    <row r="10" spans="2:11" ht="15" customHeight="1">
      <c r="B10" s="308"/>
      <c r="C10" s="307"/>
      <c r="D10" s="307" t="s">
        <v>659</v>
      </c>
      <c r="E10" s="307"/>
      <c r="F10" s="307"/>
      <c r="G10" s="307"/>
      <c r="H10" s="307"/>
      <c r="I10" s="307"/>
      <c r="J10" s="307"/>
      <c r="K10" s="305"/>
    </row>
    <row r="11" spans="2:11" ht="15" customHeight="1">
      <c r="B11" s="308"/>
      <c r="C11" s="309"/>
      <c r="D11" s="307" t="s">
        <v>660</v>
      </c>
      <c r="E11" s="307"/>
      <c r="F11" s="307"/>
      <c r="G11" s="307"/>
      <c r="H11" s="307"/>
      <c r="I11" s="307"/>
      <c r="J11" s="307"/>
      <c r="K11" s="305"/>
    </row>
    <row r="12" spans="2:11" ht="15" customHeight="1">
      <c r="B12" s="308"/>
      <c r="C12" s="309"/>
      <c r="D12" s="307"/>
      <c r="E12" s="307"/>
      <c r="F12" s="307"/>
      <c r="G12" s="307"/>
      <c r="H12" s="307"/>
      <c r="I12" s="307"/>
      <c r="J12" s="307"/>
      <c r="K12" s="305"/>
    </row>
    <row r="13" spans="2:11" ht="15" customHeight="1">
      <c r="B13" s="308"/>
      <c r="C13" s="309"/>
      <c r="D13" s="310" t="s">
        <v>661</v>
      </c>
      <c r="E13" s="307"/>
      <c r="F13" s="307"/>
      <c r="G13" s="307"/>
      <c r="H13" s="307"/>
      <c r="I13" s="307"/>
      <c r="J13" s="307"/>
      <c r="K13" s="305"/>
    </row>
    <row r="14" spans="2:11" ht="12.75" customHeight="1">
      <c r="B14" s="308"/>
      <c r="C14" s="309"/>
      <c r="D14" s="309"/>
      <c r="E14" s="309"/>
      <c r="F14" s="309"/>
      <c r="G14" s="309"/>
      <c r="H14" s="309"/>
      <c r="I14" s="309"/>
      <c r="J14" s="309"/>
      <c r="K14" s="305"/>
    </row>
    <row r="15" spans="2:11" ht="15" customHeight="1">
      <c r="B15" s="308"/>
      <c r="C15" s="309"/>
      <c r="D15" s="307" t="s">
        <v>662</v>
      </c>
      <c r="E15" s="307"/>
      <c r="F15" s="307"/>
      <c r="G15" s="307"/>
      <c r="H15" s="307"/>
      <c r="I15" s="307"/>
      <c r="J15" s="307"/>
      <c r="K15" s="305"/>
    </row>
    <row r="16" spans="2:11" ht="15" customHeight="1">
      <c r="B16" s="308"/>
      <c r="C16" s="309"/>
      <c r="D16" s="307" t="s">
        <v>663</v>
      </c>
      <c r="E16" s="307"/>
      <c r="F16" s="307"/>
      <c r="G16" s="307"/>
      <c r="H16" s="307"/>
      <c r="I16" s="307"/>
      <c r="J16" s="307"/>
      <c r="K16" s="305"/>
    </row>
    <row r="17" spans="2:11" ht="15" customHeight="1">
      <c r="B17" s="308"/>
      <c r="C17" s="309"/>
      <c r="D17" s="307" t="s">
        <v>664</v>
      </c>
      <c r="E17" s="307"/>
      <c r="F17" s="307"/>
      <c r="G17" s="307"/>
      <c r="H17" s="307"/>
      <c r="I17" s="307"/>
      <c r="J17" s="307"/>
      <c r="K17" s="305"/>
    </row>
    <row r="18" spans="2:11" ht="15" customHeight="1">
      <c r="B18" s="308"/>
      <c r="C18" s="309"/>
      <c r="D18" s="309"/>
      <c r="E18" s="311" t="s">
        <v>82</v>
      </c>
      <c r="F18" s="307" t="s">
        <v>665</v>
      </c>
      <c r="G18" s="307"/>
      <c r="H18" s="307"/>
      <c r="I18" s="307"/>
      <c r="J18" s="307"/>
      <c r="K18" s="305"/>
    </row>
    <row r="19" spans="2:11" ht="15" customHeight="1">
      <c r="B19" s="308"/>
      <c r="C19" s="309"/>
      <c r="D19" s="309"/>
      <c r="E19" s="311" t="s">
        <v>666</v>
      </c>
      <c r="F19" s="307" t="s">
        <v>667</v>
      </c>
      <c r="G19" s="307"/>
      <c r="H19" s="307"/>
      <c r="I19" s="307"/>
      <c r="J19" s="307"/>
      <c r="K19" s="305"/>
    </row>
    <row r="20" spans="2:11" ht="15" customHeight="1">
      <c r="B20" s="308"/>
      <c r="C20" s="309"/>
      <c r="D20" s="309"/>
      <c r="E20" s="311" t="s">
        <v>668</v>
      </c>
      <c r="F20" s="307" t="s">
        <v>669</v>
      </c>
      <c r="G20" s="307"/>
      <c r="H20" s="307"/>
      <c r="I20" s="307"/>
      <c r="J20" s="307"/>
      <c r="K20" s="305"/>
    </row>
    <row r="21" spans="2:11" ht="15" customHeight="1">
      <c r="B21" s="308"/>
      <c r="C21" s="309"/>
      <c r="D21" s="309"/>
      <c r="E21" s="311" t="s">
        <v>670</v>
      </c>
      <c r="F21" s="307" t="s">
        <v>671</v>
      </c>
      <c r="G21" s="307"/>
      <c r="H21" s="307"/>
      <c r="I21" s="307"/>
      <c r="J21" s="307"/>
      <c r="K21" s="305"/>
    </row>
    <row r="22" spans="2:11" ht="15" customHeight="1">
      <c r="B22" s="308"/>
      <c r="C22" s="309"/>
      <c r="D22" s="309"/>
      <c r="E22" s="311" t="s">
        <v>672</v>
      </c>
      <c r="F22" s="307" t="s">
        <v>673</v>
      </c>
      <c r="G22" s="307"/>
      <c r="H22" s="307"/>
      <c r="I22" s="307"/>
      <c r="J22" s="307"/>
      <c r="K22" s="305"/>
    </row>
    <row r="23" spans="2:11" ht="15" customHeight="1">
      <c r="B23" s="308"/>
      <c r="C23" s="309"/>
      <c r="D23" s="309"/>
      <c r="E23" s="311" t="s">
        <v>89</v>
      </c>
      <c r="F23" s="307" t="s">
        <v>674</v>
      </c>
      <c r="G23" s="307"/>
      <c r="H23" s="307"/>
      <c r="I23" s="307"/>
      <c r="J23" s="307"/>
      <c r="K23" s="305"/>
    </row>
    <row r="24" spans="2:11" ht="12.75" customHeight="1">
      <c r="B24" s="308"/>
      <c r="C24" s="309"/>
      <c r="D24" s="309"/>
      <c r="E24" s="309"/>
      <c r="F24" s="309"/>
      <c r="G24" s="309"/>
      <c r="H24" s="309"/>
      <c r="I24" s="309"/>
      <c r="J24" s="309"/>
      <c r="K24" s="305"/>
    </row>
    <row r="25" spans="2:11" ht="15" customHeight="1">
      <c r="B25" s="308"/>
      <c r="C25" s="307" t="s">
        <v>675</v>
      </c>
      <c r="D25" s="307"/>
      <c r="E25" s="307"/>
      <c r="F25" s="307"/>
      <c r="G25" s="307"/>
      <c r="H25" s="307"/>
      <c r="I25" s="307"/>
      <c r="J25" s="307"/>
      <c r="K25" s="305"/>
    </row>
    <row r="26" spans="2:11" ht="15" customHeight="1">
      <c r="B26" s="308"/>
      <c r="C26" s="307" t="s">
        <v>676</v>
      </c>
      <c r="D26" s="307"/>
      <c r="E26" s="307"/>
      <c r="F26" s="307"/>
      <c r="G26" s="307"/>
      <c r="H26" s="307"/>
      <c r="I26" s="307"/>
      <c r="J26" s="307"/>
      <c r="K26" s="305"/>
    </row>
    <row r="27" spans="2:11" ht="15" customHeight="1">
      <c r="B27" s="308"/>
      <c r="C27" s="307"/>
      <c r="D27" s="307" t="s">
        <v>677</v>
      </c>
      <c r="E27" s="307"/>
      <c r="F27" s="307"/>
      <c r="G27" s="307"/>
      <c r="H27" s="307"/>
      <c r="I27" s="307"/>
      <c r="J27" s="307"/>
      <c r="K27" s="305"/>
    </row>
    <row r="28" spans="2:11" ht="15" customHeight="1">
      <c r="B28" s="308"/>
      <c r="C28" s="309"/>
      <c r="D28" s="307" t="s">
        <v>678</v>
      </c>
      <c r="E28" s="307"/>
      <c r="F28" s="307"/>
      <c r="G28" s="307"/>
      <c r="H28" s="307"/>
      <c r="I28" s="307"/>
      <c r="J28" s="307"/>
      <c r="K28" s="305"/>
    </row>
    <row r="29" spans="2:11" ht="12.75" customHeight="1">
      <c r="B29" s="308"/>
      <c r="C29" s="309"/>
      <c r="D29" s="309"/>
      <c r="E29" s="309"/>
      <c r="F29" s="309"/>
      <c r="G29" s="309"/>
      <c r="H29" s="309"/>
      <c r="I29" s="309"/>
      <c r="J29" s="309"/>
      <c r="K29" s="305"/>
    </row>
    <row r="30" spans="2:11" ht="15" customHeight="1">
      <c r="B30" s="308"/>
      <c r="C30" s="309"/>
      <c r="D30" s="307" t="s">
        <v>679</v>
      </c>
      <c r="E30" s="307"/>
      <c r="F30" s="307"/>
      <c r="G30" s="307"/>
      <c r="H30" s="307"/>
      <c r="I30" s="307"/>
      <c r="J30" s="307"/>
      <c r="K30" s="305"/>
    </row>
    <row r="31" spans="2:11" ht="15" customHeight="1">
      <c r="B31" s="308"/>
      <c r="C31" s="309"/>
      <c r="D31" s="307" t="s">
        <v>680</v>
      </c>
      <c r="E31" s="307"/>
      <c r="F31" s="307"/>
      <c r="G31" s="307"/>
      <c r="H31" s="307"/>
      <c r="I31" s="307"/>
      <c r="J31" s="307"/>
      <c r="K31" s="305"/>
    </row>
    <row r="32" spans="2:11" ht="12.75" customHeight="1">
      <c r="B32" s="308"/>
      <c r="C32" s="309"/>
      <c r="D32" s="309"/>
      <c r="E32" s="309"/>
      <c r="F32" s="309"/>
      <c r="G32" s="309"/>
      <c r="H32" s="309"/>
      <c r="I32" s="309"/>
      <c r="J32" s="309"/>
      <c r="K32" s="305"/>
    </row>
    <row r="33" spans="2:11" ht="15" customHeight="1">
      <c r="B33" s="308"/>
      <c r="C33" s="309"/>
      <c r="D33" s="307" t="s">
        <v>681</v>
      </c>
      <c r="E33" s="307"/>
      <c r="F33" s="307"/>
      <c r="G33" s="307"/>
      <c r="H33" s="307"/>
      <c r="I33" s="307"/>
      <c r="J33" s="307"/>
      <c r="K33" s="305"/>
    </row>
    <row r="34" spans="2:11" ht="15" customHeight="1">
      <c r="B34" s="308"/>
      <c r="C34" s="309"/>
      <c r="D34" s="307" t="s">
        <v>682</v>
      </c>
      <c r="E34" s="307"/>
      <c r="F34" s="307"/>
      <c r="G34" s="307"/>
      <c r="H34" s="307"/>
      <c r="I34" s="307"/>
      <c r="J34" s="307"/>
      <c r="K34" s="305"/>
    </row>
    <row r="35" spans="2:11" ht="15" customHeight="1">
      <c r="B35" s="308"/>
      <c r="C35" s="309"/>
      <c r="D35" s="307" t="s">
        <v>683</v>
      </c>
      <c r="E35" s="307"/>
      <c r="F35" s="307"/>
      <c r="G35" s="307"/>
      <c r="H35" s="307"/>
      <c r="I35" s="307"/>
      <c r="J35" s="307"/>
      <c r="K35" s="305"/>
    </row>
    <row r="36" spans="2:11" ht="15" customHeight="1">
      <c r="B36" s="308"/>
      <c r="C36" s="309"/>
      <c r="D36" s="307"/>
      <c r="E36" s="310" t="s">
        <v>117</v>
      </c>
      <c r="F36" s="307"/>
      <c r="G36" s="307" t="s">
        <v>684</v>
      </c>
      <c r="H36" s="307"/>
      <c r="I36" s="307"/>
      <c r="J36" s="307"/>
      <c r="K36" s="305"/>
    </row>
    <row r="37" spans="2:11" ht="30.75" customHeight="1">
      <c r="B37" s="308"/>
      <c r="C37" s="309"/>
      <c r="D37" s="307"/>
      <c r="E37" s="310" t="s">
        <v>685</v>
      </c>
      <c r="F37" s="307"/>
      <c r="G37" s="307" t="s">
        <v>686</v>
      </c>
      <c r="H37" s="307"/>
      <c r="I37" s="307"/>
      <c r="J37" s="307"/>
      <c r="K37" s="305"/>
    </row>
    <row r="38" spans="2:11" ht="15" customHeight="1">
      <c r="B38" s="308"/>
      <c r="C38" s="309"/>
      <c r="D38" s="307"/>
      <c r="E38" s="310" t="s">
        <v>57</v>
      </c>
      <c r="F38" s="307"/>
      <c r="G38" s="307" t="s">
        <v>687</v>
      </c>
      <c r="H38" s="307"/>
      <c r="I38" s="307"/>
      <c r="J38" s="307"/>
      <c r="K38" s="305"/>
    </row>
    <row r="39" spans="2:11" ht="15" customHeight="1">
      <c r="B39" s="308"/>
      <c r="C39" s="309"/>
      <c r="D39" s="307"/>
      <c r="E39" s="310" t="s">
        <v>58</v>
      </c>
      <c r="F39" s="307"/>
      <c r="G39" s="307" t="s">
        <v>688</v>
      </c>
      <c r="H39" s="307"/>
      <c r="I39" s="307"/>
      <c r="J39" s="307"/>
      <c r="K39" s="305"/>
    </row>
    <row r="40" spans="2:11" ht="15" customHeight="1">
      <c r="B40" s="308"/>
      <c r="C40" s="309"/>
      <c r="D40" s="307"/>
      <c r="E40" s="310" t="s">
        <v>118</v>
      </c>
      <c r="F40" s="307"/>
      <c r="G40" s="307" t="s">
        <v>689</v>
      </c>
      <c r="H40" s="307"/>
      <c r="I40" s="307"/>
      <c r="J40" s="307"/>
      <c r="K40" s="305"/>
    </row>
    <row r="41" spans="2:11" ht="15" customHeight="1">
      <c r="B41" s="308"/>
      <c r="C41" s="309"/>
      <c r="D41" s="307"/>
      <c r="E41" s="310" t="s">
        <v>119</v>
      </c>
      <c r="F41" s="307"/>
      <c r="G41" s="307" t="s">
        <v>690</v>
      </c>
      <c r="H41" s="307"/>
      <c r="I41" s="307"/>
      <c r="J41" s="307"/>
      <c r="K41" s="305"/>
    </row>
    <row r="42" spans="2:11" ht="15" customHeight="1">
      <c r="B42" s="308"/>
      <c r="C42" s="309"/>
      <c r="D42" s="307"/>
      <c r="E42" s="310" t="s">
        <v>691</v>
      </c>
      <c r="F42" s="307"/>
      <c r="G42" s="307" t="s">
        <v>692</v>
      </c>
      <c r="H42" s="307"/>
      <c r="I42" s="307"/>
      <c r="J42" s="307"/>
      <c r="K42" s="305"/>
    </row>
    <row r="43" spans="2:11" ht="15" customHeight="1">
      <c r="B43" s="308"/>
      <c r="C43" s="309"/>
      <c r="D43" s="307"/>
      <c r="E43" s="310"/>
      <c r="F43" s="307"/>
      <c r="G43" s="307" t="s">
        <v>693</v>
      </c>
      <c r="H43" s="307"/>
      <c r="I43" s="307"/>
      <c r="J43" s="307"/>
      <c r="K43" s="305"/>
    </row>
    <row r="44" spans="2:11" ht="15" customHeight="1">
      <c r="B44" s="308"/>
      <c r="C44" s="309"/>
      <c r="D44" s="307"/>
      <c r="E44" s="310" t="s">
        <v>694</v>
      </c>
      <c r="F44" s="307"/>
      <c r="G44" s="307" t="s">
        <v>695</v>
      </c>
      <c r="H44" s="307"/>
      <c r="I44" s="307"/>
      <c r="J44" s="307"/>
      <c r="K44" s="305"/>
    </row>
    <row r="45" spans="2:11" ht="15" customHeight="1">
      <c r="B45" s="308"/>
      <c r="C45" s="309"/>
      <c r="D45" s="307"/>
      <c r="E45" s="310" t="s">
        <v>121</v>
      </c>
      <c r="F45" s="307"/>
      <c r="G45" s="307" t="s">
        <v>696</v>
      </c>
      <c r="H45" s="307"/>
      <c r="I45" s="307"/>
      <c r="J45" s="307"/>
      <c r="K45" s="305"/>
    </row>
    <row r="46" spans="2:11" ht="12.75" customHeight="1">
      <c r="B46" s="308"/>
      <c r="C46" s="309"/>
      <c r="D46" s="307"/>
      <c r="E46" s="307"/>
      <c r="F46" s="307"/>
      <c r="G46" s="307"/>
      <c r="H46" s="307"/>
      <c r="I46" s="307"/>
      <c r="J46" s="307"/>
      <c r="K46" s="305"/>
    </row>
    <row r="47" spans="2:11" ht="15" customHeight="1">
      <c r="B47" s="308"/>
      <c r="C47" s="309"/>
      <c r="D47" s="307" t="s">
        <v>697</v>
      </c>
      <c r="E47" s="307"/>
      <c r="F47" s="307"/>
      <c r="G47" s="307"/>
      <c r="H47" s="307"/>
      <c r="I47" s="307"/>
      <c r="J47" s="307"/>
      <c r="K47" s="305"/>
    </row>
    <row r="48" spans="2:11" ht="15" customHeight="1">
      <c r="B48" s="308"/>
      <c r="C48" s="309"/>
      <c r="D48" s="309"/>
      <c r="E48" s="307" t="s">
        <v>698</v>
      </c>
      <c r="F48" s="307"/>
      <c r="G48" s="307"/>
      <c r="H48" s="307"/>
      <c r="I48" s="307"/>
      <c r="J48" s="307"/>
      <c r="K48" s="305"/>
    </row>
    <row r="49" spans="2:11" ht="15" customHeight="1">
      <c r="B49" s="308"/>
      <c r="C49" s="309"/>
      <c r="D49" s="309"/>
      <c r="E49" s="307" t="s">
        <v>699</v>
      </c>
      <c r="F49" s="307"/>
      <c r="G49" s="307"/>
      <c r="H49" s="307"/>
      <c r="I49" s="307"/>
      <c r="J49" s="307"/>
      <c r="K49" s="305"/>
    </row>
    <row r="50" spans="2:11" ht="15" customHeight="1">
      <c r="B50" s="308"/>
      <c r="C50" s="309"/>
      <c r="D50" s="309"/>
      <c r="E50" s="307" t="s">
        <v>700</v>
      </c>
      <c r="F50" s="307"/>
      <c r="G50" s="307"/>
      <c r="H50" s="307"/>
      <c r="I50" s="307"/>
      <c r="J50" s="307"/>
      <c r="K50" s="305"/>
    </row>
    <row r="51" spans="2:11" ht="15" customHeight="1">
      <c r="B51" s="308"/>
      <c r="C51" s="309"/>
      <c r="D51" s="307" t="s">
        <v>701</v>
      </c>
      <c r="E51" s="307"/>
      <c r="F51" s="307"/>
      <c r="G51" s="307"/>
      <c r="H51" s="307"/>
      <c r="I51" s="307"/>
      <c r="J51" s="307"/>
      <c r="K51" s="305"/>
    </row>
    <row r="52" spans="2:11" ht="25.5" customHeight="1">
      <c r="B52" s="303"/>
      <c r="C52" s="304" t="s">
        <v>702</v>
      </c>
      <c r="D52" s="304"/>
      <c r="E52" s="304"/>
      <c r="F52" s="304"/>
      <c r="G52" s="304"/>
      <c r="H52" s="304"/>
      <c r="I52" s="304"/>
      <c r="J52" s="304"/>
      <c r="K52" s="305"/>
    </row>
    <row r="53" spans="2:11" ht="5.25" customHeight="1">
      <c r="B53" s="303"/>
      <c r="C53" s="306"/>
      <c r="D53" s="306"/>
      <c r="E53" s="306"/>
      <c r="F53" s="306"/>
      <c r="G53" s="306"/>
      <c r="H53" s="306"/>
      <c r="I53" s="306"/>
      <c r="J53" s="306"/>
      <c r="K53" s="305"/>
    </row>
    <row r="54" spans="2:11" ht="15" customHeight="1">
      <c r="B54" s="303"/>
      <c r="C54" s="307" t="s">
        <v>703</v>
      </c>
      <c r="D54" s="307"/>
      <c r="E54" s="307"/>
      <c r="F54" s="307"/>
      <c r="G54" s="307"/>
      <c r="H54" s="307"/>
      <c r="I54" s="307"/>
      <c r="J54" s="307"/>
      <c r="K54" s="305"/>
    </row>
    <row r="55" spans="2:11" ht="15" customHeight="1">
      <c r="B55" s="303"/>
      <c r="C55" s="307" t="s">
        <v>704</v>
      </c>
      <c r="D55" s="307"/>
      <c r="E55" s="307"/>
      <c r="F55" s="307"/>
      <c r="G55" s="307"/>
      <c r="H55" s="307"/>
      <c r="I55" s="307"/>
      <c r="J55" s="307"/>
      <c r="K55" s="305"/>
    </row>
    <row r="56" spans="2:11" ht="12.75" customHeight="1">
      <c r="B56" s="303"/>
      <c r="C56" s="307"/>
      <c r="D56" s="307"/>
      <c r="E56" s="307"/>
      <c r="F56" s="307"/>
      <c r="G56" s="307"/>
      <c r="H56" s="307"/>
      <c r="I56" s="307"/>
      <c r="J56" s="307"/>
      <c r="K56" s="305"/>
    </row>
    <row r="57" spans="2:11" ht="15" customHeight="1">
      <c r="B57" s="303"/>
      <c r="C57" s="307" t="s">
        <v>705</v>
      </c>
      <c r="D57" s="307"/>
      <c r="E57" s="307"/>
      <c r="F57" s="307"/>
      <c r="G57" s="307"/>
      <c r="H57" s="307"/>
      <c r="I57" s="307"/>
      <c r="J57" s="307"/>
      <c r="K57" s="305"/>
    </row>
    <row r="58" spans="2:11" ht="15" customHeight="1">
      <c r="B58" s="303"/>
      <c r="C58" s="309"/>
      <c r="D58" s="307" t="s">
        <v>706</v>
      </c>
      <c r="E58" s="307"/>
      <c r="F58" s="307"/>
      <c r="G58" s="307"/>
      <c r="H58" s="307"/>
      <c r="I58" s="307"/>
      <c r="J58" s="307"/>
      <c r="K58" s="305"/>
    </row>
    <row r="59" spans="2:11" ht="15" customHeight="1">
      <c r="B59" s="303"/>
      <c r="C59" s="309"/>
      <c r="D59" s="307" t="s">
        <v>707</v>
      </c>
      <c r="E59" s="307"/>
      <c r="F59" s="307"/>
      <c r="G59" s="307"/>
      <c r="H59" s="307"/>
      <c r="I59" s="307"/>
      <c r="J59" s="307"/>
      <c r="K59" s="305"/>
    </row>
    <row r="60" spans="2:11" ht="15" customHeight="1">
      <c r="B60" s="303"/>
      <c r="C60" s="309"/>
      <c r="D60" s="307" t="s">
        <v>708</v>
      </c>
      <c r="E60" s="307"/>
      <c r="F60" s="307"/>
      <c r="G60" s="307"/>
      <c r="H60" s="307"/>
      <c r="I60" s="307"/>
      <c r="J60" s="307"/>
      <c r="K60" s="305"/>
    </row>
    <row r="61" spans="2:11" ht="15" customHeight="1">
      <c r="B61" s="303"/>
      <c r="C61" s="309"/>
      <c r="D61" s="307" t="s">
        <v>709</v>
      </c>
      <c r="E61" s="307"/>
      <c r="F61" s="307"/>
      <c r="G61" s="307"/>
      <c r="H61" s="307"/>
      <c r="I61" s="307"/>
      <c r="J61" s="307"/>
      <c r="K61" s="305"/>
    </row>
    <row r="62" spans="2:11" ht="15" customHeight="1">
      <c r="B62" s="303"/>
      <c r="C62" s="309"/>
      <c r="D62" s="312" t="s">
        <v>710</v>
      </c>
      <c r="E62" s="312"/>
      <c r="F62" s="312"/>
      <c r="G62" s="312"/>
      <c r="H62" s="312"/>
      <c r="I62" s="312"/>
      <c r="J62" s="312"/>
      <c r="K62" s="305"/>
    </row>
    <row r="63" spans="2:11" ht="15" customHeight="1">
      <c r="B63" s="303"/>
      <c r="C63" s="309"/>
      <c r="D63" s="307" t="s">
        <v>711</v>
      </c>
      <c r="E63" s="307"/>
      <c r="F63" s="307"/>
      <c r="G63" s="307"/>
      <c r="H63" s="307"/>
      <c r="I63" s="307"/>
      <c r="J63" s="307"/>
      <c r="K63" s="305"/>
    </row>
    <row r="64" spans="2:11" ht="12.75" customHeight="1">
      <c r="B64" s="303"/>
      <c r="C64" s="309"/>
      <c r="D64" s="309"/>
      <c r="E64" s="313"/>
      <c r="F64" s="309"/>
      <c r="G64" s="309"/>
      <c r="H64" s="309"/>
      <c r="I64" s="309"/>
      <c r="J64" s="309"/>
      <c r="K64" s="305"/>
    </row>
    <row r="65" spans="2:11" ht="15" customHeight="1">
      <c r="B65" s="303"/>
      <c r="C65" s="309"/>
      <c r="D65" s="307" t="s">
        <v>712</v>
      </c>
      <c r="E65" s="307"/>
      <c r="F65" s="307"/>
      <c r="G65" s="307"/>
      <c r="H65" s="307"/>
      <c r="I65" s="307"/>
      <c r="J65" s="307"/>
      <c r="K65" s="305"/>
    </row>
    <row r="66" spans="2:11" ht="15" customHeight="1">
      <c r="B66" s="303"/>
      <c r="C66" s="309"/>
      <c r="D66" s="312" t="s">
        <v>713</v>
      </c>
      <c r="E66" s="312"/>
      <c r="F66" s="312"/>
      <c r="G66" s="312"/>
      <c r="H66" s="312"/>
      <c r="I66" s="312"/>
      <c r="J66" s="312"/>
      <c r="K66" s="305"/>
    </row>
    <row r="67" spans="2:11" ht="15" customHeight="1">
      <c r="B67" s="303"/>
      <c r="C67" s="309"/>
      <c r="D67" s="307" t="s">
        <v>714</v>
      </c>
      <c r="E67" s="307"/>
      <c r="F67" s="307"/>
      <c r="G67" s="307"/>
      <c r="H67" s="307"/>
      <c r="I67" s="307"/>
      <c r="J67" s="307"/>
      <c r="K67" s="305"/>
    </row>
    <row r="68" spans="2:11" ht="15" customHeight="1">
      <c r="B68" s="303"/>
      <c r="C68" s="309"/>
      <c r="D68" s="307" t="s">
        <v>715</v>
      </c>
      <c r="E68" s="307"/>
      <c r="F68" s="307"/>
      <c r="G68" s="307"/>
      <c r="H68" s="307"/>
      <c r="I68" s="307"/>
      <c r="J68" s="307"/>
      <c r="K68" s="305"/>
    </row>
    <row r="69" spans="2:11" ht="15" customHeight="1">
      <c r="B69" s="303"/>
      <c r="C69" s="309"/>
      <c r="D69" s="307" t="s">
        <v>716</v>
      </c>
      <c r="E69" s="307"/>
      <c r="F69" s="307"/>
      <c r="G69" s="307"/>
      <c r="H69" s="307"/>
      <c r="I69" s="307"/>
      <c r="J69" s="307"/>
      <c r="K69" s="305"/>
    </row>
    <row r="70" spans="2:11" ht="15" customHeight="1">
      <c r="B70" s="303"/>
      <c r="C70" s="309"/>
      <c r="D70" s="307" t="s">
        <v>717</v>
      </c>
      <c r="E70" s="307"/>
      <c r="F70" s="307"/>
      <c r="G70" s="307"/>
      <c r="H70" s="307"/>
      <c r="I70" s="307"/>
      <c r="J70" s="307"/>
      <c r="K70" s="305"/>
    </row>
    <row r="71" spans="2:11" ht="12.75" customHeight="1">
      <c r="B71" s="314"/>
      <c r="C71" s="315"/>
      <c r="D71" s="315"/>
      <c r="E71" s="315"/>
      <c r="F71" s="315"/>
      <c r="G71" s="315"/>
      <c r="H71" s="315"/>
      <c r="I71" s="315"/>
      <c r="J71" s="315"/>
      <c r="K71" s="316"/>
    </row>
    <row r="72" spans="2:11" ht="18.75" customHeight="1">
      <c r="B72" s="317"/>
      <c r="C72" s="317"/>
      <c r="D72" s="317"/>
      <c r="E72" s="317"/>
      <c r="F72" s="317"/>
      <c r="G72" s="317"/>
      <c r="H72" s="317"/>
      <c r="I72" s="317"/>
      <c r="J72" s="317"/>
      <c r="K72" s="318"/>
    </row>
    <row r="73" spans="2:11" ht="18.75" customHeight="1">
      <c r="B73" s="318"/>
      <c r="C73" s="318"/>
      <c r="D73" s="318"/>
      <c r="E73" s="318"/>
      <c r="F73" s="318"/>
      <c r="G73" s="318"/>
      <c r="H73" s="318"/>
      <c r="I73" s="318"/>
      <c r="J73" s="318"/>
      <c r="K73" s="318"/>
    </row>
    <row r="74" spans="2:11" ht="7.5" customHeight="1">
      <c r="B74" s="319"/>
      <c r="C74" s="320"/>
      <c r="D74" s="320"/>
      <c r="E74" s="320"/>
      <c r="F74" s="320"/>
      <c r="G74" s="320"/>
      <c r="H74" s="320"/>
      <c r="I74" s="320"/>
      <c r="J74" s="320"/>
      <c r="K74" s="321"/>
    </row>
    <row r="75" spans="2:11" ht="45" customHeight="1">
      <c r="B75" s="322"/>
      <c r="C75" s="323" t="s">
        <v>718</v>
      </c>
      <c r="D75" s="323"/>
      <c r="E75" s="323"/>
      <c r="F75" s="323"/>
      <c r="G75" s="323"/>
      <c r="H75" s="323"/>
      <c r="I75" s="323"/>
      <c r="J75" s="323"/>
      <c r="K75" s="324"/>
    </row>
    <row r="76" spans="2:11" ht="17.25" customHeight="1">
      <c r="B76" s="322"/>
      <c r="C76" s="325" t="s">
        <v>719</v>
      </c>
      <c r="D76" s="325"/>
      <c r="E76" s="325"/>
      <c r="F76" s="325" t="s">
        <v>720</v>
      </c>
      <c r="G76" s="326"/>
      <c r="H76" s="325" t="s">
        <v>58</v>
      </c>
      <c r="I76" s="325" t="s">
        <v>61</v>
      </c>
      <c r="J76" s="325" t="s">
        <v>721</v>
      </c>
      <c r="K76" s="324"/>
    </row>
    <row r="77" spans="2:11" ht="17.25" customHeight="1">
      <c r="B77" s="322"/>
      <c r="C77" s="327" t="s">
        <v>722</v>
      </c>
      <c r="D77" s="327"/>
      <c r="E77" s="327"/>
      <c r="F77" s="328" t="s">
        <v>723</v>
      </c>
      <c r="G77" s="329"/>
      <c r="H77" s="327"/>
      <c r="I77" s="327"/>
      <c r="J77" s="327" t="s">
        <v>724</v>
      </c>
      <c r="K77" s="324"/>
    </row>
    <row r="78" spans="2:11" ht="5.25" customHeight="1">
      <c r="B78" s="322"/>
      <c r="C78" s="330"/>
      <c r="D78" s="330"/>
      <c r="E78" s="330"/>
      <c r="F78" s="330"/>
      <c r="G78" s="331"/>
      <c r="H78" s="330"/>
      <c r="I78" s="330"/>
      <c r="J78" s="330"/>
      <c r="K78" s="324"/>
    </row>
    <row r="79" spans="2:11" ht="15" customHeight="1">
      <c r="B79" s="322"/>
      <c r="C79" s="310" t="s">
        <v>57</v>
      </c>
      <c r="D79" s="330"/>
      <c r="E79" s="330"/>
      <c r="F79" s="332" t="s">
        <v>725</v>
      </c>
      <c r="G79" s="331"/>
      <c r="H79" s="310" t="s">
        <v>726</v>
      </c>
      <c r="I79" s="310" t="s">
        <v>727</v>
      </c>
      <c r="J79" s="310">
        <v>20</v>
      </c>
      <c r="K79" s="324"/>
    </row>
    <row r="80" spans="2:11" ht="15" customHeight="1">
      <c r="B80" s="322"/>
      <c r="C80" s="310" t="s">
        <v>728</v>
      </c>
      <c r="D80" s="310"/>
      <c r="E80" s="310"/>
      <c r="F80" s="332" t="s">
        <v>725</v>
      </c>
      <c r="G80" s="331"/>
      <c r="H80" s="310" t="s">
        <v>729</v>
      </c>
      <c r="I80" s="310" t="s">
        <v>727</v>
      </c>
      <c r="J80" s="310">
        <v>120</v>
      </c>
      <c r="K80" s="324"/>
    </row>
    <row r="81" spans="2:11" ht="15" customHeight="1">
      <c r="B81" s="333"/>
      <c r="C81" s="310" t="s">
        <v>730</v>
      </c>
      <c r="D81" s="310"/>
      <c r="E81" s="310"/>
      <c r="F81" s="332" t="s">
        <v>731</v>
      </c>
      <c r="G81" s="331"/>
      <c r="H81" s="310" t="s">
        <v>732</v>
      </c>
      <c r="I81" s="310" t="s">
        <v>727</v>
      </c>
      <c r="J81" s="310">
        <v>50</v>
      </c>
      <c r="K81" s="324"/>
    </row>
    <row r="82" spans="2:11" ht="15" customHeight="1">
      <c r="B82" s="333"/>
      <c r="C82" s="310" t="s">
        <v>733</v>
      </c>
      <c r="D82" s="310"/>
      <c r="E82" s="310"/>
      <c r="F82" s="332" t="s">
        <v>725</v>
      </c>
      <c r="G82" s="331"/>
      <c r="H82" s="310" t="s">
        <v>734</v>
      </c>
      <c r="I82" s="310" t="s">
        <v>735</v>
      </c>
      <c r="J82" s="310"/>
      <c r="K82" s="324"/>
    </row>
    <row r="83" spans="2:11" ht="15" customHeight="1">
      <c r="B83" s="333"/>
      <c r="C83" s="334" t="s">
        <v>736</v>
      </c>
      <c r="D83" s="334"/>
      <c r="E83" s="334"/>
      <c r="F83" s="335" t="s">
        <v>731</v>
      </c>
      <c r="G83" s="334"/>
      <c r="H83" s="334" t="s">
        <v>737</v>
      </c>
      <c r="I83" s="334" t="s">
        <v>727</v>
      </c>
      <c r="J83" s="334">
        <v>15</v>
      </c>
      <c r="K83" s="324"/>
    </row>
    <row r="84" spans="2:11" ht="15" customHeight="1">
      <c r="B84" s="333"/>
      <c r="C84" s="334" t="s">
        <v>738</v>
      </c>
      <c r="D84" s="334"/>
      <c r="E84" s="334"/>
      <c r="F84" s="335" t="s">
        <v>731</v>
      </c>
      <c r="G84" s="334"/>
      <c r="H84" s="334" t="s">
        <v>739</v>
      </c>
      <c r="I84" s="334" t="s">
        <v>727</v>
      </c>
      <c r="J84" s="334">
        <v>15</v>
      </c>
      <c r="K84" s="324"/>
    </row>
    <row r="85" spans="2:11" ht="15" customHeight="1">
      <c r="B85" s="333"/>
      <c r="C85" s="334" t="s">
        <v>740</v>
      </c>
      <c r="D85" s="334"/>
      <c r="E85" s="334"/>
      <c r="F85" s="335" t="s">
        <v>731</v>
      </c>
      <c r="G85" s="334"/>
      <c r="H85" s="334" t="s">
        <v>741</v>
      </c>
      <c r="I85" s="334" t="s">
        <v>727</v>
      </c>
      <c r="J85" s="334">
        <v>20</v>
      </c>
      <c r="K85" s="324"/>
    </row>
    <row r="86" spans="2:11" ht="15" customHeight="1">
      <c r="B86" s="333"/>
      <c r="C86" s="334" t="s">
        <v>742</v>
      </c>
      <c r="D86" s="334"/>
      <c r="E86" s="334"/>
      <c r="F86" s="335" t="s">
        <v>731</v>
      </c>
      <c r="G86" s="334"/>
      <c r="H86" s="334" t="s">
        <v>743</v>
      </c>
      <c r="I86" s="334" t="s">
        <v>727</v>
      </c>
      <c r="J86" s="334">
        <v>20</v>
      </c>
      <c r="K86" s="324"/>
    </row>
    <row r="87" spans="2:11" ht="15" customHeight="1">
      <c r="B87" s="333"/>
      <c r="C87" s="310" t="s">
        <v>744</v>
      </c>
      <c r="D87" s="310"/>
      <c r="E87" s="310"/>
      <c r="F87" s="332" t="s">
        <v>731</v>
      </c>
      <c r="G87" s="331"/>
      <c r="H87" s="310" t="s">
        <v>745</v>
      </c>
      <c r="I87" s="310" t="s">
        <v>727</v>
      </c>
      <c r="J87" s="310">
        <v>50</v>
      </c>
      <c r="K87" s="324"/>
    </row>
    <row r="88" spans="2:11" ht="15" customHeight="1">
      <c r="B88" s="333"/>
      <c r="C88" s="310" t="s">
        <v>746</v>
      </c>
      <c r="D88" s="310"/>
      <c r="E88" s="310"/>
      <c r="F88" s="332" t="s">
        <v>731</v>
      </c>
      <c r="G88" s="331"/>
      <c r="H88" s="310" t="s">
        <v>747</v>
      </c>
      <c r="I88" s="310" t="s">
        <v>727</v>
      </c>
      <c r="J88" s="310">
        <v>20</v>
      </c>
      <c r="K88" s="324"/>
    </row>
    <row r="89" spans="2:11" ht="15" customHeight="1">
      <c r="B89" s="333"/>
      <c r="C89" s="310" t="s">
        <v>748</v>
      </c>
      <c r="D89" s="310"/>
      <c r="E89" s="310"/>
      <c r="F89" s="332" t="s">
        <v>731</v>
      </c>
      <c r="G89" s="331"/>
      <c r="H89" s="310" t="s">
        <v>749</v>
      </c>
      <c r="I89" s="310" t="s">
        <v>727</v>
      </c>
      <c r="J89" s="310">
        <v>20</v>
      </c>
      <c r="K89" s="324"/>
    </row>
    <row r="90" spans="2:11" ht="15" customHeight="1">
      <c r="B90" s="333"/>
      <c r="C90" s="310" t="s">
        <v>750</v>
      </c>
      <c r="D90" s="310"/>
      <c r="E90" s="310"/>
      <c r="F90" s="332" t="s">
        <v>731</v>
      </c>
      <c r="G90" s="331"/>
      <c r="H90" s="310" t="s">
        <v>751</v>
      </c>
      <c r="I90" s="310" t="s">
        <v>727</v>
      </c>
      <c r="J90" s="310">
        <v>50</v>
      </c>
      <c r="K90" s="324"/>
    </row>
    <row r="91" spans="2:11" ht="15" customHeight="1">
      <c r="B91" s="333"/>
      <c r="C91" s="310" t="s">
        <v>752</v>
      </c>
      <c r="D91" s="310"/>
      <c r="E91" s="310"/>
      <c r="F91" s="332" t="s">
        <v>731</v>
      </c>
      <c r="G91" s="331"/>
      <c r="H91" s="310" t="s">
        <v>752</v>
      </c>
      <c r="I91" s="310" t="s">
        <v>727</v>
      </c>
      <c r="J91" s="310">
        <v>50</v>
      </c>
      <c r="K91" s="324"/>
    </row>
    <row r="92" spans="2:11" ht="15" customHeight="1">
      <c r="B92" s="333"/>
      <c r="C92" s="310" t="s">
        <v>753</v>
      </c>
      <c r="D92" s="310"/>
      <c r="E92" s="310"/>
      <c r="F92" s="332" t="s">
        <v>731</v>
      </c>
      <c r="G92" s="331"/>
      <c r="H92" s="310" t="s">
        <v>754</v>
      </c>
      <c r="I92" s="310" t="s">
        <v>727</v>
      </c>
      <c r="J92" s="310">
        <v>255</v>
      </c>
      <c r="K92" s="324"/>
    </row>
    <row r="93" spans="2:11" ht="15" customHeight="1">
      <c r="B93" s="333"/>
      <c r="C93" s="310" t="s">
        <v>755</v>
      </c>
      <c r="D93" s="310"/>
      <c r="E93" s="310"/>
      <c r="F93" s="332" t="s">
        <v>725</v>
      </c>
      <c r="G93" s="331"/>
      <c r="H93" s="310" t="s">
        <v>756</v>
      </c>
      <c r="I93" s="310" t="s">
        <v>757</v>
      </c>
      <c r="J93" s="310"/>
      <c r="K93" s="324"/>
    </row>
    <row r="94" spans="2:11" ht="15" customHeight="1">
      <c r="B94" s="333"/>
      <c r="C94" s="310" t="s">
        <v>758</v>
      </c>
      <c r="D94" s="310"/>
      <c r="E94" s="310"/>
      <c r="F94" s="332" t="s">
        <v>725</v>
      </c>
      <c r="G94" s="331"/>
      <c r="H94" s="310" t="s">
        <v>759</v>
      </c>
      <c r="I94" s="310" t="s">
        <v>760</v>
      </c>
      <c r="J94" s="310"/>
      <c r="K94" s="324"/>
    </row>
    <row r="95" spans="2:11" ht="15" customHeight="1">
      <c r="B95" s="333"/>
      <c r="C95" s="310" t="s">
        <v>761</v>
      </c>
      <c r="D95" s="310"/>
      <c r="E95" s="310"/>
      <c r="F95" s="332" t="s">
        <v>725</v>
      </c>
      <c r="G95" s="331"/>
      <c r="H95" s="310" t="s">
        <v>761</v>
      </c>
      <c r="I95" s="310" t="s">
        <v>760</v>
      </c>
      <c r="J95" s="310"/>
      <c r="K95" s="324"/>
    </row>
    <row r="96" spans="2:11" ht="15" customHeight="1">
      <c r="B96" s="333"/>
      <c r="C96" s="310" t="s">
        <v>42</v>
      </c>
      <c r="D96" s="310"/>
      <c r="E96" s="310"/>
      <c r="F96" s="332" t="s">
        <v>725</v>
      </c>
      <c r="G96" s="331"/>
      <c r="H96" s="310" t="s">
        <v>762</v>
      </c>
      <c r="I96" s="310" t="s">
        <v>760</v>
      </c>
      <c r="J96" s="310"/>
      <c r="K96" s="324"/>
    </row>
    <row r="97" spans="2:11" ht="15" customHeight="1">
      <c r="B97" s="333"/>
      <c r="C97" s="310" t="s">
        <v>52</v>
      </c>
      <c r="D97" s="310"/>
      <c r="E97" s="310"/>
      <c r="F97" s="332" t="s">
        <v>725</v>
      </c>
      <c r="G97" s="331"/>
      <c r="H97" s="310" t="s">
        <v>763</v>
      </c>
      <c r="I97" s="310" t="s">
        <v>760</v>
      </c>
      <c r="J97" s="310"/>
      <c r="K97" s="324"/>
    </row>
    <row r="98" spans="2:11" ht="15" customHeight="1">
      <c r="B98" s="336"/>
      <c r="C98" s="337"/>
      <c r="D98" s="337"/>
      <c r="E98" s="337"/>
      <c r="F98" s="337"/>
      <c r="G98" s="337"/>
      <c r="H98" s="337"/>
      <c r="I98" s="337"/>
      <c r="J98" s="337"/>
      <c r="K98" s="338"/>
    </row>
    <row r="99" spans="2:11" ht="18.75" customHeight="1">
      <c r="B99" s="339"/>
      <c r="C99" s="340"/>
      <c r="D99" s="340"/>
      <c r="E99" s="340"/>
      <c r="F99" s="340"/>
      <c r="G99" s="340"/>
      <c r="H99" s="340"/>
      <c r="I99" s="340"/>
      <c r="J99" s="340"/>
      <c r="K99" s="339"/>
    </row>
    <row r="100" spans="2:11" ht="18.75" customHeight="1"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</row>
    <row r="101" spans="2:11" ht="7.5" customHeight="1">
      <c r="B101" s="319"/>
      <c r="C101" s="320"/>
      <c r="D101" s="320"/>
      <c r="E101" s="320"/>
      <c r="F101" s="320"/>
      <c r="G101" s="320"/>
      <c r="H101" s="320"/>
      <c r="I101" s="320"/>
      <c r="J101" s="320"/>
      <c r="K101" s="321"/>
    </row>
    <row r="102" spans="2:11" ht="45" customHeight="1">
      <c r="B102" s="322"/>
      <c r="C102" s="323" t="s">
        <v>764</v>
      </c>
      <c r="D102" s="323"/>
      <c r="E102" s="323"/>
      <c r="F102" s="323"/>
      <c r="G102" s="323"/>
      <c r="H102" s="323"/>
      <c r="I102" s="323"/>
      <c r="J102" s="323"/>
      <c r="K102" s="324"/>
    </row>
    <row r="103" spans="2:11" ht="17.25" customHeight="1">
      <c r="B103" s="322"/>
      <c r="C103" s="325" t="s">
        <v>719</v>
      </c>
      <c r="D103" s="325"/>
      <c r="E103" s="325"/>
      <c r="F103" s="325" t="s">
        <v>720</v>
      </c>
      <c r="G103" s="326"/>
      <c r="H103" s="325" t="s">
        <v>58</v>
      </c>
      <c r="I103" s="325" t="s">
        <v>61</v>
      </c>
      <c r="J103" s="325" t="s">
        <v>721</v>
      </c>
      <c r="K103" s="324"/>
    </row>
    <row r="104" spans="2:11" ht="17.25" customHeight="1">
      <c r="B104" s="322"/>
      <c r="C104" s="327" t="s">
        <v>722</v>
      </c>
      <c r="D104" s="327"/>
      <c r="E104" s="327"/>
      <c r="F104" s="328" t="s">
        <v>723</v>
      </c>
      <c r="G104" s="329"/>
      <c r="H104" s="327"/>
      <c r="I104" s="327"/>
      <c r="J104" s="327" t="s">
        <v>724</v>
      </c>
      <c r="K104" s="324"/>
    </row>
    <row r="105" spans="2:11" ht="5.25" customHeight="1">
      <c r="B105" s="322"/>
      <c r="C105" s="325"/>
      <c r="D105" s="325"/>
      <c r="E105" s="325"/>
      <c r="F105" s="325"/>
      <c r="G105" s="341"/>
      <c r="H105" s="325"/>
      <c r="I105" s="325"/>
      <c r="J105" s="325"/>
      <c r="K105" s="324"/>
    </row>
    <row r="106" spans="2:11" ht="15" customHeight="1">
      <c r="B106" s="322"/>
      <c r="C106" s="310" t="s">
        <v>57</v>
      </c>
      <c r="D106" s="330"/>
      <c r="E106" s="330"/>
      <c r="F106" s="332" t="s">
        <v>725</v>
      </c>
      <c r="G106" s="341"/>
      <c r="H106" s="310" t="s">
        <v>765</v>
      </c>
      <c r="I106" s="310" t="s">
        <v>727</v>
      </c>
      <c r="J106" s="310">
        <v>20</v>
      </c>
      <c r="K106" s="324"/>
    </row>
    <row r="107" spans="2:11" ht="15" customHeight="1">
      <c r="B107" s="322"/>
      <c r="C107" s="310" t="s">
        <v>728</v>
      </c>
      <c r="D107" s="310"/>
      <c r="E107" s="310"/>
      <c r="F107" s="332" t="s">
        <v>725</v>
      </c>
      <c r="G107" s="310"/>
      <c r="H107" s="310" t="s">
        <v>765</v>
      </c>
      <c r="I107" s="310" t="s">
        <v>727</v>
      </c>
      <c r="J107" s="310">
        <v>120</v>
      </c>
      <c r="K107" s="324"/>
    </row>
    <row r="108" spans="2:11" ht="15" customHeight="1">
      <c r="B108" s="333"/>
      <c r="C108" s="310" t="s">
        <v>730</v>
      </c>
      <c r="D108" s="310"/>
      <c r="E108" s="310"/>
      <c r="F108" s="332" t="s">
        <v>731</v>
      </c>
      <c r="G108" s="310"/>
      <c r="H108" s="310" t="s">
        <v>765</v>
      </c>
      <c r="I108" s="310" t="s">
        <v>727</v>
      </c>
      <c r="J108" s="310">
        <v>50</v>
      </c>
      <c r="K108" s="324"/>
    </row>
    <row r="109" spans="2:11" ht="15" customHeight="1">
      <c r="B109" s="333"/>
      <c r="C109" s="310" t="s">
        <v>733</v>
      </c>
      <c r="D109" s="310"/>
      <c r="E109" s="310"/>
      <c r="F109" s="332" t="s">
        <v>725</v>
      </c>
      <c r="G109" s="310"/>
      <c r="H109" s="310" t="s">
        <v>765</v>
      </c>
      <c r="I109" s="310" t="s">
        <v>735</v>
      </c>
      <c r="J109" s="310"/>
      <c r="K109" s="324"/>
    </row>
    <row r="110" spans="2:11" ht="15" customHeight="1">
      <c r="B110" s="333"/>
      <c r="C110" s="310" t="s">
        <v>744</v>
      </c>
      <c r="D110" s="310"/>
      <c r="E110" s="310"/>
      <c r="F110" s="332" t="s">
        <v>731</v>
      </c>
      <c r="G110" s="310"/>
      <c r="H110" s="310" t="s">
        <v>765</v>
      </c>
      <c r="I110" s="310" t="s">
        <v>727</v>
      </c>
      <c r="J110" s="310">
        <v>50</v>
      </c>
      <c r="K110" s="324"/>
    </row>
    <row r="111" spans="2:11" ht="15" customHeight="1">
      <c r="B111" s="333"/>
      <c r="C111" s="310" t="s">
        <v>752</v>
      </c>
      <c r="D111" s="310"/>
      <c r="E111" s="310"/>
      <c r="F111" s="332" t="s">
        <v>731</v>
      </c>
      <c r="G111" s="310"/>
      <c r="H111" s="310" t="s">
        <v>765</v>
      </c>
      <c r="I111" s="310" t="s">
        <v>727</v>
      </c>
      <c r="J111" s="310">
        <v>50</v>
      </c>
      <c r="K111" s="324"/>
    </row>
    <row r="112" spans="2:11" ht="15" customHeight="1">
      <c r="B112" s="333"/>
      <c r="C112" s="310" t="s">
        <v>750</v>
      </c>
      <c r="D112" s="310"/>
      <c r="E112" s="310"/>
      <c r="F112" s="332" t="s">
        <v>731</v>
      </c>
      <c r="G112" s="310"/>
      <c r="H112" s="310" t="s">
        <v>765</v>
      </c>
      <c r="I112" s="310" t="s">
        <v>727</v>
      </c>
      <c r="J112" s="310">
        <v>50</v>
      </c>
      <c r="K112" s="324"/>
    </row>
    <row r="113" spans="2:11" ht="15" customHeight="1">
      <c r="B113" s="333"/>
      <c r="C113" s="310" t="s">
        <v>57</v>
      </c>
      <c r="D113" s="310"/>
      <c r="E113" s="310"/>
      <c r="F113" s="332" t="s">
        <v>725</v>
      </c>
      <c r="G113" s="310"/>
      <c r="H113" s="310" t="s">
        <v>766</v>
      </c>
      <c r="I113" s="310" t="s">
        <v>727</v>
      </c>
      <c r="J113" s="310">
        <v>20</v>
      </c>
      <c r="K113" s="324"/>
    </row>
    <row r="114" spans="2:11" ht="15" customHeight="1">
      <c r="B114" s="333"/>
      <c r="C114" s="310" t="s">
        <v>767</v>
      </c>
      <c r="D114" s="310"/>
      <c r="E114" s="310"/>
      <c r="F114" s="332" t="s">
        <v>725</v>
      </c>
      <c r="G114" s="310"/>
      <c r="H114" s="310" t="s">
        <v>768</v>
      </c>
      <c r="I114" s="310" t="s">
        <v>727</v>
      </c>
      <c r="J114" s="310">
        <v>120</v>
      </c>
      <c r="K114" s="324"/>
    </row>
    <row r="115" spans="2:11" ht="15" customHeight="1">
      <c r="B115" s="333"/>
      <c r="C115" s="310" t="s">
        <v>42</v>
      </c>
      <c r="D115" s="310"/>
      <c r="E115" s="310"/>
      <c r="F115" s="332" t="s">
        <v>725</v>
      </c>
      <c r="G115" s="310"/>
      <c r="H115" s="310" t="s">
        <v>769</v>
      </c>
      <c r="I115" s="310" t="s">
        <v>760</v>
      </c>
      <c r="J115" s="310"/>
      <c r="K115" s="324"/>
    </row>
    <row r="116" spans="2:11" ht="15" customHeight="1">
      <c r="B116" s="333"/>
      <c r="C116" s="310" t="s">
        <v>52</v>
      </c>
      <c r="D116" s="310"/>
      <c r="E116" s="310"/>
      <c r="F116" s="332" t="s">
        <v>725</v>
      </c>
      <c r="G116" s="310"/>
      <c r="H116" s="310" t="s">
        <v>770</v>
      </c>
      <c r="I116" s="310" t="s">
        <v>760</v>
      </c>
      <c r="J116" s="310"/>
      <c r="K116" s="324"/>
    </row>
    <row r="117" spans="2:11" ht="15" customHeight="1">
      <c r="B117" s="333"/>
      <c r="C117" s="310" t="s">
        <v>61</v>
      </c>
      <c r="D117" s="310"/>
      <c r="E117" s="310"/>
      <c r="F117" s="332" t="s">
        <v>725</v>
      </c>
      <c r="G117" s="310"/>
      <c r="H117" s="310" t="s">
        <v>771</v>
      </c>
      <c r="I117" s="310" t="s">
        <v>772</v>
      </c>
      <c r="J117" s="310"/>
      <c r="K117" s="324"/>
    </row>
    <row r="118" spans="2:11" ht="15" customHeight="1">
      <c r="B118" s="336"/>
      <c r="C118" s="342"/>
      <c r="D118" s="342"/>
      <c r="E118" s="342"/>
      <c r="F118" s="342"/>
      <c r="G118" s="342"/>
      <c r="H118" s="342"/>
      <c r="I118" s="342"/>
      <c r="J118" s="342"/>
      <c r="K118" s="338"/>
    </row>
    <row r="119" spans="2:11" ht="18.75" customHeight="1">
      <c r="B119" s="343"/>
      <c r="C119" s="307"/>
      <c r="D119" s="307"/>
      <c r="E119" s="307"/>
      <c r="F119" s="344"/>
      <c r="G119" s="307"/>
      <c r="H119" s="307"/>
      <c r="I119" s="307"/>
      <c r="J119" s="307"/>
      <c r="K119" s="343"/>
    </row>
    <row r="120" spans="2:11" ht="18.75" customHeight="1"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</row>
    <row r="121" spans="2:11" ht="7.5" customHeight="1">
      <c r="B121" s="345"/>
      <c r="C121" s="346"/>
      <c r="D121" s="346"/>
      <c r="E121" s="346"/>
      <c r="F121" s="346"/>
      <c r="G121" s="346"/>
      <c r="H121" s="346"/>
      <c r="I121" s="346"/>
      <c r="J121" s="346"/>
      <c r="K121" s="347"/>
    </row>
    <row r="122" spans="2:11" ht="45" customHeight="1">
      <c r="B122" s="348"/>
      <c r="C122" s="301" t="s">
        <v>773</v>
      </c>
      <c r="D122" s="301"/>
      <c r="E122" s="301"/>
      <c r="F122" s="301"/>
      <c r="G122" s="301"/>
      <c r="H122" s="301"/>
      <c r="I122" s="301"/>
      <c r="J122" s="301"/>
      <c r="K122" s="349"/>
    </row>
    <row r="123" spans="2:11" ht="17.25" customHeight="1">
      <c r="B123" s="350"/>
      <c r="C123" s="325" t="s">
        <v>719</v>
      </c>
      <c r="D123" s="325"/>
      <c r="E123" s="325"/>
      <c r="F123" s="325" t="s">
        <v>720</v>
      </c>
      <c r="G123" s="326"/>
      <c r="H123" s="325" t="s">
        <v>58</v>
      </c>
      <c r="I123" s="325" t="s">
        <v>61</v>
      </c>
      <c r="J123" s="325" t="s">
        <v>721</v>
      </c>
      <c r="K123" s="351"/>
    </row>
    <row r="124" spans="2:11" ht="17.25" customHeight="1">
      <c r="B124" s="350"/>
      <c r="C124" s="327" t="s">
        <v>722</v>
      </c>
      <c r="D124" s="327"/>
      <c r="E124" s="327"/>
      <c r="F124" s="328" t="s">
        <v>723</v>
      </c>
      <c r="G124" s="329"/>
      <c r="H124" s="327"/>
      <c r="I124" s="327"/>
      <c r="J124" s="327" t="s">
        <v>724</v>
      </c>
      <c r="K124" s="351"/>
    </row>
    <row r="125" spans="2:11" ht="5.25" customHeight="1">
      <c r="B125" s="352"/>
      <c r="C125" s="330"/>
      <c r="D125" s="330"/>
      <c r="E125" s="330"/>
      <c r="F125" s="330"/>
      <c r="G125" s="310"/>
      <c r="H125" s="330"/>
      <c r="I125" s="330"/>
      <c r="J125" s="330"/>
      <c r="K125" s="353"/>
    </row>
    <row r="126" spans="2:11" ht="15" customHeight="1">
      <c r="B126" s="352"/>
      <c r="C126" s="310" t="s">
        <v>728</v>
      </c>
      <c r="D126" s="330"/>
      <c r="E126" s="330"/>
      <c r="F126" s="332" t="s">
        <v>725</v>
      </c>
      <c r="G126" s="310"/>
      <c r="H126" s="310" t="s">
        <v>765</v>
      </c>
      <c r="I126" s="310" t="s">
        <v>727</v>
      </c>
      <c r="J126" s="310">
        <v>120</v>
      </c>
      <c r="K126" s="354"/>
    </row>
    <row r="127" spans="2:11" ht="15" customHeight="1">
      <c r="B127" s="352"/>
      <c r="C127" s="310" t="s">
        <v>774</v>
      </c>
      <c r="D127" s="310"/>
      <c r="E127" s="310"/>
      <c r="F127" s="332" t="s">
        <v>725</v>
      </c>
      <c r="G127" s="310"/>
      <c r="H127" s="310" t="s">
        <v>775</v>
      </c>
      <c r="I127" s="310" t="s">
        <v>727</v>
      </c>
      <c r="J127" s="310" t="s">
        <v>776</v>
      </c>
      <c r="K127" s="354"/>
    </row>
    <row r="128" spans="2:11" ht="15" customHeight="1">
      <c r="B128" s="352"/>
      <c r="C128" s="310" t="s">
        <v>89</v>
      </c>
      <c r="D128" s="310"/>
      <c r="E128" s="310"/>
      <c r="F128" s="332" t="s">
        <v>725</v>
      </c>
      <c r="G128" s="310"/>
      <c r="H128" s="310" t="s">
        <v>777</v>
      </c>
      <c r="I128" s="310" t="s">
        <v>727</v>
      </c>
      <c r="J128" s="310" t="s">
        <v>776</v>
      </c>
      <c r="K128" s="354"/>
    </row>
    <row r="129" spans="2:11" ht="15" customHeight="1">
      <c r="B129" s="352"/>
      <c r="C129" s="310" t="s">
        <v>736</v>
      </c>
      <c r="D129" s="310"/>
      <c r="E129" s="310"/>
      <c r="F129" s="332" t="s">
        <v>731</v>
      </c>
      <c r="G129" s="310"/>
      <c r="H129" s="310" t="s">
        <v>737</v>
      </c>
      <c r="I129" s="310" t="s">
        <v>727</v>
      </c>
      <c r="J129" s="310">
        <v>15</v>
      </c>
      <c r="K129" s="354"/>
    </row>
    <row r="130" spans="2:11" ht="15" customHeight="1">
      <c r="B130" s="352"/>
      <c r="C130" s="334" t="s">
        <v>738</v>
      </c>
      <c r="D130" s="334"/>
      <c r="E130" s="334"/>
      <c r="F130" s="335" t="s">
        <v>731</v>
      </c>
      <c r="G130" s="334"/>
      <c r="H130" s="334" t="s">
        <v>739</v>
      </c>
      <c r="I130" s="334" t="s">
        <v>727</v>
      </c>
      <c r="J130" s="334">
        <v>15</v>
      </c>
      <c r="K130" s="354"/>
    </row>
    <row r="131" spans="2:11" ht="15" customHeight="1">
      <c r="B131" s="352"/>
      <c r="C131" s="334" t="s">
        <v>740</v>
      </c>
      <c r="D131" s="334"/>
      <c r="E131" s="334"/>
      <c r="F131" s="335" t="s">
        <v>731</v>
      </c>
      <c r="G131" s="334"/>
      <c r="H131" s="334" t="s">
        <v>741</v>
      </c>
      <c r="I131" s="334" t="s">
        <v>727</v>
      </c>
      <c r="J131" s="334">
        <v>20</v>
      </c>
      <c r="K131" s="354"/>
    </row>
    <row r="132" spans="2:11" ht="15" customHeight="1">
      <c r="B132" s="352"/>
      <c r="C132" s="334" t="s">
        <v>742</v>
      </c>
      <c r="D132" s="334"/>
      <c r="E132" s="334"/>
      <c r="F132" s="335" t="s">
        <v>731</v>
      </c>
      <c r="G132" s="334"/>
      <c r="H132" s="334" t="s">
        <v>743</v>
      </c>
      <c r="I132" s="334" t="s">
        <v>727</v>
      </c>
      <c r="J132" s="334">
        <v>20</v>
      </c>
      <c r="K132" s="354"/>
    </row>
    <row r="133" spans="2:11" ht="15" customHeight="1">
      <c r="B133" s="352"/>
      <c r="C133" s="310" t="s">
        <v>730</v>
      </c>
      <c r="D133" s="310"/>
      <c r="E133" s="310"/>
      <c r="F133" s="332" t="s">
        <v>731</v>
      </c>
      <c r="G133" s="310"/>
      <c r="H133" s="310" t="s">
        <v>765</v>
      </c>
      <c r="I133" s="310" t="s">
        <v>727</v>
      </c>
      <c r="J133" s="310">
        <v>50</v>
      </c>
      <c r="K133" s="354"/>
    </row>
    <row r="134" spans="2:11" ht="15" customHeight="1">
      <c r="B134" s="352"/>
      <c r="C134" s="310" t="s">
        <v>744</v>
      </c>
      <c r="D134" s="310"/>
      <c r="E134" s="310"/>
      <c r="F134" s="332" t="s">
        <v>731</v>
      </c>
      <c r="G134" s="310"/>
      <c r="H134" s="310" t="s">
        <v>765</v>
      </c>
      <c r="I134" s="310" t="s">
        <v>727</v>
      </c>
      <c r="J134" s="310">
        <v>50</v>
      </c>
      <c r="K134" s="354"/>
    </row>
    <row r="135" spans="2:11" ht="15" customHeight="1">
      <c r="B135" s="352"/>
      <c r="C135" s="310" t="s">
        <v>750</v>
      </c>
      <c r="D135" s="310"/>
      <c r="E135" s="310"/>
      <c r="F135" s="332" t="s">
        <v>731</v>
      </c>
      <c r="G135" s="310"/>
      <c r="H135" s="310" t="s">
        <v>765</v>
      </c>
      <c r="I135" s="310" t="s">
        <v>727</v>
      </c>
      <c r="J135" s="310">
        <v>50</v>
      </c>
      <c r="K135" s="354"/>
    </row>
    <row r="136" spans="2:11" ht="15" customHeight="1">
      <c r="B136" s="352"/>
      <c r="C136" s="310" t="s">
        <v>752</v>
      </c>
      <c r="D136" s="310"/>
      <c r="E136" s="310"/>
      <c r="F136" s="332" t="s">
        <v>731</v>
      </c>
      <c r="G136" s="310"/>
      <c r="H136" s="310" t="s">
        <v>765</v>
      </c>
      <c r="I136" s="310" t="s">
        <v>727</v>
      </c>
      <c r="J136" s="310">
        <v>50</v>
      </c>
      <c r="K136" s="354"/>
    </row>
    <row r="137" spans="2:11" ht="15" customHeight="1">
      <c r="B137" s="352"/>
      <c r="C137" s="310" t="s">
        <v>753</v>
      </c>
      <c r="D137" s="310"/>
      <c r="E137" s="310"/>
      <c r="F137" s="332" t="s">
        <v>731</v>
      </c>
      <c r="G137" s="310"/>
      <c r="H137" s="310" t="s">
        <v>778</v>
      </c>
      <c r="I137" s="310" t="s">
        <v>727</v>
      </c>
      <c r="J137" s="310">
        <v>255</v>
      </c>
      <c r="K137" s="354"/>
    </row>
    <row r="138" spans="2:11" ht="15" customHeight="1">
      <c r="B138" s="352"/>
      <c r="C138" s="310" t="s">
        <v>755</v>
      </c>
      <c r="D138" s="310"/>
      <c r="E138" s="310"/>
      <c r="F138" s="332" t="s">
        <v>725</v>
      </c>
      <c r="G138" s="310"/>
      <c r="H138" s="310" t="s">
        <v>779</v>
      </c>
      <c r="I138" s="310" t="s">
        <v>757</v>
      </c>
      <c r="J138" s="310"/>
      <c r="K138" s="354"/>
    </row>
    <row r="139" spans="2:11" ht="15" customHeight="1">
      <c r="B139" s="352"/>
      <c r="C139" s="310" t="s">
        <v>758</v>
      </c>
      <c r="D139" s="310"/>
      <c r="E139" s="310"/>
      <c r="F139" s="332" t="s">
        <v>725</v>
      </c>
      <c r="G139" s="310"/>
      <c r="H139" s="310" t="s">
        <v>780</v>
      </c>
      <c r="I139" s="310" t="s">
        <v>760</v>
      </c>
      <c r="J139" s="310"/>
      <c r="K139" s="354"/>
    </row>
    <row r="140" spans="2:11" ht="15" customHeight="1">
      <c r="B140" s="352"/>
      <c r="C140" s="310" t="s">
        <v>761</v>
      </c>
      <c r="D140" s="310"/>
      <c r="E140" s="310"/>
      <c r="F140" s="332" t="s">
        <v>725</v>
      </c>
      <c r="G140" s="310"/>
      <c r="H140" s="310" t="s">
        <v>761</v>
      </c>
      <c r="I140" s="310" t="s">
        <v>760</v>
      </c>
      <c r="J140" s="310"/>
      <c r="K140" s="354"/>
    </row>
    <row r="141" spans="2:11" ht="15" customHeight="1">
      <c r="B141" s="352"/>
      <c r="C141" s="310" t="s">
        <v>42</v>
      </c>
      <c r="D141" s="310"/>
      <c r="E141" s="310"/>
      <c r="F141" s="332" t="s">
        <v>725</v>
      </c>
      <c r="G141" s="310"/>
      <c r="H141" s="310" t="s">
        <v>781</v>
      </c>
      <c r="I141" s="310" t="s">
        <v>760</v>
      </c>
      <c r="J141" s="310"/>
      <c r="K141" s="354"/>
    </row>
    <row r="142" spans="2:11" ht="15" customHeight="1">
      <c r="B142" s="352"/>
      <c r="C142" s="310" t="s">
        <v>782</v>
      </c>
      <c r="D142" s="310"/>
      <c r="E142" s="310"/>
      <c r="F142" s="332" t="s">
        <v>725</v>
      </c>
      <c r="G142" s="310"/>
      <c r="H142" s="310" t="s">
        <v>783</v>
      </c>
      <c r="I142" s="310" t="s">
        <v>760</v>
      </c>
      <c r="J142" s="310"/>
      <c r="K142" s="354"/>
    </row>
    <row r="143" spans="2:11" ht="15" customHeight="1">
      <c r="B143" s="355"/>
      <c r="C143" s="356"/>
      <c r="D143" s="356"/>
      <c r="E143" s="356"/>
      <c r="F143" s="356"/>
      <c r="G143" s="356"/>
      <c r="H143" s="356"/>
      <c r="I143" s="356"/>
      <c r="J143" s="356"/>
      <c r="K143" s="357"/>
    </row>
    <row r="144" spans="2:11" ht="18.75" customHeight="1">
      <c r="B144" s="307"/>
      <c r="C144" s="307"/>
      <c r="D144" s="307"/>
      <c r="E144" s="307"/>
      <c r="F144" s="344"/>
      <c r="G144" s="307"/>
      <c r="H144" s="307"/>
      <c r="I144" s="307"/>
      <c r="J144" s="307"/>
      <c r="K144" s="307"/>
    </row>
    <row r="145" spans="2:11" ht="18.75" customHeight="1"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2:11" ht="7.5" customHeight="1">
      <c r="B146" s="319"/>
      <c r="C146" s="320"/>
      <c r="D146" s="320"/>
      <c r="E146" s="320"/>
      <c r="F146" s="320"/>
      <c r="G146" s="320"/>
      <c r="H146" s="320"/>
      <c r="I146" s="320"/>
      <c r="J146" s="320"/>
      <c r="K146" s="321"/>
    </row>
    <row r="147" spans="2:11" ht="45" customHeight="1">
      <c r="B147" s="322"/>
      <c r="C147" s="323" t="s">
        <v>784</v>
      </c>
      <c r="D147" s="323"/>
      <c r="E147" s="323"/>
      <c r="F147" s="323"/>
      <c r="G147" s="323"/>
      <c r="H147" s="323"/>
      <c r="I147" s="323"/>
      <c r="J147" s="323"/>
      <c r="K147" s="324"/>
    </row>
    <row r="148" spans="2:11" ht="17.25" customHeight="1">
      <c r="B148" s="322"/>
      <c r="C148" s="325" t="s">
        <v>719</v>
      </c>
      <c r="D148" s="325"/>
      <c r="E148" s="325"/>
      <c r="F148" s="325" t="s">
        <v>720</v>
      </c>
      <c r="G148" s="326"/>
      <c r="H148" s="325" t="s">
        <v>58</v>
      </c>
      <c r="I148" s="325" t="s">
        <v>61</v>
      </c>
      <c r="J148" s="325" t="s">
        <v>721</v>
      </c>
      <c r="K148" s="324"/>
    </row>
    <row r="149" spans="2:11" ht="17.25" customHeight="1">
      <c r="B149" s="322"/>
      <c r="C149" s="327" t="s">
        <v>722</v>
      </c>
      <c r="D149" s="327"/>
      <c r="E149" s="327"/>
      <c r="F149" s="328" t="s">
        <v>723</v>
      </c>
      <c r="G149" s="329"/>
      <c r="H149" s="327"/>
      <c r="I149" s="327"/>
      <c r="J149" s="327" t="s">
        <v>724</v>
      </c>
      <c r="K149" s="324"/>
    </row>
    <row r="150" spans="2:11" ht="5.25" customHeight="1">
      <c r="B150" s="333"/>
      <c r="C150" s="330"/>
      <c r="D150" s="330"/>
      <c r="E150" s="330"/>
      <c r="F150" s="330"/>
      <c r="G150" s="331"/>
      <c r="H150" s="330"/>
      <c r="I150" s="330"/>
      <c r="J150" s="330"/>
      <c r="K150" s="354"/>
    </row>
    <row r="151" spans="2:11" ht="15" customHeight="1">
      <c r="B151" s="333"/>
      <c r="C151" s="358" t="s">
        <v>728</v>
      </c>
      <c r="D151" s="310"/>
      <c r="E151" s="310"/>
      <c r="F151" s="359" t="s">
        <v>725</v>
      </c>
      <c r="G151" s="310"/>
      <c r="H151" s="358" t="s">
        <v>765</v>
      </c>
      <c r="I151" s="358" t="s">
        <v>727</v>
      </c>
      <c r="J151" s="358">
        <v>120</v>
      </c>
      <c r="K151" s="354"/>
    </row>
    <row r="152" spans="2:11" ht="15" customHeight="1">
      <c r="B152" s="333"/>
      <c r="C152" s="358" t="s">
        <v>774</v>
      </c>
      <c r="D152" s="310"/>
      <c r="E152" s="310"/>
      <c r="F152" s="359" t="s">
        <v>725</v>
      </c>
      <c r="G152" s="310"/>
      <c r="H152" s="358" t="s">
        <v>785</v>
      </c>
      <c r="I152" s="358" t="s">
        <v>727</v>
      </c>
      <c r="J152" s="358" t="s">
        <v>776</v>
      </c>
      <c r="K152" s="354"/>
    </row>
    <row r="153" spans="2:11" ht="15" customHeight="1">
      <c r="B153" s="333"/>
      <c r="C153" s="358" t="s">
        <v>89</v>
      </c>
      <c r="D153" s="310"/>
      <c r="E153" s="310"/>
      <c r="F153" s="359" t="s">
        <v>725</v>
      </c>
      <c r="G153" s="310"/>
      <c r="H153" s="358" t="s">
        <v>786</v>
      </c>
      <c r="I153" s="358" t="s">
        <v>727</v>
      </c>
      <c r="J153" s="358" t="s">
        <v>776</v>
      </c>
      <c r="K153" s="354"/>
    </row>
    <row r="154" spans="2:11" ht="15" customHeight="1">
      <c r="B154" s="333"/>
      <c r="C154" s="358" t="s">
        <v>730</v>
      </c>
      <c r="D154" s="310"/>
      <c r="E154" s="310"/>
      <c r="F154" s="359" t="s">
        <v>731</v>
      </c>
      <c r="G154" s="310"/>
      <c r="H154" s="358" t="s">
        <v>765</v>
      </c>
      <c r="I154" s="358" t="s">
        <v>727</v>
      </c>
      <c r="J154" s="358">
        <v>50</v>
      </c>
      <c r="K154" s="354"/>
    </row>
    <row r="155" spans="2:11" ht="15" customHeight="1">
      <c r="B155" s="333"/>
      <c r="C155" s="358" t="s">
        <v>733</v>
      </c>
      <c r="D155" s="310"/>
      <c r="E155" s="310"/>
      <c r="F155" s="359" t="s">
        <v>725</v>
      </c>
      <c r="G155" s="310"/>
      <c r="H155" s="358" t="s">
        <v>765</v>
      </c>
      <c r="I155" s="358" t="s">
        <v>735</v>
      </c>
      <c r="J155" s="358"/>
      <c r="K155" s="354"/>
    </row>
    <row r="156" spans="2:11" ht="15" customHeight="1">
      <c r="B156" s="333"/>
      <c r="C156" s="358" t="s">
        <v>744</v>
      </c>
      <c r="D156" s="310"/>
      <c r="E156" s="310"/>
      <c r="F156" s="359" t="s">
        <v>731</v>
      </c>
      <c r="G156" s="310"/>
      <c r="H156" s="358" t="s">
        <v>765</v>
      </c>
      <c r="I156" s="358" t="s">
        <v>727</v>
      </c>
      <c r="J156" s="358">
        <v>50</v>
      </c>
      <c r="K156" s="354"/>
    </row>
    <row r="157" spans="2:11" ht="15" customHeight="1">
      <c r="B157" s="333"/>
      <c r="C157" s="358" t="s">
        <v>752</v>
      </c>
      <c r="D157" s="310"/>
      <c r="E157" s="310"/>
      <c r="F157" s="359" t="s">
        <v>731</v>
      </c>
      <c r="G157" s="310"/>
      <c r="H157" s="358" t="s">
        <v>765</v>
      </c>
      <c r="I157" s="358" t="s">
        <v>727</v>
      </c>
      <c r="J157" s="358">
        <v>50</v>
      </c>
      <c r="K157" s="354"/>
    </row>
    <row r="158" spans="2:11" ht="15" customHeight="1">
      <c r="B158" s="333"/>
      <c r="C158" s="358" t="s">
        <v>750</v>
      </c>
      <c r="D158" s="310"/>
      <c r="E158" s="310"/>
      <c r="F158" s="359" t="s">
        <v>731</v>
      </c>
      <c r="G158" s="310"/>
      <c r="H158" s="358" t="s">
        <v>765</v>
      </c>
      <c r="I158" s="358" t="s">
        <v>727</v>
      </c>
      <c r="J158" s="358">
        <v>50</v>
      </c>
      <c r="K158" s="354"/>
    </row>
    <row r="159" spans="2:11" ht="15" customHeight="1">
      <c r="B159" s="333"/>
      <c r="C159" s="358" t="s">
        <v>103</v>
      </c>
      <c r="D159" s="310"/>
      <c r="E159" s="310"/>
      <c r="F159" s="359" t="s">
        <v>725</v>
      </c>
      <c r="G159" s="310"/>
      <c r="H159" s="358" t="s">
        <v>787</v>
      </c>
      <c r="I159" s="358" t="s">
        <v>727</v>
      </c>
      <c r="J159" s="358" t="s">
        <v>788</v>
      </c>
      <c r="K159" s="354"/>
    </row>
    <row r="160" spans="2:11" ht="15" customHeight="1">
      <c r="B160" s="333"/>
      <c r="C160" s="358" t="s">
        <v>789</v>
      </c>
      <c r="D160" s="310"/>
      <c r="E160" s="310"/>
      <c r="F160" s="359" t="s">
        <v>725</v>
      </c>
      <c r="G160" s="310"/>
      <c r="H160" s="358" t="s">
        <v>790</v>
      </c>
      <c r="I160" s="358" t="s">
        <v>760</v>
      </c>
      <c r="J160" s="358"/>
      <c r="K160" s="354"/>
    </row>
    <row r="161" spans="2:11" ht="15" customHeight="1">
      <c r="B161" s="360"/>
      <c r="C161" s="342"/>
      <c r="D161" s="342"/>
      <c r="E161" s="342"/>
      <c r="F161" s="342"/>
      <c r="G161" s="342"/>
      <c r="H161" s="342"/>
      <c r="I161" s="342"/>
      <c r="J161" s="342"/>
      <c r="K161" s="361"/>
    </row>
    <row r="162" spans="2:11" ht="18.75" customHeight="1">
      <c r="B162" s="307"/>
      <c r="C162" s="310"/>
      <c r="D162" s="310"/>
      <c r="E162" s="310"/>
      <c r="F162" s="332"/>
      <c r="G162" s="310"/>
      <c r="H162" s="310"/>
      <c r="I162" s="310"/>
      <c r="J162" s="310"/>
      <c r="K162" s="307"/>
    </row>
    <row r="163" spans="2:11" ht="18.75" customHeight="1"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2:11" ht="7.5" customHeight="1">
      <c r="B164" s="297"/>
      <c r="C164" s="298"/>
      <c r="D164" s="298"/>
      <c r="E164" s="298"/>
      <c r="F164" s="298"/>
      <c r="G164" s="298"/>
      <c r="H164" s="298"/>
      <c r="I164" s="298"/>
      <c r="J164" s="298"/>
      <c r="K164" s="299"/>
    </row>
    <row r="165" spans="2:11" ht="45" customHeight="1">
      <c r="B165" s="300"/>
      <c r="C165" s="301" t="s">
        <v>791</v>
      </c>
      <c r="D165" s="301"/>
      <c r="E165" s="301"/>
      <c r="F165" s="301"/>
      <c r="G165" s="301"/>
      <c r="H165" s="301"/>
      <c r="I165" s="301"/>
      <c r="J165" s="301"/>
      <c r="K165" s="302"/>
    </row>
    <row r="166" spans="2:11" ht="17.25" customHeight="1">
      <c r="B166" s="300"/>
      <c r="C166" s="325" t="s">
        <v>719</v>
      </c>
      <c r="D166" s="325"/>
      <c r="E166" s="325"/>
      <c r="F166" s="325" t="s">
        <v>720</v>
      </c>
      <c r="G166" s="362"/>
      <c r="H166" s="363" t="s">
        <v>58</v>
      </c>
      <c r="I166" s="363" t="s">
        <v>61</v>
      </c>
      <c r="J166" s="325" t="s">
        <v>721</v>
      </c>
      <c r="K166" s="302"/>
    </row>
    <row r="167" spans="2:11" ht="17.25" customHeight="1">
      <c r="B167" s="303"/>
      <c r="C167" s="327" t="s">
        <v>722</v>
      </c>
      <c r="D167" s="327"/>
      <c r="E167" s="327"/>
      <c r="F167" s="328" t="s">
        <v>723</v>
      </c>
      <c r="G167" s="364"/>
      <c r="H167" s="365"/>
      <c r="I167" s="365"/>
      <c r="J167" s="327" t="s">
        <v>724</v>
      </c>
      <c r="K167" s="305"/>
    </row>
    <row r="168" spans="2:11" ht="5.25" customHeight="1">
      <c r="B168" s="333"/>
      <c r="C168" s="330"/>
      <c r="D168" s="330"/>
      <c r="E168" s="330"/>
      <c r="F168" s="330"/>
      <c r="G168" s="331"/>
      <c r="H168" s="330"/>
      <c r="I168" s="330"/>
      <c r="J168" s="330"/>
      <c r="K168" s="354"/>
    </row>
    <row r="169" spans="2:11" ht="15" customHeight="1">
      <c r="B169" s="333"/>
      <c r="C169" s="310" t="s">
        <v>728</v>
      </c>
      <c r="D169" s="310"/>
      <c r="E169" s="310"/>
      <c r="F169" s="332" t="s">
        <v>725</v>
      </c>
      <c r="G169" s="310"/>
      <c r="H169" s="310" t="s">
        <v>765</v>
      </c>
      <c r="I169" s="310" t="s">
        <v>727</v>
      </c>
      <c r="J169" s="310">
        <v>120</v>
      </c>
      <c r="K169" s="354"/>
    </row>
    <row r="170" spans="2:11" ht="15" customHeight="1">
      <c r="B170" s="333"/>
      <c r="C170" s="310" t="s">
        <v>774</v>
      </c>
      <c r="D170" s="310"/>
      <c r="E170" s="310"/>
      <c r="F170" s="332" t="s">
        <v>725</v>
      </c>
      <c r="G170" s="310"/>
      <c r="H170" s="310" t="s">
        <v>775</v>
      </c>
      <c r="I170" s="310" t="s">
        <v>727</v>
      </c>
      <c r="J170" s="310" t="s">
        <v>776</v>
      </c>
      <c r="K170" s="354"/>
    </row>
    <row r="171" spans="2:11" ht="15" customHeight="1">
      <c r="B171" s="333"/>
      <c r="C171" s="310" t="s">
        <v>89</v>
      </c>
      <c r="D171" s="310"/>
      <c r="E171" s="310"/>
      <c r="F171" s="332" t="s">
        <v>725</v>
      </c>
      <c r="G171" s="310"/>
      <c r="H171" s="310" t="s">
        <v>792</v>
      </c>
      <c r="I171" s="310" t="s">
        <v>727</v>
      </c>
      <c r="J171" s="310" t="s">
        <v>776</v>
      </c>
      <c r="K171" s="354"/>
    </row>
    <row r="172" spans="2:11" ht="15" customHeight="1">
      <c r="B172" s="333"/>
      <c r="C172" s="310" t="s">
        <v>730</v>
      </c>
      <c r="D172" s="310"/>
      <c r="E172" s="310"/>
      <c r="F172" s="332" t="s">
        <v>731</v>
      </c>
      <c r="G172" s="310"/>
      <c r="H172" s="310" t="s">
        <v>792</v>
      </c>
      <c r="I172" s="310" t="s">
        <v>727</v>
      </c>
      <c r="J172" s="310">
        <v>50</v>
      </c>
      <c r="K172" s="354"/>
    </row>
    <row r="173" spans="2:11" ht="15" customHeight="1">
      <c r="B173" s="333"/>
      <c r="C173" s="310" t="s">
        <v>733</v>
      </c>
      <c r="D173" s="310"/>
      <c r="E173" s="310"/>
      <c r="F173" s="332" t="s">
        <v>725</v>
      </c>
      <c r="G173" s="310"/>
      <c r="H173" s="310" t="s">
        <v>792</v>
      </c>
      <c r="I173" s="310" t="s">
        <v>735</v>
      </c>
      <c r="J173" s="310"/>
      <c r="K173" s="354"/>
    </row>
    <row r="174" spans="2:11" ht="15" customHeight="1">
      <c r="B174" s="333"/>
      <c r="C174" s="310" t="s">
        <v>744</v>
      </c>
      <c r="D174" s="310"/>
      <c r="E174" s="310"/>
      <c r="F174" s="332" t="s">
        <v>731</v>
      </c>
      <c r="G174" s="310"/>
      <c r="H174" s="310" t="s">
        <v>792</v>
      </c>
      <c r="I174" s="310" t="s">
        <v>727</v>
      </c>
      <c r="J174" s="310">
        <v>50</v>
      </c>
      <c r="K174" s="354"/>
    </row>
    <row r="175" spans="2:11" ht="15" customHeight="1">
      <c r="B175" s="333"/>
      <c r="C175" s="310" t="s">
        <v>752</v>
      </c>
      <c r="D175" s="310"/>
      <c r="E175" s="310"/>
      <c r="F175" s="332" t="s">
        <v>731</v>
      </c>
      <c r="G175" s="310"/>
      <c r="H175" s="310" t="s">
        <v>792</v>
      </c>
      <c r="I175" s="310" t="s">
        <v>727</v>
      </c>
      <c r="J175" s="310">
        <v>50</v>
      </c>
      <c r="K175" s="354"/>
    </row>
    <row r="176" spans="2:11" ht="15" customHeight="1">
      <c r="B176" s="333"/>
      <c r="C176" s="310" t="s">
        <v>750</v>
      </c>
      <c r="D176" s="310"/>
      <c r="E176" s="310"/>
      <c r="F176" s="332" t="s">
        <v>731</v>
      </c>
      <c r="G176" s="310"/>
      <c r="H176" s="310" t="s">
        <v>792</v>
      </c>
      <c r="I176" s="310" t="s">
        <v>727</v>
      </c>
      <c r="J176" s="310">
        <v>50</v>
      </c>
      <c r="K176" s="354"/>
    </row>
    <row r="177" spans="2:11" ht="15" customHeight="1">
      <c r="B177" s="333"/>
      <c r="C177" s="310" t="s">
        <v>117</v>
      </c>
      <c r="D177" s="310"/>
      <c r="E177" s="310"/>
      <c r="F177" s="332" t="s">
        <v>725</v>
      </c>
      <c r="G177" s="310"/>
      <c r="H177" s="310" t="s">
        <v>793</v>
      </c>
      <c r="I177" s="310" t="s">
        <v>794</v>
      </c>
      <c r="J177" s="310"/>
      <c r="K177" s="354"/>
    </row>
    <row r="178" spans="2:11" ht="15" customHeight="1">
      <c r="B178" s="333"/>
      <c r="C178" s="310" t="s">
        <v>61</v>
      </c>
      <c r="D178" s="310"/>
      <c r="E178" s="310"/>
      <c r="F178" s="332" t="s">
        <v>725</v>
      </c>
      <c r="G178" s="310"/>
      <c r="H178" s="310" t="s">
        <v>795</v>
      </c>
      <c r="I178" s="310" t="s">
        <v>796</v>
      </c>
      <c r="J178" s="310">
        <v>1</v>
      </c>
      <c r="K178" s="354"/>
    </row>
    <row r="179" spans="2:11" ht="15" customHeight="1">
      <c r="B179" s="333"/>
      <c r="C179" s="310" t="s">
        <v>57</v>
      </c>
      <c r="D179" s="310"/>
      <c r="E179" s="310"/>
      <c r="F179" s="332" t="s">
        <v>725</v>
      </c>
      <c r="G179" s="310"/>
      <c r="H179" s="310" t="s">
        <v>797</v>
      </c>
      <c r="I179" s="310" t="s">
        <v>727</v>
      </c>
      <c r="J179" s="310">
        <v>20</v>
      </c>
      <c r="K179" s="354"/>
    </row>
    <row r="180" spans="2:11" ht="15" customHeight="1">
      <c r="B180" s="333"/>
      <c r="C180" s="310" t="s">
        <v>58</v>
      </c>
      <c r="D180" s="310"/>
      <c r="E180" s="310"/>
      <c r="F180" s="332" t="s">
        <v>725</v>
      </c>
      <c r="G180" s="310"/>
      <c r="H180" s="310" t="s">
        <v>798</v>
      </c>
      <c r="I180" s="310" t="s">
        <v>727</v>
      </c>
      <c r="J180" s="310">
        <v>255</v>
      </c>
      <c r="K180" s="354"/>
    </row>
    <row r="181" spans="2:11" ht="15" customHeight="1">
      <c r="B181" s="333"/>
      <c r="C181" s="310" t="s">
        <v>118</v>
      </c>
      <c r="D181" s="310"/>
      <c r="E181" s="310"/>
      <c r="F181" s="332" t="s">
        <v>725</v>
      </c>
      <c r="G181" s="310"/>
      <c r="H181" s="310" t="s">
        <v>689</v>
      </c>
      <c r="I181" s="310" t="s">
        <v>727</v>
      </c>
      <c r="J181" s="310">
        <v>10</v>
      </c>
      <c r="K181" s="354"/>
    </row>
    <row r="182" spans="2:11" ht="15" customHeight="1">
      <c r="B182" s="333"/>
      <c r="C182" s="310" t="s">
        <v>119</v>
      </c>
      <c r="D182" s="310"/>
      <c r="E182" s="310"/>
      <c r="F182" s="332" t="s">
        <v>725</v>
      </c>
      <c r="G182" s="310"/>
      <c r="H182" s="310" t="s">
        <v>799</v>
      </c>
      <c r="I182" s="310" t="s">
        <v>760</v>
      </c>
      <c r="J182" s="310"/>
      <c r="K182" s="354"/>
    </row>
    <row r="183" spans="2:11" ht="15" customHeight="1">
      <c r="B183" s="333"/>
      <c r="C183" s="310" t="s">
        <v>800</v>
      </c>
      <c r="D183" s="310"/>
      <c r="E183" s="310"/>
      <c r="F183" s="332" t="s">
        <v>725</v>
      </c>
      <c r="G183" s="310"/>
      <c r="H183" s="310" t="s">
        <v>801</v>
      </c>
      <c r="I183" s="310" t="s">
        <v>760</v>
      </c>
      <c r="J183" s="310"/>
      <c r="K183" s="354"/>
    </row>
    <row r="184" spans="2:11" ht="15" customHeight="1">
      <c r="B184" s="333"/>
      <c r="C184" s="310" t="s">
        <v>789</v>
      </c>
      <c r="D184" s="310"/>
      <c r="E184" s="310"/>
      <c r="F184" s="332" t="s">
        <v>725</v>
      </c>
      <c r="G184" s="310"/>
      <c r="H184" s="310" t="s">
        <v>802</v>
      </c>
      <c r="I184" s="310" t="s">
        <v>760</v>
      </c>
      <c r="J184" s="310"/>
      <c r="K184" s="354"/>
    </row>
    <row r="185" spans="2:11" ht="15" customHeight="1">
      <c r="B185" s="333"/>
      <c r="C185" s="310" t="s">
        <v>121</v>
      </c>
      <c r="D185" s="310"/>
      <c r="E185" s="310"/>
      <c r="F185" s="332" t="s">
        <v>731</v>
      </c>
      <c r="G185" s="310"/>
      <c r="H185" s="310" t="s">
        <v>803</v>
      </c>
      <c r="I185" s="310" t="s">
        <v>727</v>
      </c>
      <c r="J185" s="310">
        <v>50</v>
      </c>
      <c r="K185" s="354"/>
    </row>
    <row r="186" spans="2:11" ht="15" customHeight="1">
      <c r="B186" s="333"/>
      <c r="C186" s="310" t="s">
        <v>804</v>
      </c>
      <c r="D186" s="310"/>
      <c r="E186" s="310"/>
      <c r="F186" s="332" t="s">
        <v>731</v>
      </c>
      <c r="G186" s="310"/>
      <c r="H186" s="310" t="s">
        <v>805</v>
      </c>
      <c r="I186" s="310" t="s">
        <v>806</v>
      </c>
      <c r="J186" s="310"/>
      <c r="K186" s="354"/>
    </row>
    <row r="187" spans="2:11" ht="15" customHeight="1">
      <c r="B187" s="333"/>
      <c r="C187" s="310" t="s">
        <v>807</v>
      </c>
      <c r="D187" s="310"/>
      <c r="E187" s="310"/>
      <c r="F187" s="332" t="s">
        <v>731</v>
      </c>
      <c r="G187" s="310"/>
      <c r="H187" s="310" t="s">
        <v>808</v>
      </c>
      <c r="I187" s="310" t="s">
        <v>806</v>
      </c>
      <c r="J187" s="310"/>
      <c r="K187" s="354"/>
    </row>
    <row r="188" spans="2:11" ht="15" customHeight="1">
      <c r="B188" s="333"/>
      <c r="C188" s="310" t="s">
        <v>809</v>
      </c>
      <c r="D188" s="310"/>
      <c r="E188" s="310"/>
      <c r="F188" s="332" t="s">
        <v>731</v>
      </c>
      <c r="G188" s="310"/>
      <c r="H188" s="310" t="s">
        <v>810</v>
      </c>
      <c r="I188" s="310" t="s">
        <v>806</v>
      </c>
      <c r="J188" s="310"/>
      <c r="K188" s="354"/>
    </row>
    <row r="189" spans="2:11" ht="15" customHeight="1">
      <c r="B189" s="333"/>
      <c r="C189" s="366" t="s">
        <v>811</v>
      </c>
      <c r="D189" s="310"/>
      <c r="E189" s="310"/>
      <c r="F189" s="332" t="s">
        <v>731</v>
      </c>
      <c r="G189" s="310"/>
      <c r="H189" s="310" t="s">
        <v>812</v>
      </c>
      <c r="I189" s="310" t="s">
        <v>813</v>
      </c>
      <c r="J189" s="367" t="s">
        <v>814</v>
      </c>
      <c r="K189" s="354"/>
    </row>
    <row r="190" spans="2:11" ht="15" customHeight="1">
      <c r="B190" s="333"/>
      <c r="C190" s="317" t="s">
        <v>46</v>
      </c>
      <c r="D190" s="310"/>
      <c r="E190" s="310"/>
      <c r="F190" s="332" t="s">
        <v>725</v>
      </c>
      <c r="G190" s="310"/>
      <c r="H190" s="307" t="s">
        <v>815</v>
      </c>
      <c r="I190" s="310" t="s">
        <v>816</v>
      </c>
      <c r="J190" s="310"/>
      <c r="K190" s="354"/>
    </row>
    <row r="191" spans="2:11" ht="15" customHeight="1">
      <c r="B191" s="333"/>
      <c r="C191" s="317" t="s">
        <v>817</v>
      </c>
      <c r="D191" s="310"/>
      <c r="E191" s="310"/>
      <c r="F191" s="332" t="s">
        <v>725</v>
      </c>
      <c r="G191" s="310"/>
      <c r="H191" s="310" t="s">
        <v>818</v>
      </c>
      <c r="I191" s="310" t="s">
        <v>760</v>
      </c>
      <c r="J191" s="310"/>
      <c r="K191" s="354"/>
    </row>
    <row r="192" spans="2:11" ht="15" customHeight="1">
      <c r="B192" s="333"/>
      <c r="C192" s="317" t="s">
        <v>819</v>
      </c>
      <c r="D192" s="310"/>
      <c r="E192" s="310"/>
      <c r="F192" s="332" t="s">
        <v>725</v>
      </c>
      <c r="G192" s="310"/>
      <c r="H192" s="310" t="s">
        <v>820</v>
      </c>
      <c r="I192" s="310" t="s">
        <v>760</v>
      </c>
      <c r="J192" s="310"/>
      <c r="K192" s="354"/>
    </row>
    <row r="193" spans="2:11" ht="15" customHeight="1">
      <c r="B193" s="333"/>
      <c r="C193" s="317" t="s">
        <v>821</v>
      </c>
      <c r="D193" s="310"/>
      <c r="E193" s="310"/>
      <c r="F193" s="332" t="s">
        <v>731</v>
      </c>
      <c r="G193" s="310"/>
      <c r="H193" s="310" t="s">
        <v>822</v>
      </c>
      <c r="I193" s="310" t="s">
        <v>760</v>
      </c>
      <c r="J193" s="310"/>
      <c r="K193" s="354"/>
    </row>
    <row r="194" spans="2:11" ht="15" customHeight="1">
      <c r="B194" s="360"/>
      <c r="C194" s="368"/>
      <c r="D194" s="342"/>
      <c r="E194" s="342"/>
      <c r="F194" s="342"/>
      <c r="G194" s="342"/>
      <c r="H194" s="342"/>
      <c r="I194" s="342"/>
      <c r="J194" s="342"/>
      <c r="K194" s="361"/>
    </row>
    <row r="195" spans="2:11" ht="18.75" customHeight="1">
      <c r="B195" s="307"/>
      <c r="C195" s="310"/>
      <c r="D195" s="310"/>
      <c r="E195" s="310"/>
      <c r="F195" s="332"/>
      <c r="G195" s="310"/>
      <c r="H195" s="310"/>
      <c r="I195" s="310"/>
      <c r="J195" s="310"/>
      <c r="K195" s="307"/>
    </row>
    <row r="196" spans="2:11" ht="18.75" customHeight="1">
      <c r="B196" s="307"/>
      <c r="C196" s="310"/>
      <c r="D196" s="310"/>
      <c r="E196" s="310"/>
      <c r="F196" s="332"/>
      <c r="G196" s="310"/>
      <c r="H196" s="310"/>
      <c r="I196" s="310"/>
      <c r="J196" s="310"/>
      <c r="K196" s="307"/>
    </row>
    <row r="197" spans="2:11" ht="18.75" customHeight="1"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2:11" ht="13.5">
      <c r="B198" s="297"/>
      <c r="C198" s="298"/>
      <c r="D198" s="298"/>
      <c r="E198" s="298"/>
      <c r="F198" s="298"/>
      <c r="G198" s="298"/>
      <c r="H198" s="298"/>
      <c r="I198" s="298"/>
      <c r="J198" s="298"/>
      <c r="K198" s="299"/>
    </row>
    <row r="199" spans="2:11" ht="21">
      <c r="B199" s="300"/>
      <c r="C199" s="301" t="s">
        <v>823</v>
      </c>
      <c r="D199" s="301"/>
      <c r="E199" s="301"/>
      <c r="F199" s="301"/>
      <c r="G199" s="301"/>
      <c r="H199" s="301"/>
      <c r="I199" s="301"/>
      <c r="J199" s="301"/>
      <c r="K199" s="302"/>
    </row>
    <row r="200" spans="2:11" ht="25.5" customHeight="1">
      <c r="B200" s="300"/>
      <c r="C200" s="369" t="s">
        <v>824</v>
      </c>
      <c r="D200" s="369"/>
      <c r="E200" s="369"/>
      <c r="F200" s="369" t="s">
        <v>825</v>
      </c>
      <c r="G200" s="370"/>
      <c r="H200" s="369" t="s">
        <v>826</v>
      </c>
      <c r="I200" s="369"/>
      <c r="J200" s="369"/>
      <c r="K200" s="302"/>
    </row>
    <row r="201" spans="2:11" ht="5.25" customHeight="1">
      <c r="B201" s="333"/>
      <c r="C201" s="330"/>
      <c r="D201" s="330"/>
      <c r="E201" s="330"/>
      <c r="F201" s="330"/>
      <c r="G201" s="310"/>
      <c r="H201" s="330"/>
      <c r="I201" s="330"/>
      <c r="J201" s="330"/>
      <c r="K201" s="354"/>
    </row>
    <row r="202" spans="2:11" ht="15" customHeight="1">
      <c r="B202" s="333"/>
      <c r="C202" s="310" t="s">
        <v>816</v>
      </c>
      <c r="D202" s="310"/>
      <c r="E202" s="310"/>
      <c r="F202" s="332" t="s">
        <v>47</v>
      </c>
      <c r="G202" s="310"/>
      <c r="H202" s="310" t="s">
        <v>827</v>
      </c>
      <c r="I202" s="310"/>
      <c r="J202" s="310"/>
      <c r="K202" s="354"/>
    </row>
    <row r="203" spans="2:11" ht="15" customHeight="1">
      <c r="B203" s="333"/>
      <c r="C203" s="339"/>
      <c r="D203" s="310"/>
      <c r="E203" s="310"/>
      <c r="F203" s="332" t="s">
        <v>48</v>
      </c>
      <c r="G203" s="310"/>
      <c r="H203" s="310" t="s">
        <v>828</v>
      </c>
      <c r="I203" s="310"/>
      <c r="J203" s="310"/>
      <c r="K203" s="354"/>
    </row>
    <row r="204" spans="2:11" ht="15" customHeight="1">
      <c r="B204" s="333"/>
      <c r="C204" s="339"/>
      <c r="D204" s="310"/>
      <c r="E204" s="310"/>
      <c r="F204" s="332" t="s">
        <v>51</v>
      </c>
      <c r="G204" s="310"/>
      <c r="H204" s="310" t="s">
        <v>829</v>
      </c>
      <c r="I204" s="310"/>
      <c r="J204" s="310"/>
      <c r="K204" s="354"/>
    </row>
    <row r="205" spans="2:11" ht="15" customHeight="1">
      <c r="B205" s="333"/>
      <c r="C205" s="310"/>
      <c r="D205" s="310"/>
      <c r="E205" s="310"/>
      <c r="F205" s="332" t="s">
        <v>49</v>
      </c>
      <c r="G205" s="310"/>
      <c r="H205" s="310" t="s">
        <v>830</v>
      </c>
      <c r="I205" s="310"/>
      <c r="J205" s="310"/>
      <c r="K205" s="354"/>
    </row>
    <row r="206" spans="2:11" ht="15" customHeight="1">
      <c r="B206" s="333"/>
      <c r="C206" s="310"/>
      <c r="D206" s="310"/>
      <c r="E206" s="310"/>
      <c r="F206" s="332" t="s">
        <v>50</v>
      </c>
      <c r="G206" s="310"/>
      <c r="H206" s="310" t="s">
        <v>831</v>
      </c>
      <c r="I206" s="310"/>
      <c r="J206" s="310"/>
      <c r="K206" s="354"/>
    </row>
    <row r="207" spans="2:11" ht="15" customHeight="1">
      <c r="B207" s="333"/>
      <c r="C207" s="310"/>
      <c r="D207" s="310"/>
      <c r="E207" s="310"/>
      <c r="F207" s="332"/>
      <c r="G207" s="310"/>
      <c r="H207" s="310"/>
      <c r="I207" s="310"/>
      <c r="J207" s="310"/>
      <c r="K207" s="354"/>
    </row>
    <row r="208" spans="2:11" ht="15" customHeight="1">
      <c r="B208" s="333"/>
      <c r="C208" s="310" t="s">
        <v>772</v>
      </c>
      <c r="D208" s="310"/>
      <c r="E208" s="310"/>
      <c r="F208" s="332" t="s">
        <v>82</v>
      </c>
      <c r="G208" s="310"/>
      <c r="H208" s="310" t="s">
        <v>832</v>
      </c>
      <c r="I208" s="310"/>
      <c r="J208" s="310"/>
      <c r="K208" s="354"/>
    </row>
    <row r="209" spans="2:11" ht="15" customHeight="1">
      <c r="B209" s="333"/>
      <c r="C209" s="339"/>
      <c r="D209" s="310"/>
      <c r="E209" s="310"/>
      <c r="F209" s="332" t="s">
        <v>668</v>
      </c>
      <c r="G209" s="310"/>
      <c r="H209" s="310" t="s">
        <v>669</v>
      </c>
      <c r="I209" s="310"/>
      <c r="J209" s="310"/>
      <c r="K209" s="354"/>
    </row>
    <row r="210" spans="2:11" ht="15" customHeight="1">
      <c r="B210" s="333"/>
      <c r="C210" s="310"/>
      <c r="D210" s="310"/>
      <c r="E210" s="310"/>
      <c r="F210" s="332" t="s">
        <v>666</v>
      </c>
      <c r="G210" s="310"/>
      <c r="H210" s="310" t="s">
        <v>833</v>
      </c>
      <c r="I210" s="310"/>
      <c r="J210" s="310"/>
      <c r="K210" s="354"/>
    </row>
    <row r="211" spans="2:11" ht="15" customHeight="1">
      <c r="B211" s="371"/>
      <c r="C211" s="339"/>
      <c r="D211" s="339"/>
      <c r="E211" s="339"/>
      <c r="F211" s="332" t="s">
        <v>670</v>
      </c>
      <c r="G211" s="317"/>
      <c r="H211" s="358" t="s">
        <v>671</v>
      </c>
      <c r="I211" s="358"/>
      <c r="J211" s="358"/>
      <c r="K211" s="372"/>
    </row>
    <row r="212" spans="2:11" ht="15" customHeight="1">
      <c r="B212" s="371"/>
      <c r="C212" s="339"/>
      <c r="D212" s="339"/>
      <c r="E212" s="339"/>
      <c r="F212" s="332" t="s">
        <v>672</v>
      </c>
      <c r="G212" s="317"/>
      <c r="H212" s="358" t="s">
        <v>642</v>
      </c>
      <c r="I212" s="358"/>
      <c r="J212" s="358"/>
      <c r="K212" s="372"/>
    </row>
    <row r="213" spans="2:11" ht="15" customHeight="1">
      <c r="B213" s="371"/>
      <c r="C213" s="339"/>
      <c r="D213" s="339"/>
      <c r="E213" s="339"/>
      <c r="F213" s="373"/>
      <c r="G213" s="317"/>
      <c r="H213" s="374"/>
      <c r="I213" s="374"/>
      <c r="J213" s="374"/>
      <c r="K213" s="372"/>
    </row>
    <row r="214" spans="2:11" ht="15" customHeight="1">
      <c r="B214" s="371"/>
      <c r="C214" s="310" t="s">
        <v>796</v>
      </c>
      <c r="D214" s="339"/>
      <c r="E214" s="339"/>
      <c r="F214" s="332">
        <v>1</v>
      </c>
      <c r="G214" s="317"/>
      <c r="H214" s="358" t="s">
        <v>834</v>
      </c>
      <c r="I214" s="358"/>
      <c r="J214" s="358"/>
      <c r="K214" s="372"/>
    </row>
    <row r="215" spans="2:11" ht="15" customHeight="1">
      <c r="B215" s="371"/>
      <c r="C215" s="339"/>
      <c r="D215" s="339"/>
      <c r="E215" s="339"/>
      <c r="F215" s="332">
        <v>2</v>
      </c>
      <c r="G215" s="317"/>
      <c r="H215" s="358" t="s">
        <v>835</v>
      </c>
      <c r="I215" s="358"/>
      <c r="J215" s="358"/>
      <c r="K215" s="372"/>
    </row>
    <row r="216" spans="2:11" ht="15" customHeight="1">
      <c r="B216" s="371"/>
      <c r="C216" s="339"/>
      <c r="D216" s="339"/>
      <c r="E216" s="339"/>
      <c r="F216" s="332">
        <v>3</v>
      </c>
      <c r="G216" s="317"/>
      <c r="H216" s="358" t="s">
        <v>836</v>
      </c>
      <c r="I216" s="358"/>
      <c r="J216" s="358"/>
      <c r="K216" s="372"/>
    </row>
    <row r="217" spans="2:11" ht="15" customHeight="1">
      <c r="B217" s="371"/>
      <c r="C217" s="339"/>
      <c r="D217" s="339"/>
      <c r="E217" s="339"/>
      <c r="F217" s="332">
        <v>4</v>
      </c>
      <c r="G217" s="317"/>
      <c r="H217" s="358" t="s">
        <v>837</v>
      </c>
      <c r="I217" s="358"/>
      <c r="J217" s="358"/>
      <c r="K217" s="372"/>
    </row>
    <row r="218" spans="2:11" ht="12.75" customHeight="1">
      <c r="B218" s="375"/>
      <c r="C218" s="376"/>
      <c r="D218" s="376"/>
      <c r="E218" s="376"/>
      <c r="F218" s="376"/>
      <c r="G218" s="376"/>
      <c r="H218" s="376"/>
      <c r="I218" s="376"/>
      <c r="J218" s="376"/>
      <c r="K218" s="37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ZAMYKAL-PC\zamykal</dc:creator>
  <cp:keywords/>
  <dc:description/>
  <cp:lastModifiedBy>ZAMYKAL-PC\zamykal</cp:lastModifiedBy>
  <dcterms:created xsi:type="dcterms:W3CDTF">2019-06-05T07:34:23Z</dcterms:created>
  <dcterms:modified xsi:type="dcterms:W3CDTF">2019-06-05T07:34:27Z</dcterms:modified>
  <cp:category/>
  <cp:version/>
  <cp:contentType/>
  <cp:contentStatus/>
</cp:coreProperties>
</file>