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3"/>
  </bookViews>
  <sheets>
    <sheet name="Rekapitulace stavby" sheetId="1" r:id="rId1"/>
    <sheet name="SO 01 - Příprava staveniště" sheetId="2" r:id="rId2"/>
    <sheet name="SO 02 - Úprava vodního toku" sheetId="3" r:id="rId3"/>
    <sheet name="VON - Vedlejší a ostatní ..." sheetId="4" r:id="rId4"/>
    <sheet name="Pokyny pro vyplnění" sheetId="5" r:id="rId5"/>
  </sheets>
  <definedNames>
    <definedName name="_xlnm._FilterDatabase" localSheetId="1" hidden="1">'SO 01 - Příprava staveniště'!$C$86:$K$145</definedName>
    <definedName name="_xlnm._FilterDatabase" localSheetId="2" hidden="1">'SO 02 - Úprava vodního toku'!$C$86:$K$285</definedName>
    <definedName name="_xlnm._FilterDatabase" localSheetId="3" hidden="1">'VON - Vedlejší a ostatní ...'!$C$79:$K$167</definedName>
    <definedName name="_xlnm.Print_Titles" localSheetId="0">'Rekapitulace stavby'!$52:$52</definedName>
    <definedName name="_xlnm.Print_Titles" localSheetId="1">'SO 01 - Příprava staveniště'!$86:$86</definedName>
    <definedName name="_xlnm.Print_Titles" localSheetId="2">'SO 02 - Úprava vodního toku'!$86:$86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01 - Příprava staveniště'!$C$4:$J$39,'SO 01 - Příprava staveniště'!$C$45:$J$68,'SO 01 - Příprava staveniště'!$C$74:$K$145</definedName>
    <definedName name="_xlnm.Print_Area" localSheetId="2">'SO 02 - Úprava vodního toku'!$C$4:$J$39,'SO 02 - Úprava vodního toku'!$C$45:$J$68,'SO 02 - Úprava vodního toku'!$C$74:$K$285</definedName>
    <definedName name="_xlnm.Print_Area" localSheetId="3">'VON - Vedlejší a ostatní ...'!$C$4:$J$39,'VON - Vedlejší a ostatní ...'!$C$45:$J$61,'VON - Vedlejší a ostatní ...'!$C$67:$K$167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 s="1"/>
  <c r="J35" i="4"/>
  <c r="AX57" i="1"/>
  <c r="BI166" i="4"/>
  <c r="BH166"/>
  <c r="BG166"/>
  <c r="BF166"/>
  <c r="T166"/>
  <c r="R166"/>
  <c r="P166"/>
  <c r="BK166"/>
  <c r="J166"/>
  <c r="BE166" s="1"/>
  <c r="BI164"/>
  <c r="BH164"/>
  <c r="BG164"/>
  <c r="BF164"/>
  <c r="T164"/>
  <c r="R164"/>
  <c r="P164"/>
  <c r="BK164"/>
  <c r="J164"/>
  <c r="BE164" s="1"/>
  <c r="BI155"/>
  <c r="BH155"/>
  <c r="BG155"/>
  <c r="BF155"/>
  <c r="T155"/>
  <c r="R155"/>
  <c r="P155"/>
  <c r="BK155"/>
  <c r="J155"/>
  <c r="BE155" s="1"/>
  <c r="BI152"/>
  <c r="BH152"/>
  <c r="BG152"/>
  <c r="BF152"/>
  <c r="T152"/>
  <c r="R152"/>
  <c r="P152"/>
  <c r="BK152"/>
  <c r="J152"/>
  <c r="BE152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 s="1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28"/>
  <c r="BH128"/>
  <c r="BG128"/>
  <c r="BF128"/>
  <c r="T128"/>
  <c r="R128"/>
  <c r="P128"/>
  <c r="BK128"/>
  <c r="J128"/>
  <c r="BE128" s="1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 s="1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 s="1"/>
  <c r="BI100"/>
  <c r="BH100"/>
  <c r="BG100"/>
  <c r="BF100"/>
  <c r="T100"/>
  <c r="R100"/>
  <c r="P100"/>
  <c r="BK100"/>
  <c r="J100"/>
  <c r="BE100" s="1"/>
  <c r="BI88"/>
  <c r="BH88"/>
  <c r="BG88"/>
  <c r="BF88"/>
  <c r="T88"/>
  <c r="R88"/>
  <c r="P88"/>
  <c r="BK88"/>
  <c r="J88"/>
  <c r="BE88" s="1"/>
  <c r="BI82"/>
  <c r="F37"/>
  <c r="BD57" i="1" s="1"/>
  <c r="BH82" i="4"/>
  <c r="F36" s="1"/>
  <c r="BC57" i="1" s="1"/>
  <c r="BG82" i="4"/>
  <c r="F35" s="1"/>
  <c r="BB57" i="1" s="1"/>
  <c r="BF82" i="4"/>
  <c r="F34" s="1"/>
  <c r="BA57" i="1" s="1"/>
  <c r="T82" i="4"/>
  <c r="T81" s="1"/>
  <c r="T80" s="1"/>
  <c r="R82"/>
  <c r="R81" s="1"/>
  <c r="R80" s="1"/>
  <c r="P82"/>
  <c r="P81" s="1"/>
  <c r="P80" s="1"/>
  <c r="AU57" i="1" s="1"/>
  <c r="BK82" i="4"/>
  <c r="BK81"/>
  <c r="BK80" s="1"/>
  <c r="J80" s="1"/>
  <c r="J82"/>
  <c r="BE82"/>
  <c r="J77"/>
  <c r="J76"/>
  <c r="F76"/>
  <c r="F74"/>
  <c r="E72"/>
  <c r="J55"/>
  <c r="J54"/>
  <c r="F54"/>
  <c r="F52"/>
  <c r="E50"/>
  <c r="J18"/>
  <c r="E18"/>
  <c r="F55" s="1"/>
  <c r="J17"/>
  <c r="J12"/>
  <c r="J74" s="1"/>
  <c r="J52"/>
  <c r="E7"/>
  <c r="E48" s="1"/>
  <c r="J37" i="3"/>
  <c r="J36"/>
  <c r="AY56" i="1" s="1"/>
  <c r="J35" i="3"/>
  <c r="AX56" i="1"/>
  <c r="BI285" i="3"/>
  <c r="BH285"/>
  <c r="BG285"/>
  <c r="BF285"/>
  <c r="T285"/>
  <c r="T284" s="1"/>
  <c r="R285"/>
  <c r="R284"/>
  <c r="P285"/>
  <c r="P284" s="1"/>
  <c r="BK285"/>
  <c r="BK284"/>
  <c r="J284"/>
  <c r="J285"/>
  <c r="BE285" s="1"/>
  <c r="J67"/>
  <c r="BI275"/>
  <c r="BH275"/>
  <c r="BG275"/>
  <c r="BF275"/>
  <c r="T275"/>
  <c r="R275"/>
  <c r="P275"/>
  <c r="BK275"/>
  <c r="J275"/>
  <c r="BE275" s="1"/>
  <c r="BI271"/>
  <c r="BH271"/>
  <c r="BG271"/>
  <c r="BF271"/>
  <c r="T271"/>
  <c r="R271"/>
  <c r="P271"/>
  <c r="BK271"/>
  <c r="J271"/>
  <c r="BE271" s="1"/>
  <c r="BI268"/>
  <c r="BH268"/>
  <c r="BG268"/>
  <c r="BF268"/>
  <c r="T268"/>
  <c r="R268"/>
  <c r="P268"/>
  <c r="BK268"/>
  <c r="J268"/>
  <c r="BE268" s="1"/>
  <c r="BI265"/>
  <c r="BH265"/>
  <c r="BG265"/>
  <c r="BF265"/>
  <c r="T265"/>
  <c r="R265"/>
  <c r="P265"/>
  <c r="BK265"/>
  <c r="J265"/>
  <c r="BE265"/>
  <c r="BI258"/>
  <c r="BH258"/>
  <c r="BG258"/>
  <c r="BF258"/>
  <c r="T258"/>
  <c r="R258"/>
  <c r="P258"/>
  <c r="BK258"/>
  <c r="J258"/>
  <c r="BE258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 s="1"/>
  <c r="BI243"/>
  <c r="BH243"/>
  <c r="BG243"/>
  <c r="BF243"/>
  <c r="T243"/>
  <c r="R243"/>
  <c r="P243"/>
  <c r="BK243"/>
  <c r="J243"/>
  <c r="BE243"/>
  <c r="BI237"/>
  <c r="BH237"/>
  <c r="BG237"/>
  <c r="BF237"/>
  <c r="T237"/>
  <c r="R237"/>
  <c r="P237"/>
  <c r="BK237"/>
  <c r="J237"/>
  <c r="BE237" s="1"/>
  <c r="BI234"/>
  <c r="BH234"/>
  <c r="BG234"/>
  <c r="BF234"/>
  <c r="T234"/>
  <c r="R234"/>
  <c r="P234"/>
  <c r="BK234"/>
  <c r="J234"/>
  <c r="BE234" s="1"/>
  <c r="BI232"/>
  <c r="BH232"/>
  <c r="BG232"/>
  <c r="BF232"/>
  <c r="T232"/>
  <c r="R232"/>
  <c r="P232"/>
  <c r="BK232"/>
  <c r="J232"/>
  <c r="BE232" s="1"/>
  <c r="BI229"/>
  <c r="BH229"/>
  <c r="BG229"/>
  <c r="BF229"/>
  <c r="T229"/>
  <c r="T228" s="1"/>
  <c r="R229"/>
  <c r="R228" s="1"/>
  <c r="P229"/>
  <c r="P228"/>
  <c r="BK229"/>
  <c r="BK228" s="1"/>
  <c r="J228" s="1"/>
  <c r="J66" s="1"/>
  <c r="J229"/>
  <c r="BE229"/>
  <c r="BI223"/>
  <c r="BH223"/>
  <c r="BG223"/>
  <c r="BF223"/>
  <c r="T223"/>
  <c r="R223"/>
  <c r="P223"/>
  <c r="P213" s="1"/>
  <c r="BK223"/>
  <c r="J223"/>
  <c r="BE223"/>
  <c r="BI218"/>
  <c r="BH218"/>
  <c r="BG218"/>
  <c r="BF218"/>
  <c r="T218"/>
  <c r="R218"/>
  <c r="P218"/>
  <c r="BK218"/>
  <c r="J218"/>
  <c r="BE218"/>
  <c r="BI214"/>
  <c r="BH214"/>
  <c r="BG214"/>
  <c r="BF214"/>
  <c r="T214"/>
  <c r="T213"/>
  <c r="R214"/>
  <c r="R213" s="1"/>
  <c r="P214"/>
  <c r="BK214"/>
  <c r="BK213" s="1"/>
  <c r="J213" s="1"/>
  <c r="J65" s="1"/>
  <c r="J214"/>
  <c r="BE214" s="1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 s="1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 s="1"/>
  <c r="BI189"/>
  <c r="BH189"/>
  <c r="BG189"/>
  <c r="BF189"/>
  <c r="T189"/>
  <c r="T188"/>
  <c r="R189"/>
  <c r="R188"/>
  <c r="P189"/>
  <c r="P188" s="1"/>
  <c r="BK189"/>
  <c r="BK188" s="1"/>
  <c r="J188" s="1"/>
  <c r="J64" s="1"/>
  <c r="J189"/>
  <c r="BE189" s="1"/>
  <c r="BI177"/>
  <c r="BH177"/>
  <c r="BG177"/>
  <c r="BF177"/>
  <c r="T177"/>
  <c r="R177"/>
  <c r="P177"/>
  <c r="BK177"/>
  <c r="J177"/>
  <c r="BE177" s="1"/>
  <c r="BI175"/>
  <c r="BH175"/>
  <c r="BG175"/>
  <c r="BF175"/>
  <c r="T175"/>
  <c r="R175"/>
  <c r="P175"/>
  <c r="BK175"/>
  <c r="J175"/>
  <c r="BE175" s="1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6"/>
  <c r="BH166"/>
  <c r="BG166"/>
  <c r="BF166"/>
  <c r="T166"/>
  <c r="R166"/>
  <c r="R156" s="1"/>
  <c r="P166"/>
  <c r="BK166"/>
  <c r="J166"/>
  <c r="BE166" s="1"/>
  <c r="BI161"/>
  <c r="BH161"/>
  <c r="BG161"/>
  <c r="BF161"/>
  <c r="T161"/>
  <c r="R161"/>
  <c r="P161"/>
  <c r="BK161"/>
  <c r="BK156" s="1"/>
  <c r="J156" s="1"/>
  <c r="J63" s="1"/>
  <c r="J161"/>
  <c r="BE161"/>
  <c r="BI157"/>
  <c r="BH157"/>
  <c r="BG157"/>
  <c r="BF157"/>
  <c r="T157"/>
  <c r="T156" s="1"/>
  <c r="R157"/>
  <c r="P157"/>
  <c r="P156" s="1"/>
  <c r="BK157"/>
  <c r="J157"/>
  <c r="BE157" s="1"/>
  <c r="BI154"/>
  <c r="BH154"/>
  <c r="BG154"/>
  <c r="BF154"/>
  <c r="T154"/>
  <c r="R154"/>
  <c r="P154"/>
  <c r="BK154"/>
  <c r="J154"/>
  <c r="BE154" s="1"/>
  <c r="BI150"/>
  <c r="BH150"/>
  <c r="BG150"/>
  <c r="BF150"/>
  <c r="T150"/>
  <c r="R150"/>
  <c r="R145" s="1"/>
  <c r="P150"/>
  <c r="BK150"/>
  <c r="J150"/>
  <c r="BE150" s="1"/>
  <c r="BI146"/>
  <c r="BH146"/>
  <c r="BG146"/>
  <c r="BF146"/>
  <c r="T146"/>
  <c r="T145" s="1"/>
  <c r="R146"/>
  <c r="P146"/>
  <c r="P145" s="1"/>
  <c r="BK146"/>
  <c r="BK145"/>
  <c r="J145" s="1"/>
  <c r="J62" s="1"/>
  <c r="J146"/>
  <c r="BE146" s="1"/>
  <c r="BI142"/>
  <c r="BH142"/>
  <c r="BG142"/>
  <c r="BF142"/>
  <c r="T142"/>
  <c r="R142"/>
  <c r="P142"/>
  <c r="BK142"/>
  <c r="J142"/>
  <c r="BE142" s="1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 s="1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P121"/>
  <c r="BK121"/>
  <c r="J121"/>
  <c r="BE121" s="1"/>
  <c r="BI118"/>
  <c r="BH118"/>
  <c r="BG118"/>
  <c r="BF118"/>
  <c r="T118"/>
  <c r="R118"/>
  <c r="P118"/>
  <c r="BK118"/>
  <c r="J118"/>
  <c r="BE118" s="1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1"/>
  <c r="BH101"/>
  <c r="BG101"/>
  <c r="BF101"/>
  <c r="F34" s="1"/>
  <c r="BA56" i="1" s="1"/>
  <c r="T101" i="3"/>
  <c r="R101"/>
  <c r="P101"/>
  <c r="BK101"/>
  <c r="J101"/>
  <c r="BE101" s="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 s="1"/>
  <c r="BI93"/>
  <c r="BH93"/>
  <c r="BG93"/>
  <c r="F35" s="1"/>
  <c r="BB56" i="1" s="1"/>
  <c r="BF93" i="3"/>
  <c r="T93"/>
  <c r="R93"/>
  <c r="R89" s="1"/>
  <c r="P93"/>
  <c r="P89" s="1"/>
  <c r="BK93"/>
  <c r="J93"/>
  <c r="BE93" s="1"/>
  <c r="BI90"/>
  <c r="F37" s="1"/>
  <c r="BD56" i="1" s="1"/>
  <c r="BH90" i="3"/>
  <c r="F36" s="1"/>
  <c r="BC56" i="1" s="1"/>
  <c r="BG90" i="3"/>
  <c r="BF90"/>
  <c r="J34" s="1"/>
  <c r="AW56" i="1" s="1"/>
  <c r="T90" i="3"/>
  <c r="T89" s="1"/>
  <c r="R90"/>
  <c r="P90"/>
  <c r="BK90"/>
  <c r="BK89" s="1"/>
  <c r="J90"/>
  <c r="BE90" s="1"/>
  <c r="J84"/>
  <c r="J83"/>
  <c r="F83"/>
  <c r="F81"/>
  <c r="E79"/>
  <c r="J55"/>
  <c r="J54"/>
  <c r="F54"/>
  <c r="F52"/>
  <c r="E50"/>
  <c r="J18"/>
  <c r="E18"/>
  <c r="F84" s="1"/>
  <c r="F55"/>
  <c r="J17"/>
  <c r="J12"/>
  <c r="J52" s="1"/>
  <c r="E7"/>
  <c r="E48" s="1"/>
  <c r="J37" i="2"/>
  <c r="J36"/>
  <c r="AY55" i="1" s="1"/>
  <c r="J35" i="2"/>
  <c r="AX55" i="1"/>
  <c r="BI144" i="2"/>
  <c r="BH144"/>
  <c r="BG144"/>
  <c r="BF144"/>
  <c r="T144"/>
  <c r="T143"/>
  <c r="R144"/>
  <c r="R143" s="1"/>
  <c r="P144"/>
  <c r="P143" s="1"/>
  <c r="BK144"/>
  <c r="BK143"/>
  <c r="J143" s="1"/>
  <c r="J67" s="1"/>
  <c r="J144"/>
  <c r="BE144" s="1"/>
  <c r="BI140"/>
  <c r="BH140"/>
  <c r="BG140"/>
  <c r="BF140"/>
  <c r="T140"/>
  <c r="T139"/>
  <c r="T138" s="1"/>
  <c r="R140"/>
  <c r="R139"/>
  <c r="R138" s="1"/>
  <c r="P140"/>
  <c r="P139"/>
  <c r="P138" s="1"/>
  <c r="BK140"/>
  <c r="BK139" s="1"/>
  <c r="J140"/>
  <c r="BE140"/>
  <c r="BI135"/>
  <c r="BH135"/>
  <c r="BG135"/>
  <c r="BF135"/>
  <c r="T135"/>
  <c r="R135"/>
  <c r="P135"/>
  <c r="BK135"/>
  <c r="J135"/>
  <c r="BE135"/>
  <c r="BI132"/>
  <c r="BH132"/>
  <c r="BG132"/>
  <c r="BF132"/>
  <c r="T132"/>
  <c r="T128" s="1"/>
  <c r="R132"/>
  <c r="P132"/>
  <c r="BK132"/>
  <c r="J132"/>
  <c r="BE132" s="1"/>
  <c r="BI129"/>
  <c r="BH129"/>
  <c r="BG129"/>
  <c r="BF129"/>
  <c r="T129"/>
  <c r="R129"/>
  <c r="R128" s="1"/>
  <c r="P129"/>
  <c r="P128"/>
  <c r="BK129"/>
  <c r="BK128" s="1"/>
  <c r="J128" s="1"/>
  <c r="J64" s="1"/>
  <c r="J129"/>
  <c r="BE129"/>
  <c r="BI125"/>
  <c r="BH125"/>
  <c r="BG125"/>
  <c r="BF125"/>
  <c r="T125"/>
  <c r="T124"/>
  <c r="R125"/>
  <c r="R124" s="1"/>
  <c r="P125"/>
  <c r="P124"/>
  <c r="BK125"/>
  <c r="BK124" s="1"/>
  <c r="J124" s="1"/>
  <c r="J63" s="1"/>
  <c r="J125"/>
  <c r="BE125"/>
  <c r="BI120"/>
  <c r="BH120"/>
  <c r="BG120"/>
  <c r="BF120"/>
  <c r="T120"/>
  <c r="R120"/>
  <c r="P120"/>
  <c r="BK120"/>
  <c r="BK115" s="1"/>
  <c r="J115" s="1"/>
  <c r="J62" s="1"/>
  <c r="J120"/>
  <c r="BE120"/>
  <c r="BI116"/>
  <c r="BH116"/>
  <c r="BG116"/>
  <c r="BF116"/>
  <c r="T116"/>
  <c r="T115" s="1"/>
  <c r="R116"/>
  <c r="R115"/>
  <c r="P116"/>
  <c r="P115" s="1"/>
  <c r="BK116"/>
  <c r="J116"/>
  <c r="BE116" s="1"/>
  <c r="BI110"/>
  <c r="BH110"/>
  <c r="BG110"/>
  <c r="BF110"/>
  <c r="T110"/>
  <c r="R110"/>
  <c r="P110"/>
  <c r="BK110"/>
  <c r="J110"/>
  <c r="BE110" s="1"/>
  <c r="BI108"/>
  <c r="BH108"/>
  <c r="BG108"/>
  <c r="BF108"/>
  <c r="T108"/>
  <c r="R108"/>
  <c r="P108"/>
  <c r="BK108"/>
  <c r="J108"/>
  <c r="BE108" s="1"/>
  <c r="BI106"/>
  <c r="F37" s="1"/>
  <c r="BD55" i="1" s="1"/>
  <c r="BH106" i="2"/>
  <c r="BG106"/>
  <c r="BF106"/>
  <c r="T106"/>
  <c r="R106"/>
  <c r="P106"/>
  <c r="BK106"/>
  <c r="J106"/>
  <c r="BE106" s="1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 s="1"/>
  <c r="BI90"/>
  <c r="BH90"/>
  <c r="F36" s="1"/>
  <c r="BC55" i="1" s="1"/>
  <c r="BG90" i="2"/>
  <c r="F35" s="1"/>
  <c r="BB55" i="1" s="1"/>
  <c r="BB54" s="1"/>
  <c r="BF90" i="2"/>
  <c r="J34" s="1"/>
  <c r="AW55" i="1" s="1"/>
  <c r="T90" i="2"/>
  <c r="T89" s="1"/>
  <c r="T88" s="1"/>
  <c r="T87" s="1"/>
  <c r="R90"/>
  <c r="R89" s="1"/>
  <c r="R88" s="1"/>
  <c r="R87" s="1"/>
  <c r="P90"/>
  <c r="P89" s="1"/>
  <c r="BK90"/>
  <c r="BK89" s="1"/>
  <c r="J90"/>
  <c r="BE90"/>
  <c r="J84"/>
  <c r="J83"/>
  <c r="F83"/>
  <c r="F81"/>
  <c r="E79"/>
  <c r="J55"/>
  <c r="J54"/>
  <c r="F54"/>
  <c r="F52"/>
  <c r="E50"/>
  <c r="J18"/>
  <c r="E18"/>
  <c r="F55" s="1"/>
  <c r="J17"/>
  <c r="J12"/>
  <c r="J81"/>
  <c r="J52"/>
  <c r="E7"/>
  <c r="E48" s="1"/>
  <c r="E77"/>
  <c r="AS54" i="1"/>
  <c r="L50"/>
  <c r="AM50"/>
  <c r="AM49"/>
  <c r="L49"/>
  <c r="AM47"/>
  <c r="L47"/>
  <c r="L45"/>
  <c r="L44"/>
  <c r="W31" l="1"/>
  <c r="AX54"/>
  <c r="J89" i="2"/>
  <c r="J61" s="1"/>
  <c r="BK88"/>
  <c r="R88" i="3"/>
  <c r="R87" s="1"/>
  <c r="BK138" i="2"/>
  <c r="J138" s="1"/>
  <c r="J65" s="1"/>
  <c r="J139"/>
  <c r="J66" s="1"/>
  <c r="J30" i="4"/>
  <c r="J59"/>
  <c r="J33" i="2"/>
  <c r="AV55" i="1" s="1"/>
  <c r="AT55" s="1"/>
  <c r="P88" i="3"/>
  <c r="P87" s="1"/>
  <c r="AU56" i="1" s="1"/>
  <c r="F33" i="4"/>
  <c r="AZ57" i="1" s="1"/>
  <c r="T88" i="3"/>
  <c r="T87" s="1"/>
  <c r="F33" i="2"/>
  <c r="AZ55" i="1" s="1"/>
  <c r="BC54"/>
  <c r="BD54"/>
  <c r="W33" s="1"/>
  <c r="J89" i="3"/>
  <c r="J61" s="1"/>
  <c r="BK88"/>
  <c r="F33"/>
  <c r="AZ56" i="1" s="1"/>
  <c r="J33" i="3"/>
  <c r="AV56" i="1" s="1"/>
  <c r="AT56" s="1"/>
  <c r="P88" i="2"/>
  <c r="P87" s="1"/>
  <c r="AU55" i="1" s="1"/>
  <c r="AU54" s="1"/>
  <c r="F84" i="2"/>
  <c r="J33" i="4"/>
  <c r="AV57" i="1" s="1"/>
  <c r="AT57" s="1"/>
  <c r="F34" i="2"/>
  <c r="BA55" i="1" s="1"/>
  <c r="BA54" s="1"/>
  <c r="J81" i="3"/>
  <c r="F77" i="4"/>
  <c r="E77" i="3"/>
  <c r="J81" i="4"/>
  <c r="J60" s="1"/>
  <c r="J34"/>
  <c r="AW57" i="1" s="1"/>
  <c r="E70" i="4"/>
  <c r="AW54" i="1" l="1"/>
  <c r="AK30" s="1"/>
  <c r="W30"/>
  <c r="BK87" i="2"/>
  <c r="J87" s="1"/>
  <c r="J88"/>
  <c r="J60" s="1"/>
  <c r="J39" i="4"/>
  <c r="AG57" i="1"/>
  <c r="AN57" s="1"/>
  <c r="BK87" i="3"/>
  <c r="J87" s="1"/>
  <c r="J88"/>
  <c r="J60" s="1"/>
  <c r="AY54" i="1"/>
  <c r="W32"/>
  <c r="AZ54"/>
  <c r="J30" i="2" l="1"/>
  <c r="J59"/>
  <c r="J30" i="3"/>
  <c r="J59"/>
  <c r="AV54" i="1"/>
  <c r="W29"/>
  <c r="AG55" l="1"/>
  <c r="J39" i="2"/>
  <c r="AG56" i="1"/>
  <c r="AN56" s="1"/>
  <c r="J39" i="3"/>
  <c r="AT54" i="1"/>
  <c r="AK29"/>
  <c r="AN55" l="1"/>
  <c r="AG54"/>
  <c r="AN54" l="1"/>
  <c r="AK26"/>
  <c r="AK35" s="1"/>
</calcChain>
</file>

<file path=xl/sharedStrings.xml><?xml version="1.0" encoding="utf-8"?>
<sst xmlns="http://schemas.openxmlformats.org/spreadsheetml/2006/main" count="4655" uniqueCount="810">
  <si>
    <t>Export Komplet</t>
  </si>
  <si>
    <t>VZ</t>
  </si>
  <si>
    <t>2.0</t>
  </si>
  <si>
    <t>ZAMOK</t>
  </si>
  <si>
    <t>False</t>
  </si>
  <si>
    <t>{d7f2b60e-efae-40a8-8e01-c406a35d3a34}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</si>
  <si>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</si>
  <si>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</si>
  <si>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</si>
  <si>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</si>
  <si>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</si>
  <si>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</si>
  <si>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</si>
  <si>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</si>
  <si>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</si>
  <si>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</si>
  <si>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</si>
  <si>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Opěrné zdi - potok Temenec</t>
  </si>
  <si>
    <t>KSO:</t>
  </si>
  <si>
    <t/>
  </si>
  <si>
    <t>CC-CZ:</t>
  </si>
  <si>
    <t>Místo:</t>
  </si>
  <si>
    <t>Šumperk</t>
  </si>
  <si>
    <t>Datum:</t>
  </si>
  <si>
    <t>7. 8. 2019</t>
  </si>
  <si>
    <t>Zadavatel:</t>
  </si>
  <si>
    <t>IČ:</t>
  </si>
  <si>
    <t>00303461</t>
  </si>
  <si>
    <t>Město Šumperk</t>
  </si>
  <si>
    <t>DIČ:</t>
  </si>
  <si>
    <t>CZ00303461</t>
  </si>
  <si>
    <t>Uchazeč:</t>
  </si>
  <si>
    <t>Vyplň údaj</t>
  </si>
  <si>
    <t>Projektant:</t>
  </si>
  <si>
    <t>63320819</t>
  </si>
  <si>
    <t>TERRA-POZEMKOVÉ ÚPRAVY, s.r.o.</t>
  </si>
  <si>
    <t>CZ63320819</t>
  </si>
  <si>
    <t>True</t>
  </si>
  <si>
    <t>Zpracovatel:</t>
  </si>
  <si>
    <t>CZ6320819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</si>
  <si>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</si>
  <si>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</si>
  <si>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</si>
  <si>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</si>
  <si>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</si>
  <si>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</si>
  <si>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</si>
  <si>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</si>
  <si>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</si>
  <si>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</si>
  <si>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</si>
  <si>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</si>
  <si>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</si>
  <si>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</si>
  <si>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</si>
  <si>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</si>
  <si>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</si>
  <si>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</si>
  <si>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</si>
  <si>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</si>
  <si>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</si>
  <si>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</si>
  <si>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</si>
  <si>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</si>
  <si>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</si>
  <si>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</si>
  <si>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</si>
  <si>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</si>
  <si>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</si>
  <si>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</si>
  <si>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</si>
  <si>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</si>
  <si>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</si>
  <si>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</si>
  <si>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</si>
  <si>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</si>
  <si>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</si>
  <si>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</si>
  <si>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</si>
  <si>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</si>
  <si>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</si>
  <si>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</si>
  <si>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Příprava staveniště</t>
  </si>
  <si>
    <t>STA</t>
  </si>
  <si>
    <t>1</t>
  </si>
  <si>
    <t>{a89e6124-6e28-4f5e-b745-2138d89ccf16}</t>
  </si>
  <si>
    <t>2</t>
  </si>
  <si>
    <t>SO 02</t>
  </si>
  <si>
    <t>Úprava vodního toku</t>
  </si>
  <si>
    <t>{c37d4f13-da07-4333-ad0e-b1d70ad698c2}</t>
  </si>
  <si>
    <t>VON</t>
  </si>
  <si>
    <t>Vedlejší a ostatní náklady</t>
  </si>
  <si>
    <t>{54d10cf9-0302-482b-a148-b67e95ae4b1e}</t>
  </si>
  <si>
    <t>KRYCÍ LIST SOUPISU PRACÍ</t>
  </si>
  <si>
    <t>Objekt:</t>
  </si>
  <si>
    <t>SO 01 - Příprava staveniště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</si>
  <si>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</si>
  <si>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</si>
  <si>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</si>
  <si>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</si>
  <si>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</si>
  <si>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   </t>
  </si>
  <si>
    <t xml:space="preserve">    4 - Vodorovné konstrukce   </t>
  </si>
  <si>
    <t xml:space="preserve">    9 - Ostatní konstrukce a práce-bourání   </t>
  </si>
  <si>
    <t xml:space="preserve">    997 - Demontáž oplocení   </t>
  </si>
  <si>
    <t xml:space="preserve">PSV - Práce a dodávky PSV   </t>
  </si>
  <si>
    <t xml:space="preserve">    711 - Izolace proti vodě, vlhkosti a plynům   </t>
  </si>
  <si>
    <t>N00 -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</si>
  <si>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</si>
  <si>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</si>
  <si>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</si>
  <si>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</si>
  <si>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</si>
  <si>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</si>
  <si>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</si>
  <si>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</si>
  <si>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</si>
  <si>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</si>
  <si>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</si>
  <si>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</si>
  <si>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</si>
  <si>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</si>
  <si>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</si>
  <si>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</si>
  <si>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</si>
  <si>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 xml:space="preserve">Zemní práce   </t>
  </si>
  <si>
    <t>K</t>
  </si>
  <si>
    <t>111121RFP</t>
  </si>
  <si>
    <t>Firem pol.: Odstranění křovin a stromů (včetně likvidace těžebních zbytků) průměru kmene do 100 mm, při jakémkoliv sklonu terénu mimo LTM, při celkové ploše do 1 000 m2</t>
  </si>
  <si>
    <t>m2</t>
  </si>
  <si>
    <t>4</t>
  </si>
  <si>
    <t>-1360874016</t>
  </si>
  <si>
    <t>VV</t>
  </si>
  <si>
    <t>Položka zahrnuje lividaci všech těžebních zbytků (větví, pařezů, keřů atd.), včetně jejich odvozu a další zpracování dle zákona o odpadech</t>
  </si>
  <si>
    <t>(např. využití jako druhotné suroviny, řízené skládkování atd.).</t>
  </si>
  <si>
    <t>Zahrnuta je veškerá činnost spojená s likvidací - naložení, vodorovný přesun, manipulace, případné uložení na skládku, skládkovné.</t>
  </si>
  <si>
    <t>1000 "viz. výkaz kubatur</t>
  </si>
  <si>
    <t>111131RFP</t>
  </si>
  <si>
    <t>Firem pol.: Zajištění likvidace větví, odvozu kmenů a seříznutí nebo odstranění pařezů včetně likvidace</t>
  </si>
  <si>
    <t>ks</t>
  </si>
  <si>
    <t>-1847772823</t>
  </si>
  <si>
    <t>Položka zahrnuje likvidaci všech těžebních zbytků (větví, pařezů, kmenů atd.), včetně jejich odvozu a další zpracování dle zákona o odpadech</t>
  </si>
  <si>
    <t>52+5+2+2 "viz. výkaz kubatur</t>
  </si>
  <si>
    <t>3</t>
  </si>
  <si>
    <t>112101101</t>
  </si>
  <si>
    <t>Odstranění stromů s odřezáním kmene a s odvětvením listnatých, průměru kmene přes 100 do 300 mm</t>
  </si>
  <si>
    <t>kus</t>
  </si>
  <si>
    <t>CS ÚRS 2019 02</t>
  </si>
  <si>
    <t>-1245143184</t>
  </si>
  <si>
    <t>52 "viz. výkaz kubatur</t>
  </si>
  <si>
    <t>112101102</t>
  </si>
  <si>
    <t>Odstranění stromů s odřezáním kmene a s odvětvením listnatých, průměru kmene přes 300 do 500 mm</t>
  </si>
  <si>
    <t>-1722916262</t>
  </si>
  <si>
    <t>5 "viz. výkaz kubatur</t>
  </si>
  <si>
    <t>5</t>
  </si>
  <si>
    <t>112101103</t>
  </si>
  <si>
    <t>Odstranění stromů s odřezáním kmene a s odvětvením listnatých, průměru kmene přes 500 do 700 mm</t>
  </si>
  <si>
    <t>1905100141</t>
  </si>
  <si>
    <t>2,0 "viz. výkaz kubatur</t>
  </si>
  <si>
    <t>6</t>
  </si>
  <si>
    <t>112151361</t>
  </si>
  <si>
    <t>Pokácení stromu postupné se spouštěním částí kmene a koruny o průměru na řezné ploše pařezu přes 1100 do 1200 mm</t>
  </si>
  <si>
    <t>890898363</t>
  </si>
  <si>
    <t>7</t>
  </si>
  <si>
    <t>112251211</t>
  </si>
  <si>
    <t>Odstranění pařezu odfrézováním nebo odvrtáním hloubky do 200 mm v rovině nebo na svahu do 1:5</t>
  </si>
  <si>
    <t>109097582</t>
  </si>
  <si>
    <t>2+6 "viz. výkaz kubatur</t>
  </si>
  <si>
    <t>8</t>
  </si>
  <si>
    <t>1661011RFP</t>
  </si>
  <si>
    <t>Firem. pol.: Přesun odpadu korytem toku na vzdálenost do 200 m dle technologie zhotovitele</t>
  </si>
  <si>
    <t>m3</t>
  </si>
  <si>
    <t>-877428945</t>
  </si>
  <si>
    <t xml:space="preserve">"položka obsahuje práce spojené se ztíženým přesunem odpadu korytem toku na vzdálenost do 200 m  dle technologie zhotovitele </t>
  </si>
  <si>
    <t xml:space="preserve">"položka řeší manipulaci s odpadem korytem toku např. přehazováním rypadlem, použití malého nakladače apod.   </t>
  </si>
  <si>
    <t xml:space="preserve">3,0  "odstraněný odpad z koryta toku   </t>
  </si>
  <si>
    <t>Součet</t>
  </si>
  <si>
    <t xml:space="preserve">Vodorovné konstrukce   </t>
  </si>
  <si>
    <t>9</t>
  </si>
  <si>
    <t>42FP</t>
  </si>
  <si>
    <t>Firem. pol.: Odstranění stávající ocelové lávky</t>
  </si>
  <si>
    <t>1664845096</t>
  </si>
  <si>
    <t xml:space="preserve">"položka obsahuje demontáž ocelové lávky, včetně vodorovného přesunu, manipulace a likvidace její konstrukce dle zákona o odpadech v platném znění  </t>
  </si>
  <si>
    <t xml:space="preserve">1 "stávající lávka přes koryto VT - ocelové konstrukce  o rozměrech 0,75*5 m - demontáž  pro  přístup korytem toku a umožnění výstavby opevnění"   </t>
  </si>
  <si>
    <t>10</t>
  </si>
  <si>
    <t>42FP.1</t>
  </si>
  <si>
    <t>Firem. pol.: Odstranění stávající dřevěné lávky</t>
  </si>
  <si>
    <t>-1136725897</t>
  </si>
  <si>
    <t xml:space="preserve">"položka obsahuje demontáž dřevěné lávky, včetně vodorovného přesunu, manipulace a likvidace dle zákona o odpadech v platném znění  </t>
  </si>
  <si>
    <t xml:space="preserve">1 "stávající dřevěná lávka přes koryto VT o rozměrech 0,75*5 m - demontáž pro přístup korytem toku a umožnění výstavby opevnění"   </t>
  </si>
  <si>
    <t xml:space="preserve">Ostatní konstrukce a práce-bourání   </t>
  </si>
  <si>
    <t>11</t>
  </si>
  <si>
    <t>9118VP</t>
  </si>
  <si>
    <t>Firem pol. Odstranění odpadu z koryta toku , vč. manipulace, naložení, dopravy, uložení a likvidace dle zákona o odpadech</t>
  </si>
  <si>
    <t>-1041983572</t>
  </si>
  <si>
    <t xml:space="preserve">3,0  "Odstranění odpadu z koryta VT po celé délce řešeného úseku toku   </t>
  </si>
  <si>
    <t>997</t>
  </si>
  <si>
    <t xml:space="preserve">Demontáž oplocení   </t>
  </si>
  <si>
    <t>12</t>
  </si>
  <si>
    <t>0914VP</t>
  </si>
  <si>
    <t xml:space="preserve">Firem pol.: Demontáž a zpětná montáž plotu z pletiva - ocelové sloupky </t>
  </si>
  <si>
    <t>m</t>
  </si>
  <si>
    <t>768890048</t>
  </si>
  <si>
    <t xml:space="preserve">30  "1.723-1.750 - demontáž a zpětná montáž - ocelové sloupky "   </t>
  </si>
  <si>
    <t>13</t>
  </si>
  <si>
    <t>0915VP</t>
  </si>
  <si>
    <t>Firem pol.: Demontáž plotu z pletiva - betonové sloupkym vč. jeho ekologické likvidace dle zákona o odpadech</t>
  </si>
  <si>
    <t>-2028658350</t>
  </si>
  <si>
    <t xml:space="preserve">26,0  "odstranění plotu - betonové sloupky "   </t>
  </si>
  <si>
    <t>14</t>
  </si>
  <si>
    <t>0916VP.1</t>
  </si>
  <si>
    <t>Firem pol.: Demontáž plotu z pletiva - ocelové sloupkym vč. jeho ekologické likvidace dle zákona o odpadech</t>
  </si>
  <si>
    <t>544913876</t>
  </si>
  <si>
    <t xml:space="preserve">70+35  "odstranění plotu - ocelové sloupky "   </t>
  </si>
  <si>
    <t>PSV</t>
  </si>
  <si>
    <t xml:space="preserve">Práce a dodávky PSV   </t>
  </si>
  <si>
    <t>711</t>
  </si>
  <si>
    <t xml:space="preserve">Izolace proti vodě, vlhkosti a plynům   </t>
  </si>
  <si>
    <t>0915VP.1</t>
  </si>
  <si>
    <t>Firem pol.: Zpětná montáž plotu z pletiva (montáž a dodání nového mat - pletivo, ocelové sloupky</t>
  </si>
  <si>
    <t>16</t>
  </si>
  <si>
    <t>1685656921</t>
  </si>
  <si>
    <t>26+105 "položka obsahuje dopravu, montáž a materiál</t>
  </si>
  <si>
    <t>N00</t>
  </si>
  <si>
    <t>2009RV</t>
  </si>
  <si>
    <t>Vyhotovení číselníků pokácené dřevní hmoty a její protokolární předání vlastníkům</t>
  </si>
  <si>
    <t>soubor</t>
  </si>
  <si>
    <t>262144</t>
  </si>
  <si>
    <t>259187144</t>
  </si>
  <si>
    <t>1,0</t>
  </si>
  <si>
    <t>SO 02 - Úprava vodního toku</t>
  </si>
  <si>
    <t xml:space="preserve">    2 - Zakládání</t>
  </si>
  <si>
    <t xml:space="preserve">    3 - Svislé a kompletní konstrukce   </t>
  </si>
  <si>
    <t xml:space="preserve">    6 - Úpravy povrchů, podlahy a osazování výplní   </t>
  </si>
  <si>
    <t xml:space="preserve">    998 - Přesun hmot</t>
  </si>
  <si>
    <t>114203104</t>
  </si>
  <si>
    <t>Rozebrání dlažeb nebo záhozů s naložením na dopravní prostředek záhozů, rovnanin a soustřeďovacích staveb provedených na sucho</t>
  </si>
  <si>
    <t>-1471480764</t>
  </si>
  <si>
    <t xml:space="preserve">3*5 "km 1.875-1.880 Rozebrání rovnaniny z LK   </t>
  </si>
  <si>
    <t>124303101</t>
  </si>
  <si>
    <t>Vykopávky pro koryta vodotečí s přehozením výkopku na vzdálenost do 3 m nebo s naložením na dopravní prostředek v hornině tř. 4 do 1 000 m3</t>
  </si>
  <si>
    <t>1420695504</t>
  </si>
  <si>
    <t xml:space="preserve">582,00 "viz výkaz kubatur - hmotová tabulka   </t>
  </si>
  <si>
    <t>124303109</t>
  </si>
  <si>
    <t>Vykopávky pro koryta vodotečí s přehozením výkopku na vzdálenost do 3 m nebo s naložením na dopravní prostředek v hornině tř. 4 Příplatek k cenám za lepivost horniny tř. 4</t>
  </si>
  <si>
    <t>1248053400</t>
  </si>
  <si>
    <t xml:space="preserve">582,00*0,5  "viz pol. č.: 124303101- 50 %   </t>
  </si>
  <si>
    <t>129203101</t>
  </si>
  <si>
    <t>Čištění otevřených koryt vodotečí s přehozením rozpojeného nánosu do 3 m nebo s naložením na dopravní prostředek při šířce původního dna do 5 m a hloubce koryta do 2,5 m v hornině tř. 3</t>
  </si>
  <si>
    <t>-748176105</t>
  </si>
  <si>
    <t>144,30 "viz. výkaz kubatur - odstranění sedimentů</t>
  </si>
  <si>
    <t>129203109</t>
  </si>
  <si>
    <t>Čištění otevřených koryt vodotečí Příplatek k cenám za lepivost horniny v hornině tř. 3</t>
  </si>
  <si>
    <t>-321729419</t>
  </si>
  <si>
    <t xml:space="preserve">50 % lepivost </t>
  </si>
  <si>
    <t>144,30*0,5</t>
  </si>
  <si>
    <t>132301202</t>
  </si>
  <si>
    <t>Hloubení zapažených i nezapažených rýh šířky přes 600 do 2 000 mm s urovnáním dna do předepsaného profilu a spádu v hornině tř. 4 přes 100 do 1 000 m3</t>
  </si>
  <si>
    <t>-256193919</t>
  </si>
  <si>
    <t xml:space="preserve">860,00 "viz výkaz kubatur - hmotová tabulka   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</si>
  <si>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</si>
  <si>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</si>
  <si>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1492785223</t>
  </si>
  <si>
    <t xml:space="preserve">860,00*0,5 "viz pol. č.: 132301202 - 50 %   </t>
  </si>
  <si>
    <t>Firem. pol.: Přesun vytěžené zeminy, sedimentů a vybouraného materiálu, odpadu, korytem toku na vzdálenost do 200 m dle technologie zhotovitele</t>
  </si>
  <si>
    <t>1714331835</t>
  </si>
  <si>
    <t xml:space="preserve">"položka obsahuje práce spojené se ztíženým přesunem zeminy, sedimentu a vybour. materiálu korytem toku na vzd. do 200 m dle technologie zhotovitele </t>
  </si>
  <si>
    <t xml:space="preserve">"položka řeší manipulaci s vytěženou zeminou, sedimentem a vybouraným materiálem korytem toku </t>
  </si>
  <si>
    <t xml:space="preserve">"např. přehazováním rypadlem, použití malého nakladače apod.   </t>
  </si>
  <si>
    <t xml:space="preserve">15,0  "rozebrané stávající rovnaniny   </t>
  </si>
  <si>
    <t xml:space="preserve">144,30  "odtěžené sedimenty   </t>
  </si>
  <si>
    <t xml:space="preserve">70,82+52,76  "vybouraný materiál ze zdiva na MC vč. železobetonového základu, zdivo na sucho   </t>
  </si>
  <si>
    <t>582,00+860,00-584,80 "výkop + výkop rýhy - násyp; přebytečná výkopová zeminy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</si>
  <si>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</si>
  <si>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</si>
  <si>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-1839658083</t>
  </si>
  <si>
    <t xml:space="preserve">584,80  "viz výkaz kubatur - hmotová tabulka   </t>
  </si>
  <si>
    <t>181301101</t>
  </si>
  <si>
    <t>Rozprostření a urovnání ornice v rovině nebo ve svahu sklonu do 1:5 při souvislé ploše do 500 m2, tl. vrstvy do 100 mm</t>
  </si>
  <si>
    <t>136483487</t>
  </si>
  <si>
    <t xml:space="preserve">428,00 "viz výkaz kubatur - hmotová tabulka   </t>
  </si>
  <si>
    <t>M</t>
  </si>
  <si>
    <t>5812328RFP</t>
  </si>
  <si>
    <t>Firem. pol. zemina pro ohumusování surová kusová BH</t>
  </si>
  <si>
    <t>t</t>
  </si>
  <si>
    <t>771269146</t>
  </si>
  <si>
    <t xml:space="preserve">(505,00+428,00)*0,1*1,5 "plocha ohumusování rovina + plocha ohumusování svah * tl vrstvy * objemová hmotnost ornice (1500 kg/m3)   </t>
  </si>
  <si>
    <t>181411121</t>
  </si>
  <si>
    <t>Založení trávníku na půdě předem připravené plochy do 1000 m2 výsevem včetně utažení lučního v rovině nebo na svahu do 1:5</t>
  </si>
  <si>
    <t>1396796035</t>
  </si>
  <si>
    <t xml:space="preserve">428,00  "viz výkaz kubatur - hmotová tabulka   </t>
  </si>
  <si>
    <t>00572470</t>
  </si>
  <si>
    <t>osivo směs travní univerzál</t>
  </si>
  <si>
    <t>kg</t>
  </si>
  <si>
    <t>-1985663298</t>
  </si>
  <si>
    <t>428,00*0,015</t>
  </si>
  <si>
    <t>505,00*0,015</t>
  </si>
  <si>
    <t>181411123</t>
  </si>
  <si>
    <t>Založení trávníku na půdě předem připravené plochy do 1000 m2 výsevem včetně utažení lučního na svahu přes 1:2 do 1:1</t>
  </si>
  <si>
    <t>-1391635079</t>
  </si>
  <si>
    <t xml:space="preserve">505,00  "viz výkaz kubatur - hmotová tabulka   </t>
  </si>
  <si>
    <t>181951102</t>
  </si>
  <si>
    <t>Úprava pláně vyrovnáním výškových rozdílů v hornině tř. 1 až 4 se zhutněním</t>
  </si>
  <si>
    <t>963961026</t>
  </si>
  <si>
    <t xml:space="preserve">428,00   "viz výkaz kubatur - hmotová tabulka   </t>
  </si>
  <si>
    <t>182201101</t>
  </si>
  <si>
    <t>Svahování trvalých svahů do projektovaných profilů s potřebným přemístěním výkopku při svahování násypů v jakékoliv hornině</t>
  </si>
  <si>
    <t>-684242418</t>
  </si>
  <si>
    <t>17</t>
  </si>
  <si>
    <t>182301131</t>
  </si>
  <si>
    <t>Rozprostření a urovnání ornice ve svahu sklonu přes 1:5 při souvislé ploše přes 500 m2, tl. vrstvy do 100 mm</t>
  </si>
  <si>
    <t>-1198332711</t>
  </si>
  <si>
    <t>Zakládání</t>
  </si>
  <si>
    <t>18</t>
  </si>
  <si>
    <t>212792RFP</t>
  </si>
  <si>
    <t>Firem. pol.: Odvodnění opěrné zdi drenážní flexibilní plastové potrubí DN 80</t>
  </si>
  <si>
    <t>1383372825</t>
  </si>
  <si>
    <t xml:space="preserve">"položka obsahuje dodání a montáž flexibilního plastového potrubí DN 80 za opěrnou zdí   </t>
  </si>
  <si>
    <t xml:space="preserve">5*5,0+1*6,0 "Flexibilní potrubí PVC DN 80 mm   </t>
  </si>
  <si>
    <t>19</t>
  </si>
  <si>
    <t>212799RFP</t>
  </si>
  <si>
    <t>Firem. pol.: Odvodnění opěrné zdi - přechodový Tkus</t>
  </si>
  <si>
    <t>1043348555</t>
  </si>
  <si>
    <t>"položka obsahuje dodání a montáž přechodového T kusu mezi flexibilní plastové potrubí DN80 trubku PE DN 80 vodovodní skrz opěrnou zdí, vč.zatěsnění</t>
  </si>
  <si>
    <t xml:space="preserve">6,0   </t>
  </si>
  <si>
    <t>20</t>
  </si>
  <si>
    <t>274315513</t>
  </si>
  <si>
    <t>Základové konstrukce z betonu pasy prostého pro prostředí s mrazovými cykly tř. C 30/37</t>
  </si>
  <si>
    <t>-1174311519</t>
  </si>
  <si>
    <t>37,20 "viz. výkaz kubatur</t>
  </si>
  <si>
    <t xml:space="preserve">Svislé a kompletní konstrukce   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</si>
  <si>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</si>
  <si>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</si>
  <si>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-902815068</t>
  </si>
  <si>
    <t xml:space="preserve">18,16 "PB - opěrná zeď - obklad z LK tl. 250 mm - viz. výkaz kubatur  </t>
  </si>
  <si>
    <t xml:space="preserve">1,00 "PB - oprava zdiva (ř. km 1,600 - 1,617) - viz. výkaz kubatur  </t>
  </si>
  <si>
    <t>22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</si>
  <si>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</si>
  <si>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</si>
  <si>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1123787298</t>
  </si>
  <si>
    <t>bednění 6 úseků</t>
  </si>
  <si>
    <t>152,83 "bednění základu a nadzákladu opěrné zdi</t>
  </si>
  <si>
    <t>6,20 "bednění podkladního betonu</t>
  </si>
  <si>
    <t>23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</si>
  <si>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</si>
  <si>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</si>
  <si>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850656521</t>
  </si>
  <si>
    <t>24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</si>
  <si>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</si>
  <si>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</si>
  <si>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1940602041</t>
  </si>
  <si>
    <t>94,4*0.00089 "Žebírková betonářská ocel zn. BSt 500 S - DIN 488 - B, pr. 12 mm hm. 0.89 kg/m - Kotvy obkladní zdivo</t>
  </si>
  <si>
    <t>3929,40*0.0004 "Žebírková betonářská ocel zn. BSt 500 S - DIN 488 - B, pr. 8 mm hm. 0.4 kg/m - Výztuž opěrné zdi</t>
  </si>
  <si>
    <t>25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</si>
  <si>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</si>
  <si>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</si>
  <si>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-900038686</t>
  </si>
  <si>
    <t>91,238*0.01234 "Svařovaná síť - rozměr oka 100/100, pr. 10 mm, hm. 12,34 kg/m2</t>
  </si>
  <si>
    <t>26</t>
  </si>
  <si>
    <t>326313213</t>
  </si>
  <si>
    <t>Zdivo nadzákladové z betonu prostého se zvýšenými nároky na prostředí objemu přes 3 m3 tř. C 30/37</t>
  </si>
  <si>
    <t>876090261</t>
  </si>
  <si>
    <t>31,00 "viz. výkaz výměr</t>
  </si>
  <si>
    <t>27</t>
  </si>
  <si>
    <t>327501111</t>
  </si>
  <si>
    <t>Výplň za opěrami a protimrazové klíny z kameniva drceného nebo těženého se zhutněním</t>
  </si>
  <si>
    <t>554198296</t>
  </si>
  <si>
    <t>0,47*31 "viz. výkaz výměr</t>
  </si>
  <si>
    <t>28</t>
  </si>
  <si>
    <t>RFP35</t>
  </si>
  <si>
    <t>Firem. pol.: Napojení stávajícího vyústění do koryta VT, vč. prodloužení nebo zkrácení, napojení, montáže a dodání materiálu</t>
  </si>
  <si>
    <t>413314735</t>
  </si>
  <si>
    <t>1 ks - 1,635 - LB vyústění DN 200 - PVC potrubí - prodloužení 3 m</t>
  </si>
  <si>
    <t>1 ks - 1,715 - PB vyústění DN 600 - ŽB potrubí</t>
  </si>
  <si>
    <t>2 ks - 1,740-1,750 - LB vyústění DN 300 - kamenina - prodloužení 3 m</t>
  </si>
  <si>
    <t>1 ks - 1,740-1,750 - LB vyústění DN 200 - kamenina - prodloužení 3 m</t>
  </si>
  <si>
    <t>1 ks - 1,753 - PB vyústění DN 300 - PVC potrubí - prodloužení 3 m</t>
  </si>
  <si>
    <t>1 ks - 1,780 - LB vyústění DN 300 - PVC potrubí - prodloužení 3 m</t>
  </si>
  <si>
    <t>1 ks - 1,780 - PB vyústění DN 800 - ŽB potrubí - zkrácení 2 m</t>
  </si>
  <si>
    <t>1 ks - 1,840 - LB vyústění DN 300 - prodloužení 18 m</t>
  </si>
  <si>
    <t>1 ks - 1,840 - PB vyústění DN 500 - ŽB potrubí - zkrácení 17 m</t>
  </si>
  <si>
    <t>29</t>
  </si>
  <si>
    <t>451315114</t>
  </si>
  <si>
    <t>Podkladní a výplňové vrstvy z betonu prostého tloušťky do 100 mm, z betonu C 12/15</t>
  </si>
  <si>
    <t>591874301</t>
  </si>
  <si>
    <t>5,27 "viz. výkaz kubatur</t>
  </si>
  <si>
    <t>30</t>
  </si>
  <si>
    <t>462512161</t>
  </si>
  <si>
    <t>Zához z lomového kamene neupraveného provedený ze břehu nebo z lešení, do sucha nebo do vody záhozového, hmotnost jednotlivých kamenů do 200 kg bez výplně mezer</t>
  </si>
  <si>
    <t>-17183501</t>
  </si>
  <si>
    <t>Zpevnění dna pod stabilizačním pasem</t>
  </si>
  <si>
    <t>5,64 "6 ks zpevnění pod jednotlivými pasy z LK</t>
  </si>
  <si>
    <t>0,56 "zpevnění pod prahem z LK</t>
  </si>
  <si>
    <t>31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</si>
  <si>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</si>
  <si>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</si>
  <si>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-1822766121</t>
  </si>
  <si>
    <t xml:space="preserve">634,72 "Rovnaniny z LK - viz. výkaz kubatur  </t>
  </si>
  <si>
    <t>17,19 "Stabilizační pasy - viz. výkaz kubatur</t>
  </si>
  <si>
    <t>3 "Stabilizační pasy pod prahem z LK - viz. výkaz kubatur</t>
  </si>
  <si>
    <t>32</t>
  </si>
  <si>
    <t>463211158</t>
  </si>
  <si>
    <t>Rovnanina z lomového kamene neupraveného pro podélné i příčné objekty objemu přes 3 m3 z kamene tříděného, s urovnáním líce a vyklínováním spár úlomky kamene hmotnost jednotlivých kamenů přes 500 kg</t>
  </si>
  <si>
    <t>232656212</t>
  </si>
  <si>
    <t xml:space="preserve">4,6*1,5 "Stabilizační práh - viz. výkaz výměr   </t>
  </si>
  <si>
    <t xml:space="preserve">Součet   </t>
  </si>
  <si>
    <t>33</t>
  </si>
  <si>
    <t>58932941</t>
  </si>
  <si>
    <t>beton C 25/30 XF3 kamenivo frakce 0/16</t>
  </si>
  <si>
    <t>-610228799</t>
  </si>
  <si>
    <t xml:space="preserve"> "rovnanina a stabiliazční pas do betonu*30 % mezer vyplněných betonem C25/30 XF3 konzistence S2</t>
  </si>
  <si>
    <t>21,60*0,30 "LB 1.634 50 - 1,648 00 rovnanina z LK do betonu</t>
  </si>
  <si>
    <t>44,28 *0,3 "PB 1.662 50 - 1.690 00 rovnanina z LK do betonu</t>
  </si>
  <si>
    <t>19,84*0,3 "LB 1.674 00 - 1.690 00 rovnanina z LK do betonu</t>
  </si>
  <si>
    <t>2,2*0,3 "1.634 50 stabiliační pas z LK do betonu</t>
  </si>
  <si>
    <t>2,2*0,3 "1.647 00 stabilizační pas z LK do betonu</t>
  </si>
  <si>
    <t>3,34 *0,3 "1.674 00 stabilizační pas z LK do betonu</t>
  </si>
  <si>
    <t xml:space="preserve">Úpravy povrchů, podlahy a osazování výplní   </t>
  </si>
  <si>
    <t>34</t>
  </si>
  <si>
    <t>624631RFP</t>
  </si>
  <si>
    <t>Firem. pol.: Vyplnění dilatačních spar těsnicím provazcem z polyetylénu tl do 20 mm</t>
  </si>
  <si>
    <t>-1591690316</t>
  </si>
  <si>
    <t xml:space="preserve">"Těsnící provazec , vč aplikace a dodání materiálu   </t>
  </si>
  <si>
    <t xml:space="preserve">6,63*5 "viz. výkaz kubatur   </t>
  </si>
  <si>
    <t>35</t>
  </si>
  <si>
    <t>628195001</t>
  </si>
  <si>
    <t>Očištění zdiva nebo betonu zdí a valů před započetím oprav ručně</t>
  </si>
  <si>
    <t>550700858</t>
  </si>
  <si>
    <t xml:space="preserve">4 "PB km 1,600-1,617   </t>
  </si>
  <si>
    <t xml:space="preserve">4*1,5 "PB km 1.658 50-1.662 50  </t>
  </si>
  <si>
    <t xml:space="preserve">1 "PB km 1,600-1,617 - oprava zdiva  </t>
  </si>
  <si>
    <t>36</t>
  </si>
  <si>
    <t>628635411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</si>
  <si>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</si>
  <si>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570953822</t>
  </si>
  <si>
    <t xml:space="preserve">"položka obsahuje předchozí vysekání původního spárování na hloubku 70 mm   </t>
  </si>
  <si>
    <t xml:space="preserve">4 "PB km 1,600-1,617     </t>
  </si>
  <si>
    <t>37</t>
  </si>
  <si>
    <t>931626111</t>
  </si>
  <si>
    <t>Úprava dilatační spáry konstrukcí z prostého nebo železového betonu asfaltová úprava jednonásobným nátěrem</t>
  </si>
  <si>
    <t>975103677</t>
  </si>
  <si>
    <t>Izolační nátěr proti vlhkosti - nátěr polystyrénové desky i železobetonové konstrukce</t>
  </si>
  <si>
    <t>2*2,8*5</t>
  </si>
  <si>
    <t>38</t>
  </si>
  <si>
    <t>931992111</t>
  </si>
  <si>
    <t>Výplň dilatačních spár z polystyrenu pěnového, tloušťky 20 mm</t>
  </si>
  <si>
    <t>-1611775940</t>
  </si>
  <si>
    <t>5*2,80 "plocha odměřena z příčných řezů (5 dilatačních spár)</t>
  </si>
  <si>
    <t>39</t>
  </si>
  <si>
    <t>931994142</t>
  </si>
  <si>
    <t>Těsnění spáry betonové konstrukce pásy, profily, tmely tmelem polyuretanovým spáry dilatační do 4,0 cm2</t>
  </si>
  <si>
    <t>-1283565944</t>
  </si>
  <si>
    <t xml:space="preserve">těsnící hmota - uzavírací polyuretanový tmel, uzavření spáry </t>
  </si>
  <si>
    <t>5*6,63 "viz. výkaz kubatur</t>
  </si>
  <si>
    <t>40</t>
  </si>
  <si>
    <t>931994RFP</t>
  </si>
  <si>
    <t>Firem. pol.: Ošetření pracovní spáry</t>
  </si>
  <si>
    <t>-1948018230</t>
  </si>
  <si>
    <t xml:space="preserve">1   </t>
  </si>
  <si>
    <t>"položka obsahuje ošetření pracovní spáry mezi základem a nadzákladem</t>
  </si>
  <si>
    <t xml:space="preserve">"očištění stykových ploch, odstranění cementového šlemu   </t>
  </si>
  <si>
    <t xml:space="preserve">"5*5+1*6 = 31 m   </t>
  </si>
  <si>
    <t>41</t>
  </si>
  <si>
    <t>936992RFP</t>
  </si>
  <si>
    <t>Firem. pol: Montáž odvodnění opěrné zdi z plastového potrubí PVC DN 80</t>
  </si>
  <si>
    <t>-1231309182</t>
  </si>
  <si>
    <t xml:space="preserve">6*1  "protažení odvodnění skrz zdivo opěrné zdi vč. jeho zkrácení   </t>
  </si>
  <si>
    <t>42</t>
  </si>
  <si>
    <t>286138250</t>
  </si>
  <si>
    <t>potrubí vodovodní HDPE (IPE) tyče 6,12m 90x8,2mm</t>
  </si>
  <si>
    <t>-1209706194</t>
  </si>
  <si>
    <t xml:space="preserve">6*1 "viz pol. č.: 936992RFP, pevné PVC potrubí DN 80 mm   </t>
  </si>
  <si>
    <t>43</t>
  </si>
  <si>
    <t>960000VD</t>
  </si>
  <si>
    <t>Firem pol.: Bourání konstrukcí z LK na MC a železobetonu vč. naložení na dopravní prostředek a manipulace</t>
  </si>
  <si>
    <t>-1223910097</t>
  </si>
  <si>
    <t xml:space="preserve">"viz výkaz kubatur  bourání zdiva (původní zdi vč. základů) jedná se od demolici stávajícího opevnění:   </t>
  </si>
  <si>
    <t xml:space="preserve">"položka obsahuje svislé přemístění, naložení na dopravní prostředek a ztížený vodorovný přesun v rámci stavby korytem, manipulaci   </t>
  </si>
  <si>
    <t xml:space="preserve">2.4*0.56*23+1,2*0,56*6 "PB km 1.617-1.646 bourání zdiva   </t>
  </si>
  <si>
    <t xml:space="preserve">6*0.5*0.4*1.3  " PB schody km 1,647   </t>
  </si>
  <si>
    <t xml:space="preserve">16*2.3*0.55 " PB km 1.662-1.688 bourání zdiva   </t>
  </si>
  <si>
    <t xml:space="preserve">9*1*0.4*0.3 " PB km 1,676 schody   </t>
  </si>
  <si>
    <t xml:space="preserve">2*0.5*13 " PB km 1.705-1.718 bourání zdiva   </t>
  </si>
  <si>
    <t>44</t>
  </si>
  <si>
    <t>960001VD</t>
  </si>
  <si>
    <t>Firem pol.: Bourání konstrukcí z LK na sucho vč. naložení na dopravní prostředek a manipulace</t>
  </si>
  <si>
    <t>638694605</t>
  </si>
  <si>
    <t xml:space="preserve">"viz výkaz kubatur  bourání zdiva (původní zdivo z LK na sucho ) jedná se o demolici stávajícího opevnění:   </t>
  </si>
  <si>
    <t xml:space="preserve">"položka obsahuje svislé přemístění, naložení na dopravní prostředek, vodorovný přesun v rámci stavby, manipulaci   </t>
  </si>
  <si>
    <t>0.5*1*28 "LB km 1.690-1.718 bourání zdiva</t>
  </si>
  <si>
    <t xml:space="preserve">0.5*1.7*32  "LB km  1.718-1.750 bourání zdiva   </t>
  </si>
  <si>
    <t xml:space="preserve">17*0.4*1.7  "PB km 1.734-1.753 bourání zdiva   </t>
  </si>
  <si>
    <t>45</t>
  </si>
  <si>
    <t>977141RFP</t>
  </si>
  <si>
    <t>Firem. pol.: Vrty pro kotvy, roxory do betonu průměru do 220 mm hloubky do 250 mm, vč. zalití cementovým mlékem</t>
  </si>
  <si>
    <t>-1008822465</t>
  </si>
  <si>
    <t>236*0,25 "vrty pro osazení roxorů z žebírové oceli do jádra opěrné zdi, 4 ks na m2, hloubka vrtu 0,25 m</t>
  </si>
  <si>
    <t>46</t>
  </si>
  <si>
    <t>985113RFP</t>
  </si>
  <si>
    <t>Firem. pol.: Mechanické zdrsnění povrchu beton. stěn</t>
  </si>
  <si>
    <t>1311437011</t>
  </si>
  <si>
    <t xml:space="preserve">2,2*31 "viz výkaz kubatur - umělé zdrsnění povrchu bet. jádra pod obkladním zdivem  </t>
  </si>
  <si>
    <t>47</t>
  </si>
  <si>
    <t>985131RFP</t>
  </si>
  <si>
    <t>Firem. pol.: Očištění ploch dlažeb a betonového jádra tlakovou vodou s pracovním tlakem min. 500 barů s možností regulace tlaku</t>
  </si>
  <si>
    <t>1789163852</t>
  </si>
  <si>
    <t xml:space="preserve">297,50 " viz. výkaz kubatur - čištění dlažeb  </t>
  </si>
  <si>
    <t xml:space="preserve">2,2*31 "plocha po zdrsnění betonového jádra   </t>
  </si>
  <si>
    <t>48</t>
  </si>
  <si>
    <t>9891VD.1</t>
  </si>
  <si>
    <t>F.p: Komplení likvidace vešker. přebytečného materiálu (sediment, vybouraný materiál) a ost. odpadů, dle z. č. 185/2001 Sb., o odpadech v plat. znění a vyhlášek, vč. poplatku za uložení všech odpadů</t>
  </si>
  <si>
    <t>-1228033222</t>
  </si>
  <si>
    <t>"var. řeš. likvidace přebytečného výkopku a vybouraného materiálu - odvozem a uložením na skládku v obci Rapotín</t>
  </si>
  <si>
    <t xml:space="preserve">"položka obsahuje vodorovné přemístění (dopravu) na vzdálenost 8 km, vč. poplatku za uložení a požadovaných rozborů   </t>
  </si>
  <si>
    <t xml:space="preserve">70,82 "viz  bourání stávajícího zdiva vč. základů z LK na MC, betonu, železobetonu   </t>
  </si>
  <si>
    <t xml:space="preserve">52,76 "viz  rozebrání zdiva z LK na sucho   </t>
  </si>
  <si>
    <t xml:space="preserve">144,30 "viz  vytěžený sediment z průtočného profilu koryta toku   </t>
  </si>
  <si>
    <t xml:space="preserve">15,0 "viz  rozebrání rovnanin   </t>
  </si>
  <si>
    <t>998</t>
  </si>
  <si>
    <t>Přesun hmot</t>
  </si>
  <si>
    <t>49</t>
  </si>
  <si>
    <t>998312011</t>
  </si>
  <si>
    <t>Přesun hmot pro sanace území, hrazení a úpravy bystřin jakéhokoliv rozsahu pro dopravní vzdálenost 50 m</t>
  </si>
  <si>
    <t>886240903</t>
  </si>
  <si>
    <t>VON - Vedlejší a ostatní náklady</t>
  </si>
  <si>
    <t>VRN - Vedlejší rozpočtové náklady</t>
  </si>
  <si>
    <t>VRN</t>
  </si>
  <si>
    <t>Vedlejší rozpočtové náklady</t>
  </si>
  <si>
    <t>01011RFP</t>
  </si>
  <si>
    <t>Vypracování plánu BOZP. Zajištění plnění povinností vyplývajících ze zák.č. 309/2006 Sb. a nař.vlády č. 591/2006 Sb.</t>
  </si>
  <si>
    <t>1024</t>
  </si>
  <si>
    <t>507040212</t>
  </si>
  <si>
    <t>Vypracování plánu bezpečnosti a ochrany zdraví při práci na staveništi ve smyslu §15 odstavce 2 zákona č. 309/2006 Sb.,</t>
  </si>
  <si>
    <t>který předá zhotovitel objednateli k odsouhlasení při předání a převzetí staveniště. Zajištní plnění povinností dle zákona č. 309/2006 Sb.</t>
  </si>
  <si>
    <t>a nař. vlády č. 591/2006 Sb.</t>
  </si>
  <si>
    <t>02945</t>
  </si>
  <si>
    <t>Geometrický plán zpracovaný úředně oprávněným zeměměřičským inženýrem</t>
  </si>
  <si>
    <t>soub</t>
  </si>
  <si>
    <t>1837897509</t>
  </si>
  <si>
    <t xml:space="preserve">1 "   </t>
  </si>
  <si>
    <t xml:space="preserve">Vypracovní oddělovacího GP, včetně ověření na příslušném KÚ   </t>
  </si>
  <si>
    <t xml:space="preserve">Vypracování GP pro VB, vč. tabulek objemů a výměr pro věcná břemena a ověření na příslušném K. Ú.   </t>
  </si>
  <si>
    <t xml:space="preserve">- Oddělovací GP a GP pro VB vč. tabulek - 6 x tištěné a 6 x CD   </t>
  </si>
  <si>
    <t xml:space="preserve">Položka zahrnuje-   </t>
  </si>
  <si>
    <t xml:space="preserve">- přípravu podkladů, podání žádosti na K.Ú.   </t>
  </si>
  <si>
    <t xml:space="preserve">- polní práce spojené s vyhotovení GP   </t>
  </si>
  <si>
    <t xml:space="preserve">- výpočetní a grafické kancelářské práce   </t>
  </si>
  <si>
    <t xml:space="preserve">- úřední ověření výsledného elaborátu   </t>
  </si>
  <si>
    <t xml:space="preserve">- schválení návrhu vkladu do KN příslušným K.Ú.   </t>
  </si>
  <si>
    <t>20006RFP</t>
  </si>
  <si>
    <t>Firem. pol.: Provedení opatření vyplývajících z havarijního plánu.</t>
  </si>
  <si>
    <t>-1328310854</t>
  </si>
  <si>
    <t xml:space="preserve">1 "zřízení norné stěny, vč. jejího dodání a montáže   </t>
  </si>
  <si>
    <t>20007RFP</t>
  </si>
  <si>
    <t>Firem. pol.: Provedení opatření vyplývajících z povodňového plánu.</t>
  </si>
  <si>
    <t>2086864139</t>
  </si>
  <si>
    <t xml:space="preserve">1 </t>
  </si>
  <si>
    <t>20018RFP</t>
  </si>
  <si>
    <t>Vypracování havarijního plánu.</t>
  </si>
  <si>
    <t>-1125268310</t>
  </si>
  <si>
    <t>20019RFP</t>
  </si>
  <si>
    <t>Vypracování povodňového plánu.</t>
  </si>
  <si>
    <t>1448500000</t>
  </si>
  <si>
    <t>00299RFP</t>
  </si>
  <si>
    <t>Firem. pol.: Převedení vody během stavebních prací - dle zvolené technologie zhotovitele - kompletní dodávka + montáž</t>
  </si>
  <si>
    <t>-2101689681</t>
  </si>
  <si>
    <t xml:space="preserve">"převedení vody za celou stavbu   </t>
  </si>
  <si>
    <t xml:space="preserve">" čerpání do výšky až 10 m s průměrným přítokem do 1000 l/min     </t>
  </si>
  <si>
    <t xml:space="preserve">"pohotovostní čerpací soustavy dimenzovanou na požadovanou čerpací výšku a průtok    </t>
  </si>
  <si>
    <t xml:space="preserve">"včetně zbudování zemních hrázek ze zemin vhodných do hrázek a  dostatečně těsnících, jímkovaní, soustředění převáděné vody, rozebrání hrázek    </t>
  </si>
  <si>
    <t xml:space="preserve">"včetně dodávky , montáže a demontáže odvodňovacího potrubí o průměru dle zvolené technologie zhotovitele   </t>
  </si>
  <si>
    <t xml:space="preserve">1,0   </t>
  </si>
  <si>
    <t>11108RFP</t>
  </si>
  <si>
    <t>Firem. pol.: Zřízení sjezdů a zajištění přístupů do koryta dle technologie zhotovitele prací</t>
  </si>
  <si>
    <t>929836673</t>
  </si>
  <si>
    <t>"položka obsahuje případné uložení zeminy nebo štěrku na sjezdy do koryta v řeš. úsecích, veškerou manipulaci, vysvahování apod. a jejich odstranění</t>
  </si>
  <si>
    <t xml:space="preserve">"koryto a břehy budou v rámci této položky u sjezdů a přístupů uvedeny do původního stavu   </t>
  </si>
  <si>
    <t>20011RVD</t>
  </si>
  <si>
    <t>Protokolární předání stavbou dotčených pozemků a komunikací, uvedených do původního stavu, zpět jejich vlastníkům</t>
  </si>
  <si>
    <t>-283070314</t>
  </si>
  <si>
    <t>2003RVD</t>
  </si>
  <si>
    <t>Vytyčení stavby odborně způsobilou osobou v oboru zeměměřičství.</t>
  </si>
  <si>
    <t>-576716329</t>
  </si>
  <si>
    <t>2004RVD.1</t>
  </si>
  <si>
    <t>Zařízení staveniště včetně všech nákladů spojených s jeho zřízením, provozem, zabezpečením a likvidací,zřízení a projednání potřebných ploch pro ZS, skládky materiálu, mezideponie, včetně úhrady poplatků a úpravy povrchu po likvidaci staveniště, vč. případného dopravního značení</t>
  </si>
  <si>
    <t>667702112</t>
  </si>
  <si>
    <t>2005R</t>
  </si>
  <si>
    <t>Zajištění umístění štítku o povolení stavby a stejnopisu oznámení o zahájení prací oblastnímu inspektorátu práce na viditelném místě u vstupu na staveniště.</t>
  </si>
  <si>
    <t>-1519187257</t>
  </si>
  <si>
    <t>2005RFP</t>
  </si>
  <si>
    <t>Zajištění ochrany vzrostlých stromů před poškozením</t>
  </si>
  <si>
    <t>723007972</t>
  </si>
  <si>
    <t xml:space="preserve">1,0 "vč. případného natření kmenů nebo kořenových náběhu barvou proti houbovým chorobám, ještě týž den, kdy poškození vzniklo   </t>
  </si>
  <si>
    <t xml:space="preserve">"mechanická ochrana kmenů stromů proti poškozenídle potřeby např. umístěním prken kolem kmene, obalením geotextilií apod.   </t>
  </si>
  <si>
    <t>2008RVD</t>
  </si>
  <si>
    <t>Zajištění slovení rybí obsádky , k tomu oprávněnou osobou, včetně pořízení protokolu a zajištění oznámení zahájení prací na vodním toku příslušnému uživateli rybářského revíru.</t>
  </si>
  <si>
    <t>1645733195</t>
  </si>
  <si>
    <t>20092VP.1</t>
  </si>
  <si>
    <t>Zpracování a předání dokumentace skutečného provedení stavby (3 tištěné paré + 1 v elektr. podobě) objednateli a zaměření skutečného provedení stavby (3+1 paré), fotodokumentace</t>
  </si>
  <si>
    <t>-427678079</t>
  </si>
  <si>
    <t>20093RFP</t>
  </si>
  <si>
    <t>Příplatek za ztížený přístup a manipulaci v korytě toku</t>
  </si>
  <si>
    <t>1880810941</t>
  </si>
  <si>
    <t xml:space="preserve">"Součástí položky je:   </t>
  </si>
  <si>
    <t xml:space="preserve">"příplatek za ztížený přístup techniky do koryta toku, manipulaci a pojezdu techniky v toku, práce souvisejícící se ztíženým přístupem a nutností   </t>
  </si>
  <si>
    <t xml:space="preserve">"pohybu mechanizace, pracovníků, dopravování materiálů, odvozu přebytečných výkopků a jiných zemních materiálů.   </t>
  </si>
  <si>
    <t xml:space="preserve">"ztížený přístup z důvodu prostorově stísněných podmínek, provádění manipulace v korytě   </t>
  </si>
  <si>
    <t>90016RFP</t>
  </si>
  <si>
    <t>Průběžné denní čištění a údržba dotčených komunikací průběhu stavby</t>
  </si>
  <si>
    <t>1544320512</t>
  </si>
  <si>
    <t>90017RFP</t>
  </si>
  <si>
    <t>Průkazní zkoušky betonu</t>
  </si>
  <si>
    <t>1934163000</t>
  </si>
  <si>
    <t>"V ceně je kompletní zajištění provedení zkoušek betonu uvedeného v PD pro posouzení kvality dle ČSN EN 206-1 a ČSN 73 1322, kdy z každé třídy beton</t>
  </si>
  <si>
    <t xml:space="preserve">"bude provedeno:   </t>
  </si>
  <si>
    <t xml:space="preserve">- 1x stanovení pevnosti betonu v tlaku dle ČSN EN 12390-3 </t>
  </si>
  <si>
    <t xml:space="preserve">- 1x stanovení hloubky průsaku tlakovou vodou dle ČSN EN 12390-8 </t>
  </si>
  <si>
    <t xml:space="preserve">- 1 x stanovení mrazuvzdornosti betonu dle ČSN 73 1322     </t>
  </si>
  <si>
    <t xml:space="preserve">Odběry vzorků akreditovanou laboratoří betonu budou prováděny na pokyn investora a za jeho přítomnosti.   </t>
  </si>
  <si>
    <t>011514001BR</t>
  </si>
  <si>
    <t>Vytýčení inženýrských sítí před zahájením stavebních prací</t>
  </si>
  <si>
    <t>-445378314</t>
  </si>
  <si>
    <t>093105007</t>
  </si>
  <si>
    <t>Práce v ochranném pásmu inženýrských sítí dle podmínek správců sítí</t>
  </si>
  <si>
    <t>Kpl</t>
  </si>
  <si>
    <t>-1236130321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</si>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</sst>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6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2" fillId="0" borderId="22" xfId="0" applyFont="1" applyBorder="1" applyAlignment="1" applyProtection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opLeftCell="A13" workbookViewId="0">
      <selection activeCell="A23" sqref="A2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0"/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2" t="s">
        <v>14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3"/>
      <c r="AQ5" s="23"/>
      <c r="AR5" s="21"/>
      <c r="BE5" s="33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4" t="s">
        <v>17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3"/>
      <c r="AQ6" s="23"/>
      <c r="AR6" s="21"/>
      <c r="BE6" s="33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2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3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2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32"/>
      <c r="BS13" s="18" t="s">
        <v>6</v>
      </c>
    </row>
    <row r="14" spans="1:74" ht="12.75">
      <c r="B14" s="22"/>
      <c r="C14" s="23"/>
      <c r="D14" s="23"/>
      <c r="E14" s="355" t="s">
        <v>32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3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2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3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32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2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3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39</v>
      </c>
      <c r="AO20" s="23"/>
      <c r="AP20" s="23"/>
      <c r="AQ20" s="23"/>
      <c r="AR20" s="21"/>
      <c r="BE20" s="332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2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2"/>
    </row>
    <row r="23" spans="1:71" s="1" customFormat="1" ht="59.25" customHeight="1">
      <c r="B23" s="22"/>
      <c r="C23" s="23"/>
      <c r="D23" s="23"/>
      <c r="E23" s="357" t="s">
        <v>41</v>
      </c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23"/>
      <c r="AP23" s="23"/>
      <c r="AQ23" s="23"/>
      <c r="AR23" s="21"/>
      <c r="BE23" s="332"/>
    </row>
    <row r="24" spans="1:71" s="1" customFormat="1" ht="17.2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2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4">
        <f>ROUND(AG54,2)</f>
        <v>0</v>
      </c>
      <c r="AL26" s="335"/>
      <c r="AM26" s="335"/>
      <c r="AN26" s="335"/>
      <c r="AO26" s="335"/>
      <c r="AP26" s="37"/>
      <c r="AQ26" s="37"/>
      <c r="AR26" s="40"/>
      <c r="BE26" s="33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8" t="s">
        <v>43</v>
      </c>
      <c r="M28" s="358"/>
      <c r="N28" s="358"/>
      <c r="O28" s="358"/>
      <c r="P28" s="358"/>
      <c r="Q28" s="37"/>
      <c r="R28" s="37"/>
      <c r="S28" s="37"/>
      <c r="T28" s="37"/>
      <c r="U28" s="37"/>
      <c r="V28" s="37"/>
      <c r="W28" s="358" t="s">
        <v>44</v>
      </c>
      <c r="X28" s="358"/>
      <c r="Y28" s="358"/>
      <c r="Z28" s="358"/>
      <c r="AA28" s="358"/>
      <c r="AB28" s="358"/>
      <c r="AC28" s="358"/>
      <c r="AD28" s="358"/>
      <c r="AE28" s="358"/>
      <c r="AF28" s="37"/>
      <c r="AG28" s="37"/>
      <c r="AH28" s="37"/>
      <c r="AI28" s="37"/>
      <c r="AJ28" s="37"/>
      <c r="AK28" s="358" t="s">
        <v>45</v>
      </c>
      <c r="AL28" s="358"/>
      <c r="AM28" s="358"/>
      <c r="AN28" s="358"/>
      <c r="AO28" s="358"/>
      <c r="AP28" s="37"/>
      <c r="AQ28" s="37"/>
      <c r="AR28" s="40"/>
      <c r="BE28" s="332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59">
        <v>0.21</v>
      </c>
      <c r="M29" s="330"/>
      <c r="N29" s="330"/>
      <c r="O29" s="330"/>
      <c r="P29" s="330"/>
      <c r="Q29" s="42"/>
      <c r="R29" s="42"/>
      <c r="S29" s="42"/>
      <c r="T29" s="42"/>
      <c r="U29" s="42"/>
      <c r="V29" s="42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2"/>
      <c r="AG29" s="42"/>
      <c r="AH29" s="42"/>
      <c r="AI29" s="42"/>
      <c r="AJ29" s="42"/>
      <c r="AK29" s="329">
        <f>ROUND(AV54, 2)</f>
        <v>0</v>
      </c>
      <c r="AL29" s="330"/>
      <c r="AM29" s="330"/>
      <c r="AN29" s="330"/>
      <c r="AO29" s="330"/>
      <c r="AP29" s="42"/>
      <c r="AQ29" s="42"/>
      <c r="AR29" s="43"/>
      <c r="BE29" s="333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59">
        <v>0.15</v>
      </c>
      <c r="M30" s="330"/>
      <c r="N30" s="330"/>
      <c r="O30" s="330"/>
      <c r="P30" s="330"/>
      <c r="Q30" s="42"/>
      <c r="R30" s="42"/>
      <c r="S30" s="42"/>
      <c r="T30" s="42"/>
      <c r="U30" s="42"/>
      <c r="V30" s="42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2"/>
      <c r="AG30" s="42"/>
      <c r="AH30" s="42"/>
      <c r="AI30" s="42"/>
      <c r="AJ30" s="42"/>
      <c r="AK30" s="329">
        <f>ROUND(AW54, 2)</f>
        <v>0</v>
      </c>
      <c r="AL30" s="330"/>
      <c r="AM30" s="330"/>
      <c r="AN30" s="330"/>
      <c r="AO30" s="330"/>
      <c r="AP30" s="42"/>
      <c r="AQ30" s="42"/>
      <c r="AR30" s="43"/>
      <c r="BE30" s="333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59">
        <v>0.21</v>
      </c>
      <c r="M31" s="330"/>
      <c r="N31" s="330"/>
      <c r="O31" s="330"/>
      <c r="P31" s="330"/>
      <c r="Q31" s="42"/>
      <c r="R31" s="42"/>
      <c r="S31" s="42"/>
      <c r="T31" s="42"/>
      <c r="U31" s="42"/>
      <c r="V31" s="42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2"/>
      <c r="AG31" s="42"/>
      <c r="AH31" s="42"/>
      <c r="AI31" s="42"/>
      <c r="AJ31" s="42"/>
      <c r="AK31" s="329">
        <v>0</v>
      </c>
      <c r="AL31" s="330"/>
      <c r="AM31" s="330"/>
      <c r="AN31" s="330"/>
      <c r="AO31" s="330"/>
      <c r="AP31" s="42"/>
      <c r="AQ31" s="42"/>
      <c r="AR31" s="43"/>
      <c r="BE31" s="333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59">
        <v>0.15</v>
      </c>
      <c r="M32" s="330"/>
      <c r="N32" s="330"/>
      <c r="O32" s="330"/>
      <c r="P32" s="330"/>
      <c r="Q32" s="42"/>
      <c r="R32" s="42"/>
      <c r="S32" s="42"/>
      <c r="T32" s="42"/>
      <c r="U32" s="42"/>
      <c r="V32" s="42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2"/>
      <c r="AG32" s="42"/>
      <c r="AH32" s="42"/>
      <c r="AI32" s="42"/>
      <c r="AJ32" s="42"/>
      <c r="AK32" s="329">
        <v>0</v>
      </c>
      <c r="AL32" s="330"/>
      <c r="AM32" s="330"/>
      <c r="AN32" s="330"/>
      <c r="AO32" s="330"/>
      <c r="AP32" s="42"/>
      <c r="AQ32" s="42"/>
      <c r="AR32" s="43"/>
      <c r="BE32" s="333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59">
        <v>0</v>
      </c>
      <c r="M33" s="330"/>
      <c r="N33" s="330"/>
      <c r="O33" s="330"/>
      <c r="P33" s="330"/>
      <c r="Q33" s="42"/>
      <c r="R33" s="42"/>
      <c r="S33" s="42"/>
      <c r="T33" s="42"/>
      <c r="U33" s="42"/>
      <c r="V33" s="42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2"/>
      <c r="AG33" s="42"/>
      <c r="AH33" s="42"/>
      <c r="AI33" s="42"/>
      <c r="AJ33" s="42"/>
      <c r="AK33" s="329">
        <v>0</v>
      </c>
      <c r="AL33" s="330"/>
      <c r="AM33" s="330"/>
      <c r="AN33" s="330"/>
      <c r="AO33" s="33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36" t="s">
        <v>54</v>
      </c>
      <c r="Y35" s="337"/>
      <c r="Z35" s="337"/>
      <c r="AA35" s="337"/>
      <c r="AB35" s="337"/>
      <c r="AC35" s="46"/>
      <c r="AD35" s="46"/>
      <c r="AE35" s="46"/>
      <c r="AF35" s="46"/>
      <c r="AG35" s="46"/>
      <c r="AH35" s="46"/>
      <c r="AI35" s="46"/>
      <c r="AJ35" s="46"/>
      <c r="AK35" s="338">
        <f>SUM(AK26:AK33)</f>
        <v>0</v>
      </c>
      <c r="AL35" s="337"/>
      <c r="AM35" s="337"/>
      <c r="AN35" s="337"/>
      <c r="AO35" s="33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02/2019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9" t="str">
        <f>K6</f>
        <v>Opěrné zdi - potok Temenec</v>
      </c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0"/>
      <c r="AO45" s="35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Šumperk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1" t="str">
        <f>IF(AN8= "","",AN8)</f>
        <v>7. 8. 2019</v>
      </c>
      <c r="AN47" s="35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7.9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Šumperk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47" t="str">
        <f>IF(E17="","",E17)</f>
        <v>TERRA-POZEMKOVÉ ÚPRAVY, s.r.o.</v>
      </c>
      <c r="AN49" s="348"/>
      <c r="AO49" s="348"/>
      <c r="AP49" s="348"/>
      <c r="AQ49" s="37"/>
      <c r="AR49" s="40"/>
      <c r="AS49" s="341" t="s">
        <v>56</v>
      </c>
      <c r="AT49" s="34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7.95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47" t="str">
        <f>IF(E20="","",E20)</f>
        <v>TERRA-POZEMKOVÉ ÚPRAVY, s.r.o.</v>
      </c>
      <c r="AN50" s="348"/>
      <c r="AO50" s="348"/>
      <c r="AP50" s="348"/>
      <c r="AQ50" s="37"/>
      <c r="AR50" s="40"/>
      <c r="AS50" s="343"/>
      <c r="AT50" s="34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5"/>
      <c r="AT51" s="34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67" t="s">
        <v>57</v>
      </c>
      <c r="D52" s="361"/>
      <c r="E52" s="361"/>
      <c r="F52" s="361"/>
      <c r="G52" s="361"/>
      <c r="H52" s="67"/>
      <c r="I52" s="360" t="s">
        <v>58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62" t="s">
        <v>59</v>
      </c>
      <c r="AH52" s="361"/>
      <c r="AI52" s="361"/>
      <c r="AJ52" s="361"/>
      <c r="AK52" s="361"/>
      <c r="AL52" s="361"/>
      <c r="AM52" s="361"/>
      <c r="AN52" s="360" t="s">
        <v>60</v>
      </c>
      <c r="AO52" s="361"/>
      <c r="AP52" s="361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5">
        <f>ROUND(SUM(AG55:AG57),2)</f>
        <v>0</v>
      </c>
      <c r="AH54" s="365"/>
      <c r="AI54" s="365"/>
      <c r="AJ54" s="365"/>
      <c r="AK54" s="365"/>
      <c r="AL54" s="365"/>
      <c r="AM54" s="365"/>
      <c r="AN54" s="366">
        <f>SUM(AG54,AT54)</f>
        <v>0</v>
      </c>
      <c r="AO54" s="366"/>
      <c r="AP54" s="366"/>
      <c r="AQ54" s="79" t="s">
        <v>19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16.5" customHeight="1">
      <c r="A55" s="87" t="s">
        <v>80</v>
      </c>
      <c r="B55" s="88"/>
      <c r="C55" s="89"/>
      <c r="D55" s="368" t="s">
        <v>81</v>
      </c>
      <c r="E55" s="368"/>
      <c r="F55" s="368"/>
      <c r="G55" s="368"/>
      <c r="H55" s="368"/>
      <c r="I55" s="90"/>
      <c r="J55" s="368" t="s">
        <v>82</v>
      </c>
      <c r="K55" s="368"/>
      <c r="L55" s="368"/>
      <c r="M55" s="368"/>
      <c r="N55" s="368"/>
      <c r="O55" s="368"/>
      <c r="P55" s="368"/>
      <c r="Q55" s="368"/>
      <c r="R55" s="368"/>
      <c r="S55" s="368"/>
      <c r="T55" s="368"/>
      <c r="U55" s="368"/>
      <c r="V55" s="368"/>
      <c r="W55" s="368"/>
      <c r="X55" s="368"/>
      <c r="Y55" s="368"/>
      <c r="Z55" s="368"/>
      <c r="AA55" s="368"/>
      <c r="AB55" s="368"/>
      <c r="AC55" s="368"/>
      <c r="AD55" s="368"/>
      <c r="AE55" s="368"/>
      <c r="AF55" s="368"/>
      <c r="AG55" s="363">
        <f>'SO 01 - Příprava staveniště'!J30</f>
        <v>0</v>
      </c>
      <c r="AH55" s="364"/>
      <c r="AI55" s="364"/>
      <c r="AJ55" s="364"/>
      <c r="AK55" s="364"/>
      <c r="AL55" s="364"/>
      <c r="AM55" s="364"/>
      <c r="AN55" s="363">
        <f>SUM(AG55,AT55)</f>
        <v>0</v>
      </c>
      <c r="AO55" s="364"/>
      <c r="AP55" s="364"/>
      <c r="AQ55" s="91" t="s">
        <v>83</v>
      </c>
      <c r="AR55" s="92"/>
      <c r="AS55" s="93">
        <v>0</v>
      </c>
      <c r="AT55" s="94">
        <f>ROUND(SUM(AV55:AW55),2)</f>
        <v>0</v>
      </c>
      <c r="AU55" s="95">
        <f>'SO 01 - Příprava staveniště'!P87</f>
        <v>0</v>
      </c>
      <c r="AV55" s="94">
        <f>'SO 01 - Příprava staveniště'!J33</f>
        <v>0</v>
      </c>
      <c r="AW55" s="94">
        <f>'SO 01 - Příprava staveniště'!J34</f>
        <v>0</v>
      </c>
      <c r="AX55" s="94">
        <f>'SO 01 - Příprava staveniště'!J35</f>
        <v>0</v>
      </c>
      <c r="AY55" s="94">
        <f>'SO 01 - Příprava staveniště'!J36</f>
        <v>0</v>
      </c>
      <c r="AZ55" s="94">
        <f>'SO 01 - Příprava staveniště'!F33</f>
        <v>0</v>
      </c>
      <c r="BA55" s="94">
        <f>'SO 01 - Příprava staveniště'!F34</f>
        <v>0</v>
      </c>
      <c r="BB55" s="94">
        <f>'SO 01 - Příprava staveniště'!F35</f>
        <v>0</v>
      </c>
      <c r="BC55" s="94">
        <f>'SO 01 - Příprava staveniště'!F36</f>
        <v>0</v>
      </c>
      <c r="BD55" s="96">
        <f>'SO 01 - Příprava staveniště'!F37</f>
        <v>0</v>
      </c>
      <c r="BT55" s="97" t="s">
        <v>84</v>
      </c>
      <c r="BV55" s="97" t="s">
        <v>78</v>
      </c>
      <c r="BW55" s="97" t="s">
        <v>85</v>
      </c>
      <c r="BX55" s="97" t="s">
        <v>5</v>
      </c>
      <c r="CL55" s="97" t="s">
        <v>19</v>
      </c>
      <c r="CM55" s="97" t="s">
        <v>86</v>
      </c>
    </row>
    <row r="56" spans="1:91" s="7" customFormat="1" ht="16.5" customHeight="1">
      <c r="A56" s="87" t="s">
        <v>80</v>
      </c>
      <c r="B56" s="88"/>
      <c r="C56" s="89"/>
      <c r="D56" s="368" t="s">
        <v>87</v>
      </c>
      <c r="E56" s="368"/>
      <c r="F56" s="368"/>
      <c r="G56" s="368"/>
      <c r="H56" s="368"/>
      <c r="I56" s="90"/>
      <c r="J56" s="368" t="s">
        <v>88</v>
      </c>
      <c r="K56" s="368"/>
      <c r="L56" s="368"/>
      <c r="M56" s="368"/>
      <c r="N56" s="368"/>
      <c r="O56" s="368"/>
      <c r="P56" s="368"/>
      <c r="Q56" s="368"/>
      <c r="R56" s="368"/>
      <c r="S56" s="368"/>
      <c r="T56" s="368"/>
      <c r="U56" s="368"/>
      <c r="V56" s="368"/>
      <c r="W56" s="368"/>
      <c r="X56" s="368"/>
      <c r="Y56" s="368"/>
      <c r="Z56" s="368"/>
      <c r="AA56" s="368"/>
      <c r="AB56" s="368"/>
      <c r="AC56" s="368"/>
      <c r="AD56" s="368"/>
      <c r="AE56" s="368"/>
      <c r="AF56" s="368"/>
      <c r="AG56" s="363">
        <f>'SO 02 - Úprava vodního toku'!J30</f>
        <v>0</v>
      </c>
      <c r="AH56" s="364"/>
      <c r="AI56" s="364"/>
      <c r="AJ56" s="364"/>
      <c r="AK56" s="364"/>
      <c r="AL56" s="364"/>
      <c r="AM56" s="364"/>
      <c r="AN56" s="363">
        <f>SUM(AG56,AT56)</f>
        <v>0</v>
      </c>
      <c r="AO56" s="364"/>
      <c r="AP56" s="364"/>
      <c r="AQ56" s="91" t="s">
        <v>83</v>
      </c>
      <c r="AR56" s="92"/>
      <c r="AS56" s="93">
        <v>0</v>
      </c>
      <c r="AT56" s="94">
        <f>ROUND(SUM(AV56:AW56),2)</f>
        <v>0</v>
      </c>
      <c r="AU56" s="95">
        <f>'SO 02 - Úprava vodního toku'!P87</f>
        <v>0</v>
      </c>
      <c r="AV56" s="94">
        <f>'SO 02 - Úprava vodního toku'!J33</f>
        <v>0</v>
      </c>
      <c r="AW56" s="94">
        <f>'SO 02 - Úprava vodního toku'!J34</f>
        <v>0</v>
      </c>
      <c r="AX56" s="94">
        <f>'SO 02 - Úprava vodního toku'!J35</f>
        <v>0</v>
      </c>
      <c r="AY56" s="94">
        <f>'SO 02 - Úprava vodního toku'!J36</f>
        <v>0</v>
      </c>
      <c r="AZ56" s="94">
        <f>'SO 02 - Úprava vodního toku'!F33</f>
        <v>0</v>
      </c>
      <c r="BA56" s="94">
        <f>'SO 02 - Úprava vodního toku'!F34</f>
        <v>0</v>
      </c>
      <c r="BB56" s="94">
        <f>'SO 02 - Úprava vodního toku'!F35</f>
        <v>0</v>
      </c>
      <c r="BC56" s="94">
        <f>'SO 02 - Úprava vodního toku'!F36</f>
        <v>0</v>
      </c>
      <c r="BD56" s="96">
        <f>'SO 02 - Úprava vodního toku'!F37</f>
        <v>0</v>
      </c>
      <c r="BT56" s="97" t="s">
        <v>84</v>
      </c>
      <c r="BV56" s="97" t="s">
        <v>78</v>
      </c>
      <c r="BW56" s="97" t="s">
        <v>89</v>
      </c>
      <c r="BX56" s="97" t="s">
        <v>5</v>
      </c>
      <c r="CL56" s="97" t="s">
        <v>19</v>
      </c>
      <c r="CM56" s="97" t="s">
        <v>86</v>
      </c>
    </row>
    <row r="57" spans="1:91" s="7" customFormat="1" ht="16.5" customHeight="1">
      <c r="A57" s="87" t="s">
        <v>80</v>
      </c>
      <c r="B57" s="88"/>
      <c r="C57" s="89"/>
      <c r="D57" s="368" t="s">
        <v>90</v>
      </c>
      <c r="E57" s="368"/>
      <c r="F57" s="368"/>
      <c r="G57" s="368"/>
      <c r="H57" s="368"/>
      <c r="I57" s="90"/>
      <c r="J57" s="368" t="s">
        <v>91</v>
      </c>
      <c r="K57" s="368"/>
      <c r="L57" s="368"/>
      <c r="M57" s="368"/>
      <c r="N57" s="368"/>
      <c r="O57" s="368"/>
      <c r="P57" s="368"/>
      <c r="Q57" s="368"/>
      <c r="R57" s="368"/>
      <c r="S57" s="368"/>
      <c r="T57" s="368"/>
      <c r="U57" s="368"/>
      <c r="V57" s="368"/>
      <c r="W57" s="368"/>
      <c r="X57" s="368"/>
      <c r="Y57" s="368"/>
      <c r="Z57" s="368"/>
      <c r="AA57" s="368"/>
      <c r="AB57" s="368"/>
      <c r="AC57" s="368"/>
      <c r="AD57" s="368"/>
      <c r="AE57" s="368"/>
      <c r="AF57" s="368"/>
      <c r="AG57" s="363">
        <f>'VON - Vedlejší a ostatní ...'!J30</f>
        <v>0</v>
      </c>
      <c r="AH57" s="364"/>
      <c r="AI57" s="364"/>
      <c r="AJ57" s="364"/>
      <c r="AK57" s="364"/>
      <c r="AL57" s="364"/>
      <c r="AM57" s="364"/>
      <c r="AN57" s="363">
        <f>SUM(AG57,AT57)</f>
        <v>0</v>
      </c>
      <c r="AO57" s="364"/>
      <c r="AP57" s="364"/>
      <c r="AQ57" s="91" t="s">
        <v>83</v>
      </c>
      <c r="AR57" s="92"/>
      <c r="AS57" s="98">
        <v>0</v>
      </c>
      <c r="AT57" s="99">
        <f>ROUND(SUM(AV57:AW57),2)</f>
        <v>0</v>
      </c>
      <c r="AU57" s="100">
        <f>'VON - Vedlejší a ostatní ...'!P80</f>
        <v>0</v>
      </c>
      <c r="AV57" s="99">
        <f>'VON - Vedlejší a ostatní ...'!J33</f>
        <v>0</v>
      </c>
      <c r="AW57" s="99">
        <f>'VON - Vedlejší a ostatní ...'!J34</f>
        <v>0</v>
      </c>
      <c r="AX57" s="99">
        <f>'VON - Vedlejší a ostatní ...'!J35</f>
        <v>0</v>
      </c>
      <c r="AY57" s="99">
        <f>'VON - Vedlejší a ostatní ...'!J36</f>
        <v>0</v>
      </c>
      <c r="AZ57" s="99">
        <f>'VON - Vedlejší a ostatní ...'!F33</f>
        <v>0</v>
      </c>
      <c r="BA57" s="99">
        <f>'VON - Vedlejší a ostatní ...'!F34</f>
        <v>0</v>
      </c>
      <c r="BB57" s="99">
        <f>'VON - Vedlejší a ostatní ...'!F35</f>
        <v>0</v>
      </c>
      <c r="BC57" s="99">
        <f>'VON - Vedlejší a ostatní ...'!F36</f>
        <v>0</v>
      </c>
      <c r="BD57" s="101">
        <f>'VON - Vedlejší a ostatní ...'!F37</f>
        <v>0</v>
      </c>
      <c r="BT57" s="97" t="s">
        <v>84</v>
      </c>
      <c r="BV57" s="97" t="s">
        <v>78</v>
      </c>
      <c r="BW57" s="97" t="s">
        <v>92</v>
      </c>
      <c r="BX57" s="97" t="s">
        <v>5</v>
      </c>
      <c r="CL57" s="97" t="s">
        <v>19</v>
      </c>
      <c r="CM57" s="97" t="s">
        <v>86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Mj0zF+/h/6arorl5SXgoiEevIFqMjA8T8rdWmP2G8b6+QEp18x4WHr5XpafW/DU+fjb6WwuxM3iUojFWd75zuQ==" saltValue="X+suK3KrxPEWT9caPQ5r0BmIawFnzv+woQtX5eoYpvQMGt0E9Mk6z8w50kGMGVBy8EBMpBZnuFKIxxzdfxAqPA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Příprava staveniště'!C2" display="/"/>
    <hyperlink ref="A56" location="'SO 02 - Úprava vodního toku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8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86</v>
      </c>
    </row>
    <row r="4" spans="1:46" s="1" customFormat="1" ht="24.95" customHeight="1">
      <c r="B4" s="21"/>
      <c r="D4" s="106" t="s">
        <v>93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69" t="str">
        <f>'Rekapitulace stavby'!K6</f>
        <v>Opěrné zdi - potok Temenec</v>
      </c>
      <c r="F7" s="370"/>
      <c r="G7" s="370"/>
      <c r="H7" s="370"/>
      <c r="I7" s="102"/>
      <c r="L7" s="21"/>
    </row>
    <row r="8" spans="1:46" s="2" customFormat="1" ht="12" customHeight="1">
      <c r="A8" s="35"/>
      <c r="B8" s="40"/>
      <c r="C8" s="35"/>
      <c r="D8" s="108" t="s">
        <v>94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95</v>
      </c>
      <c r="F9" s="372"/>
      <c r="G9" s="372"/>
      <c r="H9" s="372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7. 8. 2019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27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28</v>
      </c>
      <c r="F15" s="35"/>
      <c r="G15" s="35"/>
      <c r="H15" s="35"/>
      <c r="I15" s="112" t="s">
        <v>29</v>
      </c>
      <c r="J15" s="111" t="s">
        <v>30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31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12" t="s">
        <v>29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33</v>
      </c>
      <c r="E20" s="35"/>
      <c r="F20" s="35"/>
      <c r="G20" s="35"/>
      <c r="H20" s="35"/>
      <c r="I20" s="112" t="s">
        <v>26</v>
      </c>
      <c r="J20" s="111" t="s">
        <v>34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35</v>
      </c>
      <c r="F21" s="35"/>
      <c r="G21" s="35"/>
      <c r="H21" s="35"/>
      <c r="I21" s="112" t="s">
        <v>29</v>
      </c>
      <c r="J21" s="111" t="s">
        <v>36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38</v>
      </c>
      <c r="E23" s="35"/>
      <c r="F23" s="35"/>
      <c r="G23" s="35"/>
      <c r="H23" s="35"/>
      <c r="I23" s="112" t="s">
        <v>26</v>
      </c>
      <c r="J23" s="111" t="s">
        <v>34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35</v>
      </c>
      <c r="F24" s="35"/>
      <c r="G24" s="35"/>
      <c r="H24" s="35"/>
      <c r="I24" s="112" t="s">
        <v>29</v>
      </c>
      <c r="J24" s="111" t="s">
        <v>39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40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89.25" customHeight="1">
      <c r="A27" s="114"/>
      <c r="B27" s="115"/>
      <c r="C27" s="114"/>
      <c r="D27" s="114"/>
      <c r="E27" s="375" t="s">
        <v>41</v>
      </c>
      <c r="F27" s="375"/>
      <c r="G27" s="375"/>
      <c r="H27" s="375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109"/>
      <c r="J30" s="121">
        <f>ROUND(J87,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3" t="s">
        <v>43</v>
      </c>
      <c r="J32" s="122" t="s">
        <v>45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46</v>
      </c>
      <c r="E33" s="108" t="s">
        <v>47</v>
      </c>
      <c r="F33" s="125">
        <f>ROUND((SUM(BE87:BE145)),  2)</f>
        <v>0</v>
      </c>
      <c r="G33" s="35"/>
      <c r="H33" s="35"/>
      <c r="I33" s="126">
        <v>0.21</v>
      </c>
      <c r="J33" s="125">
        <f>ROUND(((SUM(BE87:BE145))*I33),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48</v>
      </c>
      <c r="F34" s="125">
        <f>ROUND((SUM(BF87:BF145)),  2)</f>
        <v>0</v>
      </c>
      <c r="G34" s="35"/>
      <c r="H34" s="35"/>
      <c r="I34" s="126">
        <v>0.15</v>
      </c>
      <c r="J34" s="125">
        <f>ROUND(((SUM(BF87:BF145))*I34),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49</v>
      </c>
      <c r="F35" s="125">
        <f>ROUND((SUM(BG87:BG145)),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50</v>
      </c>
      <c r="F36" s="125">
        <f>ROUND((SUM(BH87:BH145)),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51</v>
      </c>
      <c r="F37" s="125">
        <f>ROUND((SUM(BI87:BI145)),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6" t="str">
        <f>E7</f>
        <v>Opěrné zdi - potok Temenec</v>
      </c>
      <c r="F48" s="377"/>
      <c r="G48" s="377"/>
      <c r="H48" s="377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94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01 - Příprava staveniště</v>
      </c>
      <c r="F50" s="378"/>
      <c r="G50" s="378"/>
      <c r="H50" s="378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Šumperk</v>
      </c>
      <c r="G52" s="37"/>
      <c r="H52" s="37"/>
      <c r="I52" s="112" t="s">
        <v>23</v>
      </c>
      <c r="J52" s="60" t="str">
        <f>IF(J12="","",J12)</f>
        <v>7. 8. 2019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3.15" customHeight="1">
      <c r="A54" s="35"/>
      <c r="B54" s="36"/>
      <c r="C54" s="30" t="s">
        <v>25</v>
      </c>
      <c r="D54" s="37"/>
      <c r="E54" s="37"/>
      <c r="F54" s="28" t="str">
        <f>E15</f>
        <v>Město Šumperk</v>
      </c>
      <c r="G54" s="37"/>
      <c r="H54" s="37"/>
      <c r="I54" s="112" t="s">
        <v>33</v>
      </c>
      <c r="J54" s="33" t="str">
        <f>E21</f>
        <v>TERRA-POZEMKOVÉ ÚPRAVY, s.r.o.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43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112" t="s">
        <v>38</v>
      </c>
      <c r="J55" s="33" t="str">
        <f>E24</f>
        <v>TERRA-POZEMKOVÉ ÚPRAVY, s.r.o.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97</v>
      </c>
      <c r="D57" s="142"/>
      <c r="E57" s="142"/>
      <c r="F57" s="142"/>
      <c r="G57" s="142"/>
      <c r="H57" s="142"/>
      <c r="I57" s="143"/>
      <c r="J57" s="144" t="s">
        <v>98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74</v>
      </c>
      <c r="D59" s="37"/>
      <c r="E59" s="37"/>
      <c r="F59" s="37"/>
      <c r="G59" s="37"/>
      <c r="H59" s="37"/>
      <c r="I59" s="109"/>
      <c r="J59" s="78">
        <f>J87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46"/>
      <c r="C60" s="147"/>
      <c r="D60" s="148" t="s">
        <v>100</v>
      </c>
      <c r="E60" s="149"/>
      <c r="F60" s="149"/>
      <c r="G60" s="149"/>
      <c r="H60" s="149"/>
      <c r="I60" s="150"/>
      <c r="J60" s="151">
        <f>J88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101</v>
      </c>
      <c r="E61" s="156"/>
      <c r="F61" s="156"/>
      <c r="G61" s="156"/>
      <c r="H61" s="156"/>
      <c r="I61" s="157"/>
      <c r="J61" s="158">
        <f>J89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102</v>
      </c>
      <c r="E62" s="156"/>
      <c r="F62" s="156"/>
      <c r="G62" s="156"/>
      <c r="H62" s="156"/>
      <c r="I62" s="157"/>
      <c r="J62" s="158">
        <f>J115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103</v>
      </c>
      <c r="E63" s="156"/>
      <c r="F63" s="156"/>
      <c r="G63" s="156"/>
      <c r="H63" s="156"/>
      <c r="I63" s="157"/>
      <c r="J63" s="158">
        <f>J124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104</v>
      </c>
      <c r="E64" s="156"/>
      <c r="F64" s="156"/>
      <c r="G64" s="156"/>
      <c r="H64" s="156"/>
      <c r="I64" s="157"/>
      <c r="J64" s="158">
        <f>J128</f>
        <v>0</v>
      </c>
      <c r="K64" s="154"/>
      <c r="L64" s="159"/>
    </row>
    <row r="65" spans="1:31" s="9" customFormat="1" ht="24.95" customHeight="1">
      <c r="B65" s="146"/>
      <c r="C65" s="147"/>
      <c r="D65" s="148" t="s">
        <v>105</v>
      </c>
      <c r="E65" s="149"/>
      <c r="F65" s="149"/>
      <c r="G65" s="149"/>
      <c r="H65" s="149"/>
      <c r="I65" s="150"/>
      <c r="J65" s="151">
        <f>J138</f>
        <v>0</v>
      </c>
      <c r="K65" s="147"/>
      <c r="L65" s="152"/>
    </row>
    <row r="66" spans="1:31" s="10" customFormat="1" ht="19.899999999999999" customHeight="1">
      <c r="B66" s="153"/>
      <c r="C66" s="154"/>
      <c r="D66" s="155" t="s">
        <v>106</v>
      </c>
      <c r="E66" s="156"/>
      <c r="F66" s="156"/>
      <c r="G66" s="156"/>
      <c r="H66" s="156"/>
      <c r="I66" s="157"/>
      <c r="J66" s="158">
        <f>J139</f>
        <v>0</v>
      </c>
      <c r="K66" s="154"/>
      <c r="L66" s="159"/>
    </row>
    <row r="67" spans="1:31" s="9" customFormat="1" ht="24.95" customHeight="1">
      <c r="B67" s="146"/>
      <c r="C67" s="147"/>
      <c r="D67" s="148" t="s">
        <v>107</v>
      </c>
      <c r="E67" s="149"/>
      <c r="F67" s="149"/>
      <c r="G67" s="149"/>
      <c r="H67" s="149"/>
      <c r="I67" s="150"/>
      <c r="J67" s="151">
        <f>J143</f>
        <v>0</v>
      </c>
      <c r="K67" s="147"/>
      <c r="L67" s="152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0"/>
      <c r="J73" s="51"/>
      <c r="K73" s="51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108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6" t="str">
        <f>E7</f>
        <v>Opěrné zdi - potok Temenec</v>
      </c>
      <c r="F77" s="377"/>
      <c r="G77" s="377"/>
      <c r="H77" s="37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94</v>
      </c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49" t="str">
        <f>E9</f>
        <v>SO 01 - Příprava staveniště</v>
      </c>
      <c r="F79" s="378"/>
      <c r="G79" s="378"/>
      <c r="H79" s="378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>Šumperk</v>
      </c>
      <c r="G81" s="37"/>
      <c r="H81" s="37"/>
      <c r="I81" s="112" t="s">
        <v>23</v>
      </c>
      <c r="J81" s="60" t="str">
        <f>IF(J12="","",J12)</f>
        <v>7. 8. 2019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3.15" customHeight="1">
      <c r="A83" s="35"/>
      <c r="B83" s="36"/>
      <c r="C83" s="30" t="s">
        <v>25</v>
      </c>
      <c r="D83" s="37"/>
      <c r="E83" s="37"/>
      <c r="F83" s="28" t="str">
        <f>E15</f>
        <v>Město Šumperk</v>
      </c>
      <c r="G83" s="37"/>
      <c r="H83" s="37"/>
      <c r="I83" s="112" t="s">
        <v>33</v>
      </c>
      <c r="J83" s="33" t="str">
        <f>E21</f>
        <v>TERRA-POZEMKOVÉ ÚPRAVY, s.r.o.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43.15" customHeight="1">
      <c r="A84" s="35"/>
      <c r="B84" s="36"/>
      <c r="C84" s="30" t="s">
        <v>31</v>
      </c>
      <c r="D84" s="37"/>
      <c r="E84" s="37"/>
      <c r="F84" s="28" t="str">
        <f>IF(E18="","",E18)</f>
        <v>Vyplň údaj</v>
      </c>
      <c r="G84" s="37"/>
      <c r="H84" s="37"/>
      <c r="I84" s="112" t="s">
        <v>38</v>
      </c>
      <c r="J84" s="33" t="str">
        <f>E24</f>
        <v>TERRA-POZEMKOVÉ ÚPRAVY, s.r.o.</v>
      </c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09"/>
      <c r="J85" s="37"/>
      <c r="K85" s="37"/>
      <c r="L85" s="11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0"/>
      <c r="B86" s="161"/>
      <c r="C86" s="162" t="s">
        <v>109</v>
      </c>
      <c r="D86" s="163" t="s">
        <v>61</v>
      </c>
      <c r="E86" s="163" t="s">
        <v>57</v>
      </c>
      <c r="F86" s="163" t="s">
        <v>58</v>
      </c>
      <c r="G86" s="163" t="s">
        <v>110</v>
      </c>
      <c r="H86" s="163" t="s">
        <v>111</v>
      </c>
      <c r="I86" s="164" t="s">
        <v>112</v>
      </c>
      <c r="J86" s="163" t="s">
        <v>98</v>
      </c>
      <c r="K86" s="165" t="s">
        <v>113</v>
      </c>
      <c r="L86" s="166"/>
      <c r="M86" s="69" t="s">
        <v>19</v>
      </c>
      <c r="N86" s="70" t="s">
        <v>46</v>
      </c>
      <c r="O86" s="70" t="s">
        <v>114</v>
      </c>
      <c r="P86" s="70" t="s">
        <v>115</v>
      </c>
      <c r="Q86" s="70" t="s">
        <v>116</v>
      </c>
      <c r="R86" s="70" t="s">
        <v>117</v>
      </c>
      <c r="S86" s="70" t="s">
        <v>118</v>
      </c>
      <c r="T86" s="70" t="s">
        <v>119</v>
      </c>
      <c r="U86" s="71" t="s">
        <v>120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/>
    </row>
    <row r="87" spans="1:65" s="2" customFormat="1" ht="22.9" customHeight="1">
      <c r="A87" s="35"/>
      <c r="B87" s="36"/>
      <c r="C87" s="76" t="s">
        <v>121</v>
      </c>
      <c r="D87" s="37"/>
      <c r="E87" s="37"/>
      <c r="F87" s="37"/>
      <c r="G87" s="37"/>
      <c r="H87" s="37"/>
      <c r="I87" s="109"/>
      <c r="J87" s="167">
        <f>BK87</f>
        <v>0</v>
      </c>
      <c r="K87" s="37"/>
      <c r="L87" s="40"/>
      <c r="M87" s="72"/>
      <c r="N87" s="168"/>
      <c r="O87" s="73"/>
      <c r="P87" s="169">
        <f>P88+P138+P143</f>
        <v>0</v>
      </c>
      <c r="Q87" s="73"/>
      <c r="R87" s="169">
        <f>R88+R138+R143</f>
        <v>0</v>
      </c>
      <c r="S87" s="73"/>
      <c r="T87" s="169">
        <f>T88+T138+T143</f>
        <v>0</v>
      </c>
      <c r="U87" s="74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75</v>
      </c>
      <c r="AU87" s="18" t="s">
        <v>99</v>
      </c>
      <c r="BK87" s="170">
        <f>BK88+BK138+BK143</f>
        <v>0</v>
      </c>
    </row>
    <row r="88" spans="1:65" s="12" customFormat="1" ht="25.9" customHeight="1">
      <c r="B88" s="171"/>
      <c r="C88" s="172"/>
      <c r="D88" s="173" t="s">
        <v>75</v>
      </c>
      <c r="E88" s="174" t="s">
        <v>122</v>
      </c>
      <c r="F88" s="174" t="s">
        <v>123</v>
      </c>
      <c r="G88" s="172"/>
      <c r="H88" s="172"/>
      <c r="I88" s="175"/>
      <c r="J88" s="176">
        <f>BK88</f>
        <v>0</v>
      </c>
      <c r="K88" s="172"/>
      <c r="L88" s="177"/>
      <c r="M88" s="178"/>
      <c r="N88" s="179"/>
      <c r="O88" s="179"/>
      <c r="P88" s="180">
        <f>P89+P115+P124+P128</f>
        <v>0</v>
      </c>
      <c r="Q88" s="179"/>
      <c r="R88" s="180">
        <f>R89+R115+R124+R128</f>
        <v>0</v>
      </c>
      <c r="S88" s="179"/>
      <c r="T88" s="180">
        <f>T89+T115+T124+T128</f>
        <v>0</v>
      </c>
      <c r="U88" s="181"/>
      <c r="AR88" s="182" t="s">
        <v>84</v>
      </c>
      <c r="AT88" s="183" t="s">
        <v>75</v>
      </c>
      <c r="AU88" s="183" t="s">
        <v>76</v>
      </c>
      <c r="AY88" s="182" t="s">
        <v>124</v>
      </c>
      <c r="BK88" s="184">
        <f>BK89+BK115+BK124+BK128</f>
        <v>0</v>
      </c>
    </row>
    <row r="89" spans="1:65" s="12" customFormat="1" ht="22.9" customHeight="1">
      <c r="B89" s="171"/>
      <c r="C89" s="172"/>
      <c r="D89" s="173" t="s">
        <v>75</v>
      </c>
      <c r="E89" s="185" t="s">
        <v>84</v>
      </c>
      <c r="F89" s="185" t="s">
        <v>125</v>
      </c>
      <c r="G89" s="172"/>
      <c r="H89" s="172"/>
      <c r="I89" s="175"/>
      <c r="J89" s="186">
        <f>BK89</f>
        <v>0</v>
      </c>
      <c r="K89" s="172"/>
      <c r="L89" s="177"/>
      <c r="M89" s="178"/>
      <c r="N89" s="179"/>
      <c r="O89" s="179"/>
      <c r="P89" s="180">
        <f>SUM(P90:P114)</f>
        <v>0</v>
      </c>
      <c r="Q89" s="179"/>
      <c r="R89" s="180">
        <f>SUM(R90:R114)</f>
        <v>0</v>
      </c>
      <c r="S89" s="179"/>
      <c r="T89" s="180">
        <f>SUM(T90:T114)</f>
        <v>0</v>
      </c>
      <c r="U89" s="181"/>
      <c r="AR89" s="182" t="s">
        <v>84</v>
      </c>
      <c r="AT89" s="183" t="s">
        <v>75</v>
      </c>
      <c r="AU89" s="183" t="s">
        <v>84</v>
      </c>
      <c r="AY89" s="182" t="s">
        <v>124</v>
      </c>
      <c r="BK89" s="184">
        <f>SUM(BK90:BK114)</f>
        <v>0</v>
      </c>
    </row>
    <row r="90" spans="1:65" s="2" customFormat="1" ht="48" customHeight="1">
      <c r="A90" s="35"/>
      <c r="B90" s="36"/>
      <c r="C90" s="187" t="s">
        <v>84</v>
      </c>
      <c r="D90" s="187" t="s">
        <v>126</v>
      </c>
      <c r="E90" s="188" t="s">
        <v>127</v>
      </c>
      <c r="F90" s="189" t="s">
        <v>128</v>
      </c>
      <c r="G90" s="190" t="s">
        <v>129</v>
      </c>
      <c r="H90" s="191">
        <v>1000</v>
      </c>
      <c r="I90" s="192"/>
      <c r="J90" s="193">
        <f>ROUND(I90*H90,2)</f>
        <v>0</v>
      </c>
      <c r="K90" s="189" t="s">
        <v>19</v>
      </c>
      <c r="L90" s="40"/>
      <c r="M90" s="194" t="s">
        <v>19</v>
      </c>
      <c r="N90" s="195" t="s">
        <v>47</v>
      </c>
      <c r="O90" s="65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6">
        <f>S90*H90</f>
        <v>0</v>
      </c>
      <c r="U90" s="197" t="s">
        <v>19</v>
      </c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8" t="s">
        <v>130</v>
      </c>
      <c r="AT90" s="198" t="s">
        <v>126</v>
      </c>
      <c r="AU90" s="198" t="s">
        <v>86</v>
      </c>
      <c r="AY90" s="18" t="s">
        <v>124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84</v>
      </c>
      <c r="BK90" s="199">
        <f>ROUND(I90*H90,2)</f>
        <v>0</v>
      </c>
      <c r="BL90" s="18" t="s">
        <v>130</v>
      </c>
      <c r="BM90" s="198" t="s">
        <v>131</v>
      </c>
    </row>
    <row r="91" spans="1:65" s="13" customFormat="1" ht="33.75">
      <c r="B91" s="200"/>
      <c r="C91" s="201"/>
      <c r="D91" s="202" t="s">
        <v>132</v>
      </c>
      <c r="E91" s="203" t="s">
        <v>19</v>
      </c>
      <c r="F91" s="204" t="s">
        <v>133</v>
      </c>
      <c r="G91" s="201"/>
      <c r="H91" s="203" t="s">
        <v>19</v>
      </c>
      <c r="I91" s="205"/>
      <c r="J91" s="201"/>
      <c r="K91" s="201"/>
      <c r="L91" s="206"/>
      <c r="M91" s="207"/>
      <c r="N91" s="208"/>
      <c r="O91" s="208"/>
      <c r="P91" s="208"/>
      <c r="Q91" s="208"/>
      <c r="R91" s="208"/>
      <c r="S91" s="208"/>
      <c r="T91" s="208"/>
      <c r="U91" s="209"/>
      <c r="AT91" s="210" t="s">
        <v>132</v>
      </c>
      <c r="AU91" s="210" t="s">
        <v>86</v>
      </c>
      <c r="AV91" s="13" t="s">
        <v>84</v>
      </c>
      <c r="AW91" s="13" t="s">
        <v>37</v>
      </c>
      <c r="AX91" s="13" t="s">
        <v>76</v>
      </c>
      <c r="AY91" s="210" t="s">
        <v>124</v>
      </c>
    </row>
    <row r="92" spans="1:65" s="13" customFormat="1" ht="22.5">
      <c r="B92" s="200"/>
      <c r="C92" s="201"/>
      <c r="D92" s="202" t="s">
        <v>132</v>
      </c>
      <c r="E92" s="203" t="s">
        <v>19</v>
      </c>
      <c r="F92" s="204" t="s">
        <v>134</v>
      </c>
      <c r="G92" s="201"/>
      <c r="H92" s="203" t="s">
        <v>19</v>
      </c>
      <c r="I92" s="205"/>
      <c r="J92" s="201"/>
      <c r="K92" s="201"/>
      <c r="L92" s="206"/>
      <c r="M92" s="207"/>
      <c r="N92" s="208"/>
      <c r="O92" s="208"/>
      <c r="P92" s="208"/>
      <c r="Q92" s="208"/>
      <c r="R92" s="208"/>
      <c r="S92" s="208"/>
      <c r="T92" s="208"/>
      <c r="U92" s="209"/>
      <c r="AT92" s="210" t="s">
        <v>132</v>
      </c>
      <c r="AU92" s="210" t="s">
        <v>86</v>
      </c>
      <c r="AV92" s="13" t="s">
        <v>84</v>
      </c>
      <c r="AW92" s="13" t="s">
        <v>37</v>
      </c>
      <c r="AX92" s="13" t="s">
        <v>76</v>
      </c>
      <c r="AY92" s="210" t="s">
        <v>124</v>
      </c>
    </row>
    <row r="93" spans="1:65" s="13" customFormat="1" ht="33.75">
      <c r="B93" s="200"/>
      <c r="C93" s="201"/>
      <c r="D93" s="202" t="s">
        <v>132</v>
      </c>
      <c r="E93" s="203" t="s">
        <v>19</v>
      </c>
      <c r="F93" s="204" t="s">
        <v>135</v>
      </c>
      <c r="G93" s="201"/>
      <c r="H93" s="203" t="s">
        <v>19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8"/>
      <c r="U93" s="209"/>
      <c r="AT93" s="210" t="s">
        <v>132</v>
      </c>
      <c r="AU93" s="210" t="s">
        <v>86</v>
      </c>
      <c r="AV93" s="13" t="s">
        <v>84</v>
      </c>
      <c r="AW93" s="13" t="s">
        <v>37</v>
      </c>
      <c r="AX93" s="13" t="s">
        <v>76</v>
      </c>
      <c r="AY93" s="210" t="s">
        <v>124</v>
      </c>
    </row>
    <row r="94" spans="1:65" s="14" customFormat="1" ht="11.25">
      <c r="B94" s="211"/>
      <c r="C94" s="212"/>
      <c r="D94" s="202" t="s">
        <v>132</v>
      </c>
      <c r="E94" s="213" t="s">
        <v>19</v>
      </c>
      <c r="F94" s="214" t="s">
        <v>136</v>
      </c>
      <c r="G94" s="212"/>
      <c r="H94" s="215">
        <v>1000</v>
      </c>
      <c r="I94" s="216"/>
      <c r="J94" s="212"/>
      <c r="K94" s="212"/>
      <c r="L94" s="217"/>
      <c r="M94" s="218"/>
      <c r="N94" s="219"/>
      <c r="O94" s="219"/>
      <c r="P94" s="219"/>
      <c r="Q94" s="219"/>
      <c r="R94" s="219"/>
      <c r="S94" s="219"/>
      <c r="T94" s="219"/>
      <c r="U94" s="220"/>
      <c r="AT94" s="221" t="s">
        <v>132</v>
      </c>
      <c r="AU94" s="221" t="s">
        <v>86</v>
      </c>
      <c r="AV94" s="14" t="s">
        <v>86</v>
      </c>
      <c r="AW94" s="14" t="s">
        <v>37</v>
      </c>
      <c r="AX94" s="14" t="s">
        <v>84</v>
      </c>
      <c r="AY94" s="221" t="s">
        <v>124</v>
      </c>
    </row>
    <row r="95" spans="1:65" s="2" customFormat="1" ht="24" customHeight="1">
      <c r="A95" s="35"/>
      <c r="B95" s="36"/>
      <c r="C95" s="187" t="s">
        <v>86</v>
      </c>
      <c r="D95" s="187" t="s">
        <v>126</v>
      </c>
      <c r="E95" s="188" t="s">
        <v>137</v>
      </c>
      <c r="F95" s="189" t="s">
        <v>138</v>
      </c>
      <c r="G95" s="190" t="s">
        <v>139</v>
      </c>
      <c r="H95" s="191">
        <v>61</v>
      </c>
      <c r="I95" s="192"/>
      <c r="J95" s="193">
        <f>ROUND(I95*H95,2)</f>
        <v>0</v>
      </c>
      <c r="K95" s="189" t="s">
        <v>19</v>
      </c>
      <c r="L95" s="40"/>
      <c r="M95" s="194" t="s">
        <v>19</v>
      </c>
      <c r="N95" s="195" t="s">
        <v>47</v>
      </c>
      <c r="O95" s="65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6">
        <f>S95*H95</f>
        <v>0</v>
      </c>
      <c r="U95" s="197" t="s">
        <v>19</v>
      </c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8" t="s">
        <v>130</v>
      </c>
      <c r="AT95" s="198" t="s">
        <v>126</v>
      </c>
      <c r="AU95" s="198" t="s">
        <v>86</v>
      </c>
      <c r="AY95" s="18" t="s">
        <v>124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84</v>
      </c>
      <c r="BK95" s="199">
        <f>ROUND(I95*H95,2)</f>
        <v>0</v>
      </c>
      <c r="BL95" s="18" t="s">
        <v>130</v>
      </c>
      <c r="BM95" s="198" t="s">
        <v>140</v>
      </c>
    </row>
    <row r="96" spans="1:65" s="13" customFormat="1" ht="33.75">
      <c r="B96" s="200"/>
      <c r="C96" s="201"/>
      <c r="D96" s="202" t="s">
        <v>132</v>
      </c>
      <c r="E96" s="203" t="s">
        <v>19</v>
      </c>
      <c r="F96" s="204" t="s">
        <v>141</v>
      </c>
      <c r="G96" s="201"/>
      <c r="H96" s="203" t="s">
        <v>19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8"/>
      <c r="U96" s="209"/>
      <c r="AT96" s="210" t="s">
        <v>132</v>
      </c>
      <c r="AU96" s="210" t="s">
        <v>86</v>
      </c>
      <c r="AV96" s="13" t="s">
        <v>84</v>
      </c>
      <c r="AW96" s="13" t="s">
        <v>37</v>
      </c>
      <c r="AX96" s="13" t="s">
        <v>76</v>
      </c>
      <c r="AY96" s="210" t="s">
        <v>124</v>
      </c>
    </row>
    <row r="97" spans="1:65" s="13" customFormat="1" ht="22.5">
      <c r="B97" s="200"/>
      <c r="C97" s="201"/>
      <c r="D97" s="202" t="s">
        <v>132</v>
      </c>
      <c r="E97" s="203" t="s">
        <v>19</v>
      </c>
      <c r="F97" s="204" t="s">
        <v>134</v>
      </c>
      <c r="G97" s="201"/>
      <c r="H97" s="203" t="s">
        <v>19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8"/>
      <c r="U97" s="209"/>
      <c r="AT97" s="210" t="s">
        <v>132</v>
      </c>
      <c r="AU97" s="210" t="s">
        <v>86</v>
      </c>
      <c r="AV97" s="13" t="s">
        <v>84</v>
      </c>
      <c r="AW97" s="13" t="s">
        <v>37</v>
      </c>
      <c r="AX97" s="13" t="s">
        <v>76</v>
      </c>
      <c r="AY97" s="210" t="s">
        <v>124</v>
      </c>
    </row>
    <row r="98" spans="1:65" s="13" customFormat="1" ht="33.75">
      <c r="B98" s="200"/>
      <c r="C98" s="201"/>
      <c r="D98" s="202" t="s">
        <v>132</v>
      </c>
      <c r="E98" s="203" t="s">
        <v>19</v>
      </c>
      <c r="F98" s="204" t="s">
        <v>135</v>
      </c>
      <c r="G98" s="201"/>
      <c r="H98" s="203" t="s">
        <v>19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8"/>
      <c r="U98" s="209"/>
      <c r="AT98" s="210" t="s">
        <v>132</v>
      </c>
      <c r="AU98" s="210" t="s">
        <v>86</v>
      </c>
      <c r="AV98" s="13" t="s">
        <v>84</v>
      </c>
      <c r="AW98" s="13" t="s">
        <v>37</v>
      </c>
      <c r="AX98" s="13" t="s">
        <v>76</v>
      </c>
      <c r="AY98" s="210" t="s">
        <v>124</v>
      </c>
    </row>
    <row r="99" spans="1:65" s="14" customFormat="1" ht="11.25">
      <c r="B99" s="211"/>
      <c r="C99" s="212"/>
      <c r="D99" s="202" t="s">
        <v>132</v>
      </c>
      <c r="E99" s="213" t="s">
        <v>19</v>
      </c>
      <c r="F99" s="214" t="s">
        <v>142</v>
      </c>
      <c r="G99" s="212"/>
      <c r="H99" s="215">
        <v>61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19"/>
      <c r="U99" s="220"/>
      <c r="AT99" s="221" t="s">
        <v>132</v>
      </c>
      <c r="AU99" s="221" t="s">
        <v>86</v>
      </c>
      <c r="AV99" s="14" t="s">
        <v>86</v>
      </c>
      <c r="AW99" s="14" t="s">
        <v>37</v>
      </c>
      <c r="AX99" s="14" t="s">
        <v>84</v>
      </c>
      <c r="AY99" s="221" t="s">
        <v>124</v>
      </c>
    </row>
    <row r="100" spans="1:65" s="2" customFormat="1" ht="36" customHeight="1">
      <c r="A100" s="35"/>
      <c r="B100" s="36"/>
      <c r="C100" s="187" t="s">
        <v>143</v>
      </c>
      <c r="D100" s="187" t="s">
        <v>126</v>
      </c>
      <c r="E100" s="188" t="s">
        <v>144</v>
      </c>
      <c r="F100" s="189" t="s">
        <v>145</v>
      </c>
      <c r="G100" s="190" t="s">
        <v>146</v>
      </c>
      <c r="H100" s="191">
        <v>52</v>
      </c>
      <c r="I100" s="192"/>
      <c r="J100" s="193">
        <f>ROUND(I100*H100,2)</f>
        <v>0</v>
      </c>
      <c r="K100" s="189" t="s">
        <v>147</v>
      </c>
      <c r="L100" s="40"/>
      <c r="M100" s="194" t="s">
        <v>19</v>
      </c>
      <c r="N100" s="195" t="s">
        <v>47</v>
      </c>
      <c r="O100" s="65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6">
        <f>S100*H100</f>
        <v>0</v>
      </c>
      <c r="U100" s="197" t="s">
        <v>19</v>
      </c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8" t="s">
        <v>130</v>
      </c>
      <c r="AT100" s="198" t="s">
        <v>126</v>
      </c>
      <c r="AU100" s="198" t="s">
        <v>86</v>
      </c>
      <c r="AY100" s="18" t="s">
        <v>124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84</v>
      </c>
      <c r="BK100" s="199">
        <f>ROUND(I100*H100,2)</f>
        <v>0</v>
      </c>
      <c r="BL100" s="18" t="s">
        <v>130</v>
      </c>
      <c r="BM100" s="198" t="s">
        <v>148</v>
      </c>
    </row>
    <row r="101" spans="1:65" s="14" customFormat="1" ht="11.25">
      <c r="B101" s="211"/>
      <c r="C101" s="212"/>
      <c r="D101" s="202" t="s">
        <v>132</v>
      </c>
      <c r="E101" s="213" t="s">
        <v>19</v>
      </c>
      <c r="F101" s="214" t="s">
        <v>149</v>
      </c>
      <c r="G101" s="212"/>
      <c r="H101" s="215">
        <v>52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19"/>
      <c r="U101" s="220"/>
      <c r="AT101" s="221" t="s">
        <v>132</v>
      </c>
      <c r="AU101" s="221" t="s">
        <v>86</v>
      </c>
      <c r="AV101" s="14" t="s">
        <v>86</v>
      </c>
      <c r="AW101" s="14" t="s">
        <v>37</v>
      </c>
      <c r="AX101" s="14" t="s">
        <v>84</v>
      </c>
      <c r="AY101" s="221" t="s">
        <v>124</v>
      </c>
    </row>
    <row r="102" spans="1:65" s="2" customFormat="1" ht="36" customHeight="1">
      <c r="A102" s="35"/>
      <c r="B102" s="36"/>
      <c r="C102" s="187" t="s">
        <v>130</v>
      </c>
      <c r="D102" s="187" t="s">
        <v>126</v>
      </c>
      <c r="E102" s="188" t="s">
        <v>150</v>
      </c>
      <c r="F102" s="189" t="s">
        <v>151</v>
      </c>
      <c r="G102" s="190" t="s">
        <v>146</v>
      </c>
      <c r="H102" s="191">
        <v>5</v>
      </c>
      <c r="I102" s="192"/>
      <c r="J102" s="193">
        <f>ROUND(I102*H102,2)</f>
        <v>0</v>
      </c>
      <c r="K102" s="189" t="s">
        <v>147</v>
      </c>
      <c r="L102" s="40"/>
      <c r="M102" s="194" t="s">
        <v>19</v>
      </c>
      <c r="N102" s="195" t="s">
        <v>47</v>
      </c>
      <c r="O102" s="65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6">
        <f>S102*H102</f>
        <v>0</v>
      </c>
      <c r="U102" s="197" t="s">
        <v>19</v>
      </c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8" t="s">
        <v>130</v>
      </c>
      <c r="AT102" s="198" t="s">
        <v>126</v>
      </c>
      <c r="AU102" s="198" t="s">
        <v>86</v>
      </c>
      <c r="AY102" s="18" t="s">
        <v>124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84</v>
      </c>
      <c r="BK102" s="199">
        <f>ROUND(I102*H102,2)</f>
        <v>0</v>
      </c>
      <c r="BL102" s="18" t="s">
        <v>130</v>
      </c>
      <c r="BM102" s="198" t="s">
        <v>152</v>
      </c>
    </row>
    <row r="103" spans="1:65" s="14" customFormat="1" ht="11.25">
      <c r="B103" s="211"/>
      <c r="C103" s="212"/>
      <c r="D103" s="202" t="s">
        <v>132</v>
      </c>
      <c r="E103" s="213" t="s">
        <v>19</v>
      </c>
      <c r="F103" s="214" t="s">
        <v>153</v>
      </c>
      <c r="G103" s="212"/>
      <c r="H103" s="215">
        <v>5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19"/>
      <c r="U103" s="220"/>
      <c r="AT103" s="221" t="s">
        <v>132</v>
      </c>
      <c r="AU103" s="221" t="s">
        <v>86</v>
      </c>
      <c r="AV103" s="14" t="s">
        <v>86</v>
      </c>
      <c r="AW103" s="14" t="s">
        <v>37</v>
      </c>
      <c r="AX103" s="14" t="s">
        <v>84</v>
      </c>
      <c r="AY103" s="221" t="s">
        <v>124</v>
      </c>
    </row>
    <row r="104" spans="1:65" s="2" customFormat="1" ht="36" customHeight="1">
      <c r="A104" s="35"/>
      <c r="B104" s="36"/>
      <c r="C104" s="187" t="s">
        <v>154</v>
      </c>
      <c r="D104" s="187" t="s">
        <v>126</v>
      </c>
      <c r="E104" s="188" t="s">
        <v>155</v>
      </c>
      <c r="F104" s="189" t="s">
        <v>156</v>
      </c>
      <c r="G104" s="190" t="s">
        <v>146</v>
      </c>
      <c r="H104" s="191">
        <v>2</v>
      </c>
      <c r="I104" s="192"/>
      <c r="J104" s="193">
        <f>ROUND(I104*H104,2)</f>
        <v>0</v>
      </c>
      <c r="K104" s="189" t="s">
        <v>147</v>
      </c>
      <c r="L104" s="40"/>
      <c r="M104" s="194" t="s">
        <v>19</v>
      </c>
      <c r="N104" s="195" t="s">
        <v>47</v>
      </c>
      <c r="O104" s="65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6">
        <f>S104*H104</f>
        <v>0</v>
      </c>
      <c r="U104" s="197" t="s">
        <v>19</v>
      </c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8" t="s">
        <v>130</v>
      </c>
      <c r="AT104" s="198" t="s">
        <v>126</v>
      </c>
      <c r="AU104" s="198" t="s">
        <v>86</v>
      </c>
      <c r="AY104" s="18" t="s">
        <v>124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84</v>
      </c>
      <c r="BK104" s="199">
        <f>ROUND(I104*H104,2)</f>
        <v>0</v>
      </c>
      <c r="BL104" s="18" t="s">
        <v>130</v>
      </c>
      <c r="BM104" s="198" t="s">
        <v>157</v>
      </c>
    </row>
    <row r="105" spans="1:65" s="14" customFormat="1" ht="11.25">
      <c r="B105" s="211"/>
      <c r="C105" s="212"/>
      <c r="D105" s="202" t="s">
        <v>132</v>
      </c>
      <c r="E105" s="213" t="s">
        <v>19</v>
      </c>
      <c r="F105" s="214" t="s">
        <v>158</v>
      </c>
      <c r="G105" s="212"/>
      <c r="H105" s="215">
        <v>2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19"/>
      <c r="U105" s="220"/>
      <c r="AT105" s="221" t="s">
        <v>132</v>
      </c>
      <c r="AU105" s="221" t="s">
        <v>86</v>
      </c>
      <c r="AV105" s="14" t="s">
        <v>86</v>
      </c>
      <c r="AW105" s="14" t="s">
        <v>37</v>
      </c>
      <c r="AX105" s="14" t="s">
        <v>84</v>
      </c>
      <c r="AY105" s="221" t="s">
        <v>124</v>
      </c>
    </row>
    <row r="106" spans="1:65" s="2" customFormat="1" ht="36" customHeight="1">
      <c r="A106" s="35"/>
      <c r="B106" s="36"/>
      <c r="C106" s="187" t="s">
        <v>159</v>
      </c>
      <c r="D106" s="187" t="s">
        <v>126</v>
      </c>
      <c r="E106" s="188" t="s">
        <v>160</v>
      </c>
      <c r="F106" s="189" t="s">
        <v>161</v>
      </c>
      <c r="G106" s="190" t="s">
        <v>146</v>
      </c>
      <c r="H106" s="191">
        <v>2</v>
      </c>
      <c r="I106" s="192"/>
      <c r="J106" s="193">
        <f>ROUND(I106*H106,2)</f>
        <v>0</v>
      </c>
      <c r="K106" s="189" t="s">
        <v>147</v>
      </c>
      <c r="L106" s="40"/>
      <c r="M106" s="194" t="s">
        <v>19</v>
      </c>
      <c r="N106" s="195" t="s">
        <v>47</v>
      </c>
      <c r="O106" s="65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6">
        <f>S106*H106</f>
        <v>0</v>
      </c>
      <c r="U106" s="197" t="s">
        <v>19</v>
      </c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8" t="s">
        <v>130</v>
      </c>
      <c r="AT106" s="198" t="s">
        <v>126</v>
      </c>
      <c r="AU106" s="198" t="s">
        <v>86</v>
      </c>
      <c r="AY106" s="18" t="s">
        <v>124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84</v>
      </c>
      <c r="BK106" s="199">
        <f>ROUND(I106*H106,2)</f>
        <v>0</v>
      </c>
      <c r="BL106" s="18" t="s">
        <v>130</v>
      </c>
      <c r="BM106" s="198" t="s">
        <v>162</v>
      </c>
    </row>
    <row r="107" spans="1:65" s="14" customFormat="1" ht="11.25">
      <c r="B107" s="211"/>
      <c r="C107" s="212"/>
      <c r="D107" s="202" t="s">
        <v>132</v>
      </c>
      <c r="E107" s="213" t="s">
        <v>19</v>
      </c>
      <c r="F107" s="214" t="s">
        <v>158</v>
      </c>
      <c r="G107" s="212"/>
      <c r="H107" s="215">
        <v>2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19"/>
      <c r="U107" s="220"/>
      <c r="AT107" s="221" t="s">
        <v>132</v>
      </c>
      <c r="AU107" s="221" t="s">
        <v>86</v>
      </c>
      <c r="AV107" s="14" t="s">
        <v>86</v>
      </c>
      <c r="AW107" s="14" t="s">
        <v>37</v>
      </c>
      <c r="AX107" s="14" t="s">
        <v>84</v>
      </c>
      <c r="AY107" s="221" t="s">
        <v>124</v>
      </c>
    </row>
    <row r="108" spans="1:65" s="2" customFormat="1" ht="24" customHeight="1">
      <c r="A108" s="35"/>
      <c r="B108" s="36"/>
      <c r="C108" s="187" t="s">
        <v>163</v>
      </c>
      <c r="D108" s="187" t="s">
        <v>126</v>
      </c>
      <c r="E108" s="188" t="s">
        <v>164</v>
      </c>
      <c r="F108" s="189" t="s">
        <v>165</v>
      </c>
      <c r="G108" s="190" t="s">
        <v>129</v>
      </c>
      <c r="H108" s="191">
        <v>8</v>
      </c>
      <c r="I108" s="192"/>
      <c r="J108" s="193">
        <f>ROUND(I108*H108,2)</f>
        <v>0</v>
      </c>
      <c r="K108" s="189" t="s">
        <v>147</v>
      </c>
      <c r="L108" s="40"/>
      <c r="M108" s="194" t="s">
        <v>19</v>
      </c>
      <c r="N108" s="195" t="s">
        <v>47</v>
      </c>
      <c r="O108" s="65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6">
        <f>S108*H108</f>
        <v>0</v>
      </c>
      <c r="U108" s="197" t="s">
        <v>19</v>
      </c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8" t="s">
        <v>130</v>
      </c>
      <c r="AT108" s="198" t="s">
        <v>126</v>
      </c>
      <c r="AU108" s="198" t="s">
        <v>86</v>
      </c>
      <c r="AY108" s="18" t="s">
        <v>124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84</v>
      </c>
      <c r="BK108" s="199">
        <f>ROUND(I108*H108,2)</f>
        <v>0</v>
      </c>
      <c r="BL108" s="18" t="s">
        <v>130</v>
      </c>
      <c r="BM108" s="198" t="s">
        <v>166</v>
      </c>
    </row>
    <row r="109" spans="1:65" s="14" customFormat="1" ht="11.25">
      <c r="B109" s="211"/>
      <c r="C109" s="212"/>
      <c r="D109" s="202" t="s">
        <v>132</v>
      </c>
      <c r="E109" s="213" t="s">
        <v>19</v>
      </c>
      <c r="F109" s="214" t="s">
        <v>167</v>
      </c>
      <c r="G109" s="212"/>
      <c r="H109" s="215">
        <v>8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19"/>
      <c r="U109" s="220"/>
      <c r="AT109" s="221" t="s">
        <v>132</v>
      </c>
      <c r="AU109" s="221" t="s">
        <v>86</v>
      </c>
      <c r="AV109" s="14" t="s">
        <v>86</v>
      </c>
      <c r="AW109" s="14" t="s">
        <v>37</v>
      </c>
      <c r="AX109" s="14" t="s">
        <v>84</v>
      </c>
      <c r="AY109" s="221" t="s">
        <v>124</v>
      </c>
    </row>
    <row r="110" spans="1:65" s="2" customFormat="1" ht="24" customHeight="1">
      <c r="A110" s="35"/>
      <c r="B110" s="36"/>
      <c r="C110" s="187" t="s">
        <v>168</v>
      </c>
      <c r="D110" s="187" t="s">
        <v>126</v>
      </c>
      <c r="E110" s="188" t="s">
        <v>169</v>
      </c>
      <c r="F110" s="189" t="s">
        <v>170</v>
      </c>
      <c r="G110" s="190" t="s">
        <v>171</v>
      </c>
      <c r="H110" s="191">
        <v>3</v>
      </c>
      <c r="I110" s="192"/>
      <c r="J110" s="193">
        <f>ROUND(I110*H110,2)</f>
        <v>0</v>
      </c>
      <c r="K110" s="189" t="s">
        <v>19</v>
      </c>
      <c r="L110" s="40"/>
      <c r="M110" s="194" t="s">
        <v>19</v>
      </c>
      <c r="N110" s="195" t="s">
        <v>47</v>
      </c>
      <c r="O110" s="65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6">
        <f>S110*H110</f>
        <v>0</v>
      </c>
      <c r="U110" s="197" t="s">
        <v>19</v>
      </c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8" t="s">
        <v>130</v>
      </c>
      <c r="AT110" s="198" t="s">
        <v>126</v>
      </c>
      <c r="AU110" s="198" t="s">
        <v>86</v>
      </c>
      <c r="AY110" s="18" t="s">
        <v>124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84</v>
      </c>
      <c r="BK110" s="199">
        <f>ROUND(I110*H110,2)</f>
        <v>0</v>
      </c>
      <c r="BL110" s="18" t="s">
        <v>130</v>
      </c>
      <c r="BM110" s="198" t="s">
        <v>172</v>
      </c>
    </row>
    <row r="111" spans="1:65" s="13" customFormat="1" ht="33.75">
      <c r="B111" s="200"/>
      <c r="C111" s="201"/>
      <c r="D111" s="202" t="s">
        <v>132</v>
      </c>
      <c r="E111" s="203" t="s">
        <v>19</v>
      </c>
      <c r="F111" s="204" t="s">
        <v>173</v>
      </c>
      <c r="G111" s="201"/>
      <c r="H111" s="203" t="s">
        <v>19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8"/>
      <c r="U111" s="209"/>
      <c r="AT111" s="210" t="s">
        <v>132</v>
      </c>
      <c r="AU111" s="210" t="s">
        <v>86</v>
      </c>
      <c r="AV111" s="13" t="s">
        <v>84</v>
      </c>
      <c r="AW111" s="13" t="s">
        <v>37</v>
      </c>
      <c r="AX111" s="13" t="s">
        <v>76</v>
      </c>
      <c r="AY111" s="210" t="s">
        <v>124</v>
      </c>
    </row>
    <row r="112" spans="1:65" s="13" customFormat="1" ht="22.5">
      <c r="B112" s="200"/>
      <c r="C112" s="201"/>
      <c r="D112" s="202" t="s">
        <v>132</v>
      </c>
      <c r="E112" s="203" t="s">
        <v>19</v>
      </c>
      <c r="F112" s="204" t="s">
        <v>174</v>
      </c>
      <c r="G112" s="201"/>
      <c r="H112" s="203" t="s">
        <v>19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8"/>
      <c r="U112" s="209"/>
      <c r="AT112" s="210" t="s">
        <v>132</v>
      </c>
      <c r="AU112" s="210" t="s">
        <v>86</v>
      </c>
      <c r="AV112" s="13" t="s">
        <v>84</v>
      </c>
      <c r="AW112" s="13" t="s">
        <v>37</v>
      </c>
      <c r="AX112" s="13" t="s">
        <v>76</v>
      </c>
      <c r="AY112" s="210" t="s">
        <v>124</v>
      </c>
    </row>
    <row r="113" spans="1:65" s="14" customFormat="1" ht="11.25">
      <c r="B113" s="211"/>
      <c r="C113" s="212"/>
      <c r="D113" s="202" t="s">
        <v>132</v>
      </c>
      <c r="E113" s="213" t="s">
        <v>19</v>
      </c>
      <c r="F113" s="214" t="s">
        <v>175</v>
      </c>
      <c r="G113" s="212"/>
      <c r="H113" s="215">
        <v>3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19"/>
      <c r="U113" s="220"/>
      <c r="AT113" s="221" t="s">
        <v>132</v>
      </c>
      <c r="AU113" s="221" t="s">
        <v>86</v>
      </c>
      <c r="AV113" s="14" t="s">
        <v>86</v>
      </c>
      <c r="AW113" s="14" t="s">
        <v>37</v>
      </c>
      <c r="AX113" s="14" t="s">
        <v>76</v>
      </c>
      <c r="AY113" s="221" t="s">
        <v>124</v>
      </c>
    </row>
    <row r="114" spans="1:65" s="15" customFormat="1" ht="11.25">
      <c r="B114" s="222"/>
      <c r="C114" s="223"/>
      <c r="D114" s="202" t="s">
        <v>132</v>
      </c>
      <c r="E114" s="224" t="s">
        <v>19</v>
      </c>
      <c r="F114" s="225" t="s">
        <v>176</v>
      </c>
      <c r="G114" s="223"/>
      <c r="H114" s="226">
        <v>3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0"/>
      <c r="U114" s="231"/>
      <c r="AT114" s="232" t="s">
        <v>132</v>
      </c>
      <c r="AU114" s="232" t="s">
        <v>86</v>
      </c>
      <c r="AV114" s="15" t="s">
        <v>130</v>
      </c>
      <c r="AW114" s="15" t="s">
        <v>37</v>
      </c>
      <c r="AX114" s="15" t="s">
        <v>84</v>
      </c>
      <c r="AY114" s="232" t="s">
        <v>124</v>
      </c>
    </row>
    <row r="115" spans="1:65" s="12" customFormat="1" ht="22.9" customHeight="1">
      <c r="B115" s="171"/>
      <c r="C115" s="172"/>
      <c r="D115" s="173" t="s">
        <v>75</v>
      </c>
      <c r="E115" s="185" t="s">
        <v>130</v>
      </c>
      <c r="F115" s="185" t="s">
        <v>177</v>
      </c>
      <c r="G115" s="172"/>
      <c r="H115" s="172"/>
      <c r="I115" s="175"/>
      <c r="J115" s="186">
        <f>BK115</f>
        <v>0</v>
      </c>
      <c r="K115" s="172"/>
      <c r="L115" s="177"/>
      <c r="M115" s="178"/>
      <c r="N115" s="179"/>
      <c r="O115" s="179"/>
      <c r="P115" s="180">
        <f>SUM(P116:P123)</f>
        <v>0</v>
      </c>
      <c r="Q115" s="179"/>
      <c r="R115" s="180">
        <f>SUM(R116:R123)</f>
        <v>0</v>
      </c>
      <c r="S115" s="179"/>
      <c r="T115" s="180">
        <f>SUM(T116:T123)</f>
        <v>0</v>
      </c>
      <c r="U115" s="181"/>
      <c r="AR115" s="182" t="s">
        <v>84</v>
      </c>
      <c r="AT115" s="183" t="s">
        <v>75</v>
      </c>
      <c r="AU115" s="183" t="s">
        <v>84</v>
      </c>
      <c r="AY115" s="182" t="s">
        <v>124</v>
      </c>
      <c r="BK115" s="184">
        <f>SUM(BK116:BK123)</f>
        <v>0</v>
      </c>
    </row>
    <row r="116" spans="1:65" s="2" customFormat="1" ht="16.5" customHeight="1">
      <c r="A116" s="35"/>
      <c r="B116" s="36"/>
      <c r="C116" s="187" t="s">
        <v>178</v>
      </c>
      <c r="D116" s="187" t="s">
        <v>126</v>
      </c>
      <c r="E116" s="188" t="s">
        <v>179</v>
      </c>
      <c r="F116" s="189" t="s">
        <v>180</v>
      </c>
      <c r="G116" s="190" t="s">
        <v>139</v>
      </c>
      <c r="H116" s="191">
        <v>1</v>
      </c>
      <c r="I116" s="192"/>
      <c r="J116" s="193">
        <f>ROUND(I116*H116,2)</f>
        <v>0</v>
      </c>
      <c r="K116" s="189" t="s">
        <v>19</v>
      </c>
      <c r="L116" s="40"/>
      <c r="M116" s="194" t="s">
        <v>19</v>
      </c>
      <c r="N116" s="195" t="s">
        <v>47</v>
      </c>
      <c r="O116" s="65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6">
        <f>S116*H116</f>
        <v>0</v>
      </c>
      <c r="U116" s="197" t="s">
        <v>19</v>
      </c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8" t="s">
        <v>130</v>
      </c>
      <c r="AT116" s="198" t="s">
        <v>126</v>
      </c>
      <c r="AU116" s="198" t="s">
        <v>86</v>
      </c>
      <c r="AY116" s="18" t="s">
        <v>124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84</v>
      </c>
      <c r="BK116" s="199">
        <f>ROUND(I116*H116,2)</f>
        <v>0</v>
      </c>
      <c r="BL116" s="18" t="s">
        <v>130</v>
      </c>
      <c r="BM116" s="198" t="s">
        <v>181</v>
      </c>
    </row>
    <row r="117" spans="1:65" s="13" customFormat="1" ht="33.75">
      <c r="B117" s="200"/>
      <c r="C117" s="201"/>
      <c r="D117" s="202" t="s">
        <v>132</v>
      </c>
      <c r="E117" s="203" t="s">
        <v>19</v>
      </c>
      <c r="F117" s="204" t="s">
        <v>182</v>
      </c>
      <c r="G117" s="201"/>
      <c r="H117" s="203" t="s">
        <v>19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8"/>
      <c r="U117" s="209"/>
      <c r="AT117" s="210" t="s">
        <v>132</v>
      </c>
      <c r="AU117" s="210" t="s">
        <v>86</v>
      </c>
      <c r="AV117" s="13" t="s">
        <v>84</v>
      </c>
      <c r="AW117" s="13" t="s">
        <v>37</v>
      </c>
      <c r="AX117" s="13" t="s">
        <v>76</v>
      </c>
      <c r="AY117" s="210" t="s">
        <v>124</v>
      </c>
    </row>
    <row r="118" spans="1:65" s="14" customFormat="1" ht="33.75">
      <c r="B118" s="211"/>
      <c r="C118" s="212"/>
      <c r="D118" s="202" t="s">
        <v>132</v>
      </c>
      <c r="E118" s="213" t="s">
        <v>19</v>
      </c>
      <c r="F118" s="214" t="s">
        <v>183</v>
      </c>
      <c r="G118" s="212"/>
      <c r="H118" s="215">
        <v>1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19"/>
      <c r="U118" s="220"/>
      <c r="AT118" s="221" t="s">
        <v>132</v>
      </c>
      <c r="AU118" s="221" t="s">
        <v>86</v>
      </c>
      <c r="AV118" s="14" t="s">
        <v>86</v>
      </c>
      <c r="AW118" s="14" t="s">
        <v>37</v>
      </c>
      <c r="AX118" s="14" t="s">
        <v>76</v>
      </c>
      <c r="AY118" s="221" t="s">
        <v>124</v>
      </c>
    </row>
    <row r="119" spans="1:65" s="15" customFormat="1" ht="11.25">
      <c r="B119" s="222"/>
      <c r="C119" s="223"/>
      <c r="D119" s="202" t="s">
        <v>132</v>
      </c>
      <c r="E119" s="224" t="s">
        <v>19</v>
      </c>
      <c r="F119" s="225" t="s">
        <v>176</v>
      </c>
      <c r="G119" s="223"/>
      <c r="H119" s="226">
        <v>1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0"/>
      <c r="U119" s="231"/>
      <c r="AT119" s="232" t="s">
        <v>132</v>
      </c>
      <c r="AU119" s="232" t="s">
        <v>86</v>
      </c>
      <c r="AV119" s="15" t="s">
        <v>130</v>
      </c>
      <c r="AW119" s="15" t="s">
        <v>37</v>
      </c>
      <c r="AX119" s="15" t="s">
        <v>84</v>
      </c>
      <c r="AY119" s="232" t="s">
        <v>124</v>
      </c>
    </row>
    <row r="120" spans="1:65" s="2" customFormat="1" ht="16.5" customHeight="1">
      <c r="A120" s="35"/>
      <c r="B120" s="36"/>
      <c r="C120" s="187" t="s">
        <v>184</v>
      </c>
      <c r="D120" s="187" t="s">
        <v>126</v>
      </c>
      <c r="E120" s="188" t="s">
        <v>185</v>
      </c>
      <c r="F120" s="189" t="s">
        <v>186</v>
      </c>
      <c r="G120" s="190" t="s">
        <v>139</v>
      </c>
      <c r="H120" s="191">
        <v>1</v>
      </c>
      <c r="I120" s="192"/>
      <c r="J120" s="193">
        <f>ROUND(I120*H120,2)</f>
        <v>0</v>
      </c>
      <c r="K120" s="189" t="s">
        <v>19</v>
      </c>
      <c r="L120" s="40"/>
      <c r="M120" s="194" t="s">
        <v>19</v>
      </c>
      <c r="N120" s="195" t="s">
        <v>47</v>
      </c>
      <c r="O120" s="65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6">
        <f>S120*H120</f>
        <v>0</v>
      </c>
      <c r="U120" s="197" t="s">
        <v>19</v>
      </c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8" t="s">
        <v>130</v>
      </c>
      <c r="AT120" s="198" t="s">
        <v>126</v>
      </c>
      <c r="AU120" s="198" t="s">
        <v>86</v>
      </c>
      <c r="AY120" s="18" t="s">
        <v>124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84</v>
      </c>
      <c r="BK120" s="199">
        <f>ROUND(I120*H120,2)</f>
        <v>0</v>
      </c>
      <c r="BL120" s="18" t="s">
        <v>130</v>
      </c>
      <c r="BM120" s="198" t="s">
        <v>187</v>
      </c>
    </row>
    <row r="121" spans="1:65" s="13" customFormat="1" ht="33.75">
      <c r="B121" s="200"/>
      <c r="C121" s="201"/>
      <c r="D121" s="202" t="s">
        <v>132</v>
      </c>
      <c r="E121" s="203" t="s">
        <v>19</v>
      </c>
      <c r="F121" s="204" t="s">
        <v>188</v>
      </c>
      <c r="G121" s="201"/>
      <c r="H121" s="203" t="s">
        <v>19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8"/>
      <c r="U121" s="209"/>
      <c r="AT121" s="210" t="s">
        <v>132</v>
      </c>
      <c r="AU121" s="210" t="s">
        <v>86</v>
      </c>
      <c r="AV121" s="13" t="s">
        <v>84</v>
      </c>
      <c r="AW121" s="13" t="s">
        <v>37</v>
      </c>
      <c r="AX121" s="13" t="s">
        <v>76</v>
      </c>
      <c r="AY121" s="210" t="s">
        <v>124</v>
      </c>
    </row>
    <row r="122" spans="1:65" s="14" customFormat="1" ht="33.75">
      <c r="B122" s="211"/>
      <c r="C122" s="212"/>
      <c r="D122" s="202" t="s">
        <v>132</v>
      </c>
      <c r="E122" s="213" t="s">
        <v>19</v>
      </c>
      <c r="F122" s="214" t="s">
        <v>189</v>
      </c>
      <c r="G122" s="212"/>
      <c r="H122" s="215">
        <v>1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19"/>
      <c r="U122" s="220"/>
      <c r="AT122" s="221" t="s">
        <v>132</v>
      </c>
      <c r="AU122" s="221" t="s">
        <v>86</v>
      </c>
      <c r="AV122" s="14" t="s">
        <v>86</v>
      </c>
      <c r="AW122" s="14" t="s">
        <v>37</v>
      </c>
      <c r="AX122" s="14" t="s">
        <v>76</v>
      </c>
      <c r="AY122" s="221" t="s">
        <v>124</v>
      </c>
    </row>
    <row r="123" spans="1:65" s="15" customFormat="1" ht="11.25">
      <c r="B123" s="222"/>
      <c r="C123" s="223"/>
      <c r="D123" s="202" t="s">
        <v>132</v>
      </c>
      <c r="E123" s="224" t="s">
        <v>19</v>
      </c>
      <c r="F123" s="225" t="s">
        <v>176</v>
      </c>
      <c r="G123" s="223"/>
      <c r="H123" s="226">
        <v>1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0"/>
      <c r="U123" s="231"/>
      <c r="AT123" s="232" t="s">
        <v>132</v>
      </c>
      <c r="AU123" s="232" t="s">
        <v>86</v>
      </c>
      <c r="AV123" s="15" t="s">
        <v>130</v>
      </c>
      <c r="AW123" s="15" t="s">
        <v>37</v>
      </c>
      <c r="AX123" s="15" t="s">
        <v>84</v>
      </c>
      <c r="AY123" s="232" t="s">
        <v>124</v>
      </c>
    </row>
    <row r="124" spans="1:65" s="12" customFormat="1" ht="22.9" customHeight="1">
      <c r="B124" s="171"/>
      <c r="C124" s="172"/>
      <c r="D124" s="173" t="s">
        <v>75</v>
      </c>
      <c r="E124" s="185" t="s">
        <v>178</v>
      </c>
      <c r="F124" s="185" t="s">
        <v>190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SUM(P125:P127)</f>
        <v>0</v>
      </c>
      <c r="Q124" s="179"/>
      <c r="R124" s="180">
        <f>SUM(R125:R127)</f>
        <v>0</v>
      </c>
      <c r="S124" s="179"/>
      <c r="T124" s="180">
        <f>SUM(T125:T127)</f>
        <v>0</v>
      </c>
      <c r="U124" s="181"/>
      <c r="AR124" s="182" t="s">
        <v>84</v>
      </c>
      <c r="AT124" s="183" t="s">
        <v>75</v>
      </c>
      <c r="AU124" s="183" t="s">
        <v>84</v>
      </c>
      <c r="AY124" s="182" t="s">
        <v>124</v>
      </c>
      <c r="BK124" s="184">
        <f>SUM(BK125:BK127)</f>
        <v>0</v>
      </c>
    </row>
    <row r="125" spans="1:65" s="2" customFormat="1" ht="36" customHeight="1">
      <c r="A125" s="35"/>
      <c r="B125" s="36"/>
      <c r="C125" s="187" t="s">
        <v>191</v>
      </c>
      <c r="D125" s="187" t="s">
        <v>126</v>
      </c>
      <c r="E125" s="188" t="s">
        <v>192</v>
      </c>
      <c r="F125" s="189" t="s">
        <v>193</v>
      </c>
      <c r="G125" s="190" t="s">
        <v>171</v>
      </c>
      <c r="H125" s="191">
        <v>3</v>
      </c>
      <c r="I125" s="192"/>
      <c r="J125" s="193">
        <f>ROUND(I125*H125,2)</f>
        <v>0</v>
      </c>
      <c r="K125" s="189" t="s">
        <v>19</v>
      </c>
      <c r="L125" s="40"/>
      <c r="M125" s="194" t="s">
        <v>19</v>
      </c>
      <c r="N125" s="195" t="s">
        <v>47</v>
      </c>
      <c r="O125" s="6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6">
        <f>S125*H125</f>
        <v>0</v>
      </c>
      <c r="U125" s="197" t="s">
        <v>19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130</v>
      </c>
      <c r="AT125" s="198" t="s">
        <v>126</v>
      </c>
      <c r="AU125" s="198" t="s">
        <v>86</v>
      </c>
      <c r="AY125" s="18" t="s">
        <v>124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84</v>
      </c>
      <c r="BK125" s="199">
        <f>ROUND(I125*H125,2)</f>
        <v>0</v>
      </c>
      <c r="BL125" s="18" t="s">
        <v>130</v>
      </c>
      <c r="BM125" s="198" t="s">
        <v>194</v>
      </c>
    </row>
    <row r="126" spans="1:65" s="14" customFormat="1" ht="22.5">
      <c r="B126" s="211"/>
      <c r="C126" s="212"/>
      <c r="D126" s="202" t="s">
        <v>132</v>
      </c>
      <c r="E126" s="213" t="s">
        <v>19</v>
      </c>
      <c r="F126" s="214" t="s">
        <v>195</v>
      </c>
      <c r="G126" s="212"/>
      <c r="H126" s="215">
        <v>3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19"/>
      <c r="U126" s="220"/>
      <c r="AT126" s="221" t="s">
        <v>132</v>
      </c>
      <c r="AU126" s="221" t="s">
        <v>86</v>
      </c>
      <c r="AV126" s="14" t="s">
        <v>86</v>
      </c>
      <c r="AW126" s="14" t="s">
        <v>37</v>
      </c>
      <c r="AX126" s="14" t="s">
        <v>76</v>
      </c>
      <c r="AY126" s="221" t="s">
        <v>124</v>
      </c>
    </row>
    <row r="127" spans="1:65" s="15" customFormat="1" ht="11.25">
      <c r="B127" s="222"/>
      <c r="C127" s="223"/>
      <c r="D127" s="202" t="s">
        <v>132</v>
      </c>
      <c r="E127" s="224" t="s">
        <v>19</v>
      </c>
      <c r="F127" s="225" t="s">
        <v>176</v>
      </c>
      <c r="G127" s="223"/>
      <c r="H127" s="226">
        <v>3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0"/>
      <c r="U127" s="231"/>
      <c r="AT127" s="232" t="s">
        <v>132</v>
      </c>
      <c r="AU127" s="232" t="s">
        <v>86</v>
      </c>
      <c r="AV127" s="15" t="s">
        <v>130</v>
      </c>
      <c r="AW127" s="15" t="s">
        <v>37</v>
      </c>
      <c r="AX127" s="15" t="s">
        <v>84</v>
      </c>
      <c r="AY127" s="232" t="s">
        <v>124</v>
      </c>
    </row>
    <row r="128" spans="1:65" s="12" customFormat="1" ht="22.9" customHeight="1">
      <c r="B128" s="171"/>
      <c r="C128" s="172"/>
      <c r="D128" s="173" t="s">
        <v>75</v>
      </c>
      <c r="E128" s="185" t="s">
        <v>196</v>
      </c>
      <c r="F128" s="185" t="s">
        <v>197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SUM(P129:P137)</f>
        <v>0</v>
      </c>
      <c r="Q128" s="179"/>
      <c r="R128" s="180">
        <f>SUM(R129:R137)</f>
        <v>0</v>
      </c>
      <c r="S128" s="179"/>
      <c r="T128" s="180">
        <f>SUM(T129:T137)</f>
        <v>0</v>
      </c>
      <c r="U128" s="181"/>
      <c r="AR128" s="182" t="s">
        <v>84</v>
      </c>
      <c r="AT128" s="183" t="s">
        <v>75</v>
      </c>
      <c r="AU128" s="183" t="s">
        <v>84</v>
      </c>
      <c r="AY128" s="182" t="s">
        <v>124</v>
      </c>
      <c r="BK128" s="184">
        <f>SUM(BK129:BK137)</f>
        <v>0</v>
      </c>
    </row>
    <row r="129" spans="1:65" s="2" customFormat="1" ht="24" customHeight="1">
      <c r="A129" s="35"/>
      <c r="B129" s="36"/>
      <c r="C129" s="187" t="s">
        <v>198</v>
      </c>
      <c r="D129" s="187" t="s">
        <v>126</v>
      </c>
      <c r="E129" s="188" t="s">
        <v>199</v>
      </c>
      <c r="F129" s="189" t="s">
        <v>200</v>
      </c>
      <c r="G129" s="190" t="s">
        <v>201</v>
      </c>
      <c r="H129" s="191">
        <v>30</v>
      </c>
      <c r="I129" s="192"/>
      <c r="J129" s="193">
        <f>ROUND(I129*H129,2)</f>
        <v>0</v>
      </c>
      <c r="K129" s="189" t="s">
        <v>19</v>
      </c>
      <c r="L129" s="40"/>
      <c r="M129" s="194" t="s">
        <v>19</v>
      </c>
      <c r="N129" s="195" t="s">
        <v>47</v>
      </c>
      <c r="O129" s="65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6">
        <f>S129*H129</f>
        <v>0</v>
      </c>
      <c r="U129" s="197" t="s">
        <v>19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130</v>
      </c>
      <c r="AT129" s="198" t="s">
        <v>126</v>
      </c>
      <c r="AU129" s="198" t="s">
        <v>86</v>
      </c>
      <c r="AY129" s="18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84</v>
      </c>
      <c r="BK129" s="199">
        <f>ROUND(I129*H129,2)</f>
        <v>0</v>
      </c>
      <c r="BL129" s="18" t="s">
        <v>130</v>
      </c>
      <c r="BM129" s="198" t="s">
        <v>202</v>
      </c>
    </row>
    <row r="130" spans="1:65" s="14" customFormat="1" ht="22.5">
      <c r="B130" s="211"/>
      <c r="C130" s="212"/>
      <c r="D130" s="202" t="s">
        <v>132</v>
      </c>
      <c r="E130" s="213" t="s">
        <v>19</v>
      </c>
      <c r="F130" s="214" t="s">
        <v>203</v>
      </c>
      <c r="G130" s="212"/>
      <c r="H130" s="215">
        <v>30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19"/>
      <c r="U130" s="220"/>
      <c r="AT130" s="221" t="s">
        <v>132</v>
      </c>
      <c r="AU130" s="221" t="s">
        <v>86</v>
      </c>
      <c r="AV130" s="14" t="s">
        <v>86</v>
      </c>
      <c r="AW130" s="14" t="s">
        <v>37</v>
      </c>
      <c r="AX130" s="14" t="s">
        <v>76</v>
      </c>
      <c r="AY130" s="221" t="s">
        <v>124</v>
      </c>
    </row>
    <row r="131" spans="1:65" s="15" customFormat="1" ht="11.25">
      <c r="B131" s="222"/>
      <c r="C131" s="223"/>
      <c r="D131" s="202" t="s">
        <v>132</v>
      </c>
      <c r="E131" s="224" t="s">
        <v>19</v>
      </c>
      <c r="F131" s="225" t="s">
        <v>176</v>
      </c>
      <c r="G131" s="223"/>
      <c r="H131" s="226">
        <v>30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0"/>
      <c r="U131" s="231"/>
      <c r="AT131" s="232" t="s">
        <v>132</v>
      </c>
      <c r="AU131" s="232" t="s">
        <v>86</v>
      </c>
      <c r="AV131" s="15" t="s">
        <v>130</v>
      </c>
      <c r="AW131" s="15" t="s">
        <v>37</v>
      </c>
      <c r="AX131" s="15" t="s">
        <v>84</v>
      </c>
      <c r="AY131" s="232" t="s">
        <v>124</v>
      </c>
    </row>
    <row r="132" spans="1:65" s="2" customFormat="1" ht="36" customHeight="1">
      <c r="A132" s="35"/>
      <c r="B132" s="36"/>
      <c r="C132" s="187" t="s">
        <v>204</v>
      </c>
      <c r="D132" s="187" t="s">
        <v>126</v>
      </c>
      <c r="E132" s="188" t="s">
        <v>205</v>
      </c>
      <c r="F132" s="189" t="s">
        <v>206</v>
      </c>
      <c r="G132" s="190" t="s">
        <v>201</v>
      </c>
      <c r="H132" s="191">
        <v>26</v>
      </c>
      <c r="I132" s="192"/>
      <c r="J132" s="193">
        <f>ROUND(I132*H132,2)</f>
        <v>0</v>
      </c>
      <c r="K132" s="189" t="s">
        <v>19</v>
      </c>
      <c r="L132" s="40"/>
      <c r="M132" s="194" t="s">
        <v>19</v>
      </c>
      <c r="N132" s="195" t="s">
        <v>47</v>
      </c>
      <c r="O132" s="65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6">
        <f>S132*H132</f>
        <v>0</v>
      </c>
      <c r="U132" s="197" t="s">
        <v>19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130</v>
      </c>
      <c r="AT132" s="198" t="s">
        <v>126</v>
      </c>
      <c r="AU132" s="198" t="s">
        <v>86</v>
      </c>
      <c r="AY132" s="18" t="s">
        <v>124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84</v>
      </c>
      <c r="BK132" s="199">
        <f>ROUND(I132*H132,2)</f>
        <v>0</v>
      </c>
      <c r="BL132" s="18" t="s">
        <v>130</v>
      </c>
      <c r="BM132" s="198" t="s">
        <v>207</v>
      </c>
    </row>
    <row r="133" spans="1:65" s="14" customFormat="1" ht="11.25">
      <c r="B133" s="211"/>
      <c r="C133" s="212"/>
      <c r="D133" s="202" t="s">
        <v>132</v>
      </c>
      <c r="E133" s="213" t="s">
        <v>19</v>
      </c>
      <c r="F133" s="214" t="s">
        <v>208</v>
      </c>
      <c r="G133" s="212"/>
      <c r="H133" s="215">
        <v>26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19"/>
      <c r="U133" s="220"/>
      <c r="AT133" s="221" t="s">
        <v>132</v>
      </c>
      <c r="AU133" s="221" t="s">
        <v>86</v>
      </c>
      <c r="AV133" s="14" t="s">
        <v>86</v>
      </c>
      <c r="AW133" s="14" t="s">
        <v>37</v>
      </c>
      <c r="AX133" s="14" t="s">
        <v>76</v>
      </c>
      <c r="AY133" s="221" t="s">
        <v>124</v>
      </c>
    </row>
    <row r="134" spans="1:65" s="15" customFormat="1" ht="11.25">
      <c r="B134" s="222"/>
      <c r="C134" s="223"/>
      <c r="D134" s="202" t="s">
        <v>132</v>
      </c>
      <c r="E134" s="224" t="s">
        <v>19</v>
      </c>
      <c r="F134" s="225" t="s">
        <v>176</v>
      </c>
      <c r="G134" s="223"/>
      <c r="H134" s="226">
        <v>26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0"/>
      <c r="U134" s="231"/>
      <c r="AT134" s="232" t="s">
        <v>132</v>
      </c>
      <c r="AU134" s="232" t="s">
        <v>86</v>
      </c>
      <c r="AV134" s="15" t="s">
        <v>130</v>
      </c>
      <c r="AW134" s="15" t="s">
        <v>37</v>
      </c>
      <c r="AX134" s="15" t="s">
        <v>84</v>
      </c>
      <c r="AY134" s="232" t="s">
        <v>124</v>
      </c>
    </row>
    <row r="135" spans="1:65" s="2" customFormat="1" ht="36" customHeight="1">
      <c r="A135" s="35"/>
      <c r="B135" s="36"/>
      <c r="C135" s="187" t="s">
        <v>209</v>
      </c>
      <c r="D135" s="187" t="s">
        <v>126</v>
      </c>
      <c r="E135" s="188" t="s">
        <v>210</v>
      </c>
      <c r="F135" s="189" t="s">
        <v>211</v>
      </c>
      <c r="G135" s="190" t="s">
        <v>201</v>
      </c>
      <c r="H135" s="191">
        <v>105</v>
      </c>
      <c r="I135" s="192"/>
      <c r="J135" s="193">
        <f>ROUND(I135*H135,2)</f>
        <v>0</v>
      </c>
      <c r="K135" s="189" t="s">
        <v>19</v>
      </c>
      <c r="L135" s="40"/>
      <c r="M135" s="194" t="s">
        <v>19</v>
      </c>
      <c r="N135" s="195" t="s">
        <v>47</v>
      </c>
      <c r="O135" s="65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6">
        <f>S135*H135</f>
        <v>0</v>
      </c>
      <c r="U135" s="197" t="s">
        <v>19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130</v>
      </c>
      <c r="AT135" s="198" t="s">
        <v>126</v>
      </c>
      <c r="AU135" s="198" t="s">
        <v>86</v>
      </c>
      <c r="AY135" s="18" t="s">
        <v>124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84</v>
      </c>
      <c r="BK135" s="199">
        <f>ROUND(I135*H135,2)</f>
        <v>0</v>
      </c>
      <c r="BL135" s="18" t="s">
        <v>130</v>
      </c>
      <c r="BM135" s="198" t="s">
        <v>212</v>
      </c>
    </row>
    <row r="136" spans="1:65" s="14" customFormat="1" ht="11.25">
      <c r="B136" s="211"/>
      <c r="C136" s="212"/>
      <c r="D136" s="202" t="s">
        <v>132</v>
      </c>
      <c r="E136" s="213" t="s">
        <v>19</v>
      </c>
      <c r="F136" s="214" t="s">
        <v>213</v>
      </c>
      <c r="G136" s="212"/>
      <c r="H136" s="215">
        <v>105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19"/>
      <c r="U136" s="220"/>
      <c r="AT136" s="221" t="s">
        <v>132</v>
      </c>
      <c r="AU136" s="221" t="s">
        <v>86</v>
      </c>
      <c r="AV136" s="14" t="s">
        <v>86</v>
      </c>
      <c r="AW136" s="14" t="s">
        <v>37</v>
      </c>
      <c r="AX136" s="14" t="s">
        <v>76</v>
      </c>
      <c r="AY136" s="221" t="s">
        <v>124</v>
      </c>
    </row>
    <row r="137" spans="1:65" s="15" customFormat="1" ht="11.25">
      <c r="B137" s="222"/>
      <c r="C137" s="223"/>
      <c r="D137" s="202" t="s">
        <v>132</v>
      </c>
      <c r="E137" s="224" t="s">
        <v>19</v>
      </c>
      <c r="F137" s="225" t="s">
        <v>176</v>
      </c>
      <c r="G137" s="223"/>
      <c r="H137" s="226">
        <v>105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0"/>
      <c r="U137" s="231"/>
      <c r="AT137" s="232" t="s">
        <v>132</v>
      </c>
      <c r="AU137" s="232" t="s">
        <v>86</v>
      </c>
      <c r="AV137" s="15" t="s">
        <v>130</v>
      </c>
      <c r="AW137" s="15" t="s">
        <v>37</v>
      </c>
      <c r="AX137" s="15" t="s">
        <v>84</v>
      </c>
      <c r="AY137" s="232" t="s">
        <v>124</v>
      </c>
    </row>
    <row r="138" spans="1:65" s="12" customFormat="1" ht="25.9" customHeight="1">
      <c r="B138" s="171"/>
      <c r="C138" s="172"/>
      <c r="D138" s="173" t="s">
        <v>75</v>
      </c>
      <c r="E138" s="174" t="s">
        <v>214</v>
      </c>
      <c r="F138" s="174" t="s">
        <v>215</v>
      </c>
      <c r="G138" s="172"/>
      <c r="H138" s="172"/>
      <c r="I138" s="175"/>
      <c r="J138" s="176">
        <f>BK138</f>
        <v>0</v>
      </c>
      <c r="K138" s="172"/>
      <c r="L138" s="177"/>
      <c r="M138" s="178"/>
      <c r="N138" s="179"/>
      <c r="O138" s="179"/>
      <c r="P138" s="180">
        <f>P139</f>
        <v>0</v>
      </c>
      <c r="Q138" s="179"/>
      <c r="R138" s="180">
        <f>R139</f>
        <v>0</v>
      </c>
      <c r="S138" s="179"/>
      <c r="T138" s="180">
        <f>T139</f>
        <v>0</v>
      </c>
      <c r="U138" s="181"/>
      <c r="AR138" s="182" t="s">
        <v>86</v>
      </c>
      <c r="AT138" s="183" t="s">
        <v>75</v>
      </c>
      <c r="AU138" s="183" t="s">
        <v>76</v>
      </c>
      <c r="AY138" s="182" t="s">
        <v>124</v>
      </c>
      <c r="BK138" s="184">
        <f>BK139</f>
        <v>0</v>
      </c>
    </row>
    <row r="139" spans="1:65" s="12" customFormat="1" ht="22.9" customHeight="1">
      <c r="B139" s="171"/>
      <c r="C139" s="172"/>
      <c r="D139" s="173" t="s">
        <v>75</v>
      </c>
      <c r="E139" s="185" t="s">
        <v>216</v>
      </c>
      <c r="F139" s="185" t="s">
        <v>217</v>
      </c>
      <c r="G139" s="172"/>
      <c r="H139" s="172"/>
      <c r="I139" s="175"/>
      <c r="J139" s="186">
        <f>BK139</f>
        <v>0</v>
      </c>
      <c r="K139" s="172"/>
      <c r="L139" s="177"/>
      <c r="M139" s="178"/>
      <c r="N139" s="179"/>
      <c r="O139" s="179"/>
      <c r="P139" s="180">
        <f>SUM(P140:P142)</f>
        <v>0</v>
      </c>
      <c r="Q139" s="179"/>
      <c r="R139" s="180">
        <f>SUM(R140:R142)</f>
        <v>0</v>
      </c>
      <c r="S139" s="179"/>
      <c r="T139" s="180">
        <f>SUM(T140:T142)</f>
        <v>0</v>
      </c>
      <c r="U139" s="181"/>
      <c r="AR139" s="182" t="s">
        <v>86</v>
      </c>
      <c r="AT139" s="183" t="s">
        <v>75</v>
      </c>
      <c r="AU139" s="183" t="s">
        <v>84</v>
      </c>
      <c r="AY139" s="182" t="s">
        <v>124</v>
      </c>
      <c r="BK139" s="184">
        <f>SUM(BK140:BK142)</f>
        <v>0</v>
      </c>
    </row>
    <row r="140" spans="1:65" s="2" customFormat="1" ht="24" customHeight="1">
      <c r="A140" s="35"/>
      <c r="B140" s="36"/>
      <c r="C140" s="187" t="s">
        <v>8</v>
      </c>
      <c r="D140" s="187" t="s">
        <v>126</v>
      </c>
      <c r="E140" s="188" t="s">
        <v>218</v>
      </c>
      <c r="F140" s="189" t="s">
        <v>219</v>
      </c>
      <c r="G140" s="190" t="s">
        <v>201</v>
      </c>
      <c r="H140" s="191">
        <v>131</v>
      </c>
      <c r="I140" s="192"/>
      <c r="J140" s="193">
        <f>ROUND(I140*H140,2)</f>
        <v>0</v>
      </c>
      <c r="K140" s="189" t="s">
        <v>19</v>
      </c>
      <c r="L140" s="40"/>
      <c r="M140" s="194" t="s">
        <v>19</v>
      </c>
      <c r="N140" s="195" t="s">
        <v>47</v>
      </c>
      <c r="O140" s="65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6">
        <f>S140*H140</f>
        <v>0</v>
      </c>
      <c r="U140" s="197" t="s">
        <v>19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220</v>
      </c>
      <c r="AT140" s="198" t="s">
        <v>126</v>
      </c>
      <c r="AU140" s="198" t="s">
        <v>86</v>
      </c>
      <c r="AY140" s="18" t="s">
        <v>124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84</v>
      </c>
      <c r="BK140" s="199">
        <f>ROUND(I140*H140,2)</f>
        <v>0</v>
      </c>
      <c r="BL140" s="18" t="s">
        <v>220</v>
      </c>
      <c r="BM140" s="198" t="s">
        <v>221</v>
      </c>
    </row>
    <row r="141" spans="1:65" s="14" customFormat="1" ht="11.25">
      <c r="B141" s="211"/>
      <c r="C141" s="212"/>
      <c r="D141" s="202" t="s">
        <v>132</v>
      </c>
      <c r="E141" s="213" t="s">
        <v>19</v>
      </c>
      <c r="F141" s="214" t="s">
        <v>222</v>
      </c>
      <c r="G141" s="212"/>
      <c r="H141" s="215">
        <v>131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19"/>
      <c r="U141" s="220"/>
      <c r="AT141" s="221" t="s">
        <v>132</v>
      </c>
      <c r="AU141" s="221" t="s">
        <v>86</v>
      </c>
      <c r="AV141" s="14" t="s">
        <v>86</v>
      </c>
      <c r="AW141" s="14" t="s">
        <v>37</v>
      </c>
      <c r="AX141" s="14" t="s">
        <v>76</v>
      </c>
      <c r="AY141" s="221" t="s">
        <v>124</v>
      </c>
    </row>
    <row r="142" spans="1:65" s="15" customFormat="1" ht="11.25">
      <c r="B142" s="222"/>
      <c r="C142" s="223"/>
      <c r="D142" s="202" t="s">
        <v>132</v>
      </c>
      <c r="E142" s="224" t="s">
        <v>19</v>
      </c>
      <c r="F142" s="225" t="s">
        <v>176</v>
      </c>
      <c r="G142" s="223"/>
      <c r="H142" s="226">
        <v>131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0"/>
      <c r="U142" s="231"/>
      <c r="AT142" s="232" t="s">
        <v>132</v>
      </c>
      <c r="AU142" s="232" t="s">
        <v>86</v>
      </c>
      <c r="AV142" s="15" t="s">
        <v>130</v>
      </c>
      <c r="AW142" s="15" t="s">
        <v>37</v>
      </c>
      <c r="AX142" s="15" t="s">
        <v>84</v>
      </c>
      <c r="AY142" s="232" t="s">
        <v>124</v>
      </c>
    </row>
    <row r="143" spans="1:65" s="12" customFormat="1" ht="25.9" customHeight="1">
      <c r="B143" s="171"/>
      <c r="C143" s="172"/>
      <c r="D143" s="173" t="s">
        <v>75</v>
      </c>
      <c r="E143" s="174" t="s">
        <v>223</v>
      </c>
      <c r="F143" s="174" t="s">
        <v>91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SUM(P144:P145)</f>
        <v>0</v>
      </c>
      <c r="Q143" s="179"/>
      <c r="R143" s="180">
        <f>SUM(R144:R145)</f>
        <v>0</v>
      </c>
      <c r="S143" s="179"/>
      <c r="T143" s="180">
        <f>SUM(T144:T145)</f>
        <v>0</v>
      </c>
      <c r="U143" s="181"/>
      <c r="AR143" s="182" t="s">
        <v>130</v>
      </c>
      <c r="AT143" s="183" t="s">
        <v>75</v>
      </c>
      <c r="AU143" s="183" t="s">
        <v>76</v>
      </c>
      <c r="AY143" s="182" t="s">
        <v>124</v>
      </c>
      <c r="BK143" s="184">
        <f>SUM(BK144:BK145)</f>
        <v>0</v>
      </c>
    </row>
    <row r="144" spans="1:65" s="2" customFormat="1" ht="24" customHeight="1">
      <c r="A144" s="35"/>
      <c r="B144" s="36"/>
      <c r="C144" s="187" t="s">
        <v>220</v>
      </c>
      <c r="D144" s="187" t="s">
        <v>126</v>
      </c>
      <c r="E144" s="188" t="s">
        <v>224</v>
      </c>
      <c r="F144" s="189" t="s">
        <v>225</v>
      </c>
      <c r="G144" s="190" t="s">
        <v>226</v>
      </c>
      <c r="H144" s="191">
        <v>1</v>
      </c>
      <c r="I144" s="192"/>
      <c r="J144" s="193">
        <f>ROUND(I144*H144,2)</f>
        <v>0</v>
      </c>
      <c r="K144" s="189" t="s">
        <v>19</v>
      </c>
      <c r="L144" s="40"/>
      <c r="M144" s="194" t="s">
        <v>19</v>
      </c>
      <c r="N144" s="195" t="s">
        <v>47</v>
      </c>
      <c r="O144" s="65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6">
        <f>S144*H144</f>
        <v>0</v>
      </c>
      <c r="U144" s="197" t="s">
        <v>19</v>
      </c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227</v>
      </c>
      <c r="AT144" s="198" t="s">
        <v>126</v>
      </c>
      <c r="AU144" s="198" t="s">
        <v>84</v>
      </c>
      <c r="AY144" s="18" t="s">
        <v>124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84</v>
      </c>
      <c r="BK144" s="199">
        <f>ROUND(I144*H144,2)</f>
        <v>0</v>
      </c>
      <c r="BL144" s="18" t="s">
        <v>227</v>
      </c>
      <c r="BM144" s="198" t="s">
        <v>228</v>
      </c>
    </row>
    <row r="145" spans="1:51" s="14" customFormat="1" ht="11.25">
      <c r="B145" s="211"/>
      <c r="C145" s="212"/>
      <c r="D145" s="202" t="s">
        <v>132</v>
      </c>
      <c r="E145" s="213" t="s">
        <v>19</v>
      </c>
      <c r="F145" s="214" t="s">
        <v>229</v>
      </c>
      <c r="G145" s="212"/>
      <c r="H145" s="215">
        <v>1</v>
      </c>
      <c r="I145" s="216"/>
      <c r="J145" s="212"/>
      <c r="K145" s="212"/>
      <c r="L145" s="217"/>
      <c r="M145" s="233"/>
      <c r="N145" s="234"/>
      <c r="O145" s="234"/>
      <c r="P145" s="234"/>
      <c r="Q145" s="234"/>
      <c r="R145" s="234"/>
      <c r="S145" s="234"/>
      <c r="T145" s="234"/>
      <c r="U145" s="235"/>
      <c r="AT145" s="221" t="s">
        <v>132</v>
      </c>
      <c r="AU145" s="221" t="s">
        <v>84</v>
      </c>
      <c r="AV145" s="14" t="s">
        <v>86</v>
      </c>
      <c r="AW145" s="14" t="s">
        <v>37</v>
      </c>
      <c r="AX145" s="14" t="s">
        <v>84</v>
      </c>
      <c r="AY145" s="221" t="s">
        <v>124</v>
      </c>
    </row>
    <row r="146" spans="1:51" s="2" customFormat="1" ht="6.95" customHeight="1">
      <c r="A146" s="35"/>
      <c r="B146" s="48"/>
      <c r="C146" s="49"/>
      <c r="D146" s="49"/>
      <c r="E146" s="49"/>
      <c r="F146" s="49"/>
      <c r="G146" s="49"/>
      <c r="H146" s="49"/>
      <c r="I146" s="137"/>
      <c r="J146" s="49"/>
      <c r="K146" s="49"/>
      <c r="L146" s="40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algorithmName="SHA-512" hashValue="Ho8ZddtQb3HyAXu98NFSkiuwBu+6tMMOxiA/Ahc4HyKkHFqy1Xs9wkNT5siYFPH8Xnqu8rgXu4gFR2CBjwJzsg==" saltValue="Hye+8/WGdbneLGrdBW9kkSArxvXIM9u/Ayro/xJoYVyXFp8XUWuEUMrC9k8rbIfk25wgr0qxW8tsrzOdgEVkoQ==" spinCount="100000" sheet="1" objects="1" scenarios="1" formatColumns="0" formatRows="0" autoFilter="0"/>
  <autoFilter ref="C86:K14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8" t="s">
        <v>89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86</v>
      </c>
    </row>
    <row r="4" spans="1:46" s="1" customFormat="1" ht="24.95" customHeight="1">
      <c r="B4" s="21"/>
      <c r="D4" s="106" t="s">
        <v>93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69" t="str">
        <f>'Rekapitulace stavby'!K6</f>
        <v>Opěrné zdi - potok Temenec</v>
      </c>
      <c r="F7" s="370"/>
      <c r="G7" s="370"/>
      <c r="H7" s="370"/>
      <c r="I7" s="102"/>
      <c r="L7" s="21"/>
    </row>
    <row r="8" spans="1:46" s="2" customFormat="1" ht="12" customHeight="1">
      <c r="A8" s="35"/>
      <c r="B8" s="40"/>
      <c r="C8" s="35"/>
      <c r="D8" s="108" t="s">
        <v>94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230</v>
      </c>
      <c r="F9" s="372"/>
      <c r="G9" s="372"/>
      <c r="H9" s="372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7. 8. 2019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27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28</v>
      </c>
      <c r="F15" s="35"/>
      <c r="G15" s="35"/>
      <c r="H15" s="35"/>
      <c r="I15" s="112" t="s">
        <v>29</v>
      </c>
      <c r="J15" s="111" t="s">
        <v>30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31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12" t="s">
        <v>29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33</v>
      </c>
      <c r="E20" s="35"/>
      <c r="F20" s="35"/>
      <c r="G20" s="35"/>
      <c r="H20" s="35"/>
      <c r="I20" s="112" t="s">
        <v>26</v>
      </c>
      <c r="J20" s="111" t="s">
        <v>34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35</v>
      </c>
      <c r="F21" s="35"/>
      <c r="G21" s="35"/>
      <c r="H21" s="35"/>
      <c r="I21" s="112" t="s">
        <v>29</v>
      </c>
      <c r="J21" s="111" t="s">
        <v>36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38</v>
      </c>
      <c r="E23" s="35"/>
      <c r="F23" s="35"/>
      <c r="G23" s="35"/>
      <c r="H23" s="35"/>
      <c r="I23" s="112" t="s">
        <v>26</v>
      </c>
      <c r="J23" s="111" t="s">
        <v>34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35</v>
      </c>
      <c r="F24" s="35"/>
      <c r="G24" s="35"/>
      <c r="H24" s="35"/>
      <c r="I24" s="112" t="s">
        <v>29</v>
      </c>
      <c r="J24" s="111" t="s">
        <v>39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40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89.25" customHeight="1">
      <c r="A27" s="114"/>
      <c r="B27" s="115"/>
      <c r="C27" s="114"/>
      <c r="D27" s="114"/>
      <c r="E27" s="375" t="s">
        <v>41</v>
      </c>
      <c r="F27" s="375"/>
      <c r="G27" s="375"/>
      <c r="H27" s="375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109"/>
      <c r="J30" s="121">
        <f>ROUND(J87,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3" t="s">
        <v>43</v>
      </c>
      <c r="J32" s="122" t="s">
        <v>45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46</v>
      </c>
      <c r="E33" s="108" t="s">
        <v>47</v>
      </c>
      <c r="F33" s="125">
        <f>ROUND((SUM(BE87:BE285)),  2)</f>
        <v>0</v>
      </c>
      <c r="G33" s="35"/>
      <c r="H33" s="35"/>
      <c r="I33" s="126">
        <v>0.21</v>
      </c>
      <c r="J33" s="125">
        <f>ROUND(((SUM(BE87:BE285))*I33),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48</v>
      </c>
      <c r="F34" s="125">
        <f>ROUND((SUM(BF87:BF285)),  2)</f>
        <v>0</v>
      </c>
      <c r="G34" s="35"/>
      <c r="H34" s="35"/>
      <c r="I34" s="126">
        <v>0.15</v>
      </c>
      <c r="J34" s="125">
        <f>ROUND(((SUM(BF87:BF285))*I34),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49</v>
      </c>
      <c r="F35" s="125">
        <f>ROUND((SUM(BG87:BG285)),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50</v>
      </c>
      <c r="F36" s="125">
        <f>ROUND((SUM(BH87:BH285)),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51</v>
      </c>
      <c r="F37" s="125">
        <f>ROUND((SUM(BI87:BI285)),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6" t="str">
        <f>E7</f>
        <v>Opěrné zdi - potok Temenec</v>
      </c>
      <c r="F48" s="377"/>
      <c r="G48" s="377"/>
      <c r="H48" s="377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94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02 - Úprava vodního toku</v>
      </c>
      <c r="F50" s="378"/>
      <c r="G50" s="378"/>
      <c r="H50" s="378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Šumperk</v>
      </c>
      <c r="G52" s="37"/>
      <c r="H52" s="37"/>
      <c r="I52" s="112" t="s">
        <v>23</v>
      </c>
      <c r="J52" s="60" t="str">
        <f>IF(J12="","",J12)</f>
        <v>7. 8. 2019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3.15" customHeight="1">
      <c r="A54" s="35"/>
      <c r="B54" s="36"/>
      <c r="C54" s="30" t="s">
        <v>25</v>
      </c>
      <c r="D54" s="37"/>
      <c r="E54" s="37"/>
      <c r="F54" s="28" t="str">
        <f>E15</f>
        <v>Město Šumperk</v>
      </c>
      <c r="G54" s="37"/>
      <c r="H54" s="37"/>
      <c r="I54" s="112" t="s">
        <v>33</v>
      </c>
      <c r="J54" s="33" t="str">
        <f>E21</f>
        <v>TERRA-POZEMKOVÉ ÚPRAVY, s.r.o.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43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112" t="s">
        <v>38</v>
      </c>
      <c r="J55" s="33" t="str">
        <f>E24</f>
        <v>TERRA-POZEMKOVÉ ÚPRAVY, s.r.o.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97</v>
      </c>
      <c r="D57" s="142"/>
      <c r="E57" s="142"/>
      <c r="F57" s="142"/>
      <c r="G57" s="142"/>
      <c r="H57" s="142"/>
      <c r="I57" s="143"/>
      <c r="J57" s="144" t="s">
        <v>98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74</v>
      </c>
      <c r="D59" s="37"/>
      <c r="E59" s="37"/>
      <c r="F59" s="37"/>
      <c r="G59" s="37"/>
      <c r="H59" s="37"/>
      <c r="I59" s="109"/>
      <c r="J59" s="78">
        <f>J87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46"/>
      <c r="C60" s="147"/>
      <c r="D60" s="148" t="s">
        <v>100</v>
      </c>
      <c r="E60" s="149"/>
      <c r="F60" s="149"/>
      <c r="G60" s="149"/>
      <c r="H60" s="149"/>
      <c r="I60" s="150"/>
      <c r="J60" s="151">
        <f>J88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101</v>
      </c>
      <c r="E61" s="156"/>
      <c r="F61" s="156"/>
      <c r="G61" s="156"/>
      <c r="H61" s="156"/>
      <c r="I61" s="157"/>
      <c r="J61" s="158">
        <f>J89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231</v>
      </c>
      <c r="E62" s="156"/>
      <c r="F62" s="156"/>
      <c r="G62" s="156"/>
      <c r="H62" s="156"/>
      <c r="I62" s="157"/>
      <c r="J62" s="158">
        <f>J145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232</v>
      </c>
      <c r="E63" s="156"/>
      <c r="F63" s="156"/>
      <c r="G63" s="156"/>
      <c r="H63" s="156"/>
      <c r="I63" s="157"/>
      <c r="J63" s="158">
        <f>J156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102</v>
      </c>
      <c r="E64" s="156"/>
      <c r="F64" s="156"/>
      <c r="G64" s="156"/>
      <c r="H64" s="156"/>
      <c r="I64" s="157"/>
      <c r="J64" s="158">
        <f>J188</f>
        <v>0</v>
      </c>
      <c r="K64" s="154"/>
      <c r="L64" s="159"/>
    </row>
    <row r="65" spans="1:31" s="10" customFormat="1" ht="19.899999999999999" customHeight="1">
      <c r="B65" s="153"/>
      <c r="C65" s="154"/>
      <c r="D65" s="155" t="s">
        <v>233</v>
      </c>
      <c r="E65" s="156"/>
      <c r="F65" s="156"/>
      <c r="G65" s="156"/>
      <c r="H65" s="156"/>
      <c r="I65" s="157"/>
      <c r="J65" s="158">
        <f>J213</f>
        <v>0</v>
      </c>
      <c r="K65" s="154"/>
      <c r="L65" s="159"/>
    </row>
    <row r="66" spans="1:31" s="10" customFormat="1" ht="19.899999999999999" customHeight="1">
      <c r="B66" s="153"/>
      <c r="C66" s="154"/>
      <c r="D66" s="155" t="s">
        <v>103</v>
      </c>
      <c r="E66" s="156"/>
      <c r="F66" s="156"/>
      <c r="G66" s="156"/>
      <c r="H66" s="156"/>
      <c r="I66" s="157"/>
      <c r="J66" s="158">
        <f>J228</f>
        <v>0</v>
      </c>
      <c r="K66" s="154"/>
      <c r="L66" s="159"/>
    </row>
    <row r="67" spans="1:31" s="10" customFormat="1" ht="19.899999999999999" customHeight="1">
      <c r="B67" s="153"/>
      <c r="C67" s="154"/>
      <c r="D67" s="155" t="s">
        <v>234</v>
      </c>
      <c r="E67" s="156"/>
      <c r="F67" s="156"/>
      <c r="G67" s="156"/>
      <c r="H67" s="156"/>
      <c r="I67" s="157"/>
      <c r="J67" s="158">
        <f>J284</f>
        <v>0</v>
      </c>
      <c r="K67" s="154"/>
      <c r="L67" s="159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37"/>
      <c r="J69" s="49"/>
      <c r="K69" s="49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0"/>
      <c r="J73" s="51"/>
      <c r="K73" s="51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108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76" t="str">
        <f>E7</f>
        <v>Opěrné zdi - potok Temenec</v>
      </c>
      <c r="F77" s="377"/>
      <c r="G77" s="377"/>
      <c r="H77" s="37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94</v>
      </c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49" t="str">
        <f>E9</f>
        <v>SO 02 - Úprava vodního toku</v>
      </c>
      <c r="F79" s="378"/>
      <c r="G79" s="378"/>
      <c r="H79" s="378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09"/>
      <c r="J80" s="37"/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>Šumperk</v>
      </c>
      <c r="G81" s="37"/>
      <c r="H81" s="37"/>
      <c r="I81" s="112" t="s">
        <v>23</v>
      </c>
      <c r="J81" s="60" t="str">
        <f>IF(J12="","",J12)</f>
        <v>7. 8. 2019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43.15" customHeight="1">
      <c r="A83" s="35"/>
      <c r="B83" s="36"/>
      <c r="C83" s="30" t="s">
        <v>25</v>
      </c>
      <c r="D83" s="37"/>
      <c r="E83" s="37"/>
      <c r="F83" s="28" t="str">
        <f>E15</f>
        <v>Město Šumperk</v>
      </c>
      <c r="G83" s="37"/>
      <c r="H83" s="37"/>
      <c r="I83" s="112" t="s">
        <v>33</v>
      </c>
      <c r="J83" s="33" t="str">
        <f>E21</f>
        <v>TERRA-POZEMKOVÉ ÚPRAVY, s.r.o.</v>
      </c>
      <c r="K83" s="37"/>
      <c r="L83" s="11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43.15" customHeight="1">
      <c r="A84" s="35"/>
      <c r="B84" s="36"/>
      <c r="C84" s="30" t="s">
        <v>31</v>
      </c>
      <c r="D84" s="37"/>
      <c r="E84" s="37"/>
      <c r="F84" s="28" t="str">
        <f>IF(E18="","",E18)</f>
        <v>Vyplň údaj</v>
      </c>
      <c r="G84" s="37"/>
      <c r="H84" s="37"/>
      <c r="I84" s="112" t="s">
        <v>38</v>
      </c>
      <c r="J84" s="33" t="str">
        <f>E24</f>
        <v>TERRA-POZEMKOVÉ ÚPRAVY, s.r.o.</v>
      </c>
      <c r="K84" s="37"/>
      <c r="L84" s="11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09"/>
      <c r="J85" s="37"/>
      <c r="K85" s="37"/>
      <c r="L85" s="11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0"/>
      <c r="B86" s="161"/>
      <c r="C86" s="162" t="s">
        <v>109</v>
      </c>
      <c r="D86" s="163" t="s">
        <v>61</v>
      </c>
      <c r="E86" s="163" t="s">
        <v>57</v>
      </c>
      <c r="F86" s="163" t="s">
        <v>58</v>
      </c>
      <c r="G86" s="163" t="s">
        <v>110</v>
      </c>
      <c r="H86" s="163" t="s">
        <v>111</v>
      </c>
      <c r="I86" s="164" t="s">
        <v>112</v>
      </c>
      <c r="J86" s="163" t="s">
        <v>98</v>
      </c>
      <c r="K86" s="165" t="s">
        <v>113</v>
      </c>
      <c r="L86" s="166"/>
      <c r="M86" s="69" t="s">
        <v>19</v>
      </c>
      <c r="N86" s="70" t="s">
        <v>46</v>
      </c>
      <c r="O86" s="70" t="s">
        <v>114</v>
      </c>
      <c r="P86" s="70" t="s">
        <v>115</v>
      </c>
      <c r="Q86" s="70" t="s">
        <v>116</v>
      </c>
      <c r="R86" s="70" t="s">
        <v>117</v>
      </c>
      <c r="S86" s="70" t="s">
        <v>118</v>
      </c>
      <c r="T86" s="70" t="s">
        <v>119</v>
      </c>
      <c r="U86" s="71" t="s">
        <v>120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/>
    </row>
    <row r="87" spans="1:65" s="2" customFormat="1" ht="22.9" customHeight="1">
      <c r="A87" s="35"/>
      <c r="B87" s="36"/>
      <c r="C87" s="76" t="s">
        <v>121</v>
      </c>
      <c r="D87" s="37"/>
      <c r="E87" s="37"/>
      <c r="F87" s="37"/>
      <c r="G87" s="37"/>
      <c r="H87" s="37"/>
      <c r="I87" s="109"/>
      <c r="J87" s="167">
        <f>BK87</f>
        <v>0</v>
      </c>
      <c r="K87" s="37"/>
      <c r="L87" s="40"/>
      <c r="M87" s="72"/>
      <c r="N87" s="168"/>
      <c r="O87" s="73"/>
      <c r="P87" s="169">
        <f>P88</f>
        <v>0</v>
      </c>
      <c r="Q87" s="73"/>
      <c r="R87" s="169">
        <f>R88</f>
        <v>1536.6352532034605</v>
      </c>
      <c r="S87" s="73"/>
      <c r="T87" s="169">
        <f>T88</f>
        <v>27.650000000000002</v>
      </c>
      <c r="U87" s="74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75</v>
      </c>
      <c r="AU87" s="18" t="s">
        <v>99</v>
      </c>
      <c r="BK87" s="170">
        <f>BK88</f>
        <v>0</v>
      </c>
    </row>
    <row r="88" spans="1:65" s="12" customFormat="1" ht="25.9" customHeight="1">
      <c r="B88" s="171"/>
      <c r="C88" s="172"/>
      <c r="D88" s="173" t="s">
        <v>75</v>
      </c>
      <c r="E88" s="174" t="s">
        <v>122</v>
      </c>
      <c r="F88" s="174" t="s">
        <v>123</v>
      </c>
      <c r="G88" s="172"/>
      <c r="H88" s="172"/>
      <c r="I88" s="175"/>
      <c r="J88" s="176">
        <f>BK88</f>
        <v>0</v>
      </c>
      <c r="K88" s="172"/>
      <c r="L88" s="177"/>
      <c r="M88" s="178"/>
      <c r="N88" s="179"/>
      <c r="O88" s="179"/>
      <c r="P88" s="180">
        <f>P89+P145+P156+P188+P213+P228+P284</f>
        <v>0</v>
      </c>
      <c r="Q88" s="179"/>
      <c r="R88" s="180">
        <f>R89+R145+R156+R188+R213+R228+R284</f>
        <v>1536.6352532034605</v>
      </c>
      <c r="S88" s="179"/>
      <c r="T88" s="180">
        <f>T89+T145+T156+T188+T213+T228+T284</f>
        <v>27.650000000000002</v>
      </c>
      <c r="U88" s="181"/>
      <c r="AR88" s="182" t="s">
        <v>84</v>
      </c>
      <c r="AT88" s="183" t="s">
        <v>75</v>
      </c>
      <c r="AU88" s="183" t="s">
        <v>76</v>
      </c>
      <c r="AY88" s="182" t="s">
        <v>124</v>
      </c>
      <c r="BK88" s="184">
        <f>BK89+BK145+BK156+BK188+BK213+BK228+BK284</f>
        <v>0</v>
      </c>
    </row>
    <row r="89" spans="1:65" s="12" customFormat="1" ht="22.9" customHeight="1">
      <c r="B89" s="171"/>
      <c r="C89" s="172"/>
      <c r="D89" s="173" t="s">
        <v>75</v>
      </c>
      <c r="E89" s="185" t="s">
        <v>84</v>
      </c>
      <c r="F89" s="185" t="s">
        <v>125</v>
      </c>
      <c r="G89" s="172"/>
      <c r="H89" s="172"/>
      <c r="I89" s="175"/>
      <c r="J89" s="186">
        <f>BK89</f>
        <v>0</v>
      </c>
      <c r="K89" s="172"/>
      <c r="L89" s="177"/>
      <c r="M89" s="178"/>
      <c r="N89" s="179"/>
      <c r="O89" s="179"/>
      <c r="P89" s="180">
        <f>SUM(P90:P144)</f>
        <v>0</v>
      </c>
      <c r="Q89" s="179"/>
      <c r="R89" s="180">
        <f>SUM(R90:R144)</f>
        <v>139.96399499999998</v>
      </c>
      <c r="S89" s="179"/>
      <c r="T89" s="180">
        <f>SUM(T90:T144)</f>
        <v>27.3</v>
      </c>
      <c r="U89" s="181"/>
      <c r="AR89" s="182" t="s">
        <v>84</v>
      </c>
      <c r="AT89" s="183" t="s">
        <v>75</v>
      </c>
      <c r="AU89" s="183" t="s">
        <v>84</v>
      </c>
      <c r="AY89" s="182" t="s">
        <v>124</v>
      </c>
      <c r="BK89" s="184">
        <f>SUM(BK90:BK144)</f>
        <v>0</v>
      </c>
    </row>
    <row r="90" spans="1:65" s="2" customFormat="1" ht="36" customHeight="1">
      <c r="A90" s="35"/>
      <c r="B90" s="36"/>
      <c r="C90" s="187" t="s">
        <v>84</v>
      </c>
      <c r="D90" s="187" t="s">
        <v>126</v>
      </c>
      <c r="E90" s="188" t="s">
        <v>235</v>
      </c>
      <c r="F90" s="189" t="s">
        <v>236</v>
      </c>
      <c r="G90" s="190" t="s">
        <v>171</v>
      </c>
      <c r="H90" s="191">
        <v>15</v>
      </c>
      <c r="I90" s="192"/>
      <c r="J90" s="193">
        <f>ROUND(I90*H90,2)</f>
        <v>0</v>
      </c>
      <c r="K90" s="189" t="s">
        <v>147</v>
      </c>
      <c r="L90" s="40"/>
      <c r="M90" s="194" t="s">
        <v>19</v>
      </c>
      <c r="N90" s="195" t="s">
        <v>47</v>
      </c>
      <c r="O90" s="65"/>
      <c r="P90" s="196">
        <f>O90*H90</f>
        <v>0</v>
      </c>
      <c r="Q90" s="196">
        <v>0</v>
      </c>
      <c r="R90" s="196">
        <f>Q90*H90</f>
        <v>0</v>
      </c>
      <c r="S90" s="196">
        <v>1.82</v>
      </c>
      <c r="T90" s="196">
        <f>S90*H90</f>
        <v>27.3</v>
      </c>
      <c r="U90" s="197" t="s">
        <v>19</v>
      </c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8" t="s">
        <v>130</v>
      </c>
      <c r="AT90" s="198" t="s">
        <v>126</v>
      </c>
      <c r="AU90" s="198" t="s">
        <v>86</v>
      </c>
      <c r="AY90" s="18" t="s">
        <v>124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84</v>
      </c>
      <c r="BK90" s="199">
        <f>ROUND(I90*H90,2)</f>
        <v>0</v>
      </c>
      <c r="BL90" s="18" t="s">
        <v>130</v>
      </c>
      <c r="BM90" s="198" t="s">
        <v>237</v>
      </c>
    </row>
    <row r="91" spans="1:65" s="14" customFormat="1" ht="11.25">
      <c r="B91" s="211"/>
      <c r="C91" s="212"/>
      <c r="D91" s="202" t="s">
        <v>132</v>
      </c>
      <c r="E91" s="213" t="s">
        <v>19</v>
      </c>
      <c r="F91" s="214" t="s">
        <v>238</v>
      </c>
      <c r="G91" s="212"/>
      <c r="H91" s="215">
        <v>15</v>
      </c>
      <c r="I91" s="216"/>
      <c r="J91" s="212"/>
      <c r="K91" s="212"/>
      <c r="L91" s="217"/>
      <c r="M91" s="218"/>
      <c r="N91" s="219"/>
      <c r="O91" s="219"/>
      <c r="P91" s="219"/>
      <c r="Q91" s="219"/>
      <c r="R91" s="219"/>
      <c r="S91" s="219"/>
      <c r="T91" s="219"/>
      <c r="U91" s="220"/>
      <c r="AT91" s="221" t="s">
        <v>132</v>
      </c>
      <c r="AU91" s="221" t="s">
        <v>86</v>
      </c>
      <c r="AV91" s="14" t="s">
        <v>86</v>
      </c>
      <c r="AW91" s="14" t="s">
        <v>37</v>
      </c>
      <c r="AX91" s="14" t="s">
        <v>76</v>
      </c>
      <c r="AY91" s="221" t="s">
        <v>124</v>
      </c>
    </row>
    <row r="92" spans="1:65" s="15" customFormat="1" ht="11.25">
      <c r="B92" s="222"/>
      <c r="C92" s="223"/>
      <c r="D92" s="202" t="s">
        <v>132</v>
      </c>
      <c r="E92" s="224" t="s">
        <v>19</v>
      </c>
      <c r="F92" s="225" t="s">
        <v>176</v>
      </c>
      <c r="G92" s="223"/>
      <c r="H92" s="226">
        <v>15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0"/>
      <c r="U92" s="231"/>
      <c r="AT92" s="232" t="s">
        <v>132</v>
      </c>
      <c r="AU92" s="232" t="s">
        <v>86</v>
      </c>
      <c r="AV92" s="15" t="s">
        <v>130</v>
      </c>
      <c r="AW92" s="15" t="s">
        <v>37</v>
      </c>
      <c r="AX92" s="15" t="s">
        <v>84</v>
      </c>
      <c r="AY92" s="232" t="s">
        <v>124</v>
      </c>
    </row>
    <row r="93" spans="1:65" s="2" customFormat="1" ht="36" customHeight="1">
      <c r="A93" s="35"/>
      <c r="B93" s="36"/>
      <c r="C93" s="187" t="s">
        <v>86</v>
      </c>
      <c r="D93" s="187" t="s">
        <v>126</v>
      </c>
      <c r="E93" s="188" t="s">
        <v>239</v>
      </c>
      <c r="F93" s="189" t="s">
        <v>240</v>
      </c>
      <c r="G93" s="190" t="s">
        <v>171</v>
      </c>
      <c r="H93" s="191">
        <v>582</v>
      </c>
      <c r="I93" s="192"/>
      <c r="J93" s="193">
        <f>ROUND(I93*H93,2)</f>
        <v>0</v>
      </c>
      <c r="K93" s="189" t="s">
        <v>147</v>
      </c>
      <c r="L93" s="40"/>
      <c r="M93" s="194" t="s">
        <v>19</v>
      </c>
      <c r="N93" s="195" t="s">
        <v>47</v>
      </c>
      <c r="O93" s="65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6">
        <f>S93*H93</f>
        <v>0</v>
      </c>
      <c r="U93" s="197" t="s">
        <v>19</v>
      </c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8" t="s">
        <v>130</v>
      </c>
      <c r="AT93" s="198" t="s">
        <v>126</v>
      </c>
      <c r="AU93" s="198" t="s">
        <v>86</v>
      </c>
      <c r="AY93" s="18" t="s">
        <v>124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84</v>
      </c>
      <c r="BK93" s="199">
        <f>ROUND(I93*H93,2)</f>
        <v>0</v>
      </c>
      <c r="BL93" s="18" t="s">
        <v>130</v>
      </c>
      <c r="BM93" s="198" t="s">
        <v>241</v>
      </c>
    </row>
    <row r="94" spans="1:65" s="14" customFormat="1" ht="11.25">
      <c r="B94" s="211"/>
      <c r="C94" s="212"/>
      <c r="D94" s="202" t="s">
        <v>132</v>
      </c>
      <c r="E94" s="213" t="s">
        <v>19</v>
      </c>
      <c r="F94" s="214" t="s">
        <v>242</v>
      </c>
      <c r="G94" s="212"/>
      <c r="H94" s="215">
        <v>582</v>
      </c>
      <c r="I94" s="216"/>
      <c r="J94" s="212"/>
      <c r="K94" s="212"/>
      <c r="L94" s="217"/>
      <c r="M94" s="218"/>
      <c r="N94" s="219"/>
      <c r="O94" s="219"/>
      <c r="P94" s="219"/>
      <c r="Q94" s="219"/>
      <c r="R94" s="219"/>
      <c r="S94" s="219"/>
      <c r="T94" s="219"/>
      <c r="U94" s="220"/>
      <c r="AT94" s="221" t="s">
        <v>132</v>
      </c>
      <c r="AU94" s="221" t="s">
        <v>86</v>
      </c>
      <c r="AV94" s="14" t="s">
        <v>86</v>
      </c>
      <c r="AW94" s="14" t="s">
        <v>37</v>
      </c>
      <c r="AX94" s="14" t="s">
        <v>84</v>
      </c>
      <c r="AY94" s="221" t="s">
        <v>124</v>
      </c>
    </row>
    <row r="95" spans="1:65" s="2" customFormat="1" ht="48" customHeight="1">
      <c r="A95" s="35"/>
      <c r="B95" s="36"/>
      <c r="C95" s="187" t="s">
        <v>143</v>
      </c>
      <c r="D95" s="187" t="s">
        <v>126</v>
      </c>
      <c r="E95" s="188" t="s">
        <v>243</v>
      </c>
      <c r="F95" s="189" t="s">
        <v>244</v>
      </c>
      <c r="G95" s="190" t="s">
        <v>171</v>
      </c>
      <c r="H95" s="191">
        <v>291</v>
      </c>
      <c r="I95" s="192"/>
      <c r="J95" s="193">
        <f>ROUND(I95*H95,2)</f>
        <v>0</v>
      </c>
      <c r="K95" s="189" t="s">
        <v>147</v>
      </c>
      <c r="L95" s="40"/>
      <c r="M95" s="194" t="s">
        <v>19</v>
      </c>
      <c r="N95" s="195" t="s">
        <v>47</v>
      </c>
      <c r="O95" s="65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6">
        <f>S95*H95</f>
        <v>0</v>
      </c>
      <c r="U95" s="197" t="s">
        <v>19</v>
      </c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8" t="s">
        <v>130</v>
      </c>
      <c r="AT95" s="198" t="s">
        <v>126</v>
      </c>
      <c r="AU95" s="198" t="s">
        <v>86</v>
      </c>
      <c r="AY95" s="18" t="s">
        <v>124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84</v>
      </c>
      <c r="BK95" s="199">
        <f>ROUND(I95*H95,2)</f>
        <v>0</v>
      </c>
      <c r="BL95" s="18" t="s">
        <v>130</v>
      </c>
      <c r="BM95" s="198" t="s">
        <v>245</v>
      </c>
    </row>
    <row r="96" spans="1:65" s="14" customFormat="1" ht="11.25">
      <c r="B96" s="211"/>
      <c r="C96" s="212"/>
      <c r="D96" s="202" t="s">
        <v>132</v>
      </c>
      <c r="E96" s="213" t="s">
        <v>19</v>
      </c>
      <c r="F96" s="214" t="s">
        <v>246</v>
      </c>
      <c r="G96" s="212"/>
      <c r="H96" s="215">
        <v>291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19"/>
      <c r="U96" s="220"/>
      <c r="AT96" s="221" t="s">
        <v>132</v>
      </c>
      <c r="AU96" s="221" t="s">
        <v>86</v>
      </c>
      <c r="AV96" s="14" t="s">
        <v>86</v>
      </c>
      <c r="AW96" s="14" t="s">
        <v>37</v>
      </c>
      <c r="AX96" s="14" t="s">
        <v>76</v>
      </c>
      <c r="AY96" s="221" t="s">
        <v>124</v>
      </c>
    </row>
    <row r="97" spans="1:65" s="15" customFormat="1" ht="11.25">
      <c r="B97" s="222"/>
      <c r="C97" s="223"/>
      <c r="D97" s="202" t="s">
        <v>132</v>
      </c>
      <c r="E97" s="224" t="s">
        <v>19</v>
      </c>
      <c r="F97" s="225" t="s">
        <v>176</v>
      </c>
      <c r="G97" s="223"/>
      <c r="H97" s="226">
        <v>291</v>
      </c>
      <c r="I97" s="227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0"/>
      <c r="U97" s="231"/>
      <c r="AT97" s="232" t="s">
        <v>132</v>
      </c>
      <c r="AU97" s="232" t="s">
        <v>86</v>
      </c>
      <c r="AV97" s="15" t="s">
        <v>130</v>
      </c>
      <c r="AW97" s="15" t="s">
        <v>37</v>
      </c>
      <c r="AX97" s="15" t="s">
        <v>84</v>
      </c>
      <c r="AY97" s="232" t="s">
        <v>124</v>
      </c>
    </row>
    <row r="98" spans="1:65" s="2" customFormat="1" ht="48" customHeight="1">
      <c r="A98" s="35"/>
      <c r="B98" s="36"/>
      <c r="C98" s="187" t="s">
        <v>130</v>
      </c>
      <c r="D98" s="187" t="s">
        <v>126</v>
      </c>
      <c r="E98" s="188" t="s">
        <v>247</v>
      </c>
      <c r="F98" s="189" t="s">
        <v>248</v>
      </c>
      <c r="G98" s="190" t="s">
        <v>171</v>
      </c>
      <c r="H98" s="191">
        <v>144.30000000000001</v>
      </c>
      <c r="I98" s="192"/>
      <c r="J98" s="193">
        <f>ROUND(I98*H98,2)</f>
        <v>0</v>
      </c>
      <c r="K98" s="189" t="s">
        <v>147</v>
      </c>
      <c r="L98" s="40"/>
      <c r="M98" s="194" t="s">
        <v>19</v>
      </c>
      <c r="N98" s="195" t="s">
        <v>47</v>
      </c>
      <c r="O98" s="65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6">
        <f>S98*H98</f>
        <v>0</v>
      </c>
      <c r="U98" s="197" t="s">
        <v>19</v>
      </c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8" t="s">
        <v>130</v>
      </c>
      <c r="AT98" s="198" t="s">
        <v>126</v>
      </c>
      <c r="AU98" s="198" t="s">
        <v>86</v>
      </c>
      <c r="AY98" s="18" t="s">
        <v>124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84</v>
      </c>
      <c r="BK98" s="199">
        <f>ROUND(I98*H98,2)</f>
        <v>0</v>
      </c>
      <c r="BL98" s="18" t="s">
        <v>130</v>
      </c>
      <c r="BM98" s="198" t="s">
        <v>249</v>
      </c>
    </row>
    <row r="99" spans="1:65" s="14" customFormat="1" ht="11.25">
      <c r="B99" s="211"/>
      <c r="C99" s="212"/>
      <c r="D99" s="202" t="s">
        <v>132</v>
      </c>
      <c r="E99" s="213" t="s">
        <v>19</v>
      </c>
      <c r="F99" s="214" t="s">
        <v>250</v>
      </c>
      <c r="G99" s="212"/>
      <c r="H99" s="215">
        <v>144.30000000000001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19"/>
      <c r="U99" s="220"/>
      <c r="AT99" s="221" t="s">
        <v>132</v>
      </c>
      <c r="AU99" s="221" t="s">
        <v>86</v>
      </c>
      <c r="AV99" s="14" t="s">
        <v>86</v>
      </c>
      <c r="AW99" s="14" t="s">
        <v>37</v>
      </c>
      <c r="AX99" s="14" t="s">
        <v>76</v>
      </c>
      <c r="AY99" s="221" t="s">
        <v>124</v>
      </c>
    </row>
    <row r="100" spans="1:65" s="15" customFormat="1" ht="11.25">
      <c r="B100" s="222"/>
      <c r="C100" s="223"/>
      <c r="D100" s="202" t="s">
        <v>132</v>
      </c>
      <c r="E100" s="224" t="s">
        <v>19</v>
      </c>
      <c r="F100" s="225" t="s">
        <v>176</v>
      </c>
      <c r="G100" s="223"/>
      <c r="H100" s="226">
        <v>144.30000000000001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0"/>
      <c r="U100" s="231"/>
      <c r="AT100" s="232" t="s">
        <v>132</v>
      </c>
      <c r="AU100" s="232" t="s">
        <v>86</v>
      </c>
      <c r="AV100" s="15" t="s">
        <v>130</v>
      </c>
      <c r="AW100" s="15" t="s">
        <v>37</v>
      </c>
      <c r="AX100" s="15" t="s">
        <v>84</v>
      </c>
      <c r="AY100" s="232" t="s">
        <v>124</v>
      </c>
    </row>
    <row r="101" spans="1:65" s="2" customFormat="1" ht="24" customHeight="1">
      <c r="A101" s="35"/>
      <c r="B101" s="36"/>
      <c r="C101" s="187" t="s">
        <v>154</v>
      </c>
      <c r="D101" s="187" t="s">
        <v>126</v>
      </c>
      <c r="E101" s="188" t="s">
        <v>251</v>
      </c>
      <c r="F101" s="189" t="s">
        <v>252</v>
      </c>
      <c r="G101" s="190" t="s">
        <v>171</v>
      </c>
      <c r="H101" s="191">
        <v>72.150000000000006</v>
      </c>
      <c r="I101" s="192"/>
      <c r="J101" s="193">
        <f>ROUND(I101*H101,2)</f>
        <v>0</v>
      </c>
      <c r="K101" s="189" t="s">
        <v>147</v>
      </c>
      <c r="L101" s="40"/>
      <c r="M101" s="194" t="s">
        <v>19</v>
      </c>
      <c r="N101" s="195" t="s">
        <v>47</v>
      </c>
      <c r="O101" s="65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6">
        <f>S101*H101</f>
        <v>0</v>
      </c>
      <c r="U101" s="197" t="s">
        <v>19</v>
      </c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8" t="s">
        <v>130</v>
      </c>
      <c r="AT101" s="198" t="s">
        <v>126</v>
      </c>
      <c r="AU101" s="198" t="s">
        <v>86</v>
      </c>
      <c r="AY101" s="18" t="s">
        <v>124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84</v>
      </c>
      <c r="BK101" s="199">
        <f>ROUND(I101*H101,2)</f>
        <v>0</v>
      </c>
      <c r="BL101" s="18" t="s">
        <v>130</v>
      </c>
      <c r="BM101" s="198" t="s">
        <v>253</v>
      </c>
    </row>
    <row r="102" spans="1:65" s="13" customFormat="1" ht="11.25">
      <c r="B102" s="200"/>
      <c r="C102" s="201"/>
      <c r="D102" s="202" t="s">
        <v>132</v>
      </c>
      <c r="E102" s="203" t="s">
        <v>19</v>
      </c>
      <c r="F102" s="204" t="s">
        <v>254</v>
      </c>
      <c r="G102" s="201"/>
      <c r="H102" s="203" t="s">
        <v>19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8"/>
      <c r="U102" s="209"/>
      <c r="AT102" s="210" t="s">
        <v>132</v>
      </c>
      <c r="AU102" s="210" t="s">
        <v>86</v>
      </c>
      <c r="AV102" s="13" t="s">
        <v>84</v>
      </c>
      <c r="AW102" s="13" t="s">
        <v>37</v>
      </c>
      <c r="AX102" s="13" t="s">
        <v>76</v>
      </c>
      <c r="AY102" s="210" t="s">
        <v>124</v>
      </c>
    </row>
    <row r="103" spans="1:65" s="14" customFormat="1" ht="11.25">
      <c r="B103" s="211"/>
      <c r="C103" s="212"/>
      <c r="D103" s="202" t="s">
        <v>132</v>
      </c>
      <c r="E103" s="213" t="s">
        <v>19</v>
      </c>
      <c r="F103" s="214" t="s">
        <v>255</v>
      </c>
      <c r="G103" s="212"/>
      <c r="H103" s="215">
        <v>72.150000000000006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19"/>
      <c r="U103" s="220"/>
      <c r="AT103" s="221" t="s">
        <v>132</v>
      </c>
      <c r="AU103" s="221" t="s">
        <v>86</v>
      </c>
      <c r="AV103" s="14" t="s">
        <v>86</v>
      </c>
      <c r="AW103" s="14" t="s">
        <v>37</v>
      </c>
      <c r="AX103" s="14" t="s">
        <v>84</v>
      </c>
      <c r="AY103" s="221" t="s">
        <v>124</v>
      </c>
    </row>
    <row r="104" spans="1:65" s="2" customFormat="1" ht="36" customHeight="1">
      <c r="A104" s="35"/>
      <c r="B104" s="36"/>
      <c r="C104" s="187" t="s">
        <v>159</v>
      </c>
      <c r="D104" s="187" t="s">
        <v>126</v>
      </c>
      <c r="E104" s="188" t="s">
        <v>256</v>
      </c>
      <c r="F104" s="189" t="s">
        <v>257</v>
      </c>
      <c r="G104" s="190" t="s">
        <v>171</v>
      </c>
      <c r="H104" s="191">
        <v>860</v>
      </c>
      <c r="I104" s="192"/>
      <c r="J104" s="193">
        <f>ROUND(I104*H104,2)</f>
        <v>0</v>
      </c>
      <c r="K104" s="189" t="s">
        <v>147</v>
      </c>
      <c r="L104" s="40"/>
      <c r="M104" s="194" t="s">
        <v>19</v>
      </c>
      <c r="N104" s="195" t="s">
        <v>47</v>
      </c>
      <c r="O104" s="65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6">
        <f>S104*H104</f>
        <v>0</v>
      </c>
      <c r="U104" s="197" t="s">
        <v>19</v>
      </c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8" t="s">
        <v>130</v>
      </c>
      <c r="AT104" s="198" t="s">
        <v>126</v>
      </c>
      <c r="AU104" s="198" t="s">
        <v>86</v>
      </c>
      <c r="AY104" s="18" t="s">
        <v>124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84</v>
      </c>
      <c r="BK104" s="199">
        <f>ROUND(I104*H104,2)</f>
        <v>0</v>
      </c>
      <c r="BL104" s="18" t="s">
        <v>130</v>
      </c>
      <c r="BM104" s="198" t="s">
        <v>258</v>
      </c>
    </row>
    <row r="105" spans="1:65" s="14" customFormat="1" ht="11.25">
      <c r="B105" s="211"/>
      <c r="C105" s="212"/>
      <c r="D105" s="202" t="s">
        <v>132</v>
      </c>
      <c r="E105" s="213" t="s">
        <v>19</v>
      </c>
      <c r="F105" s="214" t="s">
        <v>259</v>
      </c>
      <c r="G105" s="212"/>
      <c r="H105" s="215">
        <v>860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19"/>
      <c r="U105" s="220"/>
      <c r="AT105" s="221" t="s">
        <v>132</v>
      </c>
      <c r="AU105" s="221" t="s">
        <v>86</v>
      </c>
      <c r="AV105" s="14" t="s">
        <v>86</v>
      </c>
      <c r="AW105" s="14" t="s">
        <v>37</v>
      </c>
      <c r="AX105" s="14" t="s">
        <v>84</v>
      </c>
      <c r="AY105" s="221" t="s">
        <v>124</v>
      </c>
    </row>
    <row r="106" spans="1:65" s="2" customFormat="1" ht="48" customHeight="1">
      <c r="A106" s="35"/>
      <c r="B106" s="36"/>
      <c r="C106" s="187" t="s">
        <v>163</v>
      </c>
      <c r="D106" s="187" t="s">
        <v>126</v>
      </c>
      <c r="E106" s="188" t="s">
        <v>260</v>
      </c>
      <c r="F106" s="189" t="s">
        <v>261</v>
      </c>
      <c r="G106" s="190" t="s">
        <v>171</v>
      </c>
      <c r="H106" s="191">
        <v>430</v>
      </c>
      <c r="I106" s="192"/>
      <c r="J106" s="193">
        <f>ROUND(I106*H106,2)</f>
        <v>0</v>
      </c>
      <c r="K106" s="189" t="s">
        <v>147</v>
      </c>
      <c r="L106" s="40"/>
      <c r="M106" s="194" t="s">
        <v>19</v>
      </c>
      <c r="N106" s="195" t="s">
        <v>47</v>
      </c>
      <c r="O106" s="65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6">
        <f>S106*H106</f>
        <v>0</v>
      </c>
      <c r="U106" s="197" t="s">
        <v>19</v>
      </c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8" t="s">
        <v>130</v>
      </c>
      <c r="AT106" s="198" t="s">
        <v>126</v>
      </c>
      <c r="AU106" s="198" t="s">
        <v>86</v>
      </c>
      <c r="AY106" s="18" t="s">
        <v>124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84</v>
      </c>
      <c r="BK106" s="199">
        <f>ROUND(I106*H106,2)</f>
        <v>0</v>
      </c>
      <c r="BL106" s="18" t="s">
        <v>130</v>
      </c>
      <c r="BM106" s="198" t="s">
        <v>262</v>
      </c>
    </row>
    <row r="107" spans="1:65" s="14" customFormat="1" ht="11.25">
      <c r="B107" s="211"/>
      <c r="C107" s="212"/>
      <c r="D107" s="202" t="s">
        <v>132</v>
      </c>
      <c r="E107" s="213" t="s">
        <v>19</v>
      </c>
      <c r="F107" s="214" t="s">
        <v>263</v>
      </c>
      <c r="G107" s="212"/>
      <c r="H107" s="215">
        <v>430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19"/>
      <c r="U107" s="220"/>
      <c r="AT107" s="221" t="s">
        <v>132</v>
      </c>
      <c r="AU107" s="221" t="s">
        <v>86</v>
      </c>
      <c r="AV107" s="14" t="s">
        <v>86</v>
      </c>
      <c r="AW107" s="14" t="s">
        <v>37</v>
      </c>
      <c r="AX107" s="14" t="s">
        <v>76</v>
      </c>
      <c r="AY107" s="221" t="s">
        <v>124</v>
      </c>
    </row>
    <row r="108" spans="1:65" s="15" customFormat="1" ht="11.25">
      <c r="B108" s="222"/>
      <c r="C108" s="223"/>
      <c r="D108" s="202" t="s">
        <v>132</v>
      </c>
      <c r="E108" s="224" t="s">
        <v>19</v>
      </c>
      <c r="F108" s="225" t="s">
        <v>176</v>
      </c>
      <c r="G108" s="223"/>
      <c r="H108" s="226">
        <v>430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0"/>
      <c r="U108" s="231"/>
      <c r="AT108" s="232" t="s">
        <v>132</v>
      </c>
      <c r="AU108" s="232" t="s">
        <v>86</v>
      </c>
      <c r="AV108" s="15" t="s">
        <v>130</v>
      </c>
      <c r="AW108" s="15" t="s">
        <v>37</v>
      </c>
      <c r="AX108" s="15" t="s">
        <v>84</v>
      </c>
      <c r="AY108" s="232" t="s">
        <v>124</v>
      </c>
    </row>
    <row r="109" spans="1:65" s="2" customFormat="1" ht="36" customHeight="1">
      <c r="A109" s="35"/>
      <c r="B109" s="36"/>
      <c r="C109" s="187" t="s">
        <v>168</v>
      </c>
      <c r="D109" s="187" t="s">
        <v>126</v>
      </c>
      <c r="E109" s="188" t="s">
        <v>169</v>
      </c>
      <c r="F109" s="189" t="s">
        <v>264</v>
      </c>
      <c r="G109" s="190" t="s">
        <v>171</v>
      </c>
      <c r="H109" s="191">
        <v>1140.08</v>
      </c>
      <c r="I109" s="192"/>
      <c r="J109" s="193">
        <f>ROUND(I109*H109,2)</f>
        <v>0</v>
      </c>
      <c r="K109" s="189" t="s">
        <v>19</v>
      </c>
      <c r="L109" s="40"/>
      <c r="M109" s="194" t="s">
        <v>19</v>
      </c>
      <c r="N109" s="195" t="s">
        <v>47</v>
      </c>
      <c r="O109" s="65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6">
        <f>S109*H109</f>
        <v>0</v>
      </c>
      <c r="U109" s="197" t="s">
        <v>19</v>
      </c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8" t="s">
        <v>130</v>
      </c>
      <c r="AT109" s="198" t="s">
        <v>126</v>
      </c>
      <c r="AU109" s="198" t="s">
        <v>86</v>
      </c>
      <c r="AY109" s="18" t="s">
        <v>124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84</v>
      </c>
      <c r="BK109" s="199">
        <f>ROUND(I109*H109,2)</f>
        <v>0</v>
      </c>
      <c r="BL109" s="18" t="s">
        <v>130</v>
      </c>
      <c r="BM109" s="198" t="s">
        <v>265</v>
      </c>
    </row>
    <row r="110" spans="1:65" s="13" customFormat="1" ht="33.75">
      <c r="B110" s="200"/>
      <c r="C110" s="201"/>
      <c r="D110" s="202" t="s">
        <v>132</v>
      </c>
      <c r="E110" s="203" t="s">
        <v>19</v>
      </c>
      <c r="F110" s="204" t="s">
        <v>266</v>
      </c>
      <c r="G110" s="201"/>
      <c r="H110" s="203" t="s">
        <v>19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8"/>
      <c r="U110" s="209"/>
      <c r="AT110" s="210" t="s">
        <v>132</v>
      </c>
      <c r="AU110" s="210" t="s">
        <v>86</v>
      </c>
      <c r="AV110" s="13" t="s">
        <v>84</v>
      </c>
      <c r="AW110" s="13" t="s">
        <v>37</v>
      </c>
      <c r="AX110" s="13" t="s">
        <v>76</v>
      </c>
      <c r="AY110" s="210" t="s">
        <v>124</v>
      </c>
    </row>
    <row r="111" spans="1:65" s="13" customFormat="1" ht="22.5">
      <c r="B111" s="200"/>
      <c r="C111" s="201"/>
      <c r="D111" s="202" t="s">
        <v>132</v>
      </c>
      <c r="E111" s="203" t="s">
        <v>19</v>
      </c>
      <c r="F111" s="204" t="s">
        <v>267</v>
      </c>
      <c r="G111" s="201"/>
      <c r="H111" s="203" t="s">
        <v>19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8"/>
      <c r="U111" s="209"/>
      <c r="AT111" s="210" t="s">
        <v>132</v>
      </c>
      <c r="AU111" s="210" t="s">
        <v>86</v>
      </c>
      <c r="AV111" s="13" t="s">
        <v>84</v>
      </c>
      <c r="AW111" s="13" t="s">
        <v>37</v>
      </c>
      <c r="AX111" s="13" t="s">
        <v>76</v>
      </c>
      <c r="AY111" s="210" t="s">
        <v>124</v>
      </c>
    </row>
    <row r="112" spans="1:65" s="13" customFormat="1" ht="22.5">
      <c r="B112" s="200"/>
      <c r="C112" s="201"/>
      <c r="D112" s="202" t="s">
        <v>132</v>
      </c>
      <c r="E112" s="203" t="s">
        <v>19</v>
      </c>
      <c r="F112" s="204" t="s">
        <v>268</v>
      </c>
      <c r="G112" s="201"/>
      <c r="H112" s="203" t="s">
        <v>19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8"/>
      <c r="U112" s="209"/>
      <c r="AT112" s="210" t="s">
        <v>132</v>
      </c>
      <c r="AU112" s="210" t="s">
        <v>86</v>
      </c>
      <c r="AV112" s="13" t="s">
        <v>84</v>
      </c>
      <c r="AW112" s="13" t="s">
        <v>37</v>
      </c>
      <c r="AX112" s="13" t="s">
        <v>76</v>
      </c>
      <c r="AY112" s="210" t="s">
        <v>124</v>
      </c>
    </row>
    <row r="113" spans="1:65" s="14" customFormat="1" ht="11.25">
      <c r="B113" s="211"/>
      <c r="C113" s="212"/>
      <c r="D113" s="202" t="s">
        <v>132</v>
      </c>
      <c r="E113" s="213" t="s">
        <v>19</v>
      </c>
      <c r="F113" s="214" t="s">
        <v>269</v>
      </c>
      <c r="G113" s="212"/>
      <c r="H113" s="215">
        <v>15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19"/>
      <c r="U113" s="220"/>
      <c r="AT113" s="221" t="s">
        <v>132</v>
      </c>
      <c r="AU113" s="221" t="s">
        <v>86</v>
      </c>
      <c r="AV113" s="14" t="s">
        <v>86</v>
      </c>
      <c r="AW113" s="14" t="s">
        <v>37</v>
      </c>
      <c r="AX113" s="14" t="s">
        <v>76</v>
      </c>
      <c r="AY113" s="221" t="s">
        <v>124</v>
      </c>
    </row>
    <row r="114" spans="1:65" s="14" customFormat="1" ht="11.25">
      <c r="B114" s="211"/>
      <c r="C114" s="212"/>
      <c r="D114" s="202" t="s">
        <v>132</v>
      </c>
      <c r="E114" s="213" t="s">
        <v>19</v>
      </c>
      <c r="F114" s="214" t="s">
        <v>270</v>
      </c>
      <c r="G114" s="212"/>
      <c r="H114" s="215">
        <v>144.30000000000001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19"/>
      <c r="U114" s="220"/>
      <c r="AT114" s="221" t="s">
        <v>132</v>
      </c>
      <c r="AU114" s="221" t="s">
        <v>86</v>
      </c>
      <c r="AV114" s="14" t="s">
        <v>86</v>
      </c>
      <c r="AW114" s="14" t="s">
        <v>37</v>
      </c>
      <c r="AX114" s="14" t="s">
        <v>76</v>
      </c>
      <c r="AY114" s="221" t="s">
        <v>124</v>
      </c>
    </row>
    <row r="115" spans="1:65" s="14" customFormat="1" ht="22.5">
      <c r="B115" s="211"/>
      <c r="C115" s="212"/>
      <c r="D115" s="202" t="s">
        <v>132</v>
      </c>
      <c r="E115" s="213" t="s">
        <v>19</v>
      </c>
      <c r="F115" s="214" t="s">
        <v>271</v>
      </c>
      <c r="G115" s="212"/>
      <c r="H115" s="215">
        <v>123.58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19"/>
      <c r="U115" s="220"/>
      <c r="AT115" s="221" t="s">
        <v>132</v>
      </c>
      <c r="AU115" s="221" t="s">
        <v>86</v>
      </c>
      <c r="AV115" s="14" t="s">
        <v>86</v>
      </c>
      <c r="AW115" s="14" t="s">
        <v>37</v>
      </c>
      <c r="AX115" s="14" t="s">
        <v>76</v>
      </c>
      <c r="AY115" s="221" t="s">
        <v>124</v>
      </c>
    </row>
    <row r="116" spans="1:65" s="14" customFormat="1" ht="22.5">
      <c r="B116" s="211"/>
      <c r="C116" s="212"/>
      <c r="D116" s="202" t="s">
        <v>132</v>
      </c>
      <c r="E116" s="213" t="s">
        <v>19</v>
      </c>
      <c r="F116" s="214" t="s">
        <v>272</v>
      </c>
      <c r="G116" s="212"/>
      <c r="H116" s="215">
        <v>857.2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19"/>
      <c r="U116" s="220"/>
      <c r="AT116" s="221" t="s">
        <v>132</v>
      </c>
      <c r="AU116" s="221" t="s">
        <v>86</v>
      </c>
      <c r="AV116" s="14" t="s">
        <v>86</v>
      </c>
      <c r="AW116" s="14" t="s">
        <v>37</v>
      </c>
      <c r="AX116" s="14" t="s">
        <v>76</v>
      </c>
      <c r="AY116" s="221" t="s">
        <v>124</v>
      </c>
    </row>
    <row r="117" spans="1:65" s="15" customFormat="1" ht="11.25">
      <c r="B117" s="222"/>
      <c r="C117" s="223"/>
      <c r="D117" s="202" t="s">
        <v>132</v>
      </c>
      <c r="E117" s="224" t="s">
        <v>19</v>
      </c>
      <c r="F117" s="225" t="s">
        <v>176</v>
      </c>
      <c r="G117" s="223"/>
      <c r="H117" s="226">
        <v>1140.08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0"/>
      <c r="U117" s="231"/>
      <c r="AT117" s="232" t="s">
        <v>132</v>
      </c>
      <c r="AU117" s="232" t="s">
        <v>86</v>
      </c>
      <c r="AV117" s="15" t="s">
        <v>130</v>
      </c>
      <c r="AW117" s="15" t="s">
        <v>37</v>
      </c>
      <c r="AX117" s="15" t="s">
        <v>84</v>
      </c>
      <c r="AY117" s="232" t="s">
        <v>124</v>
      </c>
    </row>
    <row r="118" spans="1:65" s="2" customFormat="1" ht="60" customHeight="1">
      <c r="A118" s="35"/>
      <c r="B118" s="36"/>
      <c r="C118" s="187" t="s">
        <v>178</v>
      </c>
      <c r="D118" s="187" t="s">
        <v>126</v>
      </c>
      <c r="E118" s="188" t="s">
        <v>273</v>
      </c>
      <c r="F118" s="189" t="s">
        <v>274</v>
      </c>
      <c r="G118" s="190" t="s">
        <v>171</v>
      </c>
      <c r="H118" s="191">
        <v>584.79999999999995</v>
      </c>
      <c r="I118" s="192"/>
      <c r="J118" s="193">
        <f>ROUND(I118*H118,2)</f>
        <v>0</v>
      </c>
      <c r="K118" s="189" t="s">
        <v>147</v>
      </c>
      <c r="L118" s="40"/>
      <c r="M118" s="194" t="s">
        <v>19</v>
      </c>
      <c r="N118" s="195" t="s">
        <v>47</v>
      </c>
      <c r="O118" s="65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6">
        <f>S118*H118</f>
        <v>0</v>
      </c>
      <c r="U118" s="197" t="s">
        <v>19</v>
      </c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8" t="s">
        <v>130</v>
      </c>
      <c r="AT118" s="198" t="s">
        <v>126</v>
      </c>
      <c r="AU118" s="198" t="s">
        <v>86</v>
      </c>
      <c r="AY118" s="18" t="s">
        <v>124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8" t="s">
        <v>84</v>
      </c>
      <c r="BK118" s="199">
        <f>ROUND(I118*H118,2)</f>
        <v>0</v>
      </c>
      <c r="BL118" s="18" t="s">
        <v>130</v>
      </c>
      <c r="BM118" s="198" t="s">
        <v>275</v>
      </c>
    </row>
    <row r="119" spans="1:65" s="14" customFormat="1" ht="11.25">
      <c r="B119" s="211"/>
      <c r="C119" s="212"/>
      <c r="D119" s="202" t="s">
        <v>132</v>
      </c>
      <c r="E119" s="213" t="s">
        <v>19</v>
      </c>
      <c r="F119" s="214" t="s">
        <v>276</v>
      </c>
      <c r="G119" s="212"/>
      <c r="H119" s="215">
        <v>584.79999999999995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19"/>
      <c r="U119" s="220"/>
      <c r="AT119" s="221" t="s">
        <v>132</v>
      </c>
      <c r="AU119" s="221" t="s">
        <v>86</v>
      </c>
      <c r="AV119" s="14" t="s">
        <v>86</v>
      </c>
      <c r="AW119" s="14" t="s">
        <v>37</v>
      </c>
      <c r="AX119" s="14" t="s">
        <v>76</v>
      </c>
      <c r="AY119" s="221" t="s">
        <v>124</v>
      </c>
    </row>
    <row r="120" spans="1:65" s="15" customFormat="1" ht="11.25">
      <c r="B120" s="222"/>
      <c r="C120" s="223"/>
      <c r="D120" s="202" t="s">
        <v>132</v>
      </c>
      <c r="E120" s="224" t="s">
        <v>19</v>
      </c>
      <c r="F120" s="225" t="s">
        <v>176</v>
      </c>
      <c r="G120" s="223"/>
      <c r="H120" s="226">
        <v>584.79999999999995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0"/>
      <c r="U120" s="231"/>
      <c r="AT120" s="232" t="s">
        <v>132</v>
      </c>
      <c r="AU120" s="232" t="s">
        <v>86</v>
      </c>
      <c r="AV120" s="15" t="s">
        <v>130</v>
      </c>
      <c r="AW120" s="15" t="s">
        <v>37</v>
      </c>
      <c r="AX120" s="15" t="s">
        <v>84</v>
      </c>
      <c r="AY120" s="232" t="s">
        <v>124</v>
      </c>
    </row>
    <row r="121" spans="1:65" s="2" customFormat="1" ht="36" customHeight="1">
      <c r="A121" s="35"/>
      <c r="B121" s="36"/>
      <c r="C121" s="187" t="s">
        <v>184</v>
      </c>
      <c r="D121" s="187" t="s">
        <v>126</v>
      </c>
      <c r="E121" s="188" t="s">
        <v>277</v>
      </c>
      <c r="F121" s="189" t="s">
        <v>278</v>
      </c>
      <c r="G121" s="190" t="s">
        <v>129</v>
      </c>
      <c r="H121" s="191">
        <v>428</v>
      </c>
      <c r="I121" s="192"/>
      <c r="J121" s="193">
        <f>ROUND(I121*H121,2)</f>
        <v>0</v>
      </c>
      <c r="K121" s="189" t="s">
        <v>147</v>
      </c>
      <c r="L121" s="40"/>
      <c r="M121" s="194" t="s">
        <v>19</v>
      </c>
      <c r="N121" s="195" t="s">
        <v>47</v>
      </c>
      <c r="O121" s="65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6">
        <f>S121*H121</f>
        <v>0</v>
      </c>
      <c r="U121" s="197" t="s">
        <v>19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8" t="s">
        <v>130</v>
      </c>
      <c r="AT121" s="198" t="s">
        <v>126</v>
      </c>
      <c r="AU121" s="198" t="s">
        <v>86</v>
      </c>
      <c r="AY121" s="18" t="s">
        <v>124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84</v>
      </c>
      <c r="BK121" s="199">
        <f>ROUND(I121*H121,2)</f>
        <v>0</v>
      </c>
      <c r="BL121" s="18" t="s">
        <v>130</v>
      </c>
      <c r="BM121" s="198" t="s">
        <v>279</v>
      </c>
    </row>
    <row r="122" spans="1:65" s="14" customFormat="1" ht="11.25">
      <c r="B122" s="211"/>
      <c r="C122" s="212"/>
      <c r="D122" s="202" t="s">
        <v>132</v>
      </c>
      <c r="E122" s="213" t="s">
        <v>19</v>
      </c>
      <c r="F122" s="214" t="s">
        <v>280</v>
      </c>
      <c r="G122" s="212"/>
      <c r="H122" s="215">
        <v>428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19"/>
      <c r="U122" s="220"/>
      <c r="AT122" s="221" t="s">
        <v>132</v>
      </c>
      <c r="AU122" s="221" t="s">
        <v>86</v>
      </c>
      <c r="AV122" s="14" t="s">
        <v>86</v>
      </c>
      <c r="AW122" s="14" t="s">
        <v>37</v>
      </c>
      <c r="AX122" s="14" t="s">
        <v>84</v>
      </c>
      <c r="AY122" s="221" t="s">
        <v>124</v>
      </c>
    </row>
    <row r="123" spans="1:65" s="2" customFormat="1" ht="24" customHeight="1">
      <c r="A123" s="35"/>
      <c r="B123" s="36"/>
      <c r="C123" s="236" t="s">
        <v>191</v>
      </c>
      <c r="D123" s="236" t="s">
        <v>281</v>
      </c>
      <c r="E123" s="237" t="s">
        <v>282</v>
      </c>
      <c r="F123" s="238" t="s">
        <v>283</v>
      </c>
      <c r="G123" s="239" t="s">
        <v>284</v>
      </c>
      <c r="H123" s="240">
        <v>139.94999999999999</v>
      </c>
      <c r="I123" s="241"/>
      <c r="J123" s="242">
        <f>ROUND(I123*H123,2)</f>
        <v>0</v>
      </c>
      <c r="K123" s="238" t="s">
        <v>19</v>
      </c>
      <c r="L123" s="243"/>
      <c r="M123" s="244" t="s">
        <v>19</v>
      </c>
      <c r="N123" s="245" t="s">
        <v>47</v>
      </c>
      <c r="O123" s="65"/>
      <c r="P123" s="196">
        <f>O123*H123</f>
        <v>0</v>
      </c>
      <c r="Q123" s="196">
        <v>1</v>
      </c>
      <c r="R123" s="196">
        <f>Q123*H123</f>
        <v>139.94999999999999</v>
      </c>
      <c r="S123" s="196">
        <v>0</v>
      </c>
      <c r="T123" s="196">
        <f>S123*H123</f>
        <v>0</v>
      </c>
      <c r="U123" s="197" t="s">
        <v>19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8" t="s">
        <v>168</v>
      </c>
      <c r="AT123" s="198" t="s">
        <v>281</v>
      </c>
      <c r="AU123" s="198" t="s">
        <v>86</v>
      </c>
      <c r="AY123" s="18" t="s">
        <v>124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84</v>
      </c>
      <c r="BK123" s="199">
        <f>ROUND(I123*H123,2)</f>
        <v>0</v>
      </c>
      <c r="BL123" s="18" t="s">
        <v>130</v>
      </c>
      <c r="BM123" s="198" t="s">
        <v>285</v>
      </c>
    </row>
    <row r="124" spans="1:65" s="14" customFormat="1" ht="33.75">
      <c r="B124" s="211"/>
      <c r="C124" s="212"/>
      <c r="D124" s="202" t="s">
        <v>132</v>
      </c>
      <c r="E124" s="213" t="s">
        <v>19</v>
      </c>
      <c r="F124" s="214" t="s">
        <v>286</v>
      </c>
      <c r="G124" s="212"/>
      <c r="H124" s="215">
        <v>139.94999999999999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19"/>
      <c r="U124" s="220"/>
      <c r="AT124" s="221" t="s">
        <v>132</v>
      </c>
      <c r="AU124" s="221" t="s">
        <v>86</v>
      </c>
      <c r="AV124" s="14" t="s">
        <v>86</v>
      </c>
      <c r="AW124" s="14" t="s">
        <v>37</v>
      </c>
      <c r="AX124" s="14" t="s">
        <v>76</v>
      </c>
      <c r="AY124" s="221" t="s">
        <v>124</v>
      </c>
    </row>
    <row r="125" spans="1:65" s="15" customFormat="1" ht="11.25">
      <c r="B125" s="222"/>
      <c r="C125" s="223"/>
      <c r="D125" s="202" t="s">
        <v>132</v>
      </c>
      <c r="E125" s="224" t="s">
        <v>19</v>
      </c>
      <c r="F125" s="225" t="s">
        <v>176</v>
      </c>
      <c r="G125" s="223"/>
      <c r="H125" s="226">
        <v>139.94999999999999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0"/>
      <c r="U125" s="231"/>
      <c r="AT125" s="232" t="s">
        <v>132</v>
      </c>
      <c r="AU125" s="232" t="s">
        <v>86</v>
      </c>
      <c r="AV125" s="15" t="s">
        <v>130</v>
      </c>
      <c r="AW125" s="15" t="s">
        <v>37</v>
      </c>
      <c r="AX125" s="15" t="s">
        <v>84</v>
      </c>
      <c r="AY125" s="232" t="s">
        <v>124</v>
      </c>
    </row>
    <row r="126" spans="1:65" s="2" customFormat="1" ht="36" customHeight="1">
      <c r="A126" s="35"/>
      <c r="B126" s="36"/>
      <c r="C126" s="187" t="s">
        <v>198</v>
      </c>
      <c r="D126" s="187" t="s">
        <v>126</v>
      </c>
      <c r="E126" s="188" t="s">
        <v>287</v>
      </c>
      <c r="F126" s="189" t="s">
        <v>288</v>
      </c>
      <c r="G126" s="190" t="s">
        <v>129</v>
      </c>
      <c r="H126" s="191">
        <v>428</v>
      </c>
      <c r="I126" s="192"/>
      <c r="J126" s="193">
        <f>ROUND(I126*H126,2)</f>
        <v>0</v>
      </c>
      <c r="K126" s="189" t="s">
        <v>147</v>
      </c>
      <c r="L126" s="40"/>
      <c r="M126" s="194" t="s">
        <v>19</v>
      </c>
      <c r="N126" s="195" t="s">
        <v>47</v>
      </c>
      <c r="O126" s="65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6">
        <f>S126*H126</f>
        <v>0</v>
      </c>
      <c r="U126" s="197" t="s">
        <v>19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130</v>
      </c>
      <c r="AT126" s="198" t="s">
        <v>126</v>
      </c>
      <c r="AU126" s="198" t="s">
        <v>86</v>
      </c>
      <c r="AY126" s="18" t="s">
        <v>124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84</v>
      </c>
      <c r="BK126" s="199">
        <f>ROUND(I126*H126,2)</f>
        <v>0</v>
      </c>
      <c r="BL126" s="18" t="s">
        <v>130</v>
      </c>
      <c r="BM126" s="198" t="s">
        <v>289</v>
      </c>
    </row>
    <row r="127" spans="1:65" s="14" customFormat="1" ht="11.25">
      <c r="B127" s="211"/>
      <c r="C127" s="212"/>
      <c r="D127" s="202" t="s">
        <v>132</v>
      </c>
      <c r="E127" s="213" t="s">
        <v>19</v>
      </c>
      <c r="F127" s="214" t="s">
        <v>290</v>
      </c>
      <c r="G127" s="212"/>
      <c r="H127" s="215">
        <v>428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19"/>
      <c r="U127" s="220"/>
      <c r="AT127" s="221" t="s">
        <v>132</v>
      </c>
      <c r="AU127" s="221" t="s">
        <v>86</v>
      </c>
      <c r="AV127" s="14" t="s">
        <v>86</v>
      </c>
      <c r="AW127" s="14" t="s">
        <v>37</v>
      </c>
      <c r="AX127" s="14" t="s">
        <v>76</v>
      </c>
      <c r="AY127" s="221" t="s">
        <v>124</v>
      </c>
    </row>
    <row r="128" spans="1:65" s="15" customFormat="1" ht="11.25">
      <c r="B128" s="222"/>
      <c r="C128" s="223"/>
      <c r="D128" s="202" t="s">
        <v>132</v>
      </c>
      <c r="E128" s="224" t="s">
        <v>19</v>
      </c>
      <c r="F128" s="225" t="s">
        <v>176</v>
      </c>
      <c r="G128" s="223"/>
      <c r="H128" s="226">
        <v>428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0"/>
      <c r="U128" s="231"/>
      <c r="AT128" s="232" t="s">
        <v>132</v>
      </c>
      <c r="AU128" s="232" t="s">
        <v>86</v>
      </c>
      <c r="AV128" s="15" t="s">
        <v>130</v>
      </c>
      <c r="AW128" s="15" t="s">
        <v>37</v>
      </c>
      <c r="AX128" s="15" t="s">
        <v>84</v>
      </c>
      <c r="AY128" s="232" t="s">
        <v>124</v>
      </c>
    </row>
    <row r="129" spans="1:65" s="2" customFormat="1" ht="16.5" customHeight="1">
      <c r="A129" s="35"/>
      <c r="B129" s="36"/>
      <c r="C129" s="236" t="s">
        <v>204</v>
      </c>
      <c r="D129" s="236" t="s">
        <v>281</v>
      </c>
      <c r="E129" s="237" t="s">
        <v>291</v>
      </c>
      <c r="F129" s="238" t="s">
        <v>292</v>
      </c>
      <c r="G129" s="239" t="s">
        <v>293</v>
      </c>
      <c r="H129" s="240">
        <v>13.994999999999999</v>
      </c>
      <c r="I129" s="241"/>
      <c r="J129" s="242">
        <f>ROUND(I129*H129,2)</f>
        <v>0</v>
      </c>
      <c r="K129" s="238" t="s">
        <v>147</v>
      </c>
      <c r="L129" s="243"/>
      <c r="M129" s="244" t="s">
        <v>19</v>
      </c>
      <c r="N129" s="245" t="s">
        <v>47</v>
      </c>
      <c r="O129" s="65"/>
      <c r="P129" s="196">
        <f>O129*H129</f>
        <v>0</v>
      </c>
      <c r="Q129" s="196">
        <v>1E-3</v>
      </c>
      <c r="R129" s="196">
        <f>Q129*H129</f>
        <v>1.3994999999999999E-2</v>
      </c>
      <c r="S129" s="196">
        <v>0</v>
      </c>
      <c r="T129" s="196">
        <f>S129*H129</f>
        <v>0</v>
      </c>
      <c r="U129" s="197" t="s">
        <v>19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168</v>
      </c>
      <c r="AT129" s="198" t="s">
        <v>281</v>
      </c>
      <c r="AU129" s="198" t="s">
        <v>86</v>
      </c>
      <c r="AY129" s="18" t="s">
        <v>124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84</v>
      </c>
      <c r="BK129" s="199">
        <f>ROUND(I129*H129,2)</f>
        <v>0</v>
      </c>
      <c r="BL129" s="18" t="s">
        <v>130</v>
      </c>
      <c r="BM129" s="198" t="s">
        <v>294</v>
      </c>
    </row>
    <row r="130" spans="1:65" s="14" customFormat="1" ht="11.25">
      <c r="B130" s="211"/>
      <c r="C130" s="212"/>
      <c r="D130" s="202" t="s">
        <v>132</v>
      </c>
      <c r="E130" s="213" t="s">
        <v>19</v>
      </c>
      <c r="F130" s="214" t="s">
        <v>295</v>
      </c>
      <c r="G130" s="212"/>
      <c r="H130" s="215">
        <v>6.42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19"/>
      <c r="U130" s="220"/>
      <c r="AT130" s="221" t="s">
        <v>132</v>
      </c>
      <c r="AU130" s="221" t="s">
        <v>86</v>
      </c>
      <c r="AV130" s="14" t="s">
        <v>86</v>
      </c>
      <c r="AW130" s="14" t="s">
        <v>37</v>
      </c>
      <c r="AX130" s="14" t="s">
        <v>76</v>
      </c>
      <c r="AY130" s="221" t="s">
        <v>124</v>
      </c>
    </row>
    <row r="131" spans="1:65" s="14" customFormat="1" ht="11.25">
      <c r="B131" s="211"/>
      <c r="C131" s="212"/>
      <c r="D131" s="202" t="s">
        <v>132</v>
      </c>
      <c r="E131" s="213" t="s">
        <v>19</v>
      </c>
      <c r="F131" s="214" t="s">
        <v>296</v>
      </c>
      <c r="G131" s="212"/>
      <c r="H131" s="215">
        <v>7.5750000000000002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19"/>
      <c r="U131" s="220"/>
      <c r="AT131" s="221" t="s">
        <v>132</v>
      </c>
      <c r="AU131" s="221" t="s">
        <v>86</v>
      </c>
      <c r="AV131" s="14" t="s">
        <v>86</v>
      </c>
      <c r="AW131" s="14" t="s">
        <v>37</v>
      </c>
      <c r="AX131" s="14" t="s">
        <v>76</v>
      </c>
      <c r="AY131" s="221" t="s">
        <v>124</v>
      </c>
    </row>
    <row r="132" spans="1:65" s="15" customFormat="1" ht="11.25">
      <c r="B132" s="222"/>
      <c r="C132" s="223"/>
      <c r="D132" s="202" t="s">
        <v>132</v>
      </c>
      <c r="E132" s="224" t="s">
        <v>19</v>
      </c>
      <c r="F132" s="225" t="s">
        <v>176</v>
      </c>
      <c r="G132" s="223"/>
      <c r="H132" s="226">
        <v>13.994999999999999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0"/>
      <c r="U132" s="231"/>
      <c r="AT132" s="232" t="s">
        <v>132</v>
      </c>
      <c r="AU132" s="232" t="s">
        <v>86</v>
      </c>
      <c r="AV132" s="15" t="s">
        <v>130</v>
      </c>
      <c r="AW132" s="15" t="s">
        <v>37</v>
      </c>
      <c r="AX132" s="15" t="s">
        <v>84</v>
      </c>
      <c r="AY132" s="232" t="s">
        <v>124</v>
      </c>
    </row>
    <row r="133" spans="1:65" s="2" customFormat="1" ht="36" customHeight="1">
      <c r="A133" s="35"/>
      <c r="B133" s="36"/>
      <c r="C133" s="187" t="s">
        <v>209</v>
      </c>
      <c r="D133" s="187" t="s">
        <v>126</v>
      </c>
      <c r="E133" s="188" t="s">
        <v>297</v>
      </c>
      <c r="F133" s="189" t="s">
        <v>298</v>
      </c>
      <c r="G133" s="190" t="s">
        <v>129</v>
      </c>
      <c r="H133" s="191">
        <v>505</v>
      </c>
      <c r="I133" s="192"/>
      <c r="J133" s="193">
        <f>ROUND(I133*H133,2)</f>
        <v>0</v>
      </c>
      <c r="K133" s="189" t="s">
        <v>147</v>
      </c>
      <c r="L133" s="40"/>
      <c r="M133" s="194" t="s">
        <v>19</v>
      </c>
      <c r="N133" s="195" t="s">
        <v>47</v>
      </c>
      <c r="O133" s="65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6">
        <f>S133*H133</f>
        <v>0</v>
      </c>
      <c r="U133" s="197" t="s">
        <v>19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130</v>
      </c>
      <c r="AT133" s="198" t="s">
        <v>126</v>
      </c>
      <c r="AU133" s="198" t="s">
        <v>86</v>
      </c>
      <c r="AY133" s="18" t="s">
        <v>124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84</v>
      </c>
      <c r="BK133" s="199">
        <f>ROUND(I133*H133,2)</f>
        <v>0</v>
      </c>
      <c r="BL133" s="18" t="s">
        <v>130</v>
      </c>
      <c r="BM133" s="198" t="s">
        <v>299</v>
      </c>
    </row>
    <row r="134" spans="1:65" s="14" customFormat="1" ht="11.25">
      <c r="B134" s="211"/>
      <c r="C134" s="212"/>
      <c r="D134" s="202" t="s">
        <v>132</v>
      </c>
      <c r="E134" s="213" t="s">
        <v>19</v>
      </c>
      <c r="F134" s="214" t="s">
        <v>300</v>
      </c>
      <c r="G134" s="212"/>
      <c r="H134" s="215">
        <v>505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19"/>
      <c r="U134" s="220"/>
      <c r="AT134" s="221" t="s">
        <v>132</v>
      </c>
      <c r="AU134" s="221" t="s">
        <v>86</v>
      </c>
      <c r="AV134" s="14" t="s">
        <v>86</v>
      </c>
      <c r="AW134" s="14" t="s">
        <v>37</v>
      </c>
      <c r="AX134" s="14" t="s">
        <v>76</v>
      </c>
      <c r="AY134" s="221" t="s">
        <v>124</v>
      </c>
    </row>
    <row r="135" spans="1:65" s="15" customFormat="1" ht="11.25">
      <c r="B135" s="222"/>
      <c r="C135" s="223"/>
      <c r="D135" s="202" t="s">
        <v>132</v>
      </c>
      <c r="E135" s="224" t="s">
        <v>19</v>
      </c>
      <c r="F135" s="225" t="s">
        <v>176</v>
      </c>
      <c r="G135" s="223"/>
      <c r="H135" s="226">
        <v>505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0"/>
      <c r="U135" s="231"/>
      <c r="AT135" s="232" t="s">
        <v>132</v>
      </c>
      <c r="AU135" s="232" t="s">
        <v>86</v>
      </c>
      <c r="AV135" s="15" t="s">
        <v>130</v>
      </c>
      <c r="AW135" s="15" t="s">
        <v>37</v>
      </c>
      <c r="AX135" s="15" t="s">
        <v>84</v>
      </c>
      <c r="AY135" s="232" t="s">
        <v>124</v>
      </c>
    </row>
    <row r="136" spans="1:65" s="2" customFormat="1" ht="24" customHeight="1">
      <c r="A136" s="35"/>
      <c r="B136" s="36"/>
      <c r="C136" s="187" t="s">
        <v>8</v>
      </c>
      <c r="D136" s="187" t="s">
        <v>126</v>
      </c>
      <c r="E136" s="188" t="s">
        <v>301</v>
      </c>
      <c r="F136" s="189" t="s">
        <v>302</v>
      </c>
      <c r="G136" s="190" t="s">
        <v>129</v>
      </c>
      <c r="H136" s="191">
        <v>428</v>
      </c>
      <c r="I136" s="192"/>
      <c r="J136" s="193">
        <f>ROUND(I136*H136,2)</f>
        <v>0</v>
      </c>
      <c r="K136" s="189" t="s">
        <v>147</v>
      </c>
      <c r="L136" s="40"/>
      <c r="M136" s="194" t="s">
        <v>19</v>
      </c>
      <c r="N136" s="195" t="s">
        <v>47</v>
      </c>
      <c r="O136" s="65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6">
        <f>S136*H136</f>
        <v>0</v>
      </c>
      <c r="U136" s="197" t="s">
        <v>19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130</v>
      </c>
      <c r="AT136" s="198" t="s">
        <v>126</v>
      </c>
      <c r="AU136" s="198" t="s">
        <v>86</v>
      </c>
      <c r="AY136" s="18" t="s">
        <v>124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84</v>
      </c>
      <c r="BK136" s="199">
        <f>ROUND(I136*H136,2)</f>
        <v>0</v>
      </c>
      <c r="BL136" s="18" t="s">
        <v>130</v>
      </c>
      <c r="BM136" s="198" t="s">
        <v>303</v>
      </c>
    </row>
    <row r="137" spans="1:65" s="14" customFormat="1" ht="11.25">
      <c r="B137" s="211"/>
      <c r="C137" s="212"/>
      <c r="D137" s="202" t="s">
        <v>132</v>
      </c>
      <c r="E137" s="213" t="s">
        <v>19</v>
      </c>
      <c r="F137" s="214" t="s">
        <v>304</v>
      </c>
      <c r="G137" s="212"/>
      <c r="H137" s="215">
        <v>428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19"/>
      <c r="U137" s="220"/>
      <c r="AT137" s="221" t="s">
        <v>132</v>
      </c>
      <c r="AU137" s="221" t="s">
        <v>86</v>
      </c>
      <c r="AV137" s="14" t="s">
        <v>86</v>
      </c>
      <c r="AW137" s="14" t="s">
        <v>37</v>
      </c>
      <c r="AX137" s="14" t="s">
        <v>76</v>
      </c>
      <c r="AY137" s="221" t="s">
        <v>124</v>
      </c>
    </row>
    <row r="138" spans="1:65" s="15" customFormat="1" ht="11.25">
      <c r="B138" s="222"/>
      <c r="C138" s="223"/>
      <c r="D138" s="202" t="s">
        <v>132</v>
      </c>
      <c r="E138" s="224" t="s">
        <v>19</v>
      </c>
      <c r="F138" s="225" t="s">
        <v>176</v>
      </c>
      <c r="G138" s="223"/>
      <c r="H138" s="226">
        <v>428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0"/>
      <c r="U138" s="231"/>
      <c r="AT138" s="232" t="s">
        <v>132</v>
      </c>
      <c r="AU138" s="232" t="s">
        <v>86</v>
      </c>
      <c r="AV138" s="15" t="s">
        <v>130</v>
      </c>
      <c r="AW138" s="15" t="s">
        <v>37</v>
      </c>
      <c r="AX138" s="15" t="s">
        <v>84</v>
      </c>
      <c r="AY138" s="232" t="s">
        <v>124</v>
      </c>
    </row>
    <row r="139" spans="1:65" s="2" customFormat="1" ht="36" customHeight="1">
      <c r="A139" s="35"/>
      <c r="B139" s="36"/>
      <c r="C139" s="187" t="s">
        <v>220</v>
      </c>
      <c r="D139" s="187" t="s">
        <v>126</v>
      </c>
      <c r="E139" s="188" t="s">
        <v>305</v>
      </c>
      <c r="F139" s="189" t="s">
        <v>306</v>
      </c>
      <c r="G139" s="190" t="s">
        <v>129</v>
      </c>
      <c r="H139" s="191">
        <v>505</v>
      </c>
      <c r="I139" s="192"/>
      <c r="J139" s="193">
        <f>ROUND(I139*H139,2)</f>
        <v>0</v>
      </c>
      <c r="K139" s="189" t="s">
        <v>147</v>
      </c>
      <c r="L139" s="40"/>
      <c r="M139" s="194" t="s">
        <v>19</v>
      </c>
      <c r="N139" s="195" t="s">
        <v>47</v>
      </c>
      <c r="O139" s="65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6">
        <f>S139*H139</f>
        <v>0</v>
      </c>
      <c r="U139" s="197" t="s">
        <v>19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130</v>
      </c>
      <c r="AT139" s="198" t="s">
        <v>126</v>
      </c>
      <c r="AU139" s="198" t="s">
        <v>86</v>
      </c>
      <c r="AY139" s="18" t="s">
        <v>124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84</v>
      </c>
      <c r="BK139" s="199">
        <f>ROUND(I139*H139,2)</f>
        <v>0</v>
      </c>
      <c r="BL139" s="18" t="s">
        <v>130</v>
      </c>
      <c r="BM139" s="198" t="s">
        <v>307</v>
      </c>
    </row>
    <row r="140" spans="1:65" s="14" customFormat="1" ht="11.25">
      <c r="B140" s="211"/>
      <c r="C140" s="212"/>
      <c r="D140" s="202" t="s">
        <v>132</v>
      </c>
      <c r="E140" s="213" t="s">
        <v>19</v>
      </c>
      <c r="F140" s="214" t="s">
        <v>300</v>
      </c>
      <c r="G140" s="212"/>
      <c r="H140" s="215">
        <v>505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19"/>
      <c r="U140" s="220"/>
      <c r="AT140" s="221" t="s">
        <v>132</v>
      </c>
      <c r="AU140" s="221" t="s">
        <v>86</v>
      </c>
      <c r="AV140" s="14" t="s">
        <v>86</v>
      </c>
      <c r="AW140" s="14" t="s">
        <v>37</v>
      </c>
      <c r="AX140" s="14" t="s">
        <v>76</v>
      </c>
      <c r="AY140" s="221" t="s">
        <v>124</v>
      </c>
    </row>
    <row r="141" spans="1:65" s="15" customFormat="1" ht="11.25">
      <c r="B141" s="222"/>
      <c r="C141" s="223"/>
      <c r="D141" s="202" t="s">
        <v>132</v>
      </c>
      <c r="E141" s="224" t="s">
        <v>19</v>
      </c>
      <c r="F141" s="225" t="s">
        <v>176</v>
      </c>
      <c r="G141" s="223"/>
      <c r="H141" s="226">
        <v>505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0"/>
      <c r="U141" s="231"/>
      <c r="AT141" s="232" t="s">
        <v>132</v>
      </c>
      <c r="AU141" s="232" t="s">
        <v>86</v>
      </c>
      <c r="AV141" s="15" t="s">
        <v>130</v>
      </c>
      <c r="AW141" s="15" t="s">
        <v>37</v>
      </c>
      <c r="AX141" s="15" t="s">
        <v>84</v>
      </c>
      <c r="AY141" s="232" t="s">
        <v>124</v>
      </c>
    </row>
    <row r="142" spans="1:65" s="2" customFormat="1" ht="36" customHeight="1">
      <c r="A142" s="35"/>
      <c r="B142" s="36"/>
      <c r="C142" s="187" t="s">
        <v>308</v>
      </c>
      <c r="D142" s="187" t="s">
        <v>126</v>
      </c>
      <c r="E142" s="188" t="s">
        <v>309</v>
      </c>
      <c r="F142" s="189" t="s">
        <v>310</v>
      </c>
      <c r="G142" s="190" t="s">
        <v>129</v>
      </c>
      <c r="H142" s="191">
        <v>505</v>
      </c>
      <c r="I142" s="192"/>
      <c r="J142" s="193">
        <f>ROUND(I142*H142,2)</f>
        <v>0</v>
      </c>
      <c r="K142" s="189" t="s">
        <v>147</v>
      </c>
      <c r="L142" s="40"/>
      <c r="M142" s="194" t="s">
        <v>19</v>
      </c>
      <c r="N142" s="195" t="s">
        <v>47</v>
      </c>
      <c r="O142" s="65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6">
        <f>S142*H142</f>
        <v>0</v>
      </c>
      <c r="U142" s="197" t="s">
        <v>19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130</v>
      </c>
      <c r="AT142" s="198" t="s">
        <v>126</v>
      </c>
      <c r="AU142" s="198" t="s">
        <v>86</v>
      </c>
      <c r="AY142" s="18" t="s">
        <v>124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84</v>
      </c>
      <c r="BK142" s="199">
        <f>ROUND(I142*H142,2)</f>
        <v>0</v>
      </c>
      <c r="BL142" s="18" t="s">
        <v>130</v>
      </c>
      <c r="BM142" s="198" t="s">
        <v>311</v>
      </c>
    </row>
    <row r="143" spans="1:65" s="14" customFormat="1" ht="11.25">
      <c r="B143" s="211"/>
      <c r="C143" s="212"/>
      <c r="D143" s="202" t="s">
        <v>132</v>
      </c>
      <c r="E143" s="213" t="s">
        <v>19</v>
      </c>
      <c r="F143" s="214" t="s">
        <v>300</v>
      </c>
      <c r="G143" s="212"/>
      <c r="H143" s="215">
        <v>505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19"/>
      <c r="U143" s="220"/>
      <c r="AT143" s="221" t="s">
        <v>132</v>
      </c>
      <c r="AU143" s="221" t="s">
        <v>86</v>
      </c>
      <c r="AV143" s="14" t="s">
        <v>86</v>
      </c>
      <c r="AW143" s="14" t="s">
        <v>37</v>
      </c>
      <c r="AX143" s="14" t="s">
        <v>76</v>
      </c>
      <c r="AY143" s="221" t="s">
        <v>124</v>
      </c>
    </row>
    <row r="144" spans="1:65" s="15" customFormat="1" ht="11.25">
      <c r="B144" s="222"/>
      <c r="C144" s="223"/>
      <c r="D144" s="202" t="s">
        <v>132</v>
      </c>
      <c r="E144" s="224" t="s">
        <v>19</v>
      </c>
      <c r="F144" s="225" t="s">
        <v>176</v>
      </c>
      <c r="G144" s="223"/>
      <c r="H144" s="226">
        <v>505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0"/>
      <c r="U144" s="231"/>
      <c r="AT144" s="232" t="s">
        <v>132</v>
      </c>
      <c r="AU144" s="232" t="s">
        <v>86</v>
      </c>
      <c r="AV144" s="15" t="s">
        <v>130</v>
      </c>
      <c r="AW144" s="15" t="s">
        <v>37</v>
      </c>
      <c r="AX144" s="15" t="s">
        <v>84</v>
      </c>
      <c r="AY144" s="232" t="s">
        <v>124</v>
      </c>
    </row>
    <row r="145" spans="1:65" s="12" customFormat="1" ht="22.9" customHeight="1">
      <c r="B145" s="171"/>
      <c r="C145" s="172"/>
      <c r="D145" s="173" t="s">
        <v>75</v>
      </c>
      <c r="E145" s="185" t="s">
        <v>86</v>
      </c>
      <c r="F145" s="185" t="s">
        <v>312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SUM(P146:P155)</f>
        <v>0</v>
      </c>
      <c r="Q145" s="179"/>
      <c r="R145" s="180">
        <f>SUM(R146:R155)</f>
        <v>1.7760000000000001E-2</v>
      </c>
      <c r="S145" s="179"/>
      <c r="T145" s="180">
        <f>SUM(T146:T155)</f>
        <v>0</v>
      </c>
      <c r="U145" s="181"/>
      <c r="AR145" s="182" t="s">
        <v>84</v>
      </c>
      <c r="AT145" s="183" t="s">
        <v>75</v>
      </c>
      <c r="AU145" s="183" t="s">
        <v>84</v>
      </c>
      <c r="AY145" s="182" t="s">
        <v>124</v>
      </c>
      <c r="BK145" s="184">
        <f>SUM(BK146:BK155)</f>
        <v>0</v>
      </c>
    </row>
    <row r="146" spans="1:65" s="2" customFormat="1" ht="24" customHeight="1">
      <c r="A146" s="35"/>
      <c r="B146" s="36"/>
      <c r="C146" s="187" t="s">
        <v>313</v>
      </c>
      <c r="D146" s="187" t="s">
        <v>126</v>
      </c>
      <c r="E146" s="188" t="s">
        <v>314</v>
      </c>
      <c r="F146" s="189" t="s">
        <v>315</v>
      </c>
      <c r="G146" s="190" t="s">
        <v>201</v>
      </c>
      <c r="H146" s="191">
        <v>31</v>
      </c>
      <c r="I146" s="192"/>
      <c r="J146" s="193">
        <f>ROUND(I146*H146,2)</f>
        <v>0</v>
      </c>
      <c r="K146" s="189" t="s">
        <v>19</v>
      </c>
      <c r="L146" s="40"/>
      <c r="M146" s="194" t="s">
        <v>19</v>
      </c>
      <c r="N146" s="195" t="s">
        <v>47</v>
      </c>
      <c r="O146" s="65"/>
      <c r="P146" s="196">
        <f>O146*H146</f>
        <v>0</v>
      </c>
      <c r="Q146" s="196">
        <v>4.8000000000000001E-4</v>
      </c>
      <c r="R146" s="196">
        <f>Q146*H146</f>
        <v>1.4880000000000001E-2</v>
      </c>
      <c r="S146" s="196">
        <v>0</v>
      </c>
      <c r="T146" s="196">
        <f>S146*H146</f>
        <v>0</v>
      </c>
      <c r="U146" s="197" t="s">
        <v>19</v>
      </c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130</v>
      </c>
      <c r="AT146" s="198" t="s">
        <v>126</v>
      </c>
      <c r="AU146" s="198" t="s">
        <v>86</v>
      </c>
      <c r="AY146" s="18" t="s">
        <v>124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84</v>
      </c>
      <c r="BK146" s="199">
        <f>ROUND(I146*H146,2)</f>
        <v>0</v>
      </c>
      <c r="BL146" s="18" t="s">
        <v>130</v>
      </c>
      <c r="BM146" s="198" t="s">
        <v>316</v>
      </c>
    </row>
    <row r="147" spans="1:65" s="13" customFormat="1" ht="22.5">
      <c r="B147" s="200"/>
      <c r="C147" s="201"/>
      <c r="D147" s="202" t="s">
        <v>132</v>
      </c>
      <c r="E147" s="203" t="s">
        <v>19</v>
      </c>
      <c r="F147" s="204" t="s">
        <v>317</v>
      </c>
      <c r="G147" s="201"/>
      <c r="H147" s="203" t="s">
        <v>19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8"/>
      <c r="U147" s="209"/>
      <c r="AT147" s="210" t="s">
        <v>132</v>
      </c>
      <c r="AU147" s="210" t="s">
        <v>86</v>
      </c>
      <c r="AV147" s="13" t="s">
        <v>84</v>
      </c>
      <c r="AW147" s="13" t="s">
        <v>37</v>
      </c>
      <c r="AX147" s="13" t="s">
        <v>76</v>
      </c>
      <c r="AY147" s="210" t="s">
        <v>124</v>
      </c>
    </row>
    <row r="148" spans="1:65" s="14" customFormat="1" ht="11.25">
      <c r="B148" s="211"/>
      <c r="C148" s="212"/>
      <c r="D148" s="202" t="s">
        <v>132</v>
      </c>
      <c r="E148" s="213" t="s">
        <v>19</v>
      </c>
      <c r="F148" s="214" t="s">
        <v>318</v>
      </c>
      <c r="G148" s="212"/>
      <c r="H148" s="215">
        <v>31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19"/>
      <c r="U148" s="220"/>
      <c r="AT148" s="221" t="s">
        <v>132</v>
      </c>
      <c r="AU148" s="221" t="s">
        <v>86</v>
      </c>
      <c r="AV148" s="14" t="s">
        <v>86</v>
      </c>
      <c r="AW148" s="14" t="s">
        <v>37</v>
      </c>
      <c r="AX148" s="14" t="s">
        <v>76</v>
      </c>
      <c r="AY148" s="221" t="s">
        <v>124</v>
      </c>
    </row>
    <row r="149" spans="1:65" s="15" customFormat="1" ht="11.25">
      <c r="B149" s="222"/>
      <c r="C149" s="223"/>
      <c r="D149" s="202" t="s">
        <v>132</v>
      </c>
      <c r="E149" s="224" t="s">
        <v>19</v>
      </c>
      <c r="F149" s="225" t="s">
        <v>176</v>
      </c>
      <c r="G149" s="223"/>
      <c r="H149" s="226">
        <v>31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0"/>
      <c r="U149" s="231"/>
      <c r="AT149" s="232" t="s">
        <v>132</v>
      </c>
      <c r="AU149" s="232" t="s">
        <v>86</v>
      </c>
      <c r="AV149" s="15" t="s">
        <v>130</v>
      </c>
      <c r="AW149" s="15" t="s">
        <v>37</v>
      </c>
      <c r="AX149" s="15" t="s">
        <v>84</v>
      </c>
      <c r="AY149" s="232" t="s">
        <v>124</v>
      </c>
    </row>
    <row r="150" spans="1:65" s="2" customFormat="1" ht="16.5" customHeight="1">
      <c r="A150" s="35"/>
      <c r="B150" s="36"/>
      <c r="C150" s="187" t="s">
        <v>319</v>
      </c>
      <c r="D150" s="187" t="s">
        <v>126</v>
      </c>
      <c r="E150" s="188" t="s">
        <v>320</v>
      </c>
      <c r="F150" s="189" t="s">
        <v>321</v>
      </c>
      <c r="G150" s="190" t="s">
        <v>139</v>
      </c>
      <c r="H150" s="191">
        <v>6</v>
      </c>
      <c r="I150" s="192"/>
      <c r="J150" s="193">
        <f>ROUND(I150*H150,2)</f>
        <v>0</v>
      </c>
      <c r="K150" s="189" t="s">
        <v>19</v>
      </c>
      <c r="L150" s="40"/>
      <c r="M150" s="194" t="s">
        <v>19</v>
      </c>
      <c r="N150" s="195" t="s">
        <v>47</v>
      </c>
      <c r="O150" s="65"/>
      <c r="P150" s="196">
        <f>O150*H150</f>
        <v>0</v>
      </c>
      <c r="Q150" s="196">
        <v>4.8000000000000001E-4</v>
      </c>
      <c r="R150" s="196">
        <f>Q150*H150</f>
        <v>2.8800000000000002E-3</v>
      </c>
      <c r="S150" s="196">
        <v>0</v>
      </c>
      <c r="T150" s="196">
        <f>S150*H150</f>
        <v>0</v>
      </c>
      <c r="U150" s="197" t="s">
        <v>19</v>
      </c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130</v>
      </c>
      <c r="AT150" s="198" t="s">
        <v>126</v>
      </c>
      <c r="AU150" s="198" t="s">
        <v>86</v>
      </c>
      <c r="AY150" s="18" t="s">
        <v>124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84</v>
      </c>
      <c r="BK150" s="199">
        <f>ROUND(I150*H150,2)</f>
        <v>0</v>
      </c>
      <c r="BL150" s="18" t="s">
        <v>130</v>
      </c>
      <c r="BM150" s="198" t="s">
        <v>322</v>
      </c>
    </row>
    <row r="151" spans="1:65" s="13" customFormat="1" ht="33.75">
      <c r="B151" s="200"/>
      <c r="C151" s="201"/>
      <c r="D151" s="202" t="s">
        <v>132</v>
      </c>
      <c r="E151" s="203" t="s">
        <v>19</v>
      </c>
      <c r="F151" s="204" t="s">
        <v>323</v>
      </c>
      <c r="G151" s="201"/>
      <c r="H151" s="203" t="s">
        <v>19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8"/>
      <c r="U151" s="209"/>
      <c r="AT151" s="210" t="s">
        <v>132</v>
      </c>
      <c r="AU151" s="210" t="s">
        <v>86</v>
      </c>
      <c r="AV151" s="13" t="s">
        <v>84</v>
      </c>
      <c r="AW151" s="13" t="s">
        <v>37</v>
      </c>
      <c r="AX151" s="13" t="s">
        <v>76</v>
      </c>
      <c r="AY151" s="210" t="s">
        <v>124</v>
      </c>
    </row>
    <row r="152" spans="1:65" s="14" customFormat="1" ht="11.25">
      <c r="B152" s="211"/>
      <c r="C152" s="212"/>
      <c r="D152" s="202" t="s">
        <v>132</v>
      </c>
      <c r="E152" s="213" t="s">
        <v>19</v>
      </c>
      <c r="F152" s="214" t="s">
        <v>324</v>
      </c>
      <c r="G152" s="212"/>
      <c r="H152" s="215">
        <v>6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19"/>
      <c r="U152" s="220"/>
      <c r="AT152" s="221" t="s">
        <v>132</v>
      </c>
      <c r="AU152" s="221" t="s">
        <v>86</v>
      </c>
      <c r="AV152" s="14" t="s">
        <v>86</v>
      </c>
      <c r="AW152" s="14" t="s">
        <v>37</v>
      </c>
      <c r="AX152" s="14" t="s">
        <v>76</v>
      </c>
      <c r="AY152" s="221" t="s">
        <v>124</v>
      </c>
    </row>
    <row r="153" spans="1:65" s="15" customFormat="1" ht="11.25">
      <c r="B153" s="222"/>
      <c r="C153" s="223"/>
      <c r="D153" s="202" t="s">
        <v>132</v>
      </c>
      <c r="E153" s="224" t="s">
        <v>19</v>
      </c>
      <c r="F153" s="225" t="s">
        <v>176</v>
      </c>
      <c r="G153" s="223"/>
      <c r="H153" s="226">
        <v>6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0"/>
      <c r="U153" s="231"/>
      <c r="AT153" s="232" t="s">
        <v>132</v>
      </c>
      <c r="AU153" s="232" t="s">
        <v>86</v>
      </c>
      <c r="AV153" s="15" t="s">
        <v>130</v>
      </c>
      <c r="AW153" s="15" t="s">
        <v>37</v>
      </c>
      <c r="AX153" s="15" t="s">
        <v>84</v>
      </c>
      <c r="AY153" s="232" t="s">
        <v>124</v>
      </c>
    </row>
    <row r="154" spans="1:65" s="2" customFormat="1" ht="24" customHeight="1">
      <c r="A154" s="35"/>
      <c r="B154" s="36"/>
      <c r="C154" s="187" t="s">
        <v>325</v>
      </c>
      <c r="D154" s="187" t="s">
        <v>126</v>
      </c>
      <c r="E154" s="188" t="s">
        <v>326</v>
      </c>
      <c r="F154" s="189" t="s">
        <v>327</v>
      </c>
      <c r="G154" s="190" t="s">
        <v>171</v>
      </c>
      <c r="H154" s="191">
        <v>37.200000000000003</v>
      </c>
      <c r="I154" s="192"/>
      <c r="J154" s="193">
        <f>ROUND(I154*H154,2)</f>
        <v>0</v>
      </c>
      <c r="K154" s="189" t="s">
        <v>147</v>
      </c>
      <c r="L154" s="40"/>
      <c r="M154" s="194" t="s">
        <v>19</v>
      </c>
      <c r="N154" s="195" t="s">
        <v>47</v>
      </c>
      <c r="O154" s="65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6">
        <f>S154*H154</f>
        <v>0</v>
      </c>
      <c r="U154" s="197" t="s">
        <v>19</v>
      </c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130</v>
      </c>
      <c r="AT154" s="198" t="s">
        <v>126</v>
      </c>
      <c r="AU154" s="198" t="s">
        <v>86</v>
      </c>
      <c r="AY154" s="18" t="s">
        <v>124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84</v>
      </c>
      <c r="BK154" s="199">
        <f>ROUND(I154*H154,2)</f>
        <v>0</v>
      </c>
      <c r="BL154" s="18" t="s">
        <v>130</v>
      </c>
      <c r="BM154" s="198" t="s">
        <v>328</v>
      </c>
    </row>
    <row r="155" spans="1:65" s="14" customFormat="1" ht="11.25">
      <c r="B155" s="211"/>
      <c r="C155" s="212"/>
      <c r="D155" s="202" t="s">
        <v>132</v>
      </c>
      <c r="E155" s="213" t="s">
        <v>19</v>
      </c>
      <c r="F155" s="214" t="s">
        <v>329</v>
      </c>
      <c r="G155" s="212"/>
      <c r="H155" s="215">
        <v>37.200000000000003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19"/>
      <c r="U155" s="220"/>
      <c r="AT155" s="221" t="s">
        <v>132</v>
      </c>
      <c r="AU155" s="221" t="s">
        <v>86</v>
      </c>
      <c r="AV155" s="14" t="s">
        <v>86</v>
      </c>
      <c r="AW155" s="14" t="s">
        <v>37</v>
      </c>
      <c r="AX155" s="14" t="s">
        <v>84</v>
      </c>
      <c r="AY155" s="221" t="s">
        <v>124</v>
      </c>
    </row>
    <row r="156" spans="1:65" s="12" customFormat="1" ht="22.9" customHeight="1">
      <c r="B156" s="171"/>
      <c r="C156" s="172"/>
      <c r="D156" s="173" t="s">
        <v>75</v>
      </c>
      <c r="E156" s="185" t="s">
        <v>143</v>
      </c>
      <c r="F156" s="185" t="s">
        <v>330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SUM(P157:P187)</f>
        <v>0</v>
      </c>
      <c r="Q156" s="179"/>
      <c r="R156" s="180">
        <f>SUM(R157:R187)</f>
        <v>94.3524546034606</v>
      </c>
      <c r="S156" s="179"/>
      <c r="T156" s="180">
        <f>SUM(T157:T187)</f>
        <v>0</v>
      </c>
      <c r="U156" s="181"/>
      <c r="AR156" s="182" t="s">
        <v>84</v>
      </c>
      <c r="AT156" s="183" t="s">
        <v>75</v>
      </c>
      <c r="AU156" s="183" t="s">
        <v>84</v>
      </c>
      <c r="AY156" s="182" t="s">
        <v>124</v>
      </c>
      <c r="BK156" s="184">
        <f>SUM(BK157:BK187)</f>
        <v>0</v>
      </c>
    </row>
    <row r="157" spans="1:65" s="2" customFormat="1" ht="72" customHeight="1">
      <c r="A157" s="35"/>
      <c r="B157" s="36"/>
      <c r="C157" s="187" t="s">
        <v>7</v>
      </c>
      <c r="D157" s="187" t="s">
        <v>126</v>
      </c>
      <c r="E157" s="188" t="s">
        <v>331</v>
      </c>
      <c r="F157" s="189" t="s">
        <v>332</v>
      </c>
      <c r="G157" s="190" t="s">
        <v>171</v>
      </c>
      <c r="H157" s="191">
        <v>19.16</v>
      </c>
      <c r="I157" s="192"/>
      <c r="J157" s="193">
        <f>ROUND(I157*H157,2)</f>
        <v>0</v>
      </c>
      <c r="K157" s="189" t="s">
        <v>147</v>
      </c>
      <c r="L157" s="40"/>
      <c r="M157" s="194" t="s">
        <v>19</v>
      </c>
      <c r="N157" s="195" t="s">
        <v>47</v>
      </c>
      <c r="O157" s="65"/>
      <c r="P157" s="196">
        <f>O157*H157</f>
        <v>0</v>
      </c>
      <c r="Q157" s="196">
        <v>3.11388</v>
      </c>
      <c r="R157" s="196">
        <f>Q157*H157</f>
        <v>59.661940800000004</v>
      </c>
      <c r="S157" s="196">
        <v>0</v>
      </c>
      <c r="T157" s="196">
        <f>S157*H157</f>
        <v>0</v>
      </c>
      <c r="U157" s="197" t="s">
        <v>19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130</v>
      </c>
      <c r="AT157" s="198" t="s">
        <v>126</v>
      </c>
      <c r="AU157" s="198" t="s">
        <v>86</v>
      </c>
      <c r="AY157" s="18" t="s">
        <v>124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84</v>
      </c>
      <c r="BK157" s="199">
        <f>ROUND(I157*H157,2)</f>
        <v>0</v>
      </c>
      <c r="BL157" s="18" t="s">
        <v>130</v>
      </c>
      <c r="BM157" s="198" t="s">
        <v>333</v>
      </c>
    </row>
    <row r="158" spans="1:65" s="14" customFormat="1" ht="22.5">
      <c r="B158" s="211"/>
      <c r="C158" s="212"/>
      <c r="D158" s="202" t="s">
        <v>132</v>
      </c>
      <c r="E158" s="213" t="s">
        <v>19</v>
      </c>
      <c r="F158" s="214" t="s">
        <v>334</v>
      </c>
      <c r="G158" s="212"/>
      <c r="H158" s="215">
        <v>18.16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19"/>
      <c r="U158" s="220"/>
      <c r="AT158" s="221" t="s">
        <v>132</v>
      </c>
      <c r="AU158" s="221" t="s">
        <v>86</v>
      </c>
      <c r="AV158" s="14" t="s">
        <v>86</v>
      </c>
      <c r="AW158" s="14" t="s">
        <v>37</v>
      </c>
      <c r="AX158" s="14" t="s">
        <v>76</v>
      </c>
      <c r="AY158" s="221" t="s">
        <v>124</v>
      </c>
    </row>
    <row r="159" spans="1:65" s="14" customFormat="1" ht="22.5">
      <c r="B159" s="211"/>
      <c r="C159" s="212"/>
      <c r="D159" s="202" t="s">
        <v>132</v>
      </c>
      <c r="E159" s="213" t="s">
        <v>19</v>
      </c>
      <c r="F159" s="214" t="s">
        <v>335</v>
      </c>
      <c r="G159" s="212"/>
      <c r="H159" s="215">
        <v>1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19"/>
      <c r="U159" s="220"/>
      <c r="AT159" s="221" t="s">
        <v>132</v>
      </c>
      <c r="AU159" s="221" t="s">
        <v>86</v>
      </c>
      <c r="AV159" s="14" t="s">
        <v>86</v>
      </c>
      <c r="AW159" s="14" t="s">
        <v>37</v>
      </c>
      <c r="AX159" s="14" t="s">
        <v>76</v>
      </c>
      <c r="AY159" s="221" t="s">
        <v>124</v>
      </c>
    </row>
    <row r="160" spans="1:65" s="15" customFormat="1" ht="11.25">
      <c r="B160" s="222"/>
      <c r="C160" s="223"/>
      <c r="D160" s="202" t="s">
        <v>132</v>
      </c>
      <c r="E160" s="224" t="s">
        <v>19</v>
      </c>
      <c r="F160" s="225" t="s">
        <v>176</v>
      </c>
      <c r="G160" s="223"/>
      <c r="H160" s="226">
        <v>19.16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0"/>
      <c r="U160" s="231"/>
      <c r="AT160" s="232" t="s">
        <v>132</v>
      </c>
      <c r="AU160" s="232" t="s">
        <v>86</v>
      </c>
      <c r="AV160" s="15" t="s">
        <v>130</v>
      </c>
      <c r="AW160" s="15" t="s">
        <v>37</v>
      </c>
      <c r="AX160" s="15" t="s">
        <v>84</v>
      </c>
      <c r="AY160" s="232" t="s">
        <v>124</v>
      </c>
    </row>
    <row r="161" spans="1:65" s="2" customFormat="1" ht="72" customHeight="1">
      <c r="A161" s="35"/>
      <c r="B161" s="36"/>
      <c r="C161" s="187" t="s">
        <v>336</v>
      </c>
      <c r="D161" s="187" t="s">
        <v>126</v>
      </c>
      <c r="E161" s="188" t="s">
        <v>337</v>
      </c>
      <c r="F161" s="189" t="s">
        <v>338</v>
      </c>
      <c r="G161" s="190" t="s">
        <v>129</v>
      </c>
      <c r="H161" s="191">
        <v>159.03</v>
      </c>
      <c r="I161" s="192"/>
      <c r="J161" s="193">
        <f>ROUND(I161*H161,2)</f>
        <v>0</v>
      </c>
      <c r="K161" s="189" t="s">
        <v>147</v>
      </c>
      <c r="L161" s="40"/>
      <c r="M161" s="194" t="s">
        <v>19</v>
      </c>
      <c r="N161" s="195" t="s">
        <v>47</v>
      </c>
      <c r="O161" s="65"/>
      <c r="P161" s="196">
        <f>O161*H161</f>
        <v>0</v>
      </c>
      <c r="Q161" s="196">
        <v>7.2580040000000002E-3</v>
      </c>
      <c r="R161" s="196">
        <f>Q161*H161</f>
        <v>1.15424037612</v>
      </c>
      <c r="S161" s="196">
        <v>0</v>
      </c>
      <c r="T161" s="196">
        <f>S161*H161</f>
        <v>0</v>
      </c>
      <c r="U161" s="197" t="s">
        <v>19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130</v>
      </c>
      <c r="AT161" s="198" t="s">
        <v>126</v>
      </c>
      <c r="AU161" s="198" t="s">
        <v>86</v>
      </c>
      <c r="AY161" s="18" t="s">
        <v>124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84</v>
      </c>
      <c r="BK161" s="199">
        <f>ROUND(I161*H161,2)</f>
        <v>0</v>
      </c>
      <c r="BL161" s="18" t="s">
        <v>130</v>
      </c>
      <c r="BM161" s="198" t="s">
        <v>339</v>
      </c>
    </row>
    <row r="162" spans="1:65" s="13" customFormat="1" ht="11.25">
      <c r="B162" s="200"/>
      <c r="C162" s="201"/>
      <c r="D162" s="202" t="s">
        <v>132</v>
      </c>
      <c r="E162" s="203" t="s">
        <v>19</v>
      </c>
      <c r="F162" s="204" t="s">
        <v>340</v>
      </c>
      <c r="G162" s="201"/>
      <c r="H162" s="203" t="s">
        <v>19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8"/>
      <c r="U162" s="209"/>
      <c r="AT162" s="210" t="s">
        <v>132</v>
      </c>
      <c r="AU162" s="210" t="s">
        <v>86</v>
      </c>
      <c r="AV162" s="13" t="s">
        <v>84</v>
      </c>
      <c r="AW162" s="13" t="s">
        <v>37</v>
      </c>
      <c r="AX162" s="13" t="s">
        <v>76</v>
      </c>
      <c r="AY162" s="210" t="s">
        <v>124</v>
      </c>
    </row>
    <row r="163" spans="1:65" s="14" customFormat="1" ht="11.25">
      <c r="B163" s="211"/>
      <c r="C163" s="212"/>
      <c r="D163" s="202" t="s">
        <v>132</v>
      </c>
      <c r="E163" s="213" t="s">
        <v>19</v>
      </c>
      <c r="F163" s="214" t="s">
        <v>341</v>
      </c>
      <c r="G163" s="212"/>
      <c r="H163" s="215">
        <v>152.83000000000001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19"/>
      <c r="U163" s="220"/>
      <c r="AT163" s="221" t="s">
        <v>132</v>
      </c>
      <c r="AU163" s="221" t="s">
        <v>86</v>
      </c>
      <c r="AV163" s="14" t="s">
        <v>86</v>
      </c>
      <c r="AW163" s="14" t="s">
        <v>37</v>
      </c>
      <c r="AX163" s="14" t="s">
        <v>76</v>
      </c>
      <c r="AY163" s="221" t="s">
        <v>124</v>
      </c>
    </row>
    <row r="164" spans="1:65" s="14" customFormat="1" ht="11.25">
      <c r="B164" s="211"/>
      <c r="C164" s="212"/>
      <c r="D164" s="202" t="s">
        <v>132</v>
      </c>
      <c r="E164" s="213" t="s">
        <v>19</v>
      </c>
      <c r="F164" s="214" t="s">
        <v>342</v>
      </c>
      <c r="G164" s="212"/>
      <c r="H164" s="215">
        <v>6.2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19"/>
      <c r="U164" s="220"/>
      <c r="AT164" s="221" t="s">
        <v>132</v>
      </c>
      <c r="AU164" s="221" t="s">
        <v>86</v>
      </c>
      <c r="AV164" s="14" t="s">
        <v>86</v>
      </c>
      <c r="AW164" s="14" t="s">
        <v>37</v>
      </c>
      <c r="AX164" s="14" t="s">
        <v>76</v>
      </c>
      <c r="AY164" s="221" t="s">
        <v>124</v>
      </c>
    </row>
    <row r="165" spans="1:65" s="15" customFormat="1" ht="11.25">
      <c r="B165" s="222"/>
      <c r="C165" s="223"/>
      <c r="D165" s="202" t="s">
        <v>132</v>
      </c>
      <c r="E165" s="224" t="s">
        <v>19</v>
      </c>
      <c r="F165" s="225" t="s">
        <v>176</v>
      </c>
      <c r="G165" s="223"/>
      <c r="H165" s="226">
        <v>159.03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0"/>
      <c r="U165" s="231"/>
      <c r="AT165" s="232" t="s">
        <v>132</v>
      </c>
      <c r="AU165" s="232" t="s">
        <v>86</v>
      </c>
      <c r="AV165" s="15" t="s">
        <v>130</v>
      </c>
      <c r="AW165" s="15" t="s">
        <v>37</v>
      </c>
      <c r="AX165" s="15" t="s">
        <v>84</v>
      </c>
      <c r="AY165" s="232" t="s">
        <v>124</v>
      </c>
    </row>
    <row r="166" spans="1:65" s="2" customFormat="1" ht="72" customHeight="1">
      <c r="A166" s="35"/>
      <c r="B166" s="36"/>
      <c r="C166" s="187" t="s">
        <v>343</v>
      </c>
      <c r="D166" s="187" t="s">
        <v>126</v>
      </c>
      <c r="E166" s="188" t="s">
        <v>344</v>
      </c>
      <c r="F166" s="189" t="s">
        <v>345</v>
      </c>
      <c r="G166" s="190" t="s">
        <v>129</v>
      </c>
      <c r="H166" s="191">
        <v>159.03</v>
      </c>
      <c r="I166" s="192"/>
      <c r="J166" s="193">
        <f>ROUND(I166*H166,2)</f>
        <v>0</v>
      </c>
      <c r="K166" s="189" t="s">
        <v>147</v>
      </c>
      <c r="L166" s="40"/>
      <c r="M166" s="194" t="s">
        <v>19</v>
      </c>
      <c r="N166" s="195" t="s">
        <v>47</v>
      </c>
      <c r="O166" s="65"/>
      <c r="P166" s="196">
        <f>O166*H166</f>
        <v>0</v>
      </c>
      <c r="Q166" s="196">
        <v>8.5693499999999997E-4</v>
      </c>
      <c r="R166" s="196">
        <f>Q166*H166</f>
        <v>0.13627837304999998</v>
      </c>
      <c r="S166" s="196">
        <v>0</v>
      </c>
      <c r="T166" s="196">
        <f>S166*H166</f>
        <v>0</v>
      </c>
      <c r="U166" s="197" t="s">
        <v>19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130</v>
      </c>
      <c r="AT166" s="198" t="s">
        <v>126</v>
      </c>
      <c r="AU166" s="198" t="s">
        <v>86</v>
      </c>
      <c r="AY166" s="18" t="s">
        <v>124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84</v>
      </c>
      <c r="BK166" s="199">
        <f>ROUND(I166*H166,2)</f>
        <v>0</v>
      </c>
      <c r="BL166" s="18" t="s">
        <v>130</v>
      </c>
      <c r="BM166" s="198" t="s">
        <v>346</v>
      </c>
    </row>
    <row r="167" spans="1:65" s="2" customFormat="1" ht="72" customHeight="1">
      <c r="A167" s="35"/>
      <c r="B167" s="36"/>
      <c r="C167" s="187" t="s">
        <v>347</v>
      </c>
      <c r="D167" s="187" t="s">
        <v>126</v>
      </c>
      <c r="E167" s="188" t="s">
        <v>348</v>
      </c>
      <c r="F167" s="189" t="s">
        <v>349</v>
      </c>
      <c r="G167" s="190" t="s">
        <v>284</v>
      </c>
      <c r="H167" s="191">
        <v>1.6559999999999999</v>
      </c>
      <c r="I167" s="192"/>
      <c r="J167" s="193">
        <f>ROUND(I167*H167,2)</f>
        <v>0</v>
      </c>
      <c r="K167" s="189" t="s">
        <v>147</v>
      </c>
      <c r="L167" s="40"/>
      <c r="M167" s="194" t="s">
        <v>19</v>
      </c>
      <c r="N167" s="195" t="s">
        <v>47</v>
      </c>
      <c r="O167" s="65"/>
      <c r="P167" s="196">
        <f>O167*H167</f>
        <v>0</v>
      </c>
      <c r="Q167" s="196">
        <v>1.0957950000000001</v>
      </c>
      <c r="R167" s="196">
        <f>Q167*H167</f>
        <v>1.8146365200000001</v>
      </c>
      <c r="S167" s="196">
        <v>0</v>
      </c>
      <c r="T167" s="196">
        <f>S167*H167</f>
        <v>0</v>
      </c>
      <c r="U167" s="197" t="s">
        <v>19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130</v>
      </c>
      <c r="AT167" s="198" t="s">
        <v>126</v>
      </c>
      <c r="AU167" s="198" t="s">
        <v>86</v>
      </c>
      <c r="AY167" s="18" t="s">
        <v>124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84</v>
      </c>
      <c r="BK167" s="199">
        <f>ROUND(I167*H167,2)</f>
        <v>0</v>
      </c>
      <c r="BL167" s="18" t="s">
        <v>130</v>
      </c>
      <c r="BM167" s="198" t="s">
        <v>350</v>
      </c>
    </row>
    <row r="168" spans="1:65" s="14" customFormat="1" ht="22.5">
      <c r="B168" s="211"/>
      <c r="C168" s="212"/>
      <c r="D168" s="202" t="s">
        <v>132</v>
      </c>
      <c r="E168" s="213" t="s">
        <v>19</v>
      </c>
      <c r="F168" s="214" t="s">
        <v>351</v>
      </c>
      <c r="G168" s="212"/>
      <c r="H168" s="215">
        <v>8.4000000000000005E-2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19"/>
      <c r="U168" s="220"/>
      <c r="AT168" s="221" t="s">
        <v>132</v>
      </c>
      <c r="AU168" s="221" t="s">
        <v>86</v>
      </c>
      <c r="AV168" s="14" t="s">
        <v>86</v>
      </c>
      <c r="AW168" s="14" t="s">
        <v>37</v>
      </c>
      <c r="AX168" s="14" t="s">
        <v>76</v>
      </c>
      <c r="AY168" s="221" t="s">
        <v>124</v>
      </c>
    </row>
    <row r="169" spans="1:65" s="14" customFormat="1" ht="22.5">
      <c r="B169" s="211"/>
      <c r="C169" s="212"/>
      <c r="D169" s="202" t="s">
        <v>132</v>
      </c>
      <c r="E169" s="213" t="s">
        <v>19</v>
      </c>
      <c r="F169" s="214" t="s">
        <v>352</v>
      </c>
      <c r="G169" s="212"/>
      <c r="H169" s="215">
        <v>1.5720000000000001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19"/>
      <c r="U169" s="220"/>
      <c r="AT169" s="221" t="s">
        <v>132</v>
      </c>
      <c r="AU169" s="221" t="s">
        <v>86</v>
      </c>
      <c r="AV169" s="14" t="s">
        <v>86</v>
      </c>
      <c r="AW169" s="14" t="s">
        <v>37</v>
      </c>
      <c r="AX169" s="14" t="s">
        <v>76</v>
      </c>
      <c r="AY169" s="221" t="s">
        <v>124</v>
      </c>
    </row>
    <row r="170" spans="1:65" s="15" customFormat="1" ht="11.25">
      <c r="B170" s="222"/>
      <c r="C170" s="223"/>
      <c r="D170" s="202" t="s">
        <v>132</v>
      </c>
      <c r="E170" s="224" t="s">
        <v>19</v>
      </c>
      <c r="F170" s="225" t="s">
        <v>176</v>
      </c>
      <c r="G170" s="223"/>
      <c r="H170" s="226">
        <v>1.6559999999999999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0"/>
      <c r="U170" s="231"/>
      <c r="AT170" s="232" t="s">
        <v>132</v>
      </c>
      <c r="AU170" s="232" t="s">
        <v>86</v>
      </c>
      <c r="AV170" s="15" t="s">
        <v>130</v>
      </c>
      <c r="AW170" s="15" t="s">
        <v>37</v>
      </c>
      <c r="AX170" s="15" t="s">
        <v>84</v>
      </c>
      <c r="AY170" s="232" t="s">
        <v>124</v>
      </c>
    </row>
    <row r="171" spans="1:65" s="2" customFormat="1" ht="84" customHeight="1">
      <c r="A171" s="35"/>
      <c r="B171" s="36"/>
      <c r="C171" s="187" t="s">
        <v>353</v>
      </c>
      <c r="D171" s="187" t="s">
        <v>126</v>
      </c>
      <c r="E171" s="188" t="s">
        <v>354</v>
      </c>
      <c r="F171" s="189" t="s">
        <v>355</v>
      </c>
      <c r="G171" s="190" t="s">
        <v>284</v>
      </c>
      <c r="H171" s="191">
        <v>1.1259999999999999</v>
      </c>
      <c r="I171" s="192"/>
      <c r="J171" s="193">
        <f>ROUND(I171*H171,2)</f>
        <v>0</v>
      </c>
      <c r="K171" s="189" t="s">
        <v>147</v>
      </c>
      <c r="L171" s="40"/>
      <c r="M171" s="194" t="s">
        <v>19</v>
      </c>
      <c r="N171" s="195" t="s">
        <v>47</v>
      </c>
      <c r="O171" s="65"/>
      <c r="P171" s="196">
        <f>O171*H171</f>
        <v>0</v>
      </c>
      <c r="Q171" s="196">
        <v>1.0395058031</v>
      </c>
      <c r="R171" s="196">
        <f>Q171*H171</f>
        <v>1.1704835342905999</v>
      </c>
      <c r="S171" s="196">
        <v>0</v>
      </c>
      <c r="T171" s="196">
        <f>S171*H171</f>
        <v>0</v>
      </c>
      <c r="U171" s="197" t="s">
        <v>19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130</v>
      </c>
      <c r="AT171" s="198" t="s">
        <v>126</v>
      </c>
      <c r="AU171" s="198" t="s">
        <v>86</v>
      </c>
      <c r="AY171" s="18" t="s">
        <v>124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84</v>
      </c>
      <c r="BK171" s="199">
        <f>ROUND(I171*H171,2)</f>
        <v>0</v>
      </c>
      <c r="BL171" s="18" t="s">
        <v>130</v>
      </c>
      <c r="BM171" s="198" t="s">
        <v>356</v>
      </c>
    </row>
    <row r="172" spans="1:65" s="14" customFormat="1" ht="22.5">
      <c r="B172" s="211"/>
      <c r="C172" s="212"/>
      <c r="D172" s="202" t="s">
        <v>132</v>
      </c>
      <c r="E172" s="213" t="s">
        <v>19</v>
      </c>
      <c r="F172" s="214" t="s">
        <v>357</v>
      </c>
      <c r="G172" s="212"/>
      <c r="H172" s="215">
        <v>1.1259999999999999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19"/>
      <c r="U172" s="220"/>
      <c r="AT172" s="221" t="s">
        <v>132</v>
      </c>
      <c r="AU172" s="221" t="s">
        <v>86</v>
      </c>
      <c r="AV172" s="14" t="s">
        <v>86</v>
      </c>
      <c r="AW172" s="14" t="s">
        <v>37</v>
      </c>
      <c r="AX172" s="14" t="s">
        <v>84</v>
      </c>
      <c r="AY172" s="221" t="s">
        <v>124</v>
      </c>
    </row>
    <row r="173" spans="1:65" s="2" customFormat="1" ht="24" customHeight="1">
      <c r="A173" s="35"/>
      <c r="B173" s="36"/>
      <c r="C173" s="187" t="s">
        <v>358</v>
      </c>
      <c r="D173" s="187" t="s">
        <v>126</v>
      </c>
      <c r="E173" s="188" t="s">
        <v>359</v>
      </c>
      <c r="F173" s="189" t="s">
        <v>360</v>
      </c>
      <c r="G173" s="190" t="s">
        <v>171</v>
      </c>
      <c r="H173" s="191">
        <v>31</v>
      </c>
      <c r="I173" s="192"/>
      <c r="J173" s="193">
        <f>ROUND(I173*H173,2)</f>
        <v>0</v>
      </c>
      <c r="K173" s="189" t="s">
        <v>147</v>
      </c>
      <c r="L173" s="40"/>
      <c r="M173" s="194" t="s">
        <v>19</v>
      </c>
      <c r="N173" s="195" t="s">
        <v>47</v>
      </c>
      <c r="O173" s="65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6">
        <f>S173*H173</f>
        <v>0</v>
      </c>
      <c r="U173" s="197" t="s">
        <v>19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130</v>
      </c>
      <c r="AT173" s="198" t="s">
        <v>126</v>
      </c>
      <c r="AU173" s="198" t="s">
        <v>86</v>
      </c>
      <c r="AY173" s="18" t="s">
        <v>124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84</v>
      </c>
      <c r="BK173" s="199">
        <f>ROUND(I173*H173,2)</f>
        <v>0</v>
      </c>
      <c r="BL173" s="18" t="s">
        <v>130</v>
      </c>
      <c r="BM173" s="198" t="s">
        <v>361</v>
      </c>
    </row>
    <row r="174" spans="1:65" s="14" customFormat="1" ht="11.25">
      <c r="B174" s="211"/>
      <c r="C174" s="212"/>
      <c r="D174" s="202" t="s">
        <v>132</v>
      </c>
      <c r="E174" s="213" t="s">
        <v>19</v>
      </c>
      <c r="F174" s="214" t="s">
        <v>362</v>
      </c>
      <c r="G174" s="212"/>
      <c r="H174" s="215">
        <v>31</v>
      </c>
      <c r="I174" s="216"/>
      <c r="J174" s="212"/>
      <c r="K174" s="212"/>
      <c r="L174" s="217"/>
      <c r="M174" s="218"/>
      <c r="N174" s="219"/>
      <c r="O174" s="219"/>
      <c r="P174" s="219"/>
      <c r="Q174" s="219"/>
      <c r="R174" s="219"/>
      <c r="S174" s="219"/>
      <c r="T174" s="219"/>
      <c r="U174" s="220"/>
      <c r="AT174" s="221" t="s">
        <v>132</v>
      </c>
      <c r="AU174" s="221" t="s">
        <v>86</v>
      </c>
      <c r="AV174" s="14" t="s">
        <v>86</v>
      </c>
      <c r="AW174" s="14" t="s">
        <v>37</v>
      </c>
      <c r="AX174" s="14" t="s">
        <v>84</v>
      </c>
      <c r="AY174" s="221" t="s">
        <v>124</v>
      </c>
    </row>
    <row r="175" spans="1:65" s="2" customFormat="1" ht="24" customHeight="1">
      <c r="A175" s="35"/>
      <c r="B175" s="36"/>
      <c r="C175" s="187" t="s">
        <v>363</v>
      </c>
      <c r="D175" s="187" t="s">
        <v>126</v>
      </c>
      <c r="E175" s="188" t="s">
        <v>364</v>
      </c>
      <c r="F175" s="189" t="s">
        <v>365</v>
      </c>
      <c r="G175" s="190" t="s">
        <v>171</v>
      </c>
      <c r="H175" s="191">
        <v>14.57</v>
      </c>
      <c r="I175" s="192"/>
      <c r="J175" s="193">
        <f>ROUND(I175*H175,2)</f>
        <v>0</v>
      </c>
      <c r="K175" s="189" t="s">
        <v>147</v>
      </c>
      <c r="L175" s="40"/>
      <c r="M175" s="194" t="s">
        <v>19</v>
      </c>
      <c r="N175" s="195" t="s">
        <v>47</v>
      </c>
      <c r="O175" s="65"/>
      <c r="P175" s="196">
        <f>O175*H175</f>
        <v>0</v>
      </c>
      <c r="Q175" s="196">
        <v>2.0874999999999999</v>
      </c>
      <c r="R175" s="196">
        <f>Q175*H175</f>
        <v>30.414874999999999</v>
      </c>
      <c r="S175" s="196">
        <v>0</v>
      </c>
      <c r="T175" s="196">
        <f>S175*H175</f>
        <v>0</v>
      </c>
      <c r="U175" s="197" t="s">
        <v>19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8" t="s">
        <v>130</v>
      </c>
      <c r="AT175" s="198" t="s">
        <v>126</v>
      </c>
      <c r="AU175" s="198" t="s">
        <v>86</v>
      </c>
      <c r="AY175" s="18" t="s">
        <v>124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84</v>
      </c>
      <c r="BK175" s="199">
        <f>ROUND(I175*H175,2)</f>
        <v>0</v>
      </c>
      <c r="BL175" s="18" t="s">
        <v>130</v>
      </c>
      <c r="BM175" s="198" t="s">
        <v>366</v>
      </c>
    </row>
    <row r="176" spans="1:65" s="14" customFormat="1" ht="11.25">
      <c r="B176" s="211"/>
      <c r="C176" s="212"/>
      <c r="D176" s="202" t="s">
        <v>132</v>
      </c>
      <c r="E176" s="213" t="s">
        <v>19</v>
      </c>
      <c r="F176" s="214" t="s">
        <v>367</v>
      </c>
      <c r="G176" s="212"/>
      <c r="H176" s="215">
        <v>14.57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19"/>
      <c r="U176" s="220"/>
      <c r="AT176" s="221" t="s">
        <v>132</v>
      </c>
      <c r="AU176" s="221" t="s">
        <v>86</v>
      </c>
      <c r="AV176" s="14" t="s">
        <v>86</v>
      </c>
      <c r="AW176" s="14" t="s">
        <v>37</v>
      </c>
      <c r="AX176" s="14" t="s">
        <v>84</v>
      </c>
      <c r="AY176" s="221" t="s">
        <v>124</v>
      </c>
    </row>
    <row r="177" spans="1:65" s="2" customFormat="1" ht="36" customHeight="1">
      <c r="A177" s="35"/>
      <c r="B177" s="36"/>
      <c r="C177" s="187" t="s">
        <v>368</v>
      </c>
      <c r="D177" s="187" t="s">
        <v>126</v>
      </c>
      <c r="E177" s="188" t="s">
        <v>369</v>
      </c>
      <c r="F177" s="189" t="s">
        <v>370</v>
      </c>
      <c r="G177" s="190" t="s">
        <v>226</v>
      </c>
      <c r="H177" s="191">
        <v>1</v>
      </c>
      <c r="I177" s="192"/>
      <c r="J177" s="193">
        <f>ROUND(I177*H177,2)</f>
        <v>0</v>
      </c>
      <c r="K177" s="189" t="s">
        <v>19</v>
      </c>
      <c r="L177" s="40"/>
      <c r="M177" s="194" t="s">
        <v>19</v>
      </c>
      <c r="N177" s="195" t="s">
        <v>47</v>
      </c>
      <c r="O177" s="65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6">
        <f>S177*H177</f>
        <v>0</v>
      </c>
      <c r="U177" s="197" t="s">
        <v>19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130</v>
      </c>
      <c r="AT177" s="198" t="s">
        <v>126</v>
      </c>
      <c r="AU177" s="198" t="s">
        <v>86</v>
      </c>
      <c r="AY177" s="18" t="s">
        <v>124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84</v>
      </c>
      <c r="BK177" s="199">
        <f>ROUND(I177*H177,2)</f>
        <v>0</v>
      </c>
      <c r="BL177" s="18" t="s">
        <v>130</v>
      </c>
      <c r="BM177" s="198" t="s">
        <v>371</v>
      </c>
    </row>
    <row r="178" spans="1:65" s="13" customFormat="1" ht="22.5">
      <c r="B178" s="200"/>
      <c r="C178" s="201"/>
      <c r="D178" s="202" t="s">
        <v>132</v>
      </c>
      <c r="E178" s="203" t="s">
        <v>19</v>
      </c>
      <c r="F178" s="204" t="s">
        <v>372</v>
      </c>
      <c r="G178" s="201"/>
      <c r="H178" s="203" t="s">
        <v>19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8"/>
      <c r="U178" s="209"/>
      <c r="AT178" s="210" t="s">
        <v>132</v>
      </c>
      <c r="AU178" s="210" t="s">
        <v>86</v>
      </c>
      <c r="AV178" s="13" t="s">
        <v>84</v>
      </c>
      <c r="AW178" s="13" t="s">
        <v>37</v>
      </c>
      <c r="AX178" s="13" t="s">
        <v>76</v>
      </c>
      <c r="AY178" s="210" t="s">
        <v>124</v>
      </c>
    </row>
    <row r="179" spans="1:65" s="13" customFormat="1" ht="11.25">
      <c r="B179" s="200"/>
      <c r="C179" s="201"/>
      <c r="D179" s="202" t="s">
        <v>132</v>
      </c>
      <c r="E179" s="203" t="s">
        <v>19</v>
      </c>
      <c r="F179" s="204" t="s">
        <v>373</v>
      </c>
      <c r="G179" s="201"/>
      <c r="H179" s="203" t="s">
        <v>19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8"/>
      <c r="U179" s="209"/>
      <c r="AT179" s="210" t="s">
        <v>132</v>
      </c>
      <c r="AU179" s="210" t="s">
        <v>86</v>
      </c>
      <c r="AV179" s="13" t="s">
        <v>84</v>
      </c>
      <c r="AW179" s="13" t="s">
        <v>37</v>
      </c>
      <c r="AX179" s="13" t="s">
        <v>76</v>
      </c>
      <c r="AY179" s="210" t="s">
        <v>124</v>
      </c>
    </row>
    <row r="180" spans="1:65" s="13" customFormat="1" ht="22.5">
      <c r="B180" s="200"/>
      <c r="C180" s="201"/>
      <c r="D180" s="202" t="s">
        <v>132</v>
      </c>
      <c r="E180" s="203" t="s">
        <v>19</v>
      </c>
      <c r="F180" s="204" t="s">
        <v>374</v>
      </c>
      <c r="G180" s="201"/>
      <c r="H180" s="203" t="s">
        <v>19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8"/>
      <c r="U180" s="209"/>
      <c r="AT180" s="210" t="s">
        <v>132</v>
      </c>
      <c r="AU180" s="210" t="s">
        <v>86</v>
      </c>
      <c r="AV180" s="13" t="s">
        <v>84</v>
      </c>
      <c r="AW180" s="13" t="s">
        <v>37</v>
      </c>
      <c r="AX180" s="13" t="s">
        <v>76</v>
      </c>
      <c r="AY180" s="210" t="s">
        <v>124</v>
      </c>
    </row>
    <row r="181" spans="1:65" s="13" customFormat="1" ht="22.5">
      <c r="B181" s="200"/>
      <c r="C181" s="201"/>
      <c r="D181" s="202" t="s">
        <v>132</v>
      </c>
      <c r="E181" s="203" t="s">
        <v>19</v>
      </c>
      <c r="F181" s="204" t="s">
        <v>375</v>
      </c>
      <c r="G181" s="201"/>
      <c r="H181" s="203" t="s">
        <v>19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8"/>
      <c r="U181" s="209"/>
      <c r="AT181" s="210" t="s">
        <v>132</v>
      </c>
      <c r="AU181" s="210" t="s">
        <v>86</v>
      </c>
      <c r="AV181" s="13" t="s">
        <v>84</v>
      </c>
      <c r="AW181" s="13" t="s">
        <v>37</v>
      </c>
      <c r="AX181" s="13" t="s">
        <v>76</v>
      </c>
      <c r="AY181" s="210" t="s">
        <v>124</v>
      </c>
    </row>
    <row r="182" spans="1:65" s="13" customFormat="1" ht="22.5">
      <c r="B182" s="200"/>
      <c r="C182" s="201"/>
      <c r="D182" s="202" t="s">
        <v>132</v>
      </c>
      <c r="E182" s="203" t="s">
        <v>19</v>
      </c>
      <c r="F182" s="204" t="s">
        <v>376</v>
      </c>
      <c r="G182" s="201"/>
      <c r="H182" s="203" t="s">
        <v>19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8"/>
      <c r="U182" s="209"/>
      <c r="AT182" s="210" t="s">
        <v>132</v>
      </c>
      <c r="AU182" s="210" t="s">
        <v>86</v>
      </c>
      <c r="AV182" s="13" t="s">
        <v>84</v>
      </c>
      <c r="AW182" s="13" t="s">
        <v>37</v>
      </c>
      <c r="AX182" s="13" t="s">
        <v>76</v>
      </c>
      <c r="AY182" s="210" t="s">
        <v>124</v>
      </c>
    </row>
    <row r="183" spans="1:65" s="13" customFormat="1" ht="22.5">
      <c r="B183" s="200"/>
      <c r="C183" s="201"/>
      <c r="D183" s="202" t="s">
        <v>132</v>
      </c>
      <c r="E183" s="203" t="s">
        <v>19</v>
      </c>
      <c r="F183" s="204" t="s">
        <v>377</v>
      </c>
      <c r="G183" s="201"/>
      <c r="H183" s="203" t="s">
        <v>19</v>
      </c>
      <c r="I183" s="205"/>
      <c r="J183" s="201"/>
      <c r="K183" s="201"/>
      <c r="L183" s="206"/>
      <c r="M183" s="207"/>
      <c r="N183" s="208"/>
      <c r="O183" s="208"/>
      <c r="P183" s="208"/>
      <c r="Q183" s="208"/>
      <c r="R183" s="208"/>
      <c r="S183" s="208"/>
      <c r="T183" s="208"/>
      <c r="U183" s="209"/>
      <c r="AT183" s="210" t="s">
        <v>132</v>
      </c>
      <c r="AU183" s="210" t="s">
        <v>86</v>
      </c>
      <c r="AV183" s="13" t="s">
        <v>84</v>
      </c>
      <c r="AW183" s="13" t="s">
        <v>37</v>
      </c>
      <c r="AX183" s="13" t="s">
        <v>76</v>
      </c>
      <c r="AY183" s="210" t="s">
        <v>124</v>
      </c>
    </row>
    <row r="184" spans="1:65" s="13" customFormat="1" ht="22.5">
      <c r="B184" s="200"/>
      <c r="C184" s="201"/>
      <c r="D184" s="202" t="s">
        <v>132</v>
      </c>
      <c r="E184" s="203" t="s">
        <v>19</v>
      </c>
      <c r="F184" s="204" t="s">
        <v>378</v>
      </c>
      <c r="G184" s="201"/>
      <c r="H184" s="203" t="s">
        <v>19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8"/>
      <c r="U184" s="209"/>
      <c r="AT184" s="210" t="s">
        <v>132</v>
      </c>
      <c r="AU184" s="210" t="s">
        <v>86</v>
      </c>
      <c r="AV184" s="13" t="s">
        <v>84</v>
      </c>
      <c r="AW184" s="13" t="s">
        <v>37</v>
      </c>
      <c r="AX184" s="13" t="s">
        <v>76</v>
      </c>
      <c r="AY184" s="210" t="s">
        <v>124</v>
      </c>
    </row>
    <row r="185" spans="1:65" s="13" customFormat="1" ht="11.25">
      <c r="B185" s="200"/>
      <c r="C185" s="201"/>
      <c r="D185" s="202" t="s">
        <v>132</v>
      </c>
      <c r="E185" s="203" t="s">
        <v>19</v>
      </c>
      <c r="F185" s="204" t="s">
        <v>379</v>
      </c>
      <c r="G185" s="201"/>
      <c r="H185" s="203" t="s">
        <v>19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8"/>
      <c r="U185" s="209"/>
      <c r="AT185" s="210" t="s">
        <v>132</v>
      </c>
      <c r="AU185" s="210" t="s">
        <v>86</v>
      </c>
      <c r="AV185" s="13" t="s">
        <v>84</v>
      </c>
      <c r="AW185" s="13" t="s">
        <v>37</v>
      </c>
      <c r="AX185" s="13" t="s">
        <v>76</v>
      </c>
      <c r="AY185" s="210" t="s">
        <v>124</v>
      </c>
    </row>
    <row r="186" spans="1:65" s="13" customFormat="1" ht="22.5">
      <c r="B186" s="200"/>
      <c r="C186" s="201"/>
      <c r="D186" s="202" t="s">
        <v>132</v>
      </c>
      <c r="E186" s="203" t="s">
        <v>19</v>
      </c>
      <c r="F186" s="204" t="s">
        <v>380</v>
      </c>
      <c r="G186" s="201"/>
      <c r="H186" s="203" t="s">
        <v>19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8"/>
      <c r="U186" s="209"/>
      <c r="AT186" s="210" t="s">
        <v>132</v>
      </c>
      <c r="AU186" s="210" t="s">
        <v>86</v>
      </c>
      <c r="AV186" s="13" t="s">
        <v>84</v>
      </c>
      <c r="AW186" s="13" t="s">
        <v>37</v>
      </c>
      <c r="AX186" s="13" t="s">
        <v>76</v>
      </c>
      <c r="AY186" s="210" t="s">
        <v>124</v>
      </c>
    </row>
    <row r="187" spans="1:65" s="14" customFormat="1" ht="11.25">
      <c r="B187" s="211"/>
      <c r="C187" s="212"/>
      <c r="D187" s="202" t="s">
        <v>132</v>
      </c>
      <c r="E187" s="213" t="s">
        <v>19</v>
      </c>
      <c r="F187" s="214" t="s">
        <v>84</v>
      </c>
      <c r="G187" s="212"/>
      <c r="H187" s="215">
        <v>1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19"/>
      <c r="U187" s="220"/>
      <c r="AT187" s="221" t="s">
        <v>132</v>
      </c>
      <c r="AU187" s="221" t="s">
        <v>86</v>
      </c>
      <c r="AV187" s="14" t="s">
        <v>86</v>
      </c>
      <c r="AW187" s="14" t="s">
        <v>37</v>
      </c>
      <c r="AX187" s="14" t="s">
        <v>84</v>
      </c>
      <c r="AY187" s="221" t="s">
        <v>124</v>
      </c>
    </row>
    <row r="188" spans="1:65" s="12" customFormat="1" ht="22.9" customHeight="1">
      <c r="B188" s="171"/>
      <c r="C188" s="172"/>
      <c r="D188" s="173" t="s">
        <v>75</v>
      </c>
      <c r="E188" s="185" t="s">
        <v>130</v>
      </c>
      <c r="F188" s="185" t="s">
        <v>177</v>
      </c>
      <c r="G188" s="172"/>
      <c r="H188" s="172"/>
      <c r="I188" s="175"/>
      <c r="J188" s="186">
        <f>BK188</f>
        <v>0</v>
      </c>
      <c r="K188" s="172"/>
      <c r="L188" s="177"/>
      <c r="M188" s="178"/>
      <c r="N188" s="179"/>
      <c r="O188" s="179"/>
      <c r="P188" s="180">
        <f>SUM(P189:P212)</f>
        <v>0</v>
      </c>
      <c r="Q188" s="179"/>
      <c r="R188" s="180">
        <f>SUM(R189:R212)</f>
        <v>1301.4239459999999</v>
      </c>
      <c r="S188" s="179"/>
      <c r="T188" s="180">
        <f>SUM(T189:T212)</f>
        <v>0</v>
      </c>
      <c r="U188" s="181"/>
      <c r="AR188" s="182" t="s">
        <v>84</v>
      </c>
      <c r="AT188" s="183" t="s">
        <v>75</v>
      </c>
      <c r="AU188" s="183" t="s">
        <v>84</v>
      </c>
      <c r="AY188" s="182" t="s">
        <v>124</v>
      </c>
      <c r="BK188" s="184">
        <f>SUM(BK189:BK212)</f>
        <v>0</v>
      </c>
    </row>
    <row r="189" spans="1:65" s="2" customFormat="1" ht="24" customHeight="1">
      <c r="A189" s="35"/>
      <c r="B189" s="36"/>
      <c r="C189" s="187" t="s">
        <v>381</v>
      </c>
      <c r="D189" s="187" t="s">
        <v>126</v>
      </c>
      <c r="E189" s="188" t="s">
        <v>382</v>
      </c>
      <c r="F189" s="189" t="s">
        <v>383</v>
      </c>
      <c r="G189" s="190" t="s">
        <v>129</v>
      </c>
      <c r="H189" s="191">
        <v>5.27</v>
      </c>
      <c r="I189" s="192"/>
      <c r="J189" s="193">
        <f>ROUND(I189*H189,2)</f>
        <v>0</v>
      </c>
      <c r="K189" s="189" t="s">
        <v>147</v>
      </c>
      <c r="L189" s="40"/>
      <c r="M189" s="194" t="s">
        <v>19</v>
      </c>
      <c r="N189" s="195" t="s">
        <v>47</v>
      </c>
      <c r="O189" s="65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6">
        <f>S189*H189</f>
        <v>0</v>
      </c>
      <c r="U189" s="197" t="s">
        <v>19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130</v>
      </c>
      <c r="AT189" s="198" t="s">
        <v>126</v>
      </c>
      <c r="AU189" s="198" t="s">
        <v>86</v>
      </c>
      <c r="AY189" s="18" t="s">
        <v>124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84</v>
      </c>
      <c r="BK189" s="199">
        <f>ROUND(I189*H189,2)</f>
        <v>0</v>
      </c>
      <c r="BL189" s="18" t="s">
        <v>130</v>
      </c>
      <c r="BM189" s="198" t="s">
        <v>384</v>
      </c>
    </row>
    <row r="190" spans="1:65" s="14" customFormat="1" ht="11.25">
      <c r="B190" s="211"/>
      <c r="C190" s="212"/>
      <c r="D190" s="202" t="s">
        <v>132</v>
      </c>
      <c r="E190" s="213" t="s">
        <v>19</v>
      </c>
      <c r="F190" s="214" t="s">
        <v>385</v>
      </c>
      <c r="G190" s="212"/>
      <c r="H190" s="215">
        <v>5.27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19"/>
      <c r="U190" s="220"/>
      <c r="AT190" s="221" t="s">
        <v>132</v>
      </c>
      <c r="AU190" s="221" t="s">
        <v>86</v>
      </c>
      <c r="AV190" s="14" t="s">
        <v>86</v>
      </c>
      <c r="AW190" s="14" t="s">
        <v>37</v>
      </c>
      <c r="AX190" s="14" t="s">
        <v>84</v>
      </c>
      <c r="AY190" s="221" t="s">
        <v>124</v>
      </c>
    </row>
    <row r="191" spans="1:65" s="2" customFormat="1" ht="48" customHeight="1">
      <c r="A191" s="35"/>
      <c r="B191" s="36"/>
      <c r="C191" s="187" t="s">
        <v>386</v>
      </c>
      <c r="D191" s="187" t="s">
        <v>126</v>
      </c>
      <c r="E191" s="188" t="s">
        <v>387</v>
      </c>
      <c r="F191" s="189" t="s">
        <v>388</v>
      </c>
      <c r="G191" s="190" t="s">
        <v>171</v>
      </c>
      <c r="H191" s="191">
        <v>6.2</v>
      </c>
      <c r="I191" s="192"/>
      <c r="J191" s="193">
        <f>ROUND(I191*H191,2)</f>
        <v>0</v>
      </c>
      <c r="K191" s="189" t="s">
        <v>147</v>
      </c>
      <c r="L191" s="40"/>
      <c r="M191" s="194" t="s">
        <v>19</v>
      </c>
      <c r="N191" s="195" t="s">
        <v>47</v>
      </c>
      <c r="O191" s="65"/>
      <c r="P191" s="196">
        <f>O191*H191</f>
        <v>0</v>
      </c>
      <c r="Q191" s="196">
        <v>2.0032199999999998</v>
      </c>
      <c r="R191" s="196">
        <f>Q191*H191</f>
        <v>12.419963999999998</v>
      </c>
      <c r="S191" s="196">
        <v>0</v>
      </c>
      <c r="T191" s="196">
        <f>S191*H191</f>
        <v>0</v>
      </c>
      <c r="U191" s="197" t="s">
        <v>19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130</v>
      </c>
      <c r="AT191" s="198" t="s">
        <v>126</v>
      </c>
      <c r="AU191" s="198" t="s">
        <v>86</v>
      </c>
      <c r="AY191" s="18" t="s">
        <v>124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84</v>
      </c>
      <c r="BK191" s="199">
        <f>ROUND(I191*H191,2)</f>
        <v>0</v>
      </c>
      <c r="BL191" s="18" t="s">
        <v>130</v>
      </c>
      <c r="BM191" s="198" t="s">
        <v>389</v>
      </c>
    </row>
    <row r="192" spans="1:65" s="13" customFormat="1" ht="11.25">
      <c r="B192" s="200"/>
      <c r="C192" s="201"/>
      <c r="D192" s="202" t="s">
        <v>132</v>
      </c>
      <c r="E192" s="203" t="s">
        <v>19</v>
      </c>
      <c r="F192" s="204" t="s">
        <v>390</v>
      </c>
      <c r="G192" s="201"/>
      <c r="H192" s="203" t="s">
        <v>19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8"/>
      <c r="U192" s="209"/>
      <c r="AT192" s="210" t="s">
        <v>132</v>
      </c>
      <c r="AU192" s="210" t="s">
        <v>86</v>
      </c>
      <c r="AV192" s="13" t="s">
        <v>84</v>
      </c>
      <c r="AW192" s="13" t="s">
        <v>37</v>
      </c>
      <c r="AX192" s="13" t="s">
        <v>76</v>
      </c>
      <c r="AY192" s="210" t="s">
        <v>124</v>
      </c>
    </row>
    <row r="193" spans="1:65" s="14" customFormat="1" ht="11.25">
      <c r="B193" s="211"/>
      <c r="C193" s="212"/>
      <c r="D193" s="202" t="s">
        <v>132</v>
      </c>
      <c r="E193" s="213" t="s">
        <v>19</v>
      </c>
      <c r="F193" s="214" t="s">
        <v>391</v>
      </c>
      <c r="G193" s="212"/>
      <c r="H193" s="215">
        <v>5.64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19"/>
      <c r="U193" s="220"/>
      <c r="AT193" s="221" t="s">
        <v>132</v>
      </c>
      <c r="AU193" s="221" t="s">
        <v>86</v>
      </c>
      <c r="AV193" s="14" t="s">
        <v>86</v>
      </c>
      <c r="AW193" s="14" t="s">
        <v>37</v>
      </c>
      <c r="AX193" s="14" t="s">
        <v>76</v>
      </c>
      <c r="AY193" s="221" t="s">
        <v>124</v>
      </c>
    </row>
    <row r="194" spans="1:65" s="14" customFormat="1" ht="11.25">
      <c r="B194" s="211"/>
      <c r="C194" s="212"/>
      <c r="D194" s="202" t="s">
        <v>132</v>
      </c>
      <c r="E194" s="213" t="s">
        <v>19</v>
      </c>
      <c r="F194" s="214" t="s">
        <v>392</v>
      </c>
      <c r="G194" s="212"/>
      <c r="H194" s="215">
        <v>0.56000000000000005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19"/>
      <c r="U194" s="220"/>
      <c r="AT194" s="221" t="s">
        <v>132</v>
      </c>
      <c r="AU194" s="221" t="s">
        <v>86</v>
      </c>
      <c r="AV194" s="14" t="s">
        <v>86</v>
      </c>
      <c r="AW194" s="14" t="s">
        <v>37</v>
      </c>
      <c r="AX194" s="14" t="s">
        <v>76</v>
      </c>
      <c r="AY194" s="221" t="s">
        <v>124</v>
      </c>
    </row>
    <row r="195" spans="1:65" s="15" customFormat="1" ht="11.25">
      <c r="B195" s="222"/>
      <c r="C195" s="223"/>
      <c r="D195" s="202" t="s">
        <v>132</v>
      </c>
      <c r="E195" s="224" t="s">
        <v>19</v>
      </c>
      <c r="F195" s="225" t="s">
        <v>176</v>
      </c>
      <c r="G195" s="223"/>
      <c r="H195" s="226">
        <v>6.2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0"/>
      <c r="U195" s="231"/>
      <c r="AT195" s="232" t="s">
        <v>132</v>
      </c>
      <c r="AU195" s="232" t="s">
        <v>86</v>
      </c>
      <c r="AV195" s="15" t="s">
        <v>130</v>
      </c>
      <c r="AW195" s="15" t="s">
        <v>37</v>
      </c>
      <c r="AX195" s="15" t="s">
        <v>84</v>
      </c>
      <c r="AY195" s="232" t="s">
        <v>124</v>
      </c>
    </row>
    <row r="196" spans="1:65" s="2" customFormat="1" ht="60" customHeight="1">
      <c r="A196" s="35"/>
      <c r="B196" s="36"/>
      <c r="C196" s="187" t="s">
        <v>393</v>
      </c>
      <c r="D196" s="187" t="s">
        <v>126</v>
      </c>
      <c r="E196" s="188" t="s">
        <v>394</v>
      </c>
      <c r="F196" s="189" t="s">
        <v>395</v>
      </c>
      <c r="G196" s="190" t="s">
        <v>171</v>
      </c>
      <c r="H196" s="191">
        <v>654.91</v>
      </c>
      <c r="I196" s="192"/>
      <c r="J196" s="193">
        <f>ROUND(I196*H196,2)</f>
        <v>0</v>
      </c>
      <c r="K196" s="189" t="s">
        <v>147</v>
      </c>
      <c r="L196" s="40"/>
      <c r="M196" s="194" t="s">
        <v>19</v>
      </c>
      <c r="N196" s="195" t="s">
        <v>47</v>
      </c>
      <c r="O196" s="65"/>
      <c r="P196" s="196">
        <f>O196*H196</f>
        <v>0</v>
      </c>
      <c r="Q196" s="196">
        <v>1.8480000000000001</v>
      </c>
      <c r="R196" s="196">
        <f>Q196*H196</f>
        <v>1210.27368</v>
      </c>
      <c r="S196" s="196">
        <v>0</v>
      </c>
      <c r="T196" s="196">
        <f>S196*H196</f>
        <v>0</v>
      </c>
      <c r="U196" s="197" t="s">
        <v>19</v>
      </c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130</v>
      </c>
      <c r="AT196" s="198" t="s">
        <v>126</v>
      </c>
      <c r="AU196" s="198" t="s">
        <v>86</v>
      </c>
      <c r="AY196" s="18" t="s">
        <v>124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84</v>
      </c>
      <c r="BK196" s="199">
        <f>ROUND(I196*H196,2)</f>
        <v>0</v>
      </c>
      <c r="BL196" s="18" t="s">
        <v>130</v>
      </c>
      <c r="BM196" s="198" t="s">
        <v>396</v>
      </c>
    </row>
    <row r="197" spans="1:65" s="14" customFormat="1" ht="11.25">
      <c r="B197" s="211"/>
      <c r="C197" s="212"/>
      <c r="D197" s="202" t="s">
        <v>132</v>
      </c>
      <c r="E197" s="213" t="s">
        <v>19</v>
      </c>
      <c r="F197" s="214" t="s">
        <v>397</v>
      </c>
      <c r="G197" s="212"/>
      <c r="H197" s="215">
        <v>634.72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19"/>
      <c r="U197" s="220"/>
      <c r="AT197" s="221" t="s">
        <v>132</v>
      </c>
      <c r="AU197" s="221" t="s">
        <v>86</v>
      </c>
      <c r="AV197" s="14" t="s">
        <v>86</v>
      </c>
      <c r="AW197" s="14" t="s">
        <v>37</v>
      </c>
      <c r="AX197" s="14" t="s">
        <v>76</v>
      </c>
      <c r="AY197" s="221" t="s">
        <v>124</v>
      </c>
    </row>
    <row r="198" spans="1:65" s="14" customFormat="1" ht="11.25">
      <c r="B198" s="211"/>
      <c r="C198" s="212"/>
      <c r="D198" s="202" t="s">
        <v>132</v>
      </c>
      <c r="E198" s="213" t="s">
        <v>19</v>
      </c>
      <c r="F198" s="214" t="s">
        <v>398</v>
      </c>
      <c r="G198" s="212"/>
      <c r="H198" s="215">
        <v>17.190000000000001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19"/>
      <c r="U198" s="220"/>
      <c r="AT198" s="221" t="s">
        <v>132</v>
      </c>
      <c r="AU198" s="221" t="s">
        <v>86</v>
      </c>
      <c r="AV198" s="14" t="s">
        <v>86</v>
      </c>
      <c r="AW198" s="14" t="s">
        <v>37</v>
      </c>
      <c r="AX198" s="14" t="s">
        <v>76</v>
      </c>
      <c r="AY198" s="221" t="s">
        <v>124</v>
      </c>
    </row>
    <row r="199" spans="1:65" s="14" customFormat="1" ht="11.25">
      <c r="B199" s="211"/>
      <c r="C199" s="212"/>
      <c r="D199" s="202" t="s">
        <v>132</v>
      </c>
      <c r="E199" s="213" t="s">
        <v>19</v>
      </c>
      <c r="F199" s="214" t="s">
        <v>399</v>
      </c>
      <c r="G199" s="212"/>
      <c r="H199" s="215">
        <v>3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19"/>
      <c r="U199" s="220"/>
      <c r="AT199" s="221" t="s">
        <v>132</v>
      </c>
      <c r="AU199" s="221" t="s">
        <v>86</v>
      </c>
      <c r="AV199" s="14" t="s">
        <v>86</v>
      </c>
      <c r="AW199" s="14" t="s">
        <v>37</v>
      </c>
      <c r="AX199" s="14" t="s">
        <v>76</v>
      </c>
      <c r="AY199" s="221" t="s">
        <v>124</v>
      </c>
    </row>
    <row r="200" spans="1:65" s="15" customFormat="1" ht="11.25">
      <c r="B200" s="222"/>
      <c r="C200" s="223"/>
      <c r="D200" s="202" t="s">
        <v>132</v>
      </c>
      <c r="E200" s="224" t="s">
        <v>19</v>
      </c>
      <c r="F200" s="225" t="s">
        <v>176</v>
      </c>
      <c r="G200" s="223"/>
      <c r="H200" s="226">
        <v>654.91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0"/>
      <c r="U200" s="231"/>
      <c r="AT200" s="232" t="s">
        <v>132</v>
      </c>
      <c r="AU200" s="232" t="s">
        <v>86</v>
      </c>
      <c r="AV200" s="15" t="s">
        <v>130</v>
      </c>
      <c r="AW200" s="15" t="s">
        <v>37</v>
      </c>
      <c r="AX200" s="15" t="s">
        <v>84</v>
      </c>
      <c r="AY200" s="232" t="s">
        <v>124</v>
      </c>
    </row>
    <row r="201" spans="1:65" s="2" customFormat="1" ht="60" customHeight="1">
      <c r="A201" s="35"/>
      <c r="B201" s="36"/>
      <c r="C201" s="187" t="s">
        <v>400</v>
      </c>
      <c r="D201" s="187" t="s">
        <v>126</v>
      </c>
      <c r="E201" s="188" t="s">
        <v>401</v>
      </c>
      <c r="F201" s="189" t="s">
        <v>402</v>
      </c>
      <c r="G201" s="190" t="s">
        <v>171</v>
      </c>
      <c r="H201" s="191">
        <v>6.9</v>
      </c>
      <c r="I201" s="192"/>
      <c r="J201" s="193">
        <f>ROUND(I201*H201,2)</f>
        <v>0</v>
      </c>
      <c r="K201" s="189" t="s">
        <v>147</v>
      </c>
      <c r="L201" s="40"/>
      <c r="M201" s="194" t="s">
        <v>19</v>
      </c>
      <c r="N201" s="195" t="s">
        <v>47</v>
      </c>
      <c r="O201" s="65"/>
      <c r="P201" s="196">
        <f>O201*H201</f>
        <v>0</v>
      </c>
      <c r="Q201" s="196">
        <v>1.54</v>
      </c>
      <c r="R201" s="196">
        <f>Q201*H201</f>
        <v>10.626000000000001</v>
      </c>
      <c r="S201" s="196">
        <v>0</v>
      </c>
      <c r="T201" s="196">
        <f>S201*H201</f>
        <v>0</v>
      </c>
      <c r="U201" s="197" t="s">
        <v>19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130</v>
      </c>
      <c r="AT201" s="198" t="s">
        <v>126</v>
      </c>
      <c r="AU201" s="198" t="s">
        <v>86</v>
      </c>
      <c r="AY201" s="18" t="s">
        <v>124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84</v>
      </c>
      <c r="BK201" s="199">
        <f>ROUND(I201*H201,2)</f>
        <v>0</v>
      </c>
      <c r="BL201" s="18" t="s">
        <v>130</v>
      </c>
      <c r="BM201" s="198" t="s">
        <v>403</v>
      </c>
    </row>
    <row r="202" spans="1:65" s="14" customFormat="1" ht="11.25">
      <c r="B202" s="211"/>
      <c r="C202" s="212"/>
      <c r="D202" s="202" t="s">
        <v>132</v>
      </c>
      <c r="E202" s="213" t="s">
        <v>19</v>
      </c>
      <c r="F202" s="214" t="s">
        <v>404</v>
      </c>
      <c r="G202" s="212"/>
      <c r="H202" s="215">
        <v>6.9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19"/>
      <c r="U202" s="220"/>
      <c r="AT202" s="221" t="s">
        <v>132</v>
      </c>
      <c r="AU202" s="221" t="s">
        <v>86</v>
      </c>
      <c r="AV202" s="14" t="s">
        <v>86</v>
      </c>
      <c r="AW202" s="14" t="s">
        <v>37</v>
      </c>
      <c r="AX202" s="14" t="s">
        <v>76</v>
      </c>
      <c r="AY202" s="221" t="s">
        <v>124</v>
      </c>
    </row>
    <row r="203" spans="1:65" s="15" customFormat="1" ht="11.25">
      <c r="B203" s="222"/>
      <c r="C203" s="223"/>
      <c r="D203" s="202" t="s">
        <v>132</v>
      </c>
      <c r="E203" s="224" t="s">
        <v>19</v>
      </c>
      <c r="F203" s="225" t="s">
        <v>405</v>
      </c>
      <c r="G203" s="223"/>
      <c r="H203" s="226">
        <v>6.9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0"/>
      <c r="U203" s="231"/>
      <c r="AT203" s="232" t="s">
        <v>132</v>
      </c>
      <c r="AU203" s="232" t="s">
        <v>86</v>
      </c>
      <c r="AV203" s="15" t="s">
        <v>130</v>
      </c>
      <c r="AW203" s="15" t="s">
        <v>37</v>
      </c>
      <c r="AX203" s="15" t="s">
        <v>84</v>
      </c>
      <c r="AY203" s="232" t="s">
        <v>124</v>
      </c>
    </row>
    <row r="204" spans="1:65" s="2" customFormat="1" ht="16.5" customHeight="1">
      <c r="A204" s="35"/>
      <c r="B204" s="36"/>
      <c r="C204" s="236" t="s">
        <v>406</v>
      </c>
      <c r="D204" s="236" t="s">
        <v>281</v>
      </c>
      <c r="E204" s="237" t="s">
        <v>407</v>
      </c>
      <c r="F204" s="238" t="s">
        <v>408</v>
      </c>
      <c r="G204" s="239" t="s">
        <v>171</v>
      </c>
      <c r="H204" s="240">
        <v>28.038</v>
      </c>
      <c r="I204" s="241"/>
      <c r="J204" s="242">
        <f>ROUND(I204*H204,2)</f>
        <v>0</v>
      </c>
      <c r="K204" s="238" t="s">
        <v>147</v>
      </c>
      <c r="L204" s="243"/>
      <c r="M204" s="244" t="s">
        <v>19</v>
      </c>
      <c r="N204" s="245" t="s">
        <v>47</v>
      </c>
      <c r="O204" s="65"/>
      <c r="P204" s="196">
        <f>O204*H204</f>
        <v>0</v>
      </c>
      <c r="Q204" s="196">
        <v>2.4289999999999998</v>
      </c>
      <c r="R204" s="196">
        <f>Q204*H204</f>
        <v>68.10430199999999</v>
      </c>
      <c r="S204" s="196">
        <v>0</v>
      </c>
      <c r="T204" s="196">
        <f>S204*H204</f>
        <v>0</v>
      </c>
      <c r="U204" s="197" t="s">
        <v>19</v>
      </c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8" t="s">
        <v>168</v>
      </c>
      <c r="AT204" s="198" t="s">
        <v>281</v>
      </c>
      <c r="AU204" s="198" t="s">
        <v>86</v>
      </c>
      <c r="AY204" s="18" t="s">
        <v>124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8" t="s">
        <v>84</v>
      </c>
      <c r="BK204" s="199">
        <f>ROUND(I204*H204,2)</f>
        <v>0</v>
      </c>
      <c r="BL204" s="18" t="s">
        <v>130</v>
      </c>
      <c r="BM204" s="198" t="s">
        <v>409</v>
      </c>
    </row>
    <row r="205" spans="1:65" s="13" customFormat="1" ht="22.5">
      <c r="B205" s="200"/>
      <c r="C205" s="201"/>
      <c r="D205" s="202" t="s">
        <v>132</v>
      </c>
      <c r="E205" s="203" t="s">
        <v>19</v>
      </c>
      <c r="F205" s="204" t="s">
        <v>410</v>
      </c>
      <c r="G205" s="201"/>
      <c r="H205" s="203" t="s">
        <v>19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8"/>
      <c r="U205" s="209"/>
      <c r="AT205" s="210" t="s">
        <v>132</v>
      </c>
      <c r="AU205" s="210" t="s">
        <v>86</v>
      </c>
      <c r="AV205" s="13" t="s">
        <v>84</v>
      </c>
      <c r="AW205" s="13" t="s">
        <v>37</v>
      </c>
      <c r="AX205" s="13" t="s">
        <v>76</v>
      </c>
      <c r="AY205" s="210" t="s">
        <v>124</v>
      </c>
    </row>
    <row r="206" spans="1:65" s="14" customFormat="1" ht="22.5">
      <c r="B206" s="211"/>
      <c r="C206" s="212"/>
      <c r="D206" s="202" t="s">
        <v>132</v>
      </c>
      <c r="E206" s="213" t="s">
        <v>19</v>
      </c>
      <c r="F206" s="214" t="s">
        <v>411</v>
      </c>
      <c r="G206" s="212"/>
      <c r="H206" s="215">
        <v>6.48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19"/>
      <c r="U206" s="220"/>
      <c r="AT206" s="221" t="s">
        <v>132</v>
      </c>
      <c r="AU206" s="221" t="s">
        <v>86</v>
      </c>
      <c r="AV206" s="14" t="s">
        <v>86</v>
      </c>
      <c r="AW206" s="14" t="s">
        <v>37</v>
      </c>
      <c r="AX206" s="14" t="s">
        <v>76</v>
      </c>
      <c r="AY206" s="221" t="s">
        <v>124</v>
      </c>
    </row>
    <row r="207" spans="1:65" s="14" customFormat="1" ht="22.5">
      <c r="B207" s="211"/>
      <c r="C207" s="212"/>
      <c r="D207" s="202" t="s">
        <v>132</v>
      </c>
      <c r="E207" s="213" t="s">
        <v>19</v>
      </c>
      <c r="F207" s="214" t="s">
        <v>412</v>
      </c>
      <c r="G207" s="212"/>
      <c r="H207" s="215">
        <v>13.284000000000001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19"/>
      <c r="U207" s="220"/>
      <c r="AT207" s="221" t="s">
        <v>132</v>
      </c>
      <c r="AU207" s="221" t="s">
        <v>86</v>
      </c>
      <c r="AV207" s="14" t="s">
        <v>86</v>
      </c>
      <c r="AW207" s="14" t="s">
        <v>37</v>
      </c>
      <c r="AX207" s="14" t="s">
        <v>76</v>
      </c>
      <c r="AY207" s="221" t="s">
        <v>124</v>
      </c>
    </row>
    <row r="208" spans="1:65" s="14" customFormat="1" ht="22.5">
      <c r="B208" s="211"/>
      <c r="C208" s="212"/>
      <c r="D208" s="202" t="s">
        <v>132</v>
      </c>
      <c r="E208" s="213" t="s">
        <v>19</v>
      </c>
      <c r="F208" s="214" t="s">
        <v>413</v>
      </c>
      <c r="G208" s="212"/>
      <c r="H208" s="215">
        <v>5.952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19"/>
      <c r="U208" s="220"/>
      <c r="AT208" s="221" t="s">
        <v>132</v>
      </c>
      <c r="AU208" s="221" t="s">
        <v>86</v>
      </c>
      <c r="AV208" s="14" t="s">
        <v>86</v>
      </c>
      <c r="AW208" s="14" t="s">
        <v>37</v>
      </c>
      <c r="AX208" s="14" t="s">
        <v>76</v>
      </c>
      <c r="AY208" s="221" t="s">
        <v>124</v>
      </c>
    </row>
    <row r="209" spans="1:65" s="14" customFormat="1" ht="11.25">
      <c r="B209" s="211"/>
      <c r="C209" s="212"/>
      <c r="D209" s="202" t="s">
        <v>132</v>
      </c>
      <c r="E209" s="213" t="s">
        <v>19</v>
      </c>
      <c r="F209" s="214" t="s">
        <v>414</v>
      </c>
      <c r="G209" s="212"/>
      <c r="H209" s="215">
        <v>0.66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19"/>
      <c r="U209" s="220"/>
      <c r="AT209" s="221" t="s">
        <v>132</v>
      </c>
      <c r="AU209" s="221" t="s">
        <v>86</v>
      </c>
      <c r="AV209" s="14" t="s">
        <v>86</v>
      </c>
      <c r="AW209" s="14" t="s">
        <v>37</v>
      </c>
      <c r="AX209" s="14" t="s">
        <v>76</v>
      </c>
      <c r="AY209" s="221" t="s">
        <v>124</v>
      </c>
    </row>
    <row r="210" spans="1:65" s="14" customFormat="1" ht="11.25">
      <c r="B210" s="211"/>
      <c r="C210" s="212"/>
      <c r="D210" s="202" t="s">
        <v>132</v>
      </c>
      <c r="E210" s="213" t="s">
        <v>19</v>
      </c>
      <c r="F210" s="214" t="s">
        <v>415</v>
      </c>
      <c r="G210" s="212"/>
      <c r="H210" s="215">
        <v>0.66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19"/>
      <c r="U210" s="220"/>
      <c r="AT210" s="221" t="s">
        <v>132</v>
      </c>
      <c r="AU210" s="221" t="s">
        <v>86</v>
      </c>
      <c r="AV210" s="14" t="s">
        <v>86</v>
      </c>
      <c r="AW210" s="14" t="s">
        <v>37</v>
      </c>
      <c r="AX210" s="14" t="s">
        <v>76</v>
      </c>
      <c r="AY210" s="221" t="s">
        <v>124</v>
      </c>
    </row>
    <row r="211" spans="1:65" s="14" customFormat="1" ht="11.25">
      <c r="B211" s="211"/>
      <c r="C211" s="212"/>
      <c r="D211" s="202" t="s">
        <v>132</v>
      </c>
      <c r="E211" s="213" t="s">
        <v>19</v>
      </c>
      <c r="F211" s="214" t="s">
        <v>416</v>
      </c>
      <c r="G211" s="212"/>
      <c r="H211" s="215">
        <v>1.002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19"/>
      <c r="U211" s="220"/>
      <c r="AT211" s="221" t="s">
        <v>132</v>
      </c>
      <c r="AU211" s="221" t="s">
        <v>86</v>
      </c>
      <c r="AV211" s="14" t="s">
        <v>86</v>
      </c>
      <c r="AW211" s="14" t="s">
        <v>37</v>
      </c>
      <c r="AX211" s="14" t="s">
        <v>76</v>
      </c>
      <c r="AY211" s="221" t="s">
        <v>124</v>
      </c>
    </row>
    <row r="212" spans="1:65" s="15" customFormat="1" ht="11.25">
      <c r="B212" s="222"/>
      <c r="C212" s="223"/>
      <c r="D212" s="202" t="s">
        <v>132</v>
      </c>
      <c r="E212" s="224" t="s">
        <v>19</v>
      </c>
      <c r="F212" s="225" t="s">
        <v>176</v>
      </c>
      <c r="G212" s="223"/>
      <c r="H212" s="226">
        <v>28.038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0"/>
      <c r="U212" s="231"/>
      <c r="AT212" s="232" t="s">
        <v>132</v>
      </c>
      <c r="AU212" s="232" t="s">
        <v>86</v>
      </c>
      <c r="AV212" s="15" t="s">
        <v>130</v>
      </c>
      <c r="AW212" s="15" t="s">
        <v>37</v>
      </c>
      <c r="AX212" s="15" t="s">
        <v>84</v>
      </c>
      <c r="AY212" s="232" t="s">
        <v>124</v>
      </c>
    </row>
    <row r="213" spans="1:65" s="12" customFormat="1" ht="22.9" customHeight="1">
      <c r="B213" s="171"/>
      <c r="C213" s="172"/>
      <c r="D213" s="173" t="s">
        <v>75</v>
      </c>
      <c r="E213" s="185" t="s">
        <v>159</v>
      </c>
      <c r="F213" s="185" t="s">
        <v>417</v>
      </c>
      <c r="G213" s="172"/>
      <c r="H213" s="172"/>
      <c r="I213" s="175"/>
      <c r="J213" s="186">
        <f>BK213</f>
        <v>0</v>
      </c>
      <c r="K213" s="172"/>
      <c r="L213" s="177"/>
      <c r="M213" s="178"/>
      <c r="N213" s="179"/>
      <c r="O213" s="179"/>
      <c r="P213" s="180">
        <f>SUM(P214:P227)</f>
        <v>0</v>
      </c>
      <c r="Q213" s="179"/>
      <c r="R213" s="180">
        <f>SUM(R214:R227)</f>
        <v>0.79089949999999998</v>
      </c>
      <c r="S213" s="179"/>
      <c r="T213" s="180">
        <f>SUM(T214:T227)</f>
        <v>0.35000000000000003</v>
      </c>
      <c r="U213" s="181"/>
      <c r="AR213" s="182" t="s">
        <v>84</v>
      </c>
      <c r="AT213" s="183" t="s">
        <v>75</v>
      </c>
      <c r="AU213" s="183" t="s">
        <v>84</v>
      </c>
      <c r="AY213" s="182" t="s">
        <v>124</v>
      </c>
      <c r="BK213" s="184">
        <f>SUM(BK214:BK227)</f>
        <v>0</v>
      </c>
    </row>
    <row r="214" spans="1:65" s="2" customFormat="1" ht="24" customHeight="1">
      <c r="A214" s="35"/>
      <c r="B214" s="36"/>
      <c r="C214" s="187" t="s">
        <v>418</v>
      </c>
      <c r="D214" s="187" t="s">
        <v>126</v>
      </c>
      <c r="E214" s="188" t="s">
        <v>419</v>
      </c>
      <c r="F214" s="189" t="s">
        <v>420</v>
      </c>
      <c r="G214" s="190" t="s">
        <v>201</v>
      </c>
      <c r="H214" s="191">
        <v>33.15</v>
      </c>
      <c r="I214" s="192"/>
      <c r="J214" s="193">
        <f>ROUND(I214*H214,2)</f>
        <v>0</v>
      </c>
      <c r="K214" s="189" t="s">
        <v>19</v>
      </c>
      <c r="L214" s="40"/>
      <c r="M214" s="194" t="s">
        <v>19</v>
      </c>
      <c r="N214" s="195" t="s">
        <v>47</v>
      </c>
      <c r="O214" s="65"/>
      <c r="P214" s="196">
        <f>O214*H214</f>
        <v>0</v>
      </c>
      <c r="Q214" s="196">
        <v>3.3E-4</v>
      </c>
      <c r="R214" s="196">
        <f>Q214*H214</f>
        <v>1.09395E-2</v>
      </c>
      <c r="S214" s="196">
        <v>0</v>
      </c>
      <c r="T214" s="196">
        <f>S214*H214</f>
        <v>0</v>
      </c>
      <c r="U214" s="197" t="s">
        <v>19</v>
      </c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130</v>
      </c>
      <c r="AT214" s="198" t="s">
        <v>126</v>
      </c>
      <c r="AU214" s="198" t="s">
        <v>86</v>
      </c>
      <c r="AY214" s="18" t="s">
        <v>124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84</v>
      </c>
      <c r="BK214" s="199">
        <f>ROUND(I214*H214,2)</f>
        <v>0</v>
      </c>
      <c r="BL214" s="18" t="s">
        <v>130</v>
      </c>
      <c r="BM214" s="198" t="s">
        <v>421</v>
      </c>
    </row>
    <row r="215" spans="1:65" s="13" customFormat="1" ht="11.25">
      <c r="B215" s="200"/>
      <c r="C215" s="201"/>
      <c r="D215" s="202" t="s">
        <v>132</v>
      </c>
      <c r="E215" s="203" t="s">
        <v>19</v>
      </c>
      <c r="F215" s="204" t="s">
        <v>422</v>
      </c>
      <c r="G215" s="201"/>
      <c r="H215" s="203" t="s">
        <v>19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8"/>
      <c r="U215" s="209"/>
      <c r="AT215" s="210" t="s">
        <v>132</v>
      </c>
      <c r="AU215" s="210" t="s">
        <v>86</v>
      </c>
      <c r="AV215" s="13" t="s">
        <v>84</v>
      </c>
      <c r="AW215" s="13" t="s">
        <v>37</v>
      </c>
      <c r="AX215" s="13" t="s">
        <v>76</v>
      </c>
      <c r="AY215" s="210" t="s">
        <v>124</v>
      </c>
    </row>
    <row r="216" spans="1:65" s="14" customFormat="1" ht="11.25">
      <c r="B216" s="211"/>
      <c r="C216" s="212"/>
      <c r="D216" s="202" t="s">
        <v>132</v>
      </c>
      <c r="E216" s="213" t="s">
        <v>19</v>
      </c>
      <c r="F216" s="214" t="s">
        <v>423</v>
      </c>
      <c r="G216" s="212"/>
      <c r="H216" s="215">
        <v>33.15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19"/>
      <c r="U216" s="220"/>
      <c r="AT216" s="221" t="s">
        <v>132</v>
      </c>
      <c r="AU216" s="221" t="s">
        <v>86</v>
      </c>
      <c r="AV216" s="14" t="s">
        <v>86</v>
      </c>
      <c r="AW216" s="14" t="s">
        <v>37</v>
      </c>
      <c r="AX216" s="14" t="s">
        <v>76</v>
      </c>
      <c r="AY216" s="221" t="s">
        <v>124</v>
      </c>
    </row>
    <row r="217" spans="1:65" s="15" customFormat="1" ht="11.25">
      <c r="B217" s="222"/>
      <c r="C217" s="223"/>
      <c r="D217" s="202" t="s">
        <v>132</v>
      </c>
      <c r="E217" s="224" t="s">
        <v>19</v>
      </c>
      <c r="F217" s="225" t="s">
        <v>176</v>
      </c>
      <c r="G217" s="223"/>
      <c r="H217" s="226">
        <v>33.15</v>
      </c>
      <c r="I217" s="227"/>
      <c r="J217" s="223"/>
      <c r="K217" s="223"/>
      <c r="L217" s="228"/>
      <c r="M217" s="229"/>
      <c r="N217" s="230"/>
      <c r="O217" s="230"/>
      <c r="P217" s="230"/>
      <c r="Q217" s="230"/>
      <c r="R217" s="230"/>
      <c r="S217" s="230"/>
      <c r="T217" s="230"/>
      <c r="U217" s="231"/>
      <c r="AT217" s="232" t="s">
        <v>132</v>
      </c>
      <c r="AU217" s="232" t="s">
        <v>86</v>
      </c>
      <c r="AV217" s="15" t="s">
        <v>130</v>
      </c>
      <c r="AW217" s="15" t="s">
        <v>37</v>
      </c>
      <c r="AX217" s="15" t="s">
        <v>84</v>
      </c>
      <c r="AY217" s="232" t="s">
        <v>124</v>
      </c>
    </row>
    <row r="218" spans="1:65" s="2" customFormat="1" ht="24" customHeight="1">
      <c r="A218" s="35"/>
      <c r="B218" s="36"/>
      <c r="C218" s="187" t="s">
        <v>424</v>
      </c>
      <c r="D218" s="187" t="s">
        <v>126</v>
      </c>
      <c r="E218" s="188" t="s">
        <v>425</v>
      </c>
      <c r="F218" s="189" t="s">
        <v>426</v>
      </c>
      <c r="G218" s="190" t="s">
        <v>129</v>
      </c>
      <c r="H218" s="191">
        <v>11</v>
      </c>
      <c r="I218" s="192"/>
      <c r="J218" s="193">
        <f>ROUND(I218*H218,2)</f>
        <v>0</v>
      </c>
      <c r="K218" s="189" t="s">
        <v>147</v>
      </c>
      <c r="L218" s="40"/>
      <c r="M218" s="194" t="s">
        <v>19</v>
      </c>
      <c r="N218" s="195" t="s">
        <v>47</v>
      </c>
      <c r="O218" s="65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6">
        <f>S218*H218</f>
        <v>0</v>
      </c>
      <c r="U218" s="197" t="s">
        <v>19</v>
      </c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8" t="s">
        <v>130</v>
      </c>
      <c r="AT218" s="198" t="s">
        <v>126</v>
      </c>
      <c r="AU218" s="198" t="s">
        <v>86</v>
      </c>
      <c r="AY218" s="18" t="s">
        <v>124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84</v>
      </c>
      <c r="BK218" s="199">
        <f>ROUND(I218*H218,2)</f>
        <v>0</v>
      </c>
      <c r="BL218" s="18" t="s">
        <v>130</v>
      </c>
      <c r="BM218" s="198" t="s">
        <v>427</v>
      </c>
    </row>
    <row r="219" spans="1:65" s="14" customFormat="1" ht="11.25">
      <c r="B219" s="211"/>
      <c r="C219" s="212"/>
      <c r="D219" s="202" t="s">
        <v>132</v>
      </c>
      <c r="E219" s="213" t="s">
        <v>19</v>
      </c>
      <c r="F219" s="214" t="s">
        <v>428</v>
      </c>
      <c r="G219" s="212"/>
      <c r="H219" s="215">
        <v>4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19"/>
      <c r="U219" s="220"/>
      <c r="AT219" s="221" t="s">
        <v>132</v>
      </c>
      <c r="AU219" s="221" t="s">
        <v>86</v>
      </c>
      <c r="AV219" s="14" t="s">
        <v>86</v>
      </c>
      <c r="AW219" s="14" t="s">
        <v>37</v>
      </c>
      <c r="AX219" s="14" t="s">
        <v>76</v>
      </c>
      <c r="AY219" s="221" t="s">
        <v>124</v>
      </c>
    </row>
    <row r="220" spans="1:65" s="14" customFormat="1" ht="11.25">
      <c r="B220" s="211"/>
      <c r="C220" s="212"/>
      <c r="D220" s="202" t="s">
        <v>132</v>
      </c>
      <c r="E220" s="213" t="s">
        <v>19</v>
      </c>
      <c r="F220" s="214" t="s">
        <v>429</v>
      </c>
      <c r="G220" s="212"/>
      <c r="H220" s="215">
        <v>6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19"/>
      <c r="U220" s="220"/>
      <c r="AT220" s="221" t="s">
        <v>132</v>
      </c>
      <c r="AU220" s="221" t="s">
        <v>86</v>
      </c>
      <c r="AV220" s="14" t="s">
        <v>86</v>
      </c>
      <c r="AW220" s="14" t="s">
        <v>37</v>
      </c>
      <c r="AX220" s="14" t="s">
        <v>76</v>
      </c>
      <c r="AY220" s="221" t="s">
        <v>124</v>
      </c>
    </row>
    <row r="221" spans="1:65" s="14" customFormat="1" ht="11.25">
      <c r="B221" s="211"/>
      <c r="C221" s="212"/>
      <c r="D221" s="202" t="s">
        <v>132</v>
      </c>
      <c r="E221" s="213" t="s">
        <v>19</v>
      </c>
      <c r="F221" s="214" t="s">
        <v>430</v>
      </c>
      <c r="G221" s="212"/>
      <c r="H221" s="215">
        <v>1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19"/>
      <c r="U221" s="220"/>
      <c r="AT221" s="221" t="s">
        <v>132</v>
      </c>
      <c r="AU221" s="221" t="s">
        <v>86</v>
      </c>
      <c r="AV221" s="14" t="s">
        <v>86</v>
      </c>
      <c r="AW221" s="14" t="s">
        <v>37</v>
      </c>
      <c r="AX221" s="14" t="s">
        <v>76</v>
      </c>
      <c r="AY221" s="221" t="s">
        <v>124</v>
      </c>
    </row>
    <row r="222" spans="1:65" s="15" customFormat="1" ht="11.25">
      <c r="B222" s="222"/>
      <c r="C222" s="223"/>
      <c r="D222" s="202" t="s">
        <v>132</v>
      </c>
      <c r="E222" s="224" t="s">
        <v>19</v>
      </c>
      <c r="F222" s="225" t="s">
        <v>176</v>
      </c>
      <c r="G222" s="223"/>
      <c r="H222" s="226">
        <v>11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0"/>
      <c r="U222" s="231"/>
      <c r="AT222" s="232" t="s">
        <v>132</v>
      </c>
      <c r="AU222" s="232" t="s">
        <v>86</v>
      </c>
      <c r="AV222" s="15" t="s">
        <v>130</v>
      </c>
      <c r="AW222" s="15" t="s">
        <v>37</v>
      </c>
      <c r="AX222" s="15" t="s">
        <v>84</v>
      </c>
      <c r="AY222" s="232" t="s">
        <v>124</v>
      </c>
    </row>
    <row r="223" spans="1:65" s="2" customFormat="1" ht="60" customHeight="1">
      <c r="A223" s="35"/>
      <c r="B223" s="36"/>
      <c r="C223" s="187" t="s">
        <v>431</v>
      </c>
      <c r="D223" s="187" t="s">
        <v>126</v>
      </c>
      <c r="E223" s="188" t="s">
        <v>432</v>
      </c>
      <c r="F223" s="189" t="s">
        <v>433</v>
      </c>
      <c r="G223" s="190" t="s">
        <v>129</v>
      </c>
      <c r="H223" s="191">
        <v>10</v>
      </c>
      <c r="I223" s="192"/>
      <c r="J223" s="193">
        <f>ROUND(I223*H223,2)</f>
        <v>0</v>
      </c>
      <c r="K223" s="189" t="s">
        <v>147</v>
      </c>
      <c r="L223" s="40"/>
      <c r="M223" s="194" t="s">
        <v>19</v>
      </c>
      <c r="N223" s="195" t="s">
        <v>47</v>
      </c>
      <c r="O223" s="65"/>
      <c r="P223" s="196">
        <f>O223*H223</f>
        <v>0</v>
      </c>
      <c r="Q223" s="196">
        <v>7.7995999999999996E-2</v>
      </c>
      <c r="R223" s="196">
        <f>Q223*H223</f>
        <v>0.77995999999999999</v>
      </c>
      <c r="S223" s="196">
        <v>3.5000000000000003E-2</v>
      </c>
      <c r="T223" s="196">
        <f>S223*H223</f>
        <v>0.35000000000000003</v>
      </c>
      <c r="U223" s="197" t="s">
        <v>19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130</v>
      </c>
      <c r="AT223" s="198" t="s">
        <v>126</v>
      </c>
      <c r="AU223" s="198" t="s">
        <v>86</v>
      </c>
      <c r="AY223" s="18" t="s">
        <v>124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84</v>
      </c>
      <c r="BK223" s="199">
        <f>ROUND(I223*H223,2)</f>
        <v>0</v>
      </c>
      <c r="BL223" s="18" t="s">
        <v>130</v>
      </c>
      <c r="BM223" s="198" t="s">
        <v>434</v>
      </c>
    </row>
    <row r="224" spans="1:65" s="13" customFormat="1" ht="22.5">
      <c r="B224" s="200"/>
      <c r="C224" s="201"/>
      <c r="D224" s="202" t="s">
        <v>132</v>
      </c>
      <c r="E224" s="203" t="s">
        <v>19</v>
      </c>
      <c r="F224" s="204" t="s">
        <v>435</v>
      </c>
      <c r="G224" s="201"/>
      <c r="H224" s="203" t="s">
        <v>19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8"/>
      <c r="U224" s="209"/>
      <c r="AT224" s="210" t="s">
        <v>132</v>
      </c>
      <c r="AU224" s="210" t="s">
        <v>86</v>
      </c>
      <c r="AV224" s="13" t="s">
        <v>84</v>
      </c>
      <c r="AW224" s="13" t="s">
        <v>37</v>
      </c>
      <c r="AX224" s="13" t="s">
        <v>76</v>
      </c>
      <c r="AY224" s="210" t="s">
        <v>124</v>
      </c>
    </row>
    <row r="225" spans="1:65" s="14" customFormat="1" ht="11.25">
      <c r="B225" s="211"/>
      <c r="C225" s="212"/>
      <c r="D225" s="202" t="s">
        <v>132</v>
      </c>
      <c r="E225" s="213" t="s">
        <v>19</v>
      </c>
      <c r="F225" s="214" t="s">
        <v>436</v>
      </c>
      <c r="G225" s="212"/>
      <c r="H225" s="215">
        <v>4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19"/>
      <c r="U225" s="220"/>
      <c r="AT225" s="221" t="s">
        <v>132</v>
      </c>
      <c r="AU225" s="221" t="s">
        <v>86</v>
      </c>
      <c r="AV225" s="14" t="s">
        <v>86</v>
      </c>
      <c r="AW225" s="14" t="s">
        <v>37</v>
      </c>
      <c r="AX225" s="14" t="s">
        <v>76</v>
      </c>
      <c r="AY225" s="221" t="s">
        <v>124</v>
      </c>
    </row>
    <row r="226" spans="1:65" s="14" customFormat="1" ht="11.25">
      <c r="B226" s="211"/>
      <c r="C226" s="212"/>
      <c r="D226" s="202" t="s">
        <v>132</v>
      </c>
      <c r="E226" s="213" t="s">
        <v>19</v>
      </c>
      <c r="F226" s="214" t="s">
        <v>429</v>
      </c>
      <c r="G226" s="212"/>
      <c r="H226" s="215">
        <v>6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19"/>
      <c r="U226" s="220"/>
      <c r="AT226" s="221" t="s">
        <v>132</v>
      </c>
      <c r="AU226" s="221" t="s">
        <v>86</v>
      </c>
      <c r="AV226" s="14" t="s">
        <v>86</v>
      </c>
      <c r="AW226" s="14" t="s">
        <v>37</v>
      </c>
      <c r="AX226" s="14" t="s">
        <v>76</v>
      </c>
      <c r="AY226" s="221" t="s">
        <v>124</v>
      </c>
    </row>
    <row r="227" spans="1:65" s="15" customFormat="1" ht="11.25">
      <c r="B227" s="222"/>
      <c r="C227" s="223"/>
      <c r="D227" s="202" t="s">
        <v>132</v>
      </c>
      <c r="E227" s="224" t="s">
        <v>19</v>
      </c>
      <c r="F227" s="225" t="s">
        <v>176</v>
      </c>
      <c r="G227" s="223"/>
      <c r="H227" s="226">
        <v>10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0"/>
      <c r="U227" s="231"/>
      <c r="AT227" s="232" t="s">
        <v>132</v>
      </c>
      <c r="AU227" s="232" t="s">
        <v>86</v>
      </c>
      <c r="AV227" s="15" t="s">
        <v>130</v>
      </c>
      <c r="AW227" s="15" t="s">
        <v>37</v>
      </c>
      <c r="AX227" s="15" t="s">
        <v>84</v>
      </c>
      <c r="AY227" s="232" t="s">
        <v>124</v>
      </c>
    </row>
    <row r="228" spans="1:65" s="12" customFormat="1" ht="22.9" customHeight="1">
      <c r="B228" s="171"/>
      <c r="C228" s="172"/>
      <c r="D228" s="173" t="s">
        <v>75</v>
      </c>
      <c r="E228" s="185" t="s">
        <v>178</v>
      </c>
      <c r="F228" s="185" t="s">
        <v>190</v>
      </c>
      <c r="G228" s="172"/>
      <c r="H228" s="172"/>
      <c r="I228" s="175"/>
      <c r="J228" s="186">
        <f>BK228</f>
        <v>0</v>
      </c>
      <c r="K228" s="172"/>
      <c r="L228" s="177"/>
      <c r="M228" s="178"/>
      <c r="N228" s="179"/>
      <c r="O228" s="179"/>
      <c r="P228" s="180">
        <f>SUM(P229:P283)</f>
        <v>0</v>
      </c>
      <c r="Q228" s="179"/>
      <c r="R228" s="180">
        <f>SUM(R229:R283)</f>
        <v>8.6198099999999986E-2</v>
      </c>
      <c r="S228" s="179"/>
      <c r="T228" s="180">
        <f>SUM(T229:T283)</f>
        <v>0</v>
      </c>
      <c r="U228" s="181"/>
      <c r="AR228" s="182" t="s">
        <v>84</v>
      </c>
      <c r="AT228" s="183" t="s">
        <v>75</v>
      </c>
      <c r="AU228" s="183" t="s">
        <v>84</v>
      </c>
      <c r="AY228" s="182" t="s">
        <v>124</v>
      </c>
      <c r="BK228" s="184">
        <f>SUM(BK229:BK283)</f>
        <v>0</v>
      </c>
    </row>
    <row r="229" spans="1:65" s="2" customFormat="1" ht="36" customHeight="1">
      <c r="A229" s="35"/>
      <c r="B229" s="36"/>
      <c r="C229" s="187" t="s">
        <v>437</v>
      </c>
      <c r="D229" s="187" t="s">
        <v>126</v>
      </c>
      <c r="E229" s="188" t="s">
        <v>438</v>
      </c>
      <c r="F229" s="189" t="s">
        <v>439</v>
      </c>
      <c r="G229" s="190" t="s">
        <v>129</v>
      </c>
      <c r="H229" s="191">
        <v>28</v>
      </c>
      <c r="I229" s="192"/>
      <c r="J229" s="193">
        <f>ROUND(I229*H229,2)</f>
        <v>0</v>
      </c>
      <c r="K229" s="189" t="s">
        <v>147</v>
      </c>
      <c r="L229" s="40"/>
      <c r="M229" s="194" t="s">
        <v>19</v>
      </c>
      <c r="N229" s="195" t="s">
        <v>47</v>
      </c>
      <c r="O229" s="65"/>
      <c r="P229" s="196">
        <f>O229*H229</f>
        <v>0</v>
      </c>
      <c r="Q229" s="196">
        <v>1.9499999999999999E-3</v>
      </c>
      <c r="R229" s="196">
        <f>Q229*H229</f>
        <v>5.4599999999999996E-2</v>
      </c>
      <c r="S229" s="196">
        <v>0</v>
      </c>
      <c r="T229" s="196">
        <f>S229*H229</f>
        <v>0</v>
      </c>
      <c r="U229" s="197" t="s">
        <v>19</v>
      </c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130</v>
      </c>
      <c r="AT229" s="198" t="s">
        <v>126</v>
      </c>
      <c r="AU229" s="198" t="s">
        <v>86</v>
      </c>
      <c r="AY229" s="18" t="s">
        <v>124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84</v>
      </c>
      <c r="BK229" s="199">
        <f>ROUND(I229*H229,2)</f>
        <v>0</v>
      </c>
      <c r="BL229" s="18" t="s">
        <v>130</v>
      </c>
      <c r="BM229" s="198" t="s">
        <v>440</v>
      </c>
    </row>
    <row r="230" spans="1:65" s="13" customFormat="1" ht="22.5">
      <c r="B230" s="200"/>
      <c r="C230" s="201"/>
      <c r="D230" s="202" t="s">
        <v>132</v>
      </c>
      <c r="E230" s="203" t="s">
        <v>19</v>
      </c>
      <c r="F230" s="204" t="s">
        <v>441</v>
      </c>
      <c r="G230" s="201"/>
      <c r="H230" s="203" t="s">
        <v>19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8"/>
      <c r="U230" s="209"/>
      <c r="AT230" s="210" t="s">
        <v>132</v>
      </c>
      <c r="AU230" s="210" t="s">
        <v>86</v>
      </c>
      <c r="AV230" s="13" t="s">
        <v>84</v>
      </c>
      <c r="AW230" s="13" t="s">
        <v>37</v>
      </c>
      <c r="AX230" s="13" t="s">
        <v>76</v>
      </c>
      <c r="AY230" s="210" t="s">
        <v>124</v>
      </c>
    </row>
    <row r="231" spans="1:65" s="14" customFormat="1" ht="11.25">
      <c r="B231" s="211"/>
      <c r="C231" s="212"/>
      <c r="D231" s="202" t="s">
        <v>132</v>
      </c>
      <c r="E231" s="213" t="s">
        <v>19</v>
      </c>
      <c r="F231" s="214" t="s">
        <v>442</v>
      </c>
      <c r="G231" s="212"/>
      <c r="H231" s="215">
        <v>28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19"/>
      <c r="U231" s="220"/>
      <c r="AT231" s="221" t="s">
        <v>132</v>
      </c>
      <c r="AU231" s="221" t="s">
        <v>86</v>
      </c>
      <c r="AV231" s="14" t="s">
        <v>86</v>
      </c>
      <c r="AW231" s="14" t="s">
        <v>37</v>
      </c>
      <c r="AX231" s="14" t="s">
        <v>84</v>
      </c>
      <c r="AY231" s="221" t="s">
        <v>124</v>
      </c>
    </row>
    <row r="232" spans="1:65" s="2" customFormat="1" ht="24" customHeight="1">
      <c r="A232" s="35"/>
      <c r="B232" s="36"/>
      <c r="C232" s="187" t="s">
        <v>443</v>
      </c>
      <c r="D232" s="187" t="s">
        <v>126</v>
      </c>
      <c r="E232" s="188" t="s">
        <v>444</v>
      </c>
      <c r="F232" s="189" t="s">
        <v>445</v>
      </c>
      <c r="G232" s="190" t="s">
        <v>129</v>
      </c>
      <c r="H232" s="191">
        <v>14</v>
      </c>
      <c r="I232" s="192"/>
      <c r="J232" s="193">
        <f>ROUND(I232*H232,2)</f>
        <v>0</v>
      </c>
      <c r="K232" s="189" t="s">
        <v>147</v>
      </c>
      <c r="L232" s="40"/>
      <c r="M232" s="194" t="s">
        <v>19</v>
      </c>
      <c r="N232" s="195" t="s">
        <v>47</v>
      </c>
      <c r="O232" s="65"/>
      <c r="P232" s="196">
        <f>O232*H232</f>
        <v>0</v>
      </c>
      <c r="Q232" s="196">
        <v>6.3000000000000003E-4</v>
      </c>
      <c r="R232" s="196">
        <f>Q232*H232</f>
        <v>8.8199999999999997E-3</v>
      </c>
      <c r="S232" s="196">
        <v>0</v>
      </c>
      <c r="T232" s="196">
        <f>S232*H232</f>
        <v>0</v>
      </c>
      <c r="U232" s="197" t="s">
        <v>19</v>
      </c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8" t="s">
        <v>130</v>
      </c>
      <c r="AT232" s="198" t="s">
        <v>126</v>
      </c>
      <c r="AU232" s="198" t="s">
        <v>86</v>
      </c>
      <c r="AY232" s="18" t="s">
        <v>124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84</v>
      </c>
      <c r="BK232" s="199">
        <f>ROUND(I232*H232,2)</f>
        <v>0</v>
      </c>
      <c r="BL232" s="18" t="s">
        <v>130</v>
      </c>
      <c r="BM232" s="198" t="s">
        <v>446</v>
      </c>
    </row>
    <row r="233" spans="1:65" s="14" customFormat="1" ht="22.5">
      <c r="B233" s="211"/>
      <c r="C233" s="212"/>
      <c r="D233" s="202" t="s">
        <v>132</v>
      </c>
      <c r="E233" s="213" t="s">
        <v>19</v>
      </c>
      <c r="F233" s="214" t="s">
        <v>447</v>
      </c>
      <c r="G233" s="212"/>
      <c r="H233" s="215">
        <v>14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19"/>
      <c r="U233" s="220"/>
      <c r="AT233" s="221" t="s">
        <v>132</v>
      </c>
      <c r="AU233" s="221" t="s">
        <v>86</v>
      </c>
      <c r="AV233" s="14" t="s">
        <v>86</v>
      </c>
      <c r="AW233" s="14" t="s">
        <v>37</v>
      </c>
      <c r="AX233" s="14" t="s">
        <v>84</v>
      </c>
      <c r="AY233" s="221" t="s">
        <v>124</v>
      </c>
    </row>
    <row r="234" spans="1:65" s="2" customFormat="1" ht="24" customHeight="1">
      <c r="A234" s="35"/>
      <c r="B234" s="36"/>
      <c r="C234" s="187" t="s">
        <v>448</v>
      </c>
      <c r="D234" s="187" t="s">
        <v>126</v>
      </c>
      <c r="E234" s="188" t="s">
        <v>449</v>
      </c>
      <c r="F234" s="189" t="s">
        <v>450</v>
      </c>
      <c r="G234" s="190" t="s">
        <v>201</v>
      </c>
      <c r="H234" s="191">
        <v>33.15</v>
      </c>
      <c r="I234" s="192"/>
      <c r="J234" s="193">
        <f>ROUND(I234*H234,2)</f>
        <v>0</v>
      </c>
      <c r="K234" s="189" t="s">
        <v>147</v>
      </c>
      <c r="L234" s="40"/>
      <c r="M234" s="194" t="s">
        <v>19</v>
      </c>
      <c r="N234" s="195" t="s">
        <v>47</v>
      </c>
      <c r="O234" s="65"/>
      <c r="P234" s="196">
        <f>O234*H234</f>
        <v>0</v>
      </c>
      <c r="Q234" s="196">
        <v>1.74E-4</v>
      </c>
      <c r="R234" s="196">
        <f>Q234*H234</f>
        <v>5.7681E-3</v>
      </c>
      <c r="S234" s="196">
        <v>0</v>
      </c>
      <c r="T234" s="196">
        <f>S234*H234</f>
        <v>0</v>
      </c>
      <c r="U234" s="197" t="s">
        <v>19</v>
      </c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130</v>
      </c>
      <c r="AT234" s="198" t="s">
        <v>126</v>
      </c>
      <c r="AU234" s="198" t="s">
        <v>86</v>
      </c>
      <c r="AY234" s="18" t="s">
        <v>124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8" t="s">
        <v>84</v>
      </c>
      <c r="BK234" s="199">
        <f>ROUND(I234*H234,2)</f>
        <v>0</v>
      </c>
      <c r="BL234" s="18" t="s">
        <v>130</v>
      </c>
      <c r="BM234" s="198" t="s">
        <v>451</v>
      </c>
    </row>
    <row r="235" spans="1:65" s="13" customFormat="1" ht="22.5">
      <c r="B235" s="200"/>
      <c r="C235" s="201"/>
      <c r="D235" s="202" t="s">
        <v>132</v>
      </c>
      <c r="E235" s="203" t="s">
        <v>19</v>
      </c>
      <c r="F235" s="204" t="s">
        <v>452</v>
      </c>
      <c r="G235" s="201"/>
      <c r="H235" s="203" t="s">
        <v>19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8"/>
      <c r="U235" s="209"/>
      <c r="AT235" s="210" t="s">
        <v>132</v>
      </c>
      <c r="AU235" s="210" t="s">
        <v>86</v>
      </c>
      <c r="AV235" s="13" t="s">
        <v>84</v>
      </c>
      <c r="AW235" s="13" t="s">
        <v>37</v>
      </c>
      <c r="AX235" s="13" t="s">
        <v>76</v>
      </c>
      <c r="AY235" s="210" t="s">
        <v>124</v>
      </c>
    </row>
    <row r="236" spans="1:65" s="14" customFormat="1" ht="11.25">
      <c r="B236" s="211"/>
      <c r="C236" s="212"/>
      <c r="D236" s="202" t="s">
        <v>132</v>
      </c>
      <c r="E236" s="213" t="s">
        <v>19</v>
      </c>
      <c r="F236" s="214" t="s">
        <v>453</v>
      </c>
      <c r="G236" s="212"/>
      <c r="H236" s="215">
        <v>33.15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19"/>
      <c r="U236" s="220"/>
      <c r="AT236" s="221" t="s">
        <v>132</v>
      </c>
      <c r="AU236" s="221" t="s">
        <v>86</v>
      </c>
      <c r="AV236" s="14" t="s">
        <v>86</v>
      </c>
      <c r="AW236" s="14" t="s">
        <v>37</v>
      </c>
      <c r="AX236" s="14" t="s">
        <v>84</v>
      </c>
      <c r="AY236" s="221" t="s">
        <v>124</v>
      </c>
    </row>
    <row r="237" spans="1:65" s="2" customFormat="1" ht="16.5" customHeight="1">
      <c r="A237" s="35"/>
      <c r="B237" s="36"/>
      <c r="C237" s="187" t="s">
        <v>454</v>
      </c>
      <c r="D237" s="187" t="s">
        <v>126</v>
      </c>
      <c r="E237" s="188" t="s">
        <v>455</v>
      </c>
      <c r="F237" s="189" t="s">
        <v>456</v>
      </c>
      <c r="G237" s="190" t="s">
        <v>226</v>
      </c>
      <c r="H237" s="191">
        <v>1</v>
      </c>
      <c r="I237" s="192"/>
      <c r="J237" s="193">
        <f>ROUND(I237*H237,2)</f>
        <v>0</v>
      </c>
      <c r="K237" s="189" t="s">
        <v>19</v>
      </c>
      <c r="L237" s="40"/>
      <c r="M237" s="194" t="s">
        <v>19</v>
      </c>
      <c r="N237" s="195" t="s">
        <v>47</v>
      </c>
      <c r="O237" s="65"/>
      <c r="P237" s="196">
        <f>O237*H237</f>
        <v>0</v>
      </c>
      <c r="Q237" s="196">
        <v>2.2000000000000001E-4</v>
      </c>
      <c r="R237" s="196">
        <f>Q237*H237</f>
        <v>2.2000000000000001E-4</v>
      </c>
      <c r="S237" s="196">
        <v>0</v>
      </c>
      <c r="T237" s="196">
        <f>S237*H237</f>
        <v>0</v>
      </c>
      <c r="U237" s="197" t="s">
        <v>19</v>
      </c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130</v>
      </c>
      <c r="AT237" s="198" t="s">
        <v>126</v>
      </c>
      <c r="AU237" s="198" t="s">
        <v>86</v>
      </c>
      <c r="AY237" s="18" t="s">
        <v>124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84</v>
      </c>
      <c r="BK237" s="199">
        <f>ROUND(I237*H237,2)</f>
        <v>0</v>
      </c>
      <c r="BL237" s="18" t="s">
        <v>130</v>
      </c>
      <c r="BM237" s="198" t="s">
        <v>457</v>
      </c>
    </row>
    <row r="238" spans="1:65" s="14" customFormat="1" ht="11.25">
      <c r="B238" s="211"/>
      <c r="C238" s="212"/>
      <c r="D238" s="202" t="s">
        <v>132</v>
      </c>
      <c r="E238" s="213" t="s">
        <v>19</v>
      </c>
      <c r="F238" s="214" t="s">
        <v>458</v>
      </c>
      <c r="G238" s="212"/>
      <c r="H238" s="215">
        <v>1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19"/>
      <c r="U238" s="220"/>
      <c r="AT238" s="221" t="s">
        <v>132</v>
      </c>
      <c r="AU238" s="221" t="s">
        <v>86</v>
      </c>
      <c r="AV238" s="14" t="s">
        <v>86</v>
      </c>
      <c r="AW238" s="14" t="s">
        <v>37</v>
      </c>
      <c r="AX238" s="14" t="s">
        <v>76</v>
      </c>
      <c r="AY238" s="221" t="s">
        <v>124</v>
      </c>
    </row>
    <row r="239" spans="1:65" s="13" customFormat="1" ht="22.5">
      <c r="B239" s="200"/>
      <c r="C239" s="201"/>
      <c r="D239" s="202" t="s">
        <v>132</v>
      </c>
      <c r="E239" s="203" t="s">
        <v>19</v>
      </c>
      <c r="F239" s="204" t="s">
        <v>459</v>
      </c>
      <c r="G239" s="201"/>
      <c r="H239" s="203" t="s">
        <v>19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8"/>
      <c r="U239" s="209"/>
      <c r="AT239" s="210" t="s">
        <v>132</v>
      </c>
      <c r="AU239" s="210" t="s">
        <v>86</v>
      </c>
      <c r="AV239" s="13" t="s">
        <v>84</v>
      </c>
      <c r="AW239" s="13" t="s">
        <v>37</v>
      </c>
      <c r="AX239" s="13" t="s">
        <v>76</v>
      </c>
      <c r="AY239" s="210" t="s">
        <v>124</v>
      </c>
    </row>
    <row r="240" spans="1:65" s="13" customFormat="1" ht="11.25">
      <c r="B240" s="200"/>
      <c r="C240" s="201"/>
      <c r="D240" s="202" t="s">
        <v>132</v>
      </c>
      <c r="E240" s="203" t="s">
        <v>19</v>
      </c>
      <c r="F240" s="204" t="s">
        <v>460</v>
      </c>
      <c r="G240" s="201"/>
      <c r="H240" s="203" t="s">
        <v>19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8"/>
      <c r="U240" s="209"/>
      <c r="AT240" s="210" t="s">
        <v>132</v>
      </c>
      <c r="AU240" s="210" t="s">
        <v>86</v>
      </c>
      <c r="AV240" s="13" t="s">
        <v>84</v>
      </c>
      <c r="AW240" s="13" t="s">
        <v>37</v>
      </c>
      <c r="AX240" s="13" t="s">
        <v>76</v>
      </c>
      <c r="AY240" s="210" t="s">
        <v>124</v>
      </c>
    </row>
    <row r="241" spans="1:65" s="13" customFormat="1" ht="11.25">
      <c r="B241" s="200"/>
      <c r="C241" s="201"/>
      <c r="D241" s="202" t="s">
        <v>132</v>
      </c>
      <c r="E241" s="203" t="s">
        <v>19</v>
      </c>
      <c r="F241" s="204" t="s">
        <v>461</v>
      </c>
      <c r="G241" s="201"/>
      <c r="H241" s="203" t="s">
        <v>19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8"/>
      <c r="U241" s="209"/>
      <c r="AT241" s="210" t="s">
        <v>132</v>
      </c>
      <c r="AU241" s="210" t="s">
        <v>86</v>
      </c>
      <c r="AV241" s="13" t="s">
        <v>84</v>
      </c>
      <c r="AW241" s="13" t="s">
        <v>37</v>
      </c>
      <c r="AX241" s="13" t="s">
        <v>76</v>
      </c>
      <c r="AY241" s="210" t="s">
        <v>124</v>
      </c>
    </row>
    <row r="242" spans="1:65" s="15" customFormat="1" ht="11.25">
      <c r="B242" s="222"/>
      <c r="C242" s="223"/>
      <c r="D242" s="202" t="s">
        <v>132</v>
      </c>
      <c r="E242" s="224" t="s">
        <v>19</v>
      </c>
      <c r="F242" s="225" t="s">
        <v>176</v>
      </c>
      <c r="G242" s="223"/>
      <c r="H242" s="226">
        <v>1</v>
      </c>
      <c r="I242" s="227"/>
      <c r="J242" s="223"/>
      <c r="K242" s="223"/>
      <c r="L242" s="228"/>
      <c r="M242" s="229"/>
      <c r="N242" s="230"/>
      <c r="O242" s="230"/>
      <c r="P242" s="230"/>
      <c r="Q242" s="230"/>
      <c r="R242" s="230"/>
      <c r="S242" s="230"/>
      <c r="T242" s="230"/>
      <c r="U242" s="231"/>
      <c r="AT242" s="232" t="s">
        <v>132</v>
      </c>
      <c r="AU242" s="232" t="s">
        <v>86</v>
      </c>
      <c r="AV242" s="15" t="s">
        <v>130</v>
      </c>
      <c r="AW242" s="15" t="s">
        <v>37</v>
      </c>
      <c r="AX242" s="15" t="s">
        <v>84</v>
      </c>
      <c r="AY242" s="232" t="s">
        <v>124</v>
      </c>
    </row>
    <row r="243" spans="1:65" s="2" customFormat="1" ht="24" customHeight="1">
      <c r="A243" s="35"/>
      <c r="B243" s="36"/>
      <c r="C243" s="187" t="s">
        <v>462</v>
      </c>
      <c r="D243" s="187" t="s">
        <v>126</v>
      </c>
      <c r="E243" s="188" t="s">
        <v>463</v>
      </c>
      <c r="F243" s="189" t="s">
        <v>464</v>
      </c>
      <c r="G243" s="190" t="s">
        <v>201</v>
      </c>
      <c r="H243" s="191">
        <v>6</v>
      </c>
      <c r="I243" s="192"/>
      <c r="J243" s="193">
        <f>ROUND(I243*H243,2)</f>
        <v>0</v>
      </c>
      <c r="K243" s="189" t="s">
        <v>19</v>
      </c>
      <c r="L243" s="40"/>
      <c r="M243" s="194" t="s">
        <v>19</v>
      </c>
      <c r="N243" s="195" t="s">
        <v>47</v>
      </c>
      <c r="O243" s="65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6">
        <f>S243*H243</f>
        <v>0</v>
      </c>
      <c r="U243" s="197" t="s">
        <v>19</v>
      </c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130</v>
      </c>
      <c r="AT243" s="198" t="s">
        <v>126</v>
      </c>
      <c r="AU243" s="198" t="s">
        <v>86</v>
      </c>
      <c r="AY243" s="18" t="s">
        <v>124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8" t="s">
        <v>84</v>
      </c>
      <c r="BK243" s="199">
        <f>ROUND(I243*H243,2)</f>
        <v>0</v>
      </c>
      <c r="BL243" s="18" t="s">
        <v>130</v>
      </c>
      <c r="BM243" s="198" t="s">
        <v>465</v>
      </c>
    </row>
    <row r="244" spans="1:65" s="14" customFormat="1" ht="22.5">
      <c r="B244" s="211"/>
      <c r="C244" s="212"/>
      <c r="D244" s="202" t="s">
        <v>132</v>
      </c>
      <c r="E244" s="213" t="s">
        <v>19</v>
      </c>
      <c r="F244" s="214" t="s">
        <v>466</v>
      </c>
      <c r="G244" s="212"/>
      <c r="H244" s="215">
        <v>6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19"/>
      <c r="U244" s="220"/>
      <c r="AT244" s="221" t="s">
        <v>132</v>
      </c>
      <c r="AU244" s="221" t="s">
        <v>86</v>
      </c>
      <c r="AV244" s="14" t="s">
        <v>86</v>
      </c>
      <c r="AW244" s="14" t="s">
        <v>37</v>
      </c>
      <c r="AX244" s="14" t="s">
        <v>76</v>
      </c>
      <c r="AY244" s="221" t="s">
        <v>124</v>
      </c>
    </row>
    <row r="245" spans="1:65" s="15" customFormat="1" ht="11.25">
      <c r="B245" s="222"/>
      <c r="C245" s="223"/>
      <c r="D245" s="202" t="s">
        <v>132</v>
      </c>
      <c r="E245" s="224" t="s">
        <v>19</v>
      </c>
      <c r="F245" s="225" t="s">
        <v>176</v>
      </c>
      <c r="G245" s="223"/>
      <c r="H245" s="226">
        <v>6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0"/>
      <c r="U245" s="231"/>
      <c r="AT245" s="232" t="s">
        <v>132</v>
      </c>
      <c r="AU245" s="232" t="s">
        <v>86</v>
      </c>
      <c r="AV245" s="15" t="s">
        <v>130</v>
      </c>
      <c r="AW245" s="15" t="s">
        <v>37</v>
      </c>
      <c r="AX245" s="15" t="s">
        <v>84</v>
      </c>
      <c r="AY245" s="232" t="s">
        <v>124</v>
      </c>
    </row>
    <row r="246" spans="1:65" s="2" customFormat="1" ht="16.5" customHeight="1">
      <c r="A246" s="35"/>
      <c r="B246" s="36"/>
      <c r="C246" s="236" t="s">
        <v>467</v>
      </c>
      <c r="D246" s="236" t="s">
        <v>281</v>
      </c>
      <c r="E246" s="237" t="s">
        <v>468</v>
      </c>
      <c r="F246" s="238" t="s">
        <v>469</v>
      </c>
      <c r="G246" s="239" t="s">
        <v>201</v>
      </c>
      <c r="H246" s="240">
        <v>6</v>
      </c>
      <c r="I246" s="241"/>
      <c r="J246" s="242">
        <f>ROUND(I246*H246,2)</f>
        <v>0</v>
      </c>
      <c r="K246" s="238" t="s">
        <v>147</v>
      </c>
      <c r="L246" s="243"/>
      <c r="M246" s="244" t="s">
        <v>19</v>
      </c>
      <c r="N246" s="245" t="s">
        <v>47</v>
      </c>
      <c r="O246" s="65"/>
      <c r="P246" s="196">
        <f>O246*H246</f>
        <v>0</v>
      </c>
      <c r="Q246" s="196">
        <v>2.1099999999999999E-3</v>
      </c>
      <c r="R246" s="196">
        <f>Q246*H246</f>
        <v>1.2659999999999999E-2</v>
      </c>
      <c r="S246" s="196">
        <v>0</v>
      </c>
      <c r="T246" s="196">
        <f>S246*H246</f>
        <v>0</v>
      </c>
      <c r="U246" s="197" t="s">
        <v>19</v>
      </c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8" t="s">
        <v>168</v>
      </c>
      <c r="AT246" s="198" t="s">
        <v>281</v>
      </c>
      <c r="AU246" s="198" t="s">
        <v>86</v>
      </c>
      <c r="AY246" s="18" t="s">
        <v>124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8" t="s">
        <v>84</v>
      </c>
      <c r="BK246" s="199">
        <f>ROUND(I246*H246,2)</f>
        <v>0</v>
      </c>
      <c r="BL246" s="18" t="s">
        <v>130</v>
      </c>
      <c r="BM246" s="198" t="s">
        <v>470</v>
      </c>
    </row>
    <row r="247" spans="1:65" s="14" customFormat="1" ht="11.25">
      <c r="B247" s="211"/>
      <c r="C247" s="212"/>
      <c r="D247" s="202" t="s">
        <v>132</v>
      </c>
      <c r="E247" s="213" t="s">
        <v>19</v>
      </c>
      <c r="F247" s="214" t="s">
        <v>471</v>
      </c>
      <c r="G247" s="212"/>
      <c r="H247" s="215">
        <v>6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19"/>
      <c r="U247" s="220"/>
      <c r="AT247" s="221" t="s">
        <v>132</v>
      </c>
      <c r="AU247" s="221" t="s">
        <v>86</v>
      </c>
      <c r="AV247" s="14" t="s">
        <v>86</v>
      </c>
      <c r="AW247" s="14" t="s">
        <v>37</v>
      </c>
      <c r="AX247" s="14" t="s">
        <v>76</v>
      </c>
      <c r="AY247" s="221" t="s">
        <v>124</v>
      </c>
    </row>
    <row r="248" spans="1:65" s="15" customFormat="1" ht="11.25">
      <c r="B248" s="222"/>
      <c r="C248" s="223"/>
      <c r="D248" s="202" t="s">
        <v>132</v>
      </c>
      <c r="E248" s="224" t="s">
        <v>19</v>
      </c>
      <c r="F248" s="225" t="s">
        <v>176</v>
      </c>
      <c r="G248" s="223"/>
      <c r="H248" s="226">
        <v>6</v>
      </c>
      <c r="I248" s="227"/>
      <c r="J248" s="223"/>
      <c r="K248" s="223"/>
      <c r="L248" s="228"/>
      <c r="M248" s="229"/>
      <c r="N248" s="230"/>
      <c r="O248" s="230"/>
      <c r="P248" s="230"/>
      <c r="Q248" s="230"/>
      <c r="R248" s="230"/>
      <c r="S248" s="230"/>
      <c r="T248" s="230"/>
      <c r="U248" s="231"/>
      <c r="AT248" s="232" t="s">
        <v>132</v>
      </c>
      <c r="AU248" s="232" t="s">
        <v>86</v>
      </c>
      <c r="AV248" s="15" t="s">
        <v>130</v>
      </c>
      <c r="AW248" s="15" t="s">
        <v>37</v>
      </c>
      <c r="AX248" s="15" t="s">
        <v>84</v>
      </c>
      <c r="AY248" s="232" t="s">
        <v>124</v>
      </c>
    </row>
    <row r="249" spans="1:65" s="2" customFormat="1" ht="36" customHeight="1">
      <c r="A249" s="35"/>
      <c r="B249" s="36"/>
      <c r="C249" s="187" t="s">
        <v>472</v>
      </c>
      <c r="D249" s="187" t="s">
        <v>126</v>
      </c>
      <c r="E249" s="188" t="s">
        <v>473</v>
      </c>
      <c r="F249" s="189" t="s">
        <v>474</v>
      </c>
      <c r="G249" s="190" t="s">
        <v>171</v>
      </c>
      <c r="H249" s="191">
        <v>70.823999999999998</v>
      </c>
      <c r="I249" s="192"/>
      <c r="J249" s="193">
        <f>ROUND(I249*H249,2)</f>
        <v>0</v>
      </c>
      <c r="K249" s="189" t="s">
        <v>19</v>
      </c>
      <c r="L249" s="40"/>
      <c r="M249" s="194" t="s">
        <v>19</v>
      </c>
      <c r="N249" s="195" t="s">
        <v>47</v>
      </c>
      <c r="O249" s="65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6">
        <f>S249*H249</f>
        <v>0</v>
      </c>
      <c r="U249" s="197" t="s">
        <v>19</v>
      </c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130</v>
      </c>
      <c r="AT249" s="198" t="s">
        <v>126</v>
      </c>
      <c r="AU249" s="198" t="s">
        <v>86</v>
      </c>
      <c r="AY249" s="18" t="s">
        <v>124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8" t="s">
        <v>84</v>
      </c>
      <c r="BK249" s="199">
        <f>ROUND(I249*H249,2)</f>
        <v>0</v>
      </c>
      <c r="BL249" s="18" t="s">
        <v>130</v>
      </c>
      <c r="BM249" s="198" t="s">
        <v>475</v>
      </c>
    </row>
    <row r="250" spans="1:65" s="13" customFormat="1" ht="22.5">
      <c r="B250" s="200"/>
      <c r="C250" s="201"/>
      <c r="D250" s="202" t="s">
        <v>132</v>
      </c>
      <c r="E250" s="203" t="s">
        <v>19</v>
      </c>
      <c r="F250" s="204" t="s">
        <v>476</v>
      </c>
      <c r="G250" s="201"/>
      <c r="H250" s="203" t="s">
        <v>19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8"/>
      <c r="U250" s="209"/>
      <c r="AT250" s="210" t="s">
        <v>132</v>
      </c>
      <c r="AU250" s="210" t="s">
        <v>86</v>
      </c>
      <c r="AV250" s="13" t="s">
        <v>84</v>
      </c>
      <c r="AW250" s="13" t="s">
        <v>37</v>
      </c>
      <c r="AX250" s="13" t="s">
        <v>76</v>
      </c>
      <c r="AY250" s="210" t="s">
        <v>124</v>
      </c>
    </row>
    <row r="251" spans="1:65" s="13" customFormat="1" ht="33.75">
      <c r="B251" s="200"/>
      <c r="C251" s="201"/>
      <c r="D251" s="202" t="s">
        <v>132</v>
      </c>
      <c r="E251" s="203" t="s">
        <v>19</v>
      </c>
      <c r="F251" s="204" t="s">
        <v>477</v>
      </c>
      <c r="G251" s="201"/>
      <c r="H251" s="203" t="s">
        <v>19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8"/>
      <c r="U251" s="209"/>
      <c r="AT251" s="210" t="s">
        <v>132</v>
      </c>
      <c r="AU251" s="210" t="s">
        <v>86</v>
      </c>
      <c r="AV251" s="13" t="s">
        <v>84</v>
      </c>
      <c r="AW251" s="13" t="s">
        <v>37</v>
      </c>
      <c r="AX251" s="13" t="s">
        <v>76</v>
      </c>
      <c r="AY251" s="210" t="s">
        <v>124</v>
      </c>
    </row>
    <row r="252" spans="1:65" s="14" customFormat="1" ht="11.25">
      <c r="B252" s="211"/>
      <c r="C252" s="212"/>
      <c r="D252" s="202" t="s">
        <v>132</v>
      </c>
      <c r="E252" s="213" t="s">
        <v>19</v>
      </c>
      <c r="F252" s="214" t="s">
        <v>478</v>
      </c>
      <c r="G252" s="212"/>
      <c r="H252" s="215">
        <v>34.944000000000003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19"/>
      <c r="U252" s="220"/>
      <c r="AT252" s="221" t="s">
        <v>132</v>
      </c>
      <c r="AU252" s="221" t="s">
        <v>86</v>
      </c>
      <c r="AV252" s="14" t="s">
        <v>86</v>
      </c>
      <c r="AW252" s="14" t="s">
        <v>37</v>
      </c>
      <c r="AX252" s="14" t="s">
        <v>76</v>
      </c>
      <c r="AY252" s="221" t="s">
        <v>124</v>
      </c>
    </row>
    <row r="253" spans="1:65" s="14" customFormat="1" ht="11.25">
      <c r="B253" s="211"/>
      <c r="C253" s="212"/>
      <c r="D253" s="202" t="s">
        <v>132</v>
      </c>
      <c r="E253" s="213" t="s">
        <v>19</v>
      </c>
      <c r="F253" s="214" t="s">
        <v>479</v>
      </c>
      <c r="G253" s="212"/>
      <c r="H253" s="215">
        <v>1.56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19"/>
      <c r="U253" s="220"/>
      <c r="AT253" s="221" t="s">
        <v>132</v>
      </c>
      <c r="AU253" s="221" t="s">
        <v>86</v>
      </c>
      <c r="AV253" s="14" t="s">
        <v>86</v>
      </c>
      <c r="AW253" s="14" t="s">
        <v>37</v>
      </c>
      <c r="AX253" s="14" t="s">
        <v>76</v>
      </c>
      <c r="AY253" s="221" t="s">
        <v>124</v>
      </c>
    </row>
    <row r="254" spans="1:65" s="14" customFormat="1" ht="11.25">
      <c r="B254" s="211"/>
      <c r="C254" s="212"/>
      <c r="D254" s="202" t="s">
        <v>132</v>
      </c>
      <c r="E254" s="213" t="s">
        <v>19</v>
      </c>
      <c r="F254" s="214" t="s">
        <v>480</v>
      </c>
      <c r="G254" s="212"/>
      <c r="H254" s="215">
        <v>20.239999999999998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19"/>
      <c r="U254" s="220"/>
      <c r="AT254" s="221" t="s">
        <v>132</v>
      </c>
      <c r="AU254" s="221" t="s">
        <v>86</v>
      </c>
      <c r="AV254" s="14" t="s">
        <v>86</v>
      </c>
      <c r="AW254" s="14" t="s">
        <v>37</v>
      </c>
      <c r="AX254" s="14" t="s">
        <v>76</v>
      </c>
      <c r="AY254" s="221" t="s">
        <v>124</v>
      </c>
    </row>
    <row r="255" spans="1:65" s="14" customFormat="1" ht="11.25">
      <c r="B255" s="211"/>
      <c r="C255" s="212"/>
      <c r="D255" s="202" t="s">
        <v>132</v>
      </c>
      <c r="E255" s="213" t="s">
        <v>19</v>
      </c>
      <c r="F255" s="214" t="s">
        <v>481</v>
      </c>
      <c r="G255" s="212"/>
      <c r="H255" s="215">
        <v>1.08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19"/>
      <c r="U255" s="220"/>
      <c r="AT255" s="221" t="s">
        <v>132</v>
      </c>
      <c r="AU255" s="221" t="s">
        <v>86</v>
      </c>
      <c r="AV255" s="14" t="s">
        <v>86</v>
      </c>
      <c r="AW255" s="14" t="s">
        <v>37</v>
      </c>
      <c r="AX255" s="14" t="s">
        <v>76</v>
      </c>
      <c r="AY255" s="221" t="s">
        <v>124</v>
      </c>
    </row>
    <row r="256" spans="1:65" s="14" customFormat="1" ht="11.25">
      <c r="B256" s="211"/>
      <c r="C256" s="212"/>
      <c r="D256" s="202" t="s">
        <v>132</v>
      </c>
      <c r="E256" s="213" t="s">
        <v>19</v>
      </c>
      <c r="F256" s="214" t="s">
        <v>482</v>
      </c>
      <c r="G256" s="212"/>
      <c r="H256" s="215">
        <v>13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19"/>
      <c r="U256" s="220"/>
      <c r="AT256" s="221" t="s">
        <v>132</v>
      </c>
      <c r="AU256" s="221" t="s">
        <v>86</v>
      </c>
      <c r="AV256" s="14" t="s">
        <v>86</v>
      </c>
      <c r="AW256" s="14" t="s">
        <v>37</v>
      </c>
      <c r="AX256" s="14" t="s">
        <v>76</v>
      </c>
      <c r="AY256" s="221" t="s">
        <v>124</v>
      </c>
    </row>
    <row r="257" spans="1:65" s="15" customFormat="1" ht="11.25">
      <c r="B257" s="222"/>
      <c r="C257" s="223"/>
      <c r="D257" s="202" t="s">
        <v>132</v>
      </c>
      <c r="E257" s="224" t="s">
        <v>19</v>
      </c>
      <c r="F257" s="225" t="s">
        <v>176</v>
      </c>
      <c r="G257" s="223"/>
      <c r="H257" s="226">
        <v>70.823999999999998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0"/>
      <c r="U257" s="231"/>
      <c r="AT257" s="232" t="s">
        <v>132</v>
      </c>
      <c r="AU257" s="232" t="s">
        <v>86</v>
      </c>
      <c r="AV257" s="15" t="s">
        <v>130</v>
      </c>
      <c r="AW257" s="15" t="s">
        <v>37</v>
      </c>
      <c r="AX257" s="15" t="s">
        <v>84</v>
      </c>
      <c r="AY257" s="232" t="s">
        <v>124</v>
      </c>
    </row>
    <row r="258" spans="1:65" s="2" customFormat="1" ht="24" customHeight="1">
      <c r="A258" s="35"/>
      <c r="B258" s="36"/>
      <c r="C258" s="187" t="s">
        <v>483</v>
      </c>
      <c r="D258" s="187" t="s">
        <v>126</v>
      </c>
      <c r="E258" s="188" t="s">
        <v>484</v>
      </c>
      <c r="F258" s="189" t="s">
        <v>485</v>
      </c>
      <c r="G258" s="190" t="s">
        <v>171</v>
      </c>
      <c r="H258" s="191">
        <v>52.76</v>
      </c>
      <c r="I258" s="192"/>
      <c r="J258" s="193">
        <f>ROUND(I258*H258,2)</f>
        <v>0</v>
      </c>
      <c r="K258" s="189" t="s">
        <v>19</v>
      </c>
      <c r="L258" s="40"/>
      <c r="M258" s="194" t="s">
        <v>19</v>
      </c>
      <c r="N258" s="195" t="s">
        <v>47</v>
      </c>
      <c r="O258" s="65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6">
        <f>S258*H258</f>
        <v>0</v>
      </c>
      <c r="U258" s="197" t="s">
        <v>19</v>
      </c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130</v>
      </c>
      <c r="AT258" s="198" t="s">
        <v>126</v>
      </c>
      <c r="AU258" s="198" t="s">
        <v>86</v>
      </c>
      <c r="AY258" s="18" t="s">
        <v>124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84</v>
      </c>
      <c r="BK258" s="199">
        <f>ROUND(I258*H258,2)</f>
        <v>0</v>
      </c>
      <c r="BL258" s="18" t="s">
        <v>130</v>
      </c>
      <c r="BM258" s="198" t="s">
        <v>486</v>
      </c>
    </row>
    <row r="259" spans="1:65" s="13" customFormat="1" ht="22.5">
      <c r="B259" s="200"/>
      <c r="C259" s="201"/>
      <c r="D259" s="202" t="s">
        <v>132</v>
      </c>
      <c r="E259" s="203" t="s">
        <v>19</v>
      </c>
      <c r="F259" s="204" t="s">
        <v>487</v>
      </c>
      <c r="G259" s="201"/>
      <c r="H259" s="203" t="s">
        <v>19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8"/>
      <c r="U259" s="209"/>
      <c r="AT259" s="210" t="s">
        <v>132</v>
      </c>
      <c r="AU259" s="210" t="s">
        <v>86</v>
      </c>
      <c r="AV259" s="13" t="s">
        <v>84</v>
      </c>
      <c r="AW259" s="13" t="s">
        <v>37</v>
      </c>
      <c r="AX259" s="13" t="s">
        <v>76</v>
      </c>
      <c r="AY259" s="210" t="s">
        <v>124</v>
      </c>
    </row>
    <row r="260" spans="1:65" s="13" customFormat="1" ht="22.5">
      <c r="B260" s="200"/>
      <c r="C260" s="201"/>
      <c r="D260" s="202" t="s">
        <v>132</v>
      </c>
      <c r="E260" s="203" t="s">
        <v>19</v>
      </c>
      <c r="F260" s="204" t="s">
        <v>488</v>
      </c>
      <c r="G260" s="201"/>
      <c r="H260" s="203" t="s">
        <v>19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8"/>
      <c r="U260" s="209"/>
      <c r="AT260" s="210" t="s">
        <v>132</v>
      </c>
      <c r="AU260" s="210" t="s">
        <v>86</v>
      </c>
      <c r="AV260" s="13" t="s">
        <v>84</v>
      </c>
      <c r="AW260" s="13" t="s">
        <v>37</v>
      </c>
      <c r="AX260" s="13" t="s">
        <v>76</v>
      </c>
      <c r="AY260" s="210" t="s">
        <v>124</v>
      </c>
    </row>
    <row r="261" spans="1:65" s="14" customFormat="1" ht="11.25">
      <c r="B261" s="211"/>
      <c r="C261" s="212"/>
      <c r="D261" s="202" t="s">
        <v>132</v>
      </c>
      <c r="E261" s="213" t="s">
        <v>19</v>
      </c>
      <c r="F261" s="214" t="s">
        <v>489</v>
      </c>
      <c r="G261" s="212"/>
      <c r="H261" s="215">
        <v>14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19"/>
      <c r="U261" s="220"/>
      <c r="AT261" s="221" t="s">
        <v>132</v>
      </c>
      <c r="AU261" s="221" t="s">
        <v>86</v>
      </c>
      <c r="AV261" s="14" t="s">
        <v>86</v>
      </c>
      <c r="AW261" s="14" t="s">
        <v>37</v>
      </c>
      <c r="AX261" s="14" t="s">
        <v>76</v>
      </c>
      <c r="AY261" s="221" t="s">
        <v>124</v>
      </c>
    </row>
    <row r="262" spans="1:65" s="14" customFormat="1" ht="11.25">
      <c r="B262" s="211"/>
      <c r="C262" s="212"/>
      <c r="D262" s="202" t="s">
        <v>132</v>
      </c>
      <c r="E262" s="213" t="s">
        <v>19</v>
      </c>
      <c r="F262" s="214" t="s">
        <v>490</v>
      </c>
      <c r="G262" s="212"/>
      <c r="H262" s="215">
        <v>27.2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19"/>
      <c r="U262" s="220"/>
      <c r="AT262" s="221" t="s">
        <v>132</v>
      </c>
      <c r="AU262" s="221" t="s">
        <v>86</v>
      </c>
      <c r="AV262" s="14" t="s">
        <v>86</v>
      </c>
      <c r="AW262" s="14" t="s">
        <v>37</v>
      </c>
      <c r="AX262" s="14" t="s">
        <v>76</v>
      </c>
      <c r="AY262" s="221" t="s">
        <v>124</v>
      </c>
    </row>
    <row r="263" spans="1:65" s="14" customFormat="1" ht="11.25">
      <c r="B263" s="211"/>
      <c r="C263" s="212"/>
      <c r="D263" s="202" t="s">
        <v>132</v>
      </c>
      <c r="E263" s="213" t="s">
        <v>19</v>
      </c>
      <c r="F263" s="214" t="s">
        <v>491</v>
      </c>
      <c r="G263" s="212"/>
      <c r="H263" s="215">
        <v>11.56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19"/>
      <c r="U263" s="220"/>
      <c r="AT263" s="221" t="s">
        <v>132</v>
      </c>
      <c r="AU263" s="221" t="s">
        <v>86</v>
      </c>
      <c r="AV263" s="14" t="s">
        <v>86</v>
      </c>
      <c r="AW263" s="14" t="s">
        <v>37</v>
      </c>
      <c r="AX263" s="14" t="s">
        <v>76</v>
      </c>
      <c r="AY263" s="221" t="s">
        <v>124</v>
      </c>
    </row>
    <row r="264" spans="1:65" s="15" customFormat="1" ht="11.25">
      <c r="B264" s="222"/>
      <c r="C264" s="223"/>
      <c r="D264" s="202" t="s">
        <v>132</v>
      </c>
      <c r="E264" s="224" t="s">
        <v>19</v>
      </c>
      <c r="F264" s="225" t="s">
        <v>176</v>
      </c>
      <c r="G264" s="223"/>
      <c r="H264" s="226">
        <v>52.76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0"/>
      <c r="U264" s="231"/>
      <c r="AT264" s="232" t="s">
        <v>132</v>
      </c>
      <c r="AU264" s="232" t="s">
        <v>86</v>
      </c>
      <c r="AV264" s="15" t="s">
        <v>130</v>
      </c>
      <c r="AW264" s="15" t="s">
        <v>37</v>
      </c>
      <c r="AX264" s="15" t="s">
        <v>84</v>
      </c>
      <c r="AY264" s="232" t="s">
        <v>124</v>
      </c>
    </row>
    <row r="265" spans="1:65" s="2" customFormat="1" ht="36" customHeight="1">
      <c r="A265" s="35"/>
      <c r="B265" s="36"/>
      <c r="C265" s="187" t="s">
        <v>492</v>
      </c>
      <c r="D265" s="187" t="s">
        <v>126</v>
      </c>
      <c r="E265" s="188" t="s">
        <v>493</v>
      </c>
      <c r="F265" s="189" t="s">
        <v>494</v>
      </c>
      <c r="G265" s="190" t="s">
        <v>201</v>
      </c>
      <c r="H265" s="191">
        <v>59</v>
      </c>
      <c r="I265" s="192"/>
      <c r="J265" s="193">
        <f>ROUND(I265*H265,2)</f>
        <v>0</v>
      </c>
      <c r="K265" s="189" t="s">
        <v>19</v>
      </c>
      <c r="L265" s="40"/>
      <c r="M265" s="194" t="s">
        <v>19</v>
      </c>
      <c r="N265" s="195" t="s">
        <v>47</v>
      </c>
      <c r="O265" s="65"/>
      <c r="P265" s="196">
        <f>O265*H265</f>
        <v>0</v>
      </c>
      <c r="Q265" s="196">
        <v>6.9999999999999994E-5</v>
      </c>
      <c r="R265" s="196">
        <f>Q265*H265</f>
        <v>4.13E-3</v>
      </c>
      <c r="S265" s="196">
        <v>0</v>
      </c>
      <c r="T265" s="196">
        <f>S265*H265</f>
        <v>0</v>
      </c>
      <c r="U265" s="197" t="s">
        <v>19</v>
      </c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8" t="s">
        <v>130</v>
      </c>
      <c r="AT265" s="198" t="s">
        <v>126</v>
      </c>
      <c r="AU265" s="198" t="s">
        <v>86</v>
      </c>
      <c r="AY265" s="18" t="s">
        <v>124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8" t="s">
        <v>84</v>
      </c>
      <c r="BK265" s="199">
        <f>ROUND(I265*H265,2)</f>
        <v>0</v>
      </c>
      <c r="BL265" s="18" t="s">
        <v>130</v>
      </c>
      <c r="BM265" s="198" t="s">
        <v>495</v>
      </c>
    </row>
    <row r="266" spans="1:65" s="14" customFormat="1" ht="22.5">
      <c r="B266" s="211"/>
      <c r="C266" s="212"/>
      <c r="D266" s="202" t="s">
        <v>132</v>
      </c>
      <c r="E266" s="213" t="s">
        <v>19</v>
      </c>
      <c r="F266" s="214" t="s">
        <v>496</v>
      </c>
      <c r="G266" s="212"/>
      <c r="H266" s="215">
        <v>59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19"/>
      <c r="U266" s="220"/>
      <c r="AT266" s="221" t="s">
        <v>132</v>
      </c>
      <c r="AU266" s="221" t="s">
        <v>86</v>
      </c>
      <c r="AV266" s="14" t="s">
        <v>86</v>
      </c>
      <c r="AW266" s="14" t="s">
        <v>37</v>
      </c>
      <c r="AX266" s="14" t="s">
        <v>76</v>
      </c>
      <c r="AY266" s="221" t="s">
        <v>124</v>
      </c>
    </row>
    <row r="267" spans="1:65" s="15" customFormat="1" ht="11.25">
      <c r="B267" s="222"/>
      <c r="C267" s="223"/>
      <c r="D267" s="202" t="s">
        <v>132</v>
      </c>
      <c r="E267" s="224" t="s">
        <v>19</v>
      </c>
      <c r="F267" s="225" t="s">
        <v>176</v>
      </c>
      <c r="G267" s="223"/>
      <c r="H267" s="226">
        <v>59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0"/>
      <c r="U267" s="231"/>
      <c r="AT267" s="232" t="s">
        <v>132</v>
      </c>
      <c r="AU267" s="232" t="s">
        <v>86</v>
      </c>
      <c r="AV267" s="15" t="s">
        <v>130</v>
      </c>
      <c r="AW267" s="15" t="s">
        <v>37</v>
      </c>
      <c r="AX267" s="15" t="s">
        <v>84</v>
      </c>
      <c r="AY267" s="232" t="s">
        <v>124</v>
      </c>
    </row>
    <row r="268" spans="1:65" s="2" customFormat="1" ht="16.5" customHeight="1">
      <c r="A268" s="35"/>
      <c r="B268" s="36"/>
      <c r="C268" s="187" t="s">
        <v>497</v>
      </c>
      <c r="D268" s="187" t="s">
        <v>126</v>
      </c>
      <c r="E268" s="188" t="s">
        <v>498</v>
      </c>
      <c r="F268" s="189" t="s">
        <v>499</v>
      </c>
      <c r="G268" s="190" t="s">
        <v>129</v>
      </c>
      <c r="H268" s="191">
        <v>68.2</v>
      </c>
      <c r="I268" s="192"/>
      <c r="J268" s="193">
        <f>ROUND(I268*H268,2)</f>
        <v>0</v>
      </c>
      <c r="K268" s="189" t="s">
        <v>19</v>
      </c>
      <c r="L268" s="40"/>
      <c r="M268" s="194" t="s">
        <v>19</v>
      </c>
      <c r="N268" s="195" t="s">
        <v>47</v>
      </c>
      <c r="O268" s="65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6">
        <f>S268*H268</f>
        <v>0</v>
      </c>
      <c r="U268" s="197" t="s">
        <v>19</v>
      </c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130</v>
      </c>
      <c r="AT268" s="198" t="s">
        <v>126</v>
      </c>
      <c r="AU268" s="198" t="s">
        <v>86</v>
      </c>
      <c r="AY268" s="18" t="s">
        <v>124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84</v>
      </c>
      <c r="BK268" s="199">
        <f>ROUND(I268*H268,2)</f>
        <v>0</v>
      </c>
      <c r="BL268" s="18" t="s">
        <v>130</v>
      </c>
      <c r="BM268" s="198" t="s">
        <v>500</v>
      </c>
    </row>
    <row r="269" spans="1:65" s="14" customFormat="1" ht="22.5">
      <c r="B269" s="211"/>
      <c r="C269" s="212"/>
      <c r="D269" s="202" t="s">
        <v>132</v>
      </c>
      <c r="E269" s="213" t="s">
        <v>19</v>
      </c>
      <c r="F269" s="214" t="s">
        <v>501</v>
      </c>
      <c r="G269" s="212"/>
      <c r="H269" s="215">
        <v>68.2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19"/>
      <c r="U269" s="220"/>
      <c r="AT269" s="221" t="s">
        <v>132</v>
      </c>
      <c r="AU269" s="221" t="s">
        <v>86</v>
      </c>
      <c r="AV269" s="14" t="s">
        <v>86</v>
      </c>
      <c r="AW269" s="14" t="s">
        <v>37</v>
      </c>
      <c r="AX269" s="14" t="s">
        <v>76</v>
      </c>
      <c r="AY269" s="221" t="s">
        <v>124</v>
      </c>
    </row>
    <row r="270" spans="1:65" s="15" customFormat="1" ht="11.25">
      <c r="B270" s="222"/>
      <c r="C270" s="223"/>
      <c r="D270" s="202" t="s">
        <v>132</v>
      </c>
      <c r="E270" s="224" t="s">
        <v>19</v>
      </c>
      <c r="F270" s="225" t="s">
        <v>176</v>
      </c>
      <c r="G270" s="223"/>
      <c r="H270" s="226">
        <v>68.2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0"/>
      <c r="U270" s="231"/>
      <c r="AT270" s="232" t="s">
        <v>132</v>
      </c>
      <c r="AU270" s="232" t="s">
        <v>86</v>
      </c>
      <c r="AV270" s="15" t="s">
        <v>130</v>
      </c>
      <c r="AW270" s="15" t="s">
        <v>37</v>
      </c>
      <c r="AX270" s="15" t="s">
        <v>84</v>
      </c>
      <c r="AY270" s="232" t="s">
        <v>124</v>
      </c>
    </row>
    <row r="271" spans="1:65" s="2" customFormat="1" ht="36" customHeight="1">
      <c r="A271" s="35"/>
      <c r="B271" s="36"/>
      <c r="C271" s="187" t="s">
        <v>502</v>
      </c>
      <c r="D271" s="187" t="s">
        <v>126</v>
      </c>
      <c r="E271" s="188" t="s">
        <v>503</v>
      </c>
      <c r="F271" s="189" t="s">
        <v>504</v>
      </c>
      <c r="G271" s="190" t="s">
        <v>129</v>
      </c>
      <c r="H271" s="191">
        <v>365.7</v>
      </c>
      <c r="I271" s="192"/>
      <c r="J271" s="193">
        <f>ROUND(I271*H271,2)</f>
        <v>0</v>
      </c>
      <c r="K271" s="189" t="s">
        <v>19</v>
      </c>
      <c r="L271" s="40"/>
      <c r="M271" s="194" t="s">
        <v>19</v>
      </c>
      <c r="N271" s="195" t="s">
        <v>47</v>
      </c>
      <c r="O271" s="65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6">
        <f>S271*H271</f>
        <v>0</v>
      </c>
      <c r="U271" s="197" t="s">
        <v>19</v>
      </c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8" t="s">
        <v>130</v>
      </c>
      <c r="AT271" s="198" t="s">
        <v>126</v>
      </c>
      <c r="AU271" s="198" t="s">
        <v>86</v>
      </c>
      <c r="AY271" s="18" t="s">
        <v>124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8" t="s">
        <v>84</v>
      </c>
      <c r="BK271" s="199">
        <f>ROUND(I271*H271,2)</f>
        <v>0</v>
      </c>
      <c r="BL271" s="18" t="s">
        <v>130</v>
      </c>
      <c r="BM271" s="198" t="s">
        <v>505</v>
      </c>
    </row>
    <row r="272" spans="1:65" s="14" customFormat="1" ht="11.25">
      <c r="B272" s="211"/>
      <c r="C272" s="212"/>
      <c r="D272" s="202" t="s">
        <v>132</v>
      </c>
      <c r="E272" s="213" t="s">
        <v>19</v>
      </c>
      <c r="F272" s="214" t="s">
        <v>506</v>
      </c>
      <c r="G272" s="212"/>
      <c r="H272" s="215">
        <v>297.5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19"/>
      <c r="U272" s="220"/>
      <c r="AT272" s="221" t="s">
        <v>132</v>
      </c>
      <c r="AU272" s="221" t="s">
        <v>86</v>
      </c>
      <c r="AV272" s="14" t="s">
        <v>86</v>
      </c>
      <c r="AW272" s="14" t="s">
        <v>37</v>
      </c>
      <c r="AX272" s="14" t="s">
        <v>76</v>
      </c>
      <c r="AY272" s="221" t="s">
        <v>124</v>
      </c>
    </row>
    <row r="273" spans="1:65" s="14" customFormat="1" ht="11.25">
      <c r="B273" s="211"/>
      <c r="C273" s="212"/>
      <c r="D273" s="202" t="s">
        <v>132</v>
      </c>
      <c r="E273" s="213" t="s">
        <v>19</v>
      </c>
      <c r="F273" s="214" t="s">
        <v>507</v>
      </c>
      <c r="G273" s="212"/>
      <c r="H273" s="215">
        <v>68.2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19"/>
      <c r="U273" s="220"/>
      <c r="AT273" s="221" t="s">
        <v>132</v>
      </c>
      <c r="AU273" s="221" t="s">
        <v>86</v>
      </c>
      <c r="AV273" s="14" t="s">
        <v>86</v>
      </c>
      <c r="AW273" s="14" t="s">
        <v>37</v>
      </c>
      <c r="AX273" s="14" t="s">
        <v>76</v>
      </c>
      <c r="AY273" s="221" t="s">
        <v>124</v>
      </c>
    </row>
    <row r="274" spans="1:65" s="15" customFormat="1" ht="11.25">
      <c r="B274" s="222"/>
      <c r="C274" s="223"/>
      <c r="D274" s="202" t="s">
        <v>132</v>
      </c>
      <c r="E274" s="224" t="s">
        <v>19</v>
      </c>
      <c r="F274" s="225" t="s">
        <v>176</v>
      </c>
      <c r="G274" s="223"/>
      <c r="H274" s="226">
        <v>365.7</v>
      </c>
      <c r="I274" s="227"/>
      <c r="J274" s="223"/>
      <c r="K274" s="223"/>
      <c r="L274" s="228"/>
      <c r="M274" s="229"/>
      <c r="N274" s="230"/>
      <c r="O274" s="230"/>
      <c r="P274" s="230"/>
      <c r="Q274" s="230"/>
      <c r="R274" s="230"/>
      <c r="S274" s="230"/>
      <c r="T274" s="230"/>
      <c r="U274" s="231"/>
      <c r="AT274" s="232" t="s">
        <v>132</v>
      </c>
      <c r="AU274" s="232" t="s">
        <v>86</v>
      </c>
      <c r="AV274" s="15" t="s">
        <v>130</v>
      </c>
      <c r="AW274" s="15" t="s">
        <v>37</v>
      </c>
      <c r="AX274" s="15" t="s">
        <v>84</v>
      </c>
      <c r="AY274" s="232" t="s">
        <v>124</v>
      </c>
    </row>
    <row r="275" spans="1:65" s="2" customFormat="1" ht="48" customHeight="1">
      <c r="A275" s="35"/>
      <c r="B275" s="36"/>
      <c r="C275" s="187" t="s">
        <v>508</v>
      </c>
      <c r="D275" s="187" t="s">
        <v>126</v>
      </c>
      <c r="E275" s="188" t="s">
        <v>509</v>
      </c>
      <c r="F275" s="189" t="s">
        <v>510</v>
      </c>
      <c r="G275" s="190" t="s">
        <v>171</v>
      </c>
      <c r="H275" s="191">
        <v>1140.08</v>
      </c>
      <c r="I275" s="192"/>
      <c r="J275" s="193">
        <f>ROUND(I275*H275,2)</f>
        <v>0</v>
      </c>
      <c r="K275" s="189" t="s">
        <v>19</v>
      </c>
      <c r="L275" s="40"/>
      <c r="M275" s="194" t="s">
        <v>19</v>
      </c>
      <c r="N275" s="195" t="s">
        <v>47</v>
      </c>
      <c r="O275" s="65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6">
        <f>S275*H275</f>
        <v>0</v>
      </c>
      <c r="U275" s="197" t="s">
        <v>19</v>
      </c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8" t="s">
        <v>130</v>
      </c>
      <c r="AT275" s="198" t="s">
        <v>126</v>
      </c>
      <c r="AU275" s="198" t="s">
        <v>86</v>
      </c>
      <c r="AY275" s="18" t="s">
        <v>124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8" t="s">
        <v>84</v>
      </c>
      <c r="BK275" s="199">
        <f>ROUND(I275*H275,2)</f>
        <v>0</v>
      </c>
      <c r="BL275" s="18" t="s">
        <v>130</v>
      </c>
      <c r="BM275" s="198" t="s">
        <v>511</v>
      </c>
    </row>
    <row r="276" spans="1:65" s="13" customFormat="1" ht="22.5">
      <c r="B276" s="200"/>
      <c r="C276" s="201"/>
      <c r="D276" s="202" t="s">
        <v>132</v>
      </c>
      <c r="E276" s="203" t="s">
        <v>19</v>
      </c>
      <c r="F276" s="204" t="s">
        <v>512</v>
      </c>
      <c r="G276" s="201"/>
      <c r="H276" s="203" t="s">
        <v>19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8"/>
      <c r="U276" s="209"/>
      <c r="AT276" s="210" t="s">
        <v>132</v>
      </c>
      <c r="AU276" s="210" t="s">
        <v>86</v>
      </c>
      <c r="AV276" s="13" t="s">
        <v>84</v>
      </c>
      <c r="AW276" s="13" t="s">
        <v>37</v>
      </c>
      <c r="AX276" s="13" t="s">
        <v>76</v>
      </c>
      <c r="AY276" s="210" t="s">
        <v>124</v>
      </c>
    </row>
    <row r="277" spans="1:65" s="13" customFormat="1" ht="33.75">
      <c r="B277" s="200"/>
      <c r="C277" s="201"/>
      <c r="D277" s="202" t="s">
        <v>132</v>
      </c>
      <c r="E277" s="203" t="s">
        <v>19</v>
      </c>
      <c r="F277" s="204" t="s">
        <v>513</v>
      </c>
      <c r="G277" s="201"/>
      <c r="H277" s="203" t="s">
        <v>19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8"/>
      <c r="U277" s="209"/>
      <c r="AT277" s="210" t="s">
        <v>132</v>
      </c>
      <c r="AU277" s="210" t="s">
        <v>86</v>
      </c>
      <c r="AV277" s="13" t="s">
        <v>84</v>
      </c>
      <c r="AW277" s="13" t="s">
        <v>37</v>
      </c>
      <c r="AX277" s="13" t="s">
        <v>76</v>
      </c>
      <c r="AY277" s="210" t="s">
        <v>124</v>
      </c>
    </row>
    <row r="278" spans="1:65" s="14" customFormat="1" ht="22.5">
      <c r="B278" s="211"/>
      <c r="C278" s="212"/>
      <c r="D278" s="202" t="s">
        <v>132</v>
      </c>
      <c r="E278" s="213" t="s">
        <v>19</v>
      </c>
      <c r="F278" s="214" t="s">
        <v>514</v>
      </c>
      <c r="G278" s="212"/>
      <c r="H278" s="215">
        <v>70.819999999999993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19"/>
      <c r="U278" s="220"/>
      <c r="AT278" s="221" t="s">
        <v>132</v>
      </c>
      <c r="AU278" s="221" t="s">
        <v>86</v>
      </c>
      <c r="AV278" s="14" t="s">
        <v>86</v>
      </c>
      <c r="AW278" s="14" t="s">
        <v>37</v>
      </c>
      <c r="AX278" s="14" t="s">
        <v>76</v>
      </c>
      <c r="AY278" s="221" t="s">
        <v>124</v>
      </c>
    </row>
    <row r="279" spans="1:65" s="14" customFormat="1" ht="11.25">
      <c r="B279" s="211"/>
      <c r="C279" s="212"/>
      <c r="D279" s="202" t="s">
        <v>132</v>
      </c>
      <c r="E279" s="213" t="s">
        <v>19</v>
      </c>
      <c r="F279" s="214" t="s">
        <v>515</v>
      </c>
      <c r="G279" s="212"/>
      <c r="H279" s="215">
        <v>52.76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19"/>
      <c r="U279" s="220"/>
      <c r="AT279" s="221" t="s">
        <v>132</v>
      </c>
      <c r="AU279" s="221" t="s">
        <v>86</v>
      </c>
      <c r="AV279" s="14" t="s">
        <v>86</v>
      </c>
      <c r="AW279" s="14" t="s">
        <v>37</v>
      </c>
      <c r="AX279" s="14" t="s">
        <v>76</v>
      </c>
      <c r="AY279" s="221" t="s">
        <v>124</v>
      </c>
    </row>
    <row r="280" spans="1:65" s="14" customFormat="1" ht="22.5">
      <c r="B280" s="211"/>
      <c r="C280" s="212"/>
      <c r="D280" s="202" t="s">
        <v>132</v>
      </c>
      <c r="E280" s="213" t="s">
        <v>19</v>
      </c>
      <c r="F280" s="214" t="s">
        <v>516</v>
      </c>
      <c r="G280" s="212"/>
      <c r="H280" s="215">
        <v>144.30000000000001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19"/>
      <c r="U280" s="220"/>
      <c r="AT280" s="221" t="s">
        <v>132</v>
      </c>
      <c r="AU280" s="221" t="s">
        <v>86</v>
      </c>
      <c r="AV280" s="14" t="s">
        <v>86</v>
      </c>
      <c r="AW280" s="14" t="s">
        <v>37</v>
      </c>
      <c r="AX280" s="14" t="s">
        <v>76</v>
      </c>
      <c r="AY280" s="221" t="s">
        <v>124</v>
      </c>
    </row>
    <row r="281" spans="1:65" s="14" customFormat="1" ht="11.25">
      <c r="B281" s="211"/>
      <c r="C281" s="212"/>
      <c r="D281" s="202" t="s">
        <v>132</v>
      </c>
      <c r="E281" s="213" t="s">
        <v>19</v>
      </c>
      <c r="F281" s="214" t="s">
        <v>517</v>
      </c>
      <c r="G281" s="212"/>
      <c r="H281" s="215">
        <v>15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19"/>
      <c r="U281" s="220"/>
      <c r="AT281" s="221" t="s">
        <v>132</v>
      </c>
      <c r="AU281" s="221" t="s">
        <v>86</v>
      </c>
      <c r="AV281" s="14" t="s">
        <v>86</v>
      </c>
      <c r="AW281" s="14" t="s">
        <v>37</v>
      </c>
      <c r="AX281" s="14" t="s">
        <v>76</v>
      </c>
      <c r="AY281" s="221" t="s">
        <v>124</v>
      </c>
    </row>
    <row r="282" spans="1:65" s="14" customFormat="1" ht="22.5">
      <c r="B282" s="211"/>
      <c r="C282" s="212"/>
      <c r="D282" s="202" t="s">
        <v>132</v>
      </c>
      <c r="E282" s="213" t="s">
        <v>19</v>
      </c>
      <c r="F282" s="214" t="s">
        <v>272</v>
      </c>
      <c r="G282" s="212"/>
      <c r="H282" s="215">
        <v>857.2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19"/>
      <c r="U282" s="220"/>
      <c r="AT282" s="221" t="s">
        <v>132</v>
      </c>
      <c r="AU282" s="221" t="s">
        <v>86</v>
      </c>
      <c r="AV282" s="14" t="s">
        <v>86</v>
      </c>
      <c r="AW282" s="14" t="s">
        <v>37</v>
      </c>
      <c r="AX282" s="14" t="s">
        <v>76</v>
      </c>
      <c r="AY282" s="221" t="s">
        <v>124</v>
      </c>
    </row>
    <row r="283" spans="1:65" s="15" customFormat="1" ht="11.25">
      <c r="B283" s="222"/>
      <c r="C283" s="223"/>
      <c r="D283" s="202" t="s">
        <v>132</v>
      </c>
      <c r="E283" s="224" t="s">
        <v>19</v>
      </c>
      <c r="F283" s="225" t="s">
        <v>176</v>
      </c>
      <c r="G283" s="223"/>
      <c r="H283" s="226">
        <v>1140.08</v>
      </c>
      <c r="I283" s="227"/>
      <c r="J283" s="223"/>
      <c r="K283" s="223"/>
      <c r="L283" s="228"/>
      <c r="M283" s="229"/>
      <c r="N283" s="230"/>
      <c r="O283" s="230"/>
      <c r="P283" s="230"/>
      <c r="Q283" s="230"/>
      <c r="R283" s="230"/>
      <c r="S283" s="230"/>
      <c r="T283" s="230"/>
      <c r="U283" s="231"/>
      <c r="AT283" s="232" t="s">
        <v>132</v>
      </c>
      <c r="AU283" s="232" t="s">
        <v>86</v>
      </c>
      <c r="AV283" s="15" t="s">
        <v>130</v>
      </c>
      <c r="AW283" s="15" t="s">
        <v>37</v>
      </c>
      <c r="AX283" s="15" t="s">
        <v>84</v>
      </c>
      <c r="AY283" s="232" t="s">
        <v>124</v>
      </c>
    </row>
    <row r="284" spans="1:65" s="12" customFormat="1" ht="22.9" customHeight="1">
      <c r="B284" s="171"/>
      <c r="C284" s="172"/>
      <c r="D284" s="173" t="s">
        <v>75</v>
      </c>
      <c r="E284" s="185" t="s">
        <v>518</v>
      </c>
      <c r="F284" s="185" t="s">
        <v>519</v>
      </c>
      <c r="G284" s="172"/>
      <c r="H284" s="172"/>
      <c r="I284" s="175"/>
      <c r="J284" s="186">
        <f>BK284</f>
        <v>0</v>
      </c>
      <c r="K284" s="172"/>
      <c r="L284" s="177"/>
      <c r="M284" s="178"/>
      <c r="N284" s="179"/>
      <c r="O284" s="179"/>
      <c r="P284" s="180">
        <f>P285</f>
        <v>0</v>
      </c>
      <c r="Q284" s="179"/>
      <c r="R284" s="180">
        <f>R285</f>
        <v>0</v>
      </c>
      <c r="S284" s="179"/>
      <c r="T284" s="180">
        <f>T285</f>
        <v>0</v>
      </c>
      <c r="U284" s="181"/>
      <c r="AR284" s="182" t="s">
        <v>84</v>
      </c>
      <c r="AT284" s="183" t="s">
        <v>75</v>
      </c>
      <c r="AU284" s="183" t="s">
        <v>84</v>
      </c>
      <c r="AY284" s="182" t="s">
        <v>124</v>
      </c>
      <c r="BK284" s="184">
        <f>BK285</f>
        <v>0</v>
      </c>
    </row>
    <row r="285" spans="1:65" s="2" customFormat="1" ht="36" customHeight="1">
      <c r="A285" s="35"/>
      <c r="B285" s="36"/>
      <c r="C285" s="187" t="s">
        <v>520</v>
      </c>
      <c r="D285" s="187" t="s">
        <v>126</v>
      </c>
      <c r="E285" s="188" t="s">
        <v>521</v>
      </c>
      <c r="F285" s="189" t="s">
        <v>522</v>
      </c>
      <c r="G285" s="190" t="s">
        <v>284</v>
      </c>
      <c r="H285" s="191">
        <v>1536.635</v>
      </c>
      <c r="I285" s="192"/>
      <c r="J285" s="193">
        <f>ROUND(I285*H285,2)</f>
        <v>0</v>
      </c>
      <c r="K285" s="189" t="s">
        <v>147</v>
      </c>
      <c r="L285" s="40"/>
      <c r="M285" s="246" t="s">
        <v>19</v>
      </c>
      <c r="N285" s="247" t="s">
        <v>47</v>
      </c>
      <c r="O285" s="248"/>
      <c r="P285" s="249">
        <f>O285*H285</f>
        <v>0</v>
      </c>
      <c r="Q285" s="249">
        <v>0</v>
      </c>
      <c r="R285" s="249">
        <f>Q285*H285</f>
        <v>0</v>
      </c>
      <c r="S285" s="249">
        <v>0</v>
      </c>
      <c r="T285" s="249">
        <f>S285*H285</f>
        <v>0</v>
      </c>
      <c r="U285" s="250" t="s">
        <v>19</v>
      </c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8" t="s">
        <v>130</v>
      </c>
      <c r="AT285" s="198" t="s">
        <v>126</v>
      </c>
      <c r="AU285" s="198" t="s">
        <v>86</v>
      </c>
      <c r="AY285" s="18" t="s">
        <v>124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8" t="s">
        <v>84</v>
      </c>
      <c r="BK285" s="199">
        <f>ROUND(I285*H285,2)</f>
        <v>0</v>
      </c>
      <c r="BL285" s="18" t="s">
        <v>130</v>
      </c>
      <c r="BM285" s="198" t="s">
        <v>523</v>
      </c>
    </row>
    <row r="286" spans="1:65" s="2" customFormat="1" ht="6.95" customHeight="1">
      <c r="A286" s="35"/>
      <c r="B286" s="48"/>
      <c r="C286" s="49"/>
      <c r="D286" s="49"/>
      <c r="E286" s="49"/>
      <c r="F286" s="49"/>
      <c r="G286" s="49"/>
      <c r="H286" s="49"/>
      <c r="I286" s="137"/>
      <c r="J286" s="49"/>
      <c r="K286" s="49"/>
      <c r="L286" s="40"/>
      <c r="M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</row>
  </sheetData>
  <sheetProtection algorithmName="SHA-512" hashValue="pMDlWaTk/C3ATdyAvT27tRcSOCuJ8vHT9lHpHA/kMxNiSr43ucFI0vwO+gn1Y0FZVC+NhhCK/qLBO0ouHeoOOA==" saltValue="WSjF1f3kI5d4mmftW4zshyJVzRuyCs1UTOHcq7e8sIhlhOEC0f0aW2pQO/WYbm4sIZPu3o34Lv5jf1x9LQxwTA==" spinCount="100000" sheet="1" objects="1" scenarios="1" formatColumns="0" formatRows="0" autoFilter="0"/>
  <autoFilter ref="C86:K28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8"/>
  <sheetViews>
    <sheetView showGridLines="0" tabSelected="1" topLeftCell="A7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AT2" s="18" t="s">
        <v>92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86</v>
      </c>
    </row>
    <row r="4" spans="1:46" s="1" customFormat="1" ht="24.95" customHeight="1">
      <c r="B4" s="21"/>
      <c r="D4" s="106" t="s">
        <v>93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69" t="str">
        <f>'Rekapitulace stavby'!K6</f>
        <v>Opěrné zdi - potok Temenec</v>
      </c>
      <c r="F7" s="370"/>
      <c r="G7" s="370"/>
      <c r="H7" s="370"/>
      <c r="I7" s="102"/>
      <c r="L7" s="21"/>
    </row>
    <row r="8" spans="1:46" s="2" customFormat="1" ht="12" customHeight="1">
      <c r="A8" s="35"/>
      <c r="B8" s="40"/>
      <c r="C8" s="35"/>
      <c r="D8" s="108" t="s">
        <v>94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524</v>
      </c>
      <c r="F9" s="372"/>
      <c r="G9" s="372"/>
      <c r="H9" s="372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 t="str">
        <f>'Rekapitulace stavby'!AN8</f>
        <v>7. 8. 2019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25</v>
      </c>
      <c r="E14" s="35"/>
      <c r="F14" s="35"/>
      <c r="G14" s="35"/>
      <c r="H14" s="35"/>
      <c r="I14" s="112" t="s">
        <v>26</v>
      </c>
      <c r="J14" s="111" t="s">
        <v>27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28</v>
      </c>
      <c r="F15" s="35"/>
      <c r="G15" s="35"/>
      <c r="H15" s="35"/>
      <c r="I15" s="112" t="s">
        <v>29</v>
      </c>
      <c r="J15" s="111" t="s">
        <v>30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31</v>
      </c>
      <c r="E17" s="35"/>
      <c r="F17" s="35"/>
      <c r="G17" s="35"/>
      <c r="H17" s="35"/>
      <c r="I17" s="112" t="s">
        <v>26</v>
      </c>
      <c r="J17" s="31" t="str">
        <f>'Rekapitulace stavby'!AN13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12" t="s">
        <v>29</v>
      </c>
      <c r="J18" s="31" t="str">
        <f>'Rekapitulace stavby'!AN14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33</v>
      </c>
      <c r="E20" s="35"/>
      <c r="F20" s="35"/>
      <c r="G20" s="35"/>
      <c r="H20" s="35"/>
      <c r="I20" s="112" t="s">
        <v>26</v>
      </c>
      <c r="J20" s="111" t="s">
        <v>34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35</v>
      </c>
      <c r="F21" s="35"/>
      <c r="G21" s="35"/>
      <c r="H21" s="35"/>
      <c r="I21" s="112" t="s">
        <v>29</v>
      </c>
      <c r="J21" s="111" t="s">
        <v>36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38</v>
      </c>
      <c r="E23" s="35"/>
      <c r="F23" s="35"/>
      <c r="G23" s="35"/>
      <c r="H23" s="35"/>
      <c r="I23" s="112" t="s">
        <v>26</v>
      </c>
      <c r="J23" s="111" t="s">
        <v>34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35</v>
      </c>
      <c r="F24" s="35"/>
      <c r="G24" s="35"/>
      <c r="H24" s="35"/>
      <c r="I24" s="112" t="s">
        <v>29</v>
      </c>
      <c r="J24" s="111" t="s">
        <v>39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40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89.25" customHeight="1">
      <c r="A27" s="114"/>
      <c r="B27" s="115"/>
      <c r="C27" s="114"/>
      <c r="D27" s="114"/>
      <c r="E27" s="375" t="s">
        <v>41</v>
      </c>
      <c r="F27" s="375"/>
      <c r="G27" s="375"/>
      <c r="H27" s="375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109"/>
      <c r="J30" s="121">
        <f>ROUND(J80,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3" t="s">
        <v>43</v>
      </c>
      <c r="J32" s="122" t="s">
        <v>45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46</v>
      </c>
      <c r="E33" s="108" t="s">
        <v>47</v>
      </c>
      <c r="F33" s="125">
        <f>ROUND((SUM(BE80:BE167)),  2)</f>
        <v>0</v>
      </c>
      <c r="G33" s="35"/>
      <c r="H33" s="35"/>
      <c r="I33" s="126">
        <v>0.21</v>
      </c>
      <c r="J33" s="125">
        <f>ROUND(((SUM(BE80:BE167))*I33),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48</v>
      </c>
      <c r="F34" s="125">
        <f>ROUND((SUM(BF80:BF167)),  2)</f>
        <v>0</v>
      </c>
      <c r="G34" s="35"/>
      <c r="H34" s="35"/>
      <c r="I34" s="126">
        <v>0.15</v>
      </c>
      <c r="J34" s="125">
        <f>ROUND(((SUM(BF80:BF167))*I34),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49</v>
      </c>
      <c r="F35" s="125">
        <f>ROUND((SUM(BG80:BG167)),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50</v>
      </c>
      <c r="F36" s="125">
        <f>ROUND((SUM(BH80:BH167)),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51</v>
      </c>
      <c r="F37" s="125">
        <f>ROUND((SUM(BI80:BI167)),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6" t="str">
        <f>E7</f>
        <v>Opěrné zdi - potok Temenec</v>
      </c>
      <c r="F48" s="377"/>
      <c r="G48" s="377"/>
      <c r="H48" s="377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94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VON - Vedlejší a ostatní náklady</v>
      </c>
      <c r="F50" s="378"/>
      <c r="G50" s="378"/>
      <c r="H50" s="378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Šumperk</v>
      </c>
      <c r="G52" s="37"/>
      <c r="H52" s="37"/>
      <c r="I52" s="112" t="s">
        <v>23</v>
      </c>
      <c r="J52" s="60" t="str">
        <f>IF(J12="","",J12)</f>
        <v>7. 8. 2019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3.15" customHeight="1">
      <c r="A54" s="35"/>
      <c r="B54" s="36"/>
      <c r="C54" s="30" t="s">
        <v>25</v>
      </c>
      <c r="D54" s="37"/>
      <c r="E54" s="37"/>
      <c r="F54" s="28" t="str">
        <f>E15</f>
        <v>Město Šumperk</v>
      </c>
      <c r="G54" s="37"/>
      <c r="H54" s="37"/>
      <c r="I54" s="112" t="s">
        <v>33</v>
      </c>
      <c r="J54" s="33" t="str">
        <f>E21</f>
        <v>TERRA-POZEMKOVÉ ÚPRAVY, s.r.o.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43.15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112" t="s">
        <v>38</v>
      </c>
      <c r="J55" s="33" t="str">
        <f>E24</f>
        <v>TERRA-POZEMKOVÉ ÚPRAVY, s.r.o.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97</v>
      </c>
      <c r="D57" s="142"/>
      <c r="E57" s="142"/>
      <c r="F57" s="142"/>
      <c r="G57" s="142"/>
      <c r="H57" s="142"/>
      <c r="I57" s="143"/>
      <c r="J57" s="144" t="s">
        <v>98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74</v>
      </c>
      <c r="D59" s="37"/>
      <c r="E59" s="37"/>
      <c r="F59" s="37"/>
      <c r="G59" s="37"/>
      <c r="H59" s="37"/>
      <c r="I59" s="109"/>
      <c r="J59" s="78">
        <f>J80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46"/>
      <c r="C60" s="147"/>
      <c r="D60" s="148" t="s">
        <v>525</v>
      </c>
      <c r="E60" s="149"/>
      <c r="F60" s="149"/>
      <c r="G60" s="149"/>
      <c r="H60" s="149"/>
      <c r="I60" s="150"/>
      <c r="J60" s="151">
        <f>J81</f>
        <v>0</v>
      </c>
      <c r="K60" s="147"/>
      <c r="L60" s="152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109"/>
      <c r="J61" s="37"/>
      <c r="K61" s="37"/>
      <c r="L61" s="11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137"/>
      <c r="J62" s="49"/>
      <c r="K62" s="49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140"/>
      <c r="J66" s="51"/>
      <c r="K66" s="51"/>
      <c r="L66" s="11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108</v>
      </c>
      <c r="D67" s="37"/>
      <c r="E67" s="37"/>
      <c r="F67" s="37"/>
      <c r="G67" s="37"/>
      <c r="H67" s="37"/>
      <c r="I67" s="109"/>
      <c r="J67" s="37"/>
      <c r="K67" s="37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76" t="str">
        <f>E7</f>
        <v>Opěrné zdi - potok Temenec</v>
      </c>
      <c r="F70" s="377"/>
      <c r="G70" s="377"/>
      <c r="H70" s="37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94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49" t="str">
        <f>E9</f>
        <v>VON - Vedlejší a ostatní náklady</v>
      </c>
      <c r="F72" s="378"/>
      <c r="G72" s="378"/>
      <c r="H72" s="378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Šumperk</v>
      </c>
      <c r="G74" s="37"/>
      <c r="H74" s="37"/>
      <c r="I74" s="112" t="s">
        <v>23</v>
      </c>
      <c r="J74" s="60" t="str">
        <f>IF(J12="","",J12)</f>
        <v>7. 8. 2019</v>
      </c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43.15" customHeight="1">
      <c r="A76" s="35"/>
      <c r="B76" s="36"/>
      <c r="C76" s="30" t="s">
        <v>25</v>
      </c>
      <c r="D76" s="37"/>
      <c r="E76" s="37"/>
      <c r="F76" s="28" t="str">
        <f>E15</f>
        <v>Město Šumperk</v>
      </c>
      <c r="G76" s="37"/>
      <c r="H76" s="37"/>
      <c r="I76" s="112" t="s">
        <v>33</v>
      </c>
      <c r="J76" s="33" t="str">
        <f>E21</f>
        <v>TERRA-POZEMKOVÉ ÚPRAVY, s.r.o.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43.15" customHeight="1">
      <c r="A77" s="35"/>
      <c r="B77" s="36"/>
      <c r="C77" s="30" t="s">
        <v>31</v>
      </c>
      <c r="D77" s="37"/>
      <c r="E77" s="37"/>
      <c r="F77" s="28" t="str">
        <f>IF(E18="","",E18)</f>
        <v>Vyplň údaj</v>
      </c>
      <c r="G77" s="37"/>
      <c r="H77" s="37"/>
      <c r="I77" s="112" t="s">
        <v>38</v>
      </c>
      <c r="J77" s="33" t="str">
        <f>E24</f>
        <v>TERRA-POZEMKOVÉ ÚPRAVY, s.r.o.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60"/>
      <c r="B79" s="161"/>
      <c r="C79" s="162" t="s">
        <v>109</v>
      </c>
      <c r="D79" s="163" t="s">
        <v>61</v>
      </c>
      <c r="E79" s="163" t="s">
        <v>57</v>
      </c>
      <c r="F79" s="163" t="s">
        <v>58</v>
      </c>
      <c r="G79" s="163" t="s">
        <v>110</v>
      </c>
      <c r="H79" s="163" t="s">
        <v>111</v>
      </c>
      <c r="I79" s="164" t="s">
        <v>112</v>
      </c>
      <c r="J79" s="163" t="s">
        <v>98</v>
      </c>
      <c r="K79" s="165" t="s">
        <v>113</v>
      </c>
      <c r="L79" s="166"/>
      <c r="M79" s="69" t="s">
        <v>19</v>
      </c>
      <c r="N79" s="70" t="s">
        <v>46</v>
      </c>
      <c r="O79" s="70" t="s">
        <v>114</v>
      </c>
      <c r="P79" s="70" t="s">
        <v>115</v>
      </c>
      <c r="Q79" s="70" t="s">
        <v>116</v>
      </c>
      <c r="R79" s="70" t="s">
        <v>117</v>
      </c>
      <c r="S79" s="70" t="s">
        <v>118</v>
      </c>
      <c r="T79" s="70" t="s">
        <v>119</v>
      </c>
      <c r="U79" s="71" t="s">
        <v>120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</row>
    <row r="80" spans="1:63" s="2" customFormat="1" ht="22.9" customHeight="1">
      <c r="A80" s="35"/>
      <c r="B80" s="36"/>
      <c r="C80" s="76" t="s">
        <v>121</v>
      </c>
      <c r="D80" s="37"/>
      <c r="E80" s="37"/>
      <c r="F80" s="37"/>
      <c r="G80" s="37"/>
      <c r="H80" s="37"/>
      <c r="I80" s="109"/>
      <c r="J80" s="167">
        <f>BK80</f>
        <v>0</v>
      </c>
      <c r="K80" s="37"/>
      <c r="L80" s="40"/>
      <c r="M80" s="72"/>
      <c r="N80" s="168"/>
      <c r="O80" s="73"/>
      <c r="P80" s="169">
        <f>P81</f>
        <v>0</v>
      </c>
      <c r="Q80" s="73"/>
      <c r="R80" s="169">
        <f>R81</f>
        <v>0</v>
      </c>
      <c r="S80" s="73"/>
      <c r="T80" s="169">
        <f>T81</f>
        <v>0</v>
      </c>
      <c r="U80" s="74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75</v>
      </c>
      <c r="AU80" s="18" t="s">
        <v>99</v>
      </c>
      <c r="BK80" s="170">
        <f>BK81</f>
        <v>0</v>
      </c>
    </row>
    <row r="81" spans="1:65" s="12" customFormat="1" ht="25.9" customHeight="1">
      <c r="B81" s="171"/>
      <c r="C81" s="172"/>
      <c r="D81" s="173" t="s">
        <v>75</v>
      </c>
      <c r="E81" s="174" t="s">
        <v>526</v>
      </c>
      <c r="F81" s="174" t="s">
        <v>527</v>
      </c>
      <c r="G81" s="172"/>
      <c r="H81" s="172"/>
      <c r="I81" s="175"/>
      <c r="J81" s="176">
        <f>BK81</f>
        <v>0</v>
      </c>
      <c r="K81" s="172"/>
      <c r="L81" s="177"/>
      <c r="M81" s="178"/>
      <c r="N81" s="179"/>
      <c r="O81" s="179"/>
      <c r="P81" s="180">
        <f>SUM(P82:P167)</f>
        <v>0</v>
      </c>
      <c r="Q81" s="179"/>
      <c r="R81" s="180">
        <f>SUM(R82:R167)</f>
        <v>0</v>
      </c>
      <c r="S81" s="179"/>
      <c r="T81" s="180">
        <f>SUM(T82:T167)</f>
        <v>0</v>
      </c>
      <c r="U81" s="181"/>
      <c r="AR81" s="182" t="s">
        <v>154</v>
      </c>
      <c r="AT81" s="183" t="s">
        <v>75</v>
      </c>
      <c r="AU81" s="183" t="s">
        <v>76</v>
      </c>
      <c r="AY81" s="182" t="s">
        <v>124</v>
      </c>
      <c r="BK81" s="184">
        <f>SUM(BK82:BK167)</f>
        <v>0</v>
      </c>
    </row>
    <row r="82" spans="1:65" s="2" customFormat="1" ht="36" customHeight="1">
      <c r="A82" s="35"/>
      <c r="B82" s="36"/>
      <c r="C82" s="187" t="s">
        <v>84</v>
      </c>
      <c r="D82" s="187" t="s">
        <v>126</v>
      </c>
      <c r="E82" s="188" t="s">
        <v>528</v>
      </c>
      <c r="F82" s="189" t="s">
        <v>529</v>
      </c>
      <c r="G82" s="190" t="s">
        <v>226</v>
      </c>
      <c r="H82" s="191">
        <v>1</v>
      </c>
      <c r="I82" s="192"/>
      <c r="J82" s="193">
        <f>ROUND(I82*H82,2)</f>
        <v>0</v>
      </c>
      <c r="K82" s="189" t="s">
        <v>19</v>
      </c>
      <c r="L82" s="40"/>
      <c r="M82" s="194" t="s">
        <v>19</v>
      </c>
      <c r="N82" s="195" t="s">
        <v>47</v>
      </c>
      <c r="O82" s="65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6">
        <f>S82*H82</f>
        <v>0</v>
      </c>
      <c r="U82" s="197" t="s">
        <v>19</v>
      </c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8" t="s">
        <v>530</v>
      </c>
      <c r="AT82" s="198" t="s">
        <v>126</v>
      </c>
      <c r="AU82" s="198" t="s">
        <v>84</v>
      </c>
      <c r="AY82" s="18" t="s">
        <v>124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8" t="s">
        <v>84</v>
      </c>
      <c r="BK82" s="199">
        <f>ROUND(I82*H82,2)</f>
        <v>0</v>
      </c>
      <c r="BL82" s="18" t="s">
        <v>530</v>
      </c>
      <c r="BM82" s="198" t="s">
        <v>531</v>
      </c>
    </row>
    <row r="83" spans="1:65" s="13" customFormat="1" ht="33.75">
      <c r="B83" s="200"/>
      <c r="C83" s="201"/>
      <c r="D83" s="202" t="s">
        <v>132</v>
      </c>
      <c r="E83" s="203" t="s">
        <v>19</v>
      </c>
      <c r="F83" s="204" t="s">
        <v>532</v>
      </c>
      <c r="G83" s="201"/>
      <c r="H83" s="203" t="s">
        <v>19</v>
      </c>
      <c r="I83" s="205"/>
      <c r="J83" s="201"/>
      <c r="K83" s="201"/>
      <c r="L83" s="206"/>
      <c r="M83" s="207"/>
      <c r="N83" s="208"/>
      <c r="O83" s="208"/>
      <c r="P83" s="208"/>
      <c r="Q83" s="208"/>
      <c r="R83" s="208"/>
      <c r="S83" s="208"/>
      <c r="T83" s="208"/>
      <c r="U83" s="209"/>
      <c r="AT83" s="210" t="s">
        <v>132</v>
      </c>
      <c r="AU83" s="210" t="s">
        <v>84</v>
      </c>
      <c r="AV83" s="13" t="s">
        <v>84</v>
      </c>
      <c r="AW83" s="13" t="s">
        <v>37</v>
      </c>
      <c r="AX83" s="13" t="s">
        <v>76</v>
      </c>
      <c r="AY83" s="210" t="s">
        <v>124</v>
      </c>
    </row>
    <row r="84" spans="1:65" s="13" customFormat="1" ht="33.75">
      <c r="B84" s="200"/>
      <c r="C84" s="201"/>
      <c r="D84" s="202" t="s">
        <v>132</v>
      </c>
      <c r="E84" s="203" t="s">
        <v>19</v>
      </c>
      <c r="F84" s="204" t="s">
        <v>533</v>
      </c>
      <c r="G84" s="201"/>
      <c r="H84" s="203" t="s">
        <v>19</v>
      </c>
      <c r="I84" s="205"/>
      <c r="J84" s="201"/>
      <c r="K84" s="201"/>
      <c r="L84" s="206"/>
      <c r="M84" s="207"/>
      <c r="N84" s="208"/>
      <c r="O84" s="208"/>
      <c r="P84" s="208"/>
      <c r="Q84" s="208"/>
      <c r="R84" s="208"/>
      <c r="S84" s="208"/>
      <c r="T84" s="208"/>
      <c r="U84" s="209"/>
      <c r="AT84" s="210" t="s">
        <v>132</v>
      </c>
      <c r="AU84" s="210" t="s">
        <v>84</v>
      </c>
      <c r="AV84" s="13" t="s">
        <v>84</v>
      </c>
      <c r="AW84" s="13" t="s">
        <v>37</v>
      </c>
      <c r="AX84" s="13" t="s">
        <v>76</v>
      </c>
      <c r="AY84" s="210" t="s">
        <v>124</v>
      </c>
    </row>
    <row r="85" spans="1:65" s="13" customFormat="1" ht="11.25">
      <c r="B85" s="200"/>
      <c r="C85" s="201"/>
      <c r="D85" s="202" t="s">
        <v>132</v>
      </c>
      <c r="E85" s="203" t="s">
        <v>19</v>
      </c>
      <c r="F85" s="204" t="s">
        <v>534</v>
      </c>
      <c r="G85" s="201"/>
      <c r="H85" s="203" t="s">
        <v>19</v>
      </c>
      <c r="I85" s="205"/>
      <c r="J85" s="201"/>
      <c r="K85" s="201"/>
      <c r="L85" s="206"/>
      <c r="M85" s="207"/>
      <c r="N85" s="208"/>
      <c r="O85" s="208"/>
      <c r="P85" s="208"/>
      <c r="Q85" s="208"/>
      <c r="R85" s="208"/>
      <c r="S85" s="208"/>
      <c r="T85" s="208"/>
      <c r="U85" s="209"/>
      <c r="AT85" s="210" t="s">
        <v>132</v>
      </c>
      <c r="AU85" s="210" t="s">
        <v>84</v>
      </c>
      <c r="AV85" s="13" t="s">
        <v>84</v>
      </c>
      <c r="AW85" s="13" t="s">
        <v>37</v>
      </c>
      <c r="AX85" s="13" t="s">
        <v>76</v>
      </c>
      <c r="AY85" s="210" t="s">
        <v>124</v>
      </c>
    </row>
    <row r="86" spans="1:65" s="14" customFormat="1" ht="11.25">
      <c r="B86" s="211"/>
      <c r="C86" s="212"/>
      <c r="D86" s="202" t="s">
        <v>132</v>
      </c>
      <c r="E86" s="213" t="s">
        <v>19</v>
      </c>
      <c r="F86" s="214" t="s">
        <v>458</v>
      </c>
      <c r="G86" s="212"/>
      <c r="H86" s="215">
        <v>1</v>
      </c>
      <c r="I86" s="216"/>
      <c r="J86" s="212"/>
      <c r="K86" s="212"/>
      <c r="L86" s="217"/>
      <c r="M86" s="218"/>
      <c r="N86" s="219"/>
      <c r="O86" s="219"/>
      <c r="P86" s="219"/>
      <c r="Q86" s="219"/>
      <c r="R86" s="219"/>
      <c r="S86" s="219"/>
      <c r="T86" s="219"/>
      <c r="U86" s="220"/>
      <c r="AT86" s="221" t="s">
        <v>132</v>
      </c>
      <c r="AU86" s="221" t="s">
        <v>84</v>
      </c>
      <c r="AV86" s="14" t="s">
        <v>86</v>
      </c>
      <c r="AW86" s="14" t="s">
        <v>37</v>
      </c>
      <c r="AX86" s="14" t="s">
        <v>76</v>
      </c>
      <c r="AY86" s="221" t="s">
        <v>124</v>
      </c>
    </row>
    <row r="87" spans="1:65" s="15" customFormat="1" ht="11.25">
      <c r="B87" s="222"/>
      <c r="C87" s="223"/>
      <c r="D87" s="202" t="s">
        <v>132</v>
      </c>
      <c r="E87" s="224" t="s">
        <v>19</v>
      </c>
      <c r="F87" s="225" t="s">
        <v>176</v>
      </c>
      <c r="G87" s="223"/>
      <c r="H87" s="226">
        <v>1</v>
      </c>
      <c r="I87" s="227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0"/>
      <c r="U87" s="231"/>
      <c r="AT87" s="232" t="s">
        <v>132</v>
      </c>
      <c r="AU87" s="232" t="s">
        <v>84</v>
      </c>
      <c r="AV87" s="15" t="s">
        <v>130</v>
      </c>
      <c r="AW87" s="15" t="s">
        <v>37</v>
      </c>
      <c r="AX87" s="15" t="s">
        <v>84</v>
      </c>
      <c r="AY87" s="232" t="s">
        <v>124</v>
      </c>
    </row>
    <row r="88" spans="1:65" s="2" customFormat="1" ht="24" customHeight="1">
      <c r="A88" s="35"/>
      <c r="B88" s="36"/>
      <c r="C88" s="187" t="s">
        <v>86</v>
      </c>
      <c r="D88" s="187" t="s">
        <v>126</v>
      </c>
      <c r="E88" s="188" t="s">
        <v>535</v>
      </c>
      <c r="F88" s="189" t="s">
        <v>536</v>
      </c>
      <c r="G88" s="190" t="s">
        <v>537</v>
      </c>
      <c r="H88" s="191">
        <v>1</v>
      </c>
      <c r="I88" s="192"/>
      <c r="J88" s="193">
        <f>ROUND(I88*H88,2)</f>
        <v>0</v>
      </c>
      <c r="K88" s="189" t="s">
        <v>19</v>
      </c>
      <c r="L88" s="40"/>
      <c r="M88" s="194" t="s">
        <v>19</v>
      </c>
      <c r="N88" s="195" t="s">
        <v>47</v>
      </c>
      <c r="O88" s="65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6">
        <f>S88*H88</f>
        <v>0</v>
      </c>
      <c r="U88" s="197" t="s">
        <v>19</v>
      </c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8" t="s">
        <v>130</v>
      </c>
      <c r="AT88" s="198" t="s">
        <v>126</v>
      </c>
      <c r="AU88" s="198" t="s">
        <v>84</v>
      </c>
      <c r="AY88" s="18" t="s">
        <v>124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84</v>
      </c>
      <c r="BK88" s="199">
        <f>ROUND(I88*H88,2)</f>
        <v>0</v>
      </c>
      <c r="BL88" s="18" t="s">
        <v>130</v>
      </c>
      <c r="BM88" s="198" t="s">
        <v>538</v>
      </c>
    </row>
    <row r="89" spans="1:65" s="14" customFormat="1" ht="11.25">
      <c r="B89" s="211"/>
      <c r="C89" s="212"/>
      <c r="D89" s="202" t="s">
        <v>132</v>
      </c>
      <c r="E89" s="213" t="s">
        <v>19</v>
      </c>
      <c r="F89" s="214" t="s">
        <v>539</v>
      </c>
      <c r="G89" s="212"/>
      <c r="H89" s="215">
        <v>1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19"/>
      <c r="U89" s="220"/>
      <c r="AT89" s="221" t="s">
        <v>132</v>
      </c>
      <c r="AU89" s="221" t="s">
        <v>84</v>
      </c>
      <c r="AV89" s="14" t="s">
        <v>86</v>
      </c>
      <c r="AW89" s="14" t="s">
        <v>37</v>
      </c>
      <c r="AX89" s="14" t="s">
        <v>76</v>
      </c>
      <c r="AY89" s="221" t="s">
        <v>124</v>
      </c>
    </row>
    <row r="90" spans="1:65" s="13" customFormat="1" ht="22.5">
      <c r="B90" s="200"/>
      <c r="C90" s="201"/>
      <c r="D90" s="202" t="s">
        <v>132</v>
      </c>
      <c r="E90" s="203" t="s">
        <v>19</v>
      </c>
      <c r="F90" s="204" t="s">
        <v>540</v>
      </c>
      <c r="G90" s="201"/>
      <c r="H90" s="203" t="s">
        <v>19</v>
      </c>
      <c r="I90" s="205"/>
      <c r="J90" s="201"/>
      <c r="K90" s="201"/>
      <c r="L90" s="206"/>
      <c r="M90" s="207"/>
      <c r="N90" s="208"/>
      <c r="O90" s="208"/>
      <c r="P90" s="208"/>
      <c r="Q90" s="208"/>
      <c r="R90" s="208"/>
      <c r="S90" s="208"/>
      <c r="T90" s="208"/>
      <c r="U90" s="209"/>
      <c r="AT90" s="210" t="s">
        <v>132</v>
      </c>
      <c r="AU90" s="210" t="s">
        <v>84</v>
      </c>
      <c r="AV90" s="13" t="s">
        <v>84</v>
      </c>
      <c r="AW90" s="13" t="s">
        <v>37</v>
      </c>
      <c r="AX90" s="13" t="s">
        <v>76</v>
      </c>
      <c r="AY90" s="210" t="s">
        <v>124</v>
      </c>
    </row>
    <row r="91" spans="1:65" s="13" customFormat="1" ht="22.5">
      <c r="B91" s="200"/>
      <c r="C91" s="201"/>
      <c r="D91" s="202" t="s">
        <v>132</v>
      </c>
      <c r="E91" s="203" t="s">
        <v>19</v>
      </c>
      <c r="F91" s="204" t="s">
        <v>541</v>
      </c>
      <c r="G91" s="201"/>
      <c r="H91" s="203" t="s">
        <v>19</v>
      </c>
      <c r="I91" s="205"/>
      <c r="J91" s="201"/>
      <c r="K91" s="201"/>
      <c r="L91" s="206"/>
      <c r="M91" s="207"/>
      <c r="N91" s="208"/>
      <c r="O91" s="208"/>
      <c r="P91" s="208"/>
      <c r="Q91" s="208"/>
      <c r="R91" s="208"/>
      <c r="S91" s="208"/>
      <c r="T91" s="208"/>
      <c r="U91" s="209"/>
      <c r="AT91" s="210" t="s">
        <v>132</v>
      </c>
      <c r="AU91" s="210" t="s">
        <v>84</v>
      </c>
      <c r="AV91" s="13" t="s">
        <v>84</v>
      </c>
      <c r="AW91" s="13" t="s">
        <v>37</v>
      </c>
      <c r="AX91" s="13" t="s">
        <v>76</v>
      </c>
      <c r="AY91" s="210" t="s">
        <v>124</v>
      </c>
    </row>
    <row r="92" spans="1:65" s="13" customFormat="1" ht="22.5">
      <c r="B92" s="200"/>
      <c r="C92" s="201"/>
      <c r="D92" s="202" t="s">
        <v>132</v>
      </c>
      <c r="E92" s="203" t="s">
        <v>19</v>
      </c>
      <c r="F92" s="204" t="s">
        <v>542</v>
      </c>
      <c r="G92" s="201"/>
      <c r="H92" s="203" t="s">
        <v>19</v>
      </c>
      <c r="I92" s="205"/>
      <c r="J92" s="201"/>
      <c r="K92" s="201"/>
      <c r="L92" s="206"/>
      <c r="M92" s="207"/>
      <c r="N92" s="208"/>
      <c r="O92" s="208"/>
      <c r="P92" s="208"/>
      <c r="Q92" s="208"/>
      <c r="R92" s="208"/>
      <c r="S92" s="208"/>
      <c r="T92" s="208"/>
      <c r="U92" s="209"/>
      <c r="AT92" s="210" t="s">
        <v>132</v>
      </c>
      <c r="AU92" s="210" t="s">
        <v>84</v>
      </c>
      <c r="AV92" s="13" t="s">
        <v>84</v>
      </c>
      <c r="AW92" s="13" t="s">
        <v>37</v>
      </c>
      <c r="AX92" s="13" t="s">
        <v>76</v>
      </c>
      <c r="AY92" s="210" t="s">
        <v>124</v>
      </c>
    </row>
    <row r="93" spans="1:65" s="13" customFormat="1" ht="11.25">
      <c r="B93" s="200"/>
      <c r="C93" s="201"/>
      <c r="D93" s="202" t="s">
        <v>132</v>
      </c>
      <c r="E93" s="203" t="s">
        <v>19</v>
      </c>
      <c r="F93" s="204" t="s">
        <v>543</v>
      </c>
      <c r="G93" s="201"/>
      <c r="H93" s="203" t="s">
        <v>19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8"/>
      <c r="U93" s="209"/>
      <c r="AT93" s="210" t="s">
        <v>132</v>
      </c>
      <c r="AU93" s="210" t="s">
        <v>84</v>
      </c>
      <c r="AV93" s="13" t="s">
        <v>84</v>
      </c>
      <c r="AW93" s="13" t="s">
        <v>37</v>
      </c>
      <c r="AX93" s="13" t="s">
        <v>76</v>
      </c>
      <c r="AY93" s="210" t="s">
        <v>124</v>
      </c>
    </row>
    <row r="94" spans="1:65" s="13" customFormat="1" ht="11.25">
      <c r="B94" s="200"/>
      <c r="C94" s="201"/>
      <c r="D94" s="202" t="s">
        <v>132</v>
      </c>
      <c r="E94" s="203" t="s">
        <v>19</v>
      </c>
      <c r="F94" s="204" t="s">
        <v>544</v>
      </c>
      <c r="G94" s="201"/>
      <c r="H94" s="203" t="s">
        <v>19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8"/>
      <c r="U94" s="209"/>
      <c r="AT94" s="210" t="s">
        <v>132</v>
      </c>
      <c r="AU94" s="210" t="s">
        <v>84</v>
      </c>
      <c r="AV94" s="13" t="s">
        <v>84</v>
      </c>
      <c r="AW94" s="13" t="s">
        <v>37</v>
      </c>
      <c r="AX94" s="13" t="s">
        <v>76</v>
      </c>
      <c r="AY94" s="210" t="s">
        <v>124</v>
      </c>
    </row>
    <row r="95" spans="1:65" s="13" customFormat="1" ht="11.25">
      <c r="B95" s="200"/>
      <c r="C95" s="201"/>
      <c r="D95" s="202" t="s">
        <v>132</v>
      </c>
      <c r="E95" s="203" t="s">
        <v>19</v>
      </c>
      <c r="F95" s="204" t="s">
        <v>545</v>
      </c>
      <c r="G95" s="201"/>
      <c r="H95" s="203" t="s">
        <v>19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8"/>
      <c r="U95" s="209"/>
      <c r="AT95" s="210" t="s">
        <v>132</v>
      </c>
      <c r="AU95" s="210" t="s">
        <v>84</v>
      </c>
      <c r="AV95" s="13" t="s">
        <v>84</v>
      </c>
      <c r="AW95" s="13" t="s">
        <v>37</v>
      </c>
      <c r="AX95" s="13" t="s">
        <v>76</v>
      </c>
      <c r="AY95" s="210" t="s">
        <v>124</v>
      </c>
    </row>
    <row r="96" spans="1:65" s="13" customFormat="1" ht="11.25">
      <c r="B96" s="200"/>
      <c r="C96" s="201"/>
      <c r="D96" s="202" t="s">
        <v>132</v>
      </c>
      <c r="E96" s="203" t="s">
        <v>19</v>
      </c>
      <c r="F96" s="204" t="s">
        <v>546</v>
      </c>
      <c r="G96" s="201"/>
      <c r="H96" s="203" t="s">
        <v>19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8"/>
      <c r="U96" s="209"/>
      <c r="AT96" s="210" t="s">
        <v>132</v>
      </c>
      <c r="AU96" s="210" t="s">
        <v>84</v>
      </c>
      <c r="AV96" s="13" t="s">
        <v>84</v>
      </c>
      <c r="AW96" s="13" t="s">
        <v>37</v>
      </c>
      <c r="AX96" s="13" t="s">
        <v>76</v>
      </c>
      <c r="AY96" s="210" t="s">
        <v>124</v>
      </c>
    </row>
    <row r="97" spans="1:65" s="13" customFormat="1" ht="11.25">
      <c r="B97" s="200"/>
      <c r="C97" s="201"/>
      <c r="D97" s="202" t="s">
        <v>132</v>
      </c>
      <c r="E97" s="203" t="s">
        <v>19</v>
      </c>
      <c r="F97" s="204" t="s">
        <v>547</v>
      </c>
      <c r="G97" s="201"/>
      <c r="H97" s="203" t="s">
        <v>19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8"/>
      <c r="U97" s="209"/>
      <c r="AT97" s="210" t="s">
        <v>132</v>
      </c>
      <c r="AU97" s="210" t="s">
        <v>84</v>
      </c>
      <c r="AV97" s="13" t="s">
        <v>84</v>
      </c>
      <c r="AW97" s="13" t="s">
        <v>37</v>
      </c>
      <c r="AX97" s="13" t="s">
        <v>76</v>
      </c>
      <c r="AY97" s="210" t="s">
        <v>124</v>
      </c>
    </row>
    <row r="98" spans="1:65" s="13" customFormat="1" ht="11.25">
      <c r="B98" s="200"/>
      <c r="C98" s="201"/>
      <c r="D98" s="202" t="s">
        <v>132</v>
      </c>
      <c r="E98" s="203" t="s">
        <v>19</v>
      </c>
      <c r="F98" s="204" t="s">
        <v>548</v>
      </c>
      <c r="G98" s="201"/>
      <c r="H98" s="203" t="s">
        <v>19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8"/>
      <c r="U98" s="209"/>
      <c r="AT98" s="210" t="s">
        <v>132</v>
      </c>
      <c r="AU98" s="210" t="s">
        <v>84</v>
      </c>
      <c r="AV98" s="13" t="s">
        <v>84</v>
      </c>
      <c r="AW98" s="13" t="s">
        <v>37</v>
      </c>
      <c r="AX98" s="13" t="s">
        <v>76</v>
      </c>
      <c r="AY98" s="210" t="s">
        <v>124</v>
      </c>
    </row>
    <row r="99" spans="1:65" s="15" customFormat="1" ht="11.25">
      <c r="B99" s="222"/>
      <c r="C99" s="223"/>
      <c r="D99" s="202" t="s">
        <v>132</v>
      </c>
      <c r="E99" s="224" t="s">
        <v>19</v>
      </c>
      <c r="F99" s="225" t="s">
        <v>176</v>
      </c>
      <c r="G99" s="223"/>
      <c r="H99" s="226">
        <v>1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0"/>
      <c r="U99" s="231"/>
      <c r="AT99" s="232" t="s">
        <v>132</v>
      </c>
      <c r="AU99" s="232" t="s">
        <v>84</v>
      </c>
      <c r="AV99" s="15" t="s">
        <v>130</v>
      </c>
      <c r="AW99" s="15" t="s">
        <v>37</v>
      </c>
      <c r="AX99" s="15" t="s">
        <v>84</v>
      </c>
      <c r="AY99" s="232" t="s">
        <v>124</v>
      </c>
    </row>
    <row r="100" spans="1:65" s="2" customFormat="1" ht="24" customHeight="1">
      <c r="A100" s="35"/>
      <c r="B100" s="36"/>
      <c r="C100" s="187" t="s">
        <v>143</v>
      </c>
      <c r="D100" s="187" t="s">
        <v>126</v>
      </c>
      <c r="E100" s="188" t="s">
        <v>549</v>
      </c>
      <c r="F100" s="189" t="s">
        <v>550</v>
      </c>
      <c r="G100" s="190" t="s">
        <v>226</v>
      </c>
      <c r="H100" s="191">
        <v>1</v>
      </c>
      <c r="I100" s="192"/>
      <c r="J100" s="193">
        <f>ROUND(I100*H100,2)</f>
        <v>0</v>
      </c>
      <c r="K100" s="189" t="s">
        <v>19</v>
      </c>
      <c r="L100" s="40"/>
      <c r="M100" s="194" t="s">
        <v>19</v>
      </c>
      <c r="N100" s="195" t="s">
        <v>47</v>
      </c>
      <c r="O100" s="65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6">
        <f>S100*H100</f>
        <v>0</v>
      </c>
      <c r="U100" s="197" t="s">
        <v>19</v>
      </c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8" t="s">
        <v>530</v>
      </c>
      <c r="AT100" s="198" t="s">
        <v>126</v>
      </c>
      <c r="AU100" s="198" t="s">
        <v>84</v>
      </c>
      <c r="AY100" s="18" t="s">
        <v>124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84</v>
      </c>
      <c r="BK100" s="199">
        <f>ROUND(I100*H100,2)</f>
        <v>0</v>
      </c>
      <c r="BL100" s="18" t="s">
        <v>530</v>
      </c>
      <c r="BM100" s="198" t="s">
        <v>551</v>
      </c>
    </row>
    <row r="101" spans="1:65" s="14" customFormat="1" ht="11.25">
      <c r="B101" s="211"/>
      <c r="C101" s="212"/>
      <c r="D101" s="202" t="s">
        <v>132</v>
      </c>
      <c r="E101" s="213" t="s">
        <v>19</v>
      </c>
      <c r="F101" s="214" t="s">
        <v>552</v>
      </c>
      <c r="G101" s="212"/>
      <c r="H101" s="215">
        <v>1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19"/>
      <c r="U101" s="220"/>
      <c r="AT101" s="221" t="s">
        <v>132</v>
      </c>
      <c r="AU101" s="221" t="s">
        <v>84</v>
      </c>
      <c r="AV101" s="14" t="s">
        <v>86</v>
      </c>
      <c r="AW101" s="14" t="s">
        <v>37</v>
      </c>
      <c r="AX101" s="14" t="s">
        <v>76</v>
      </c>
      <c r="AY101" s="221" t="s">
        <v>124</v>
      </c>
    </row>
    <row r="102" spans="1:65" s="15" customFormat="1" ht="11.25">
      <c r="B102" s="222"/>
      <c r="C102" s="223"/>
      <c r="D102" s="202" t="s">
        <v>132</v>
      </c>
      <c r="E102" s="224" t="s">
        <v>19</v>
      </c>
      <c r="F102" s="225" t="s">
        <v>176</v>
      </c>
      <c r="G102" s="223"/>
      <c r="H102" s="226">
        <v>1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0"/>
      <c r="U102" s="231"/>
      <c r="AT102" s="232" t="s">
        <v>132</v>
      </c>
      <c r="AU102" s="232" t="s">
        <v>84</v>
      </c>
      <c r="AV102" s="15" t="s">
        <v>130</v>
      </c>
      <c r="AW102" s="15" t="s">
        <v>37</v>
      </c>
      <c r="AX102" s="15" t="s">
        <v>84</v>
      </c>
      <c r="AY102" s="232" t="s">
        <v>124</v>
      </c>
    </row>
    <row r="103" spans="1:65" s="2" customFormat="1" ht="24" customHeight="1">
      <c r="A103" s="35"/>
      <c r="B103" s="36"/>
      <c r="C103" s="187" t="s">
        <v>130</v>
      </c>
      <c r="D103" s="187" t="s">
        <v>126</v>
      </c>
      <c r="E103" s="188" t="s">
        <v>553</v>
      </c>
      <c r="F103" s="189" t="s">
        <v>554</v>
      </c>
      <c r="G103" s="190" t="s">
        <v>226</v>
      </c>
      <c r="H103" s="191">
        <v>1</v>
      </c>
      <c r="I103" s="192"/>
      <c r="J103" s="193">
        <f>ROUND(I103*H103,2)</f>
        <v>0</v>
      </c>
      <c r="K103" s="189" t="s">
        <v>19</v>
      </c>
      <c r="L103" s="40"/>
      <c r="M103" s="194" t="s">
        <v>19</v>
      </c>
      <c r="N103" s="195" t="s">
        <v>47</v>
      </c>
      <c r="O103" s="65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6">
        <f>S103*H103</f>
        <v>0</v>
      </c>
      <c r="U103" s="197" t="s">
        <v>19</v>
      </c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8" t="s">
        <v>530</v>
      </c>
      <c r="AT103" s="198" t="s">
        <v>126</v>
      </c>
      <c r="AU103" s="198" t="s">
        <v>84</v>
      </c>
      <c r="AY103" s="18" t="s">
        <v>124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84</v>
      </c>
      <c r="BK103" s="199">
        <f>ROUND(I103*H103,2)</f>
        <v>0</v>
      </c>
      <c r="BL103" s="18" t="s">
        <v>530</v>
      </c>
      <c r="BM103" s="198" t="s">
        <v>555</v>
      </c>
    </row>
    <row r="104" spans="1:65" s="14" customFormat="1" ht="11.25">
      <c r="B104" s="211"/>
      <c r="C104" s="212"/>
      <c r="D104" s="202" t="s">
        <v>132</v>
      </c>
      <c r="E104" s="213" t="s">
        <v>19</v>
      </c>
      <c r="F104" s="214" t="s">
        <v>556</v>
      </c>
      <c r="G104" s="212"/>
      <c r="H104" s="215">
        <v>1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19"/>
      <c r="U104" s="220"/>
      <c r="AT104" s="221" t="s">
        <v>132</v>
      </c>
      <c r="AU104" s="221" t="s">
        <v>84</v>
      </c>
      <c r="AV104" s="14" t="s">
        <v>86</v>
      </c>
      <c r="AW104" s="14" t="s">
        <v>37</v>
      </c>
      <c r="AX104" s="14" t="s">
        <v>76</v>
      </c>
      <c r="AY104" s="221" t="s">
        <v>124</v>
      </c>
    </row>
    <row r="105" spans="1:65" s="15" customFormat="1" ht="11.25">
      <c r="B105" s="222"/>
      <c r="C105" s="223"/>
      <c r="D105" s="202" t="s">
        <v>132</v>
      </c>
      <c r="E105" s="224" t="s">
        <v>19</v>
      </c>
      <c r="F105" s="225" t="s">
        <v>176</v>
      </c>
      <c r="G105" s="223"/>
      <c r="H105" s="226">
        <v>1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0"/>
      <c r="U105" s="231"/>
      <c r="AT105" s="232" t="s">
        <v>132</v>
      </c>
      <c r="AU105" s="232" t="s">
        <v>84</v>
      </c>
      <c r="AV105" s="15" t="s">
        <v>130</v>
      </c>
      <c r="AW105" s="15" t="s">
        <v>37</v>
      </c>
      <c r="AX105" s="15" t="s">
        <v>84</v>
      </c>
      <c r="AY105" s="232" t="s">
        <v>124</v>
      </c>
    </row>
    <row r="106" spans="1:65" s="2" customFormat="1" ht="16.5" customHeight="1">
      <c r="A106" s="35"/>
      <c r="B106" s="36"/>
      <c r="C106" s="187" t="s">
        <v>154</v>
      </c>
      <c r="D106" s="187" t="s">
        <v>126</v>
      </c>
      <c r="E106" s="188" t="s">
        <v>557</v>
      </c>
      <c r="F106" s="189" t="s">
        <v>558</v>
      </c>
      <c r="G106" s="190" t="s">
        <v>146</v>
      </c>
      <c r="H106" s="191">
        <v>1</v>
      </c>
      <c r="I106" s="192"/>
      <c r="J106" s="193">
        <f>ROUND(I106*H106,2)</f>
        <v>0</v>
      </c>
      <c r="K106" s="189" t="s">
        <v>19</v>
      </c>
      <c r="L106" s="40"/>
      <c r="M106" s="194" t="s">
        <v>19</v>
      </c>
      <c r="N106" s="195" t="s">
        <v>47</v>
      </c>
      <c r="O106" s="65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6">
        <f>S106*H106</f>
        <v>0</v>
      </c>
      <c r="U106" s="197" t="s">
        <v>19</v>
      </c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8" t="s">
        <v>530</v>
      </c>
      <c r="AT106" s="198" t="s">
        <v>126</v>
      </c>
      <c r="AU106" s="198" t="s">
        <v>84</v>
      </c>
      <c r="AY106" s="18" t="s">
        <v>124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84</v>
      </c>
      <c r="BK106" s="199">
        <f>ROUND(I106*H106,2)</f>
        <v>0</v>
      </c>
      <c r="BL106" s="18" t="s">
        <v>530</v>
      </c>
      <c r="BM106" s="198" t="s">
        <v>559</v>
      </c>
    </row>
    <row r="107" spans="1:65" s="14" customFormat="1" ht="11.25">
      <c r="B107" s="211"/>
      <c r="C107" s="212"/>
      <c r="D107" s="202" t="s">
        <v>132</v>
      </c>
      <c r="E107" s="213" t="s">
        <v>19</v>
      </c>
      <c r="F107" s="214" t="s">
        <v>458</v>
      </c>
      <c r="G107" s="212"/>
      <c r="H107" s="215">
        <v>1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19"/>
      <c r="U107" s="220"/>
      <c r="AT107" s="221" t="s">
        <v>132</v>
      </c>
      <c r="AU107" s="221" t="s">
        <v>84</v>
      </c>
      <c r="AV107" s="14" t="s">
        <v>86</v>
      </c>
      <c r="AW107" s="14" t="s">
        <v>37</v>
      </c>
      <c r="AX107" s="14" t="s">
        <v>76</v>
      </c>
      <c r="AY107" s="221" t="s">
        <v>124</v>
      </c>
    </row>
    <row r="108" spans="1:65" s="15" customFormat="1" ht="11.25">
      <c r="B108" s="222"/>
      <c r="C108" s="223"/>
      <c r="D108" s="202" t="s">
        <v>132</v>
      </c>
      <c r="E108" s="224" t="s">
        <v>19</v>
      </c>
      <c r="F108" s="225" t="s">
        <v>176</v>
      </c>
      <c r="G108" s="223"/>
      <c r="H108" s="226">
        <v>1</v>
      </c>
      <c r="I108" s="227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0"/>
      <c r="U108" s="231"/>
      <c r="AT108" s="232" t="s">
        <v>132</v>
      </c>
      <c r="AU108" s="232" t="s">
        <v>84</v>
      </c>
      <c r="AV108" s="15" t="s">
        <v>130</v>
      </c>
      <c r="AW108" s="15" t="s">
        <v>37</v>
      </c>
      <c r="AX108" s="15" t="s">
        <v>84</v>
      </c>
      <c r="AY108" s="232" t="s">
        <v>124</v>
      </c>
    </row>
    <row r="109" spans="1:65" s="2" customFormat="1" ht="16.5" customHeight="1">
      <c r="A109" s="35"/>
      <c r="B109" s="36"/>
      <c r="C109" s="187" t="s">
        <v>159</v>
      </c>
      <c r="D109" s="187" t="s">
        <v>126</v>
      </c>
      <c r="E109" s="188" t="s">
        <v>560</v>
      </c>
      <c r="F109" s="189" t="s">
        <v>561</v>
      </c>
      <c r="G109" s="190" t="s">
        <v>146</v>
      </c>
      <c r="H109" s="191">
        <v>1</v>
      </c>
      <c r="I109" s="192"/>
      <c r="J109" s="193">
        <f>ROUND(I109*H109,2)</f>
        <v>0</v>
      </c>
      <c r="K109" s="189" t="s">
        <v>19</v>
      </c>
      <c r="L109" s="40"/>
      <c r="M109" s="194" t="s">
        <v>19</v>
      </c>
      <c r="N109" s="195" t="s">
        <v>47</v>
      </c>
      <c r="O109" s="65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6">
        <f>S109*H109</f>
        <v>0</v>
      </c>
      <c r="U109" s="197" t="s">
        <v>19</v>
      </c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8" t="s">
        <v>530</v>
      </c>
      <c r="AT109" s="198" t="s">
        <v>126</v>
      </c>
      <c r="AU109" s="198" t="s">
        <v>84</v>
      </c>
      <c r="AY109" s="18" t="s">
        <v>124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84</v>
      </c>
      <c r="BK109" s="199">
        <f>ROUND(I109*H109,2)</f>
        <v>0</v>
      </c>
      <c r="BL109" s="18" t="s">
        <v>530</v>
      </c>
      <c r="BM109" s="198" t="s">
        <v>562</v>
      </c>
    </row>
    <row r="110" spans="1:65" s="14" customFormat="1" ht="11.25">
      <c r="B110" s="211"/>
      <c r="C110" s="212"/>
      <c r="D110" s="202" t="s">
        <v>132</v>
      </c>
      <c r="E110" s="213" t="s">
        <v>19</v>
      </c>
      <c r="F110" s="214" t="s">
        <v>458</v>
      </c>
      <c r="G110" s="212"/>
      <c r="H110" s="215">
        <v>1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19"/>
      <c r="U110" s="220"/>
      <c r="AT110" s="221" t="s">
        <v>132</v>
      </c>
      <c r="AU110" s="221" t="s">
        <v>84</v>
      </c>
      <c r="AV110" s="14" t="s">
        <v>86</v>
      </c>
      <c r="AW110" s="14" t="s">
        <v>37</v>
      </c>
      <c r="AX110" s="14" t="s">
        <v>76</v>
      </c>
      <c r="AY110" s="221" t="s">
        <v>124</v>
      </c>
    </row>
    <row r="111" spans="1:65" s="15" customFormat="1" ht="11.25">
      <c r="B111" s="222"/>
      <c r="C111" s="223"/>
      <c r="D111" s="202" t="s">
        <v>132</v>
      </c>
      <c r="E111" s="224" t="s">
        <v>19</v>
      </c>
      <c r="F111" s="225" t="s">
        <v>176</v>
      </c>
      <c r="G111" s="223"/>
      <c r="H111" s="226">
        <v>1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0"/>
      <c r="U111" s="231"/>
      <c r="AT111" s="232" t="s">
        <v>132</v>
      </c>
      <c r="AU111" s="232" t="s">
        <v>84</v>
      </c>
      <c r="AV111" s="15" t="s">
        <v>130</v>
      </c>
      <c r="AW111" s="15" t="s">
        <v>37</v>
      </c>
      <c r="AX111" s="15" t="s">
        <v>84</v>
      </c>
      <c r="AY111" s="232" t="s">
        <v>124</v>
      </c>
    </row>
    <row r="112" spans="1:65" s="2" customFormat="1" ht="36" customHeight="1">
      <c r="A112" s="35"/>
      <c r="B112" s="36"/>
      <c r="C112" s="187" t="s">
        <v>163</v>
      </c>
      <c r="D112" s="187" t="s">
        <v>126</v>
      </c>
      <c r="E112" s="188" t="s">
        <v>563</v>
      </c>
      <c r="F112" s="189" t="s">
        <v>564</v>
      </c>
      <c r="G112" s="190" t="s">
        <v>226</v>
      </c>
      <c r="H112" s="191">
        <v>1</v>
      </c>
      <c r="I112" s="192"/>
      <c r="J112" s="193">
        <f>ROUND(I112*H112,2)</f>
        <v>0</v>
      </c>
      <c r="K112" s="189" t="s">
        <v>19</v>
      </c>
      <c r="L112" s="40"/>
      <c r="M112" s="194" t="s">
        <v>19</v>
      </c>
      <c r="N112" s="195" t="s">
        <v>47</v>
      </c>
      <c r="O112" s="65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6">
        <f>S112*H112</f>
        <v>0</v>
      </c>
      <c r="U112" s="197" t="s">
        <v>19</v>
      </c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8" t="s">
        <v>530</v>
      </c>
      <c r="AT112" s="198" t="s">
        <v>126</v>
      </c>
      <c r="AU112" s="198" t="s">
        <v>84</v>
      </c>
      <c r="AY112" s="18" t="s">
        <v>124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84</v>
      </c>
      <c r="BK112" s="199">
        <f>ROUND(I112*H112,2)</f>
        <v>0</v>
      </c>
      <c r="BL112" s="18" t="s">
        <v>530</v>
      </c>
      <c r="BM112" s="198" t="s">
        <v>565</v>
      </c>
    </row>
    <row r="113" spans="1:65" s="13" customFormat="1" ht="11.25">
      <c r="B113" s="200"/>
      <c r="C113" s="201"/>
      <c r="D113" s="202" t="s">
        <v>132</v>
      </c>
      <c r="E113" s="203" t="s">
        <v>19</v>
      </c>
      <c r="F113" s="204" t="s">
        <v>566</v>
      </c>
      <c r="G113" s="201"/>
      <c r="H113" s="203" t="s">
        <v>19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8"/>
      <c r="U113" s="209"/>
      <c r="AT113" s="210" t="s">
        <v>132</v>
      </c>
      <c r="AU113" s="210" t="s">
        <v>84</v>
      </c>
      <c r="AV113" s="13" t="s">
        <v>84</v>
      </c>
      <c r="AW113" s="13" t="s">
        <v>37</v>
      </c>
      <c r="AX113" s="13" t="s">
        <v>76</v>
      </c>
      <c r="AY113" s="210" t="s">
        <v>124</v>
      </c>
    </row>
    <row r="114" spans="1:65" s="13" customFormat="1" ht="22.5">
      <c r="B114" s="200"/>
      <c r="C114" s="201"/>
      <c r="D114" s="202" t="s">
        <v>132</v>
      </c>
      <c r="E114" s="203" t="s">
        <v>19</v>
      </c>
      <c r="F114" s="204" t="s">
        <v>567</v>
      </c>
      <c r="G114" s="201"/>
      <c r="H114" s="203" t="s">
        <v>19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8"/>
      <c r="U114" s="209"/>
      <c r="AT114" s="210" t="s">
        <v>132</v>
      </c>
      <c r="AU114" s="210" t="s">
        <v>84</v>
      </c>
      <c r="AV114" s="13" t="s">
        <v>84</v>
      </c>
      <c r="AW114" s="13" t="s">
        <v>37</v>
      </c>
      <c r="AX114" s="13" t="s">
        <v>76</v>
      </c>
      <c r="AY114" s="210" t="s">
        <v>124</v>
      </c>
    </row>
    <row r="115" spans="1:65" s="13" customFormat="1" ht="22.5">
      <c r="B115" s="200"/>
      <c r="C115" s="201"/>
      <c r="D115" s="202" t="s">
        <v>132</v>
      </c>
      <c r="E115" s="203" t="s">
        <v>19</v>
      </c>
      <c r="F115" s="204" t="s">
        <v>568</v>
      </c>
      <c r="G115" s="201"/>
      <c r="H115" s="203" t="s">
        <v>19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8"/>
      <c r="U115" s="209"/>
      <c r="AT115" s="210" t="s">
        <v>132</v>
      </c>
      <c r="AU115" s="210" t="s">
        <v>84</v>
      </c>
      <c r="AV115" s="13" t="s">
        <v>84</v>
      </c>
      <c r="AW115" s="13" t="s">
        <v>37</v>
      </c>
      <c r="AX115" s="13" t="s">
        <v>76</v>
      </c>
      <c r="AY115" s="210" t="s">
        <v>124</v>
      </c>
    </row>
    <row r="116" spans="1:65" s="13" customFormat="1" ht="33.75">
      <c r="B116" s="200"/>
      <c r="C116" s="201"/>
      <c r="D116" s="202" t="s">
        <v>132</v>
      </c>
      <c r="E116" s="203" t="s">
        <v>19</v>
      </c>
      <c r="F116" s="204" t="s">
        <v>569</v>
      </c>
      <c r="G116" s="201"/>
      <c r="H116" s="203" t="s">
        <v>19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8"/>
      <c r="U116" s="209"/>
      <c r="AT116" s="210" t="s">
        <v>132</v>
      </c>
      <c r="AU116" s="210" t="s">
        <v>84</v>
      </c>
      <c r="AV116" s="13" t="s">
        <v>84</v>
      </c>
      <c r="AW116" s="13" t="s">
        <v>37</v>
      </c>
      <c r="AX116" s="13" t="s">
        <v>76</v>
      </c>
      <c r="AY116" s="210" t="s">
        <v>124</v>
      </c>
    </row>
    <row r="117" spans="1:65" s="13" customFormat="1" ht="22.5">
      <c r="B117" s="200"/>
      <c r="C117" s="201"/>
      <c r="D117" s="202" t="s">
        <v>132</v>
      </c>
      <c r="E117" s="203" t="s">
        <v>19</v>
      </c>
      <c r="F117" s="204" t="s">
        <v>570</v>
      </c>
      <c r="G117" s="201"/>
      <c r="H117" s="203" t="s">
        <v>19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8"/>
      <c r="U117" s="209"/>
      <c r="AT117" s="210" t="s">
        <v>132</v>
      </c>
      <c r="AU117" s="210" t="s">
        <v>84</v>
      </c>
      <c r="AV117" s="13" t="s">
        <v>84</v>
      </c>
      <c r="AW117" s="13" t="s">
        <v>37</v>
      </c>
      <c r="AX117" s="13" t="s">
        <v>76</v>
      </c>
      <c r="AY117" s="210" t="s">
        <v>124</v>
      </c>
    </row>
    <row r="118" spans="1:65" s="14" customFormat="1" ht="11.25">
      <c r="B118" s="211"/>
      <c r="C118" s="212"/>
      <c r="D118" s="202" t="s">
        <v>132</v>
      </c>
      <c r="E118" s="213" t="s">
        <v>19</v>
      </c>
      <c r="F118" s="214" t="s">
        <v>571</v>
      </c>
      <c r="G118" s="212"/>
      <c r="H118" s="215">
        <v>1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19"/>
      <c r="U118" s="220"/>
      <c r="AT118" s="221" t="s">
        <v>132</v>
      </c>
      <c r="AU118" s="221" t="s">
        <v>84</v>
      </c>
      <c r="AV118" s="14" t="s">
        <v>86</v>
      </c>
      <c r="AW118" s="14" t="s">
        <v>37</v>
      </c>
      <c r="AX118" s="14" t="s">
        <v>76</v>
      </c>
      <c r="AY118" s="221" t="s">
        <v>124</v>
      </c>
    </row>
    <row r="119" spans="1:65" s="15" customFormat="1" ht="11.25">
      <c r="B119" s="222"/>
      <c r="C119" s="223"/>
      <c r="D119" s="202" t="s">
        <v>132</v>
      </c>
      <c r="E119" s="224" t="s">
        <v>19</v>
      </c>
      <c r="F119" s="225" t="s">
        <v>176</v>
      </c>
      <c r="G119" s="223"/>
      <c r="H119" s="226">
        <v>1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0"/>
      <c r="U119" s="231"/>
      <c r="AT119" s="232" t="s">
        <v>132</v>
      </c>
      <c r="AU119" s="232" t="s">
        <v>84</v>
      </c>
      <c r="AV119" s="15" t="s">
        <v>130</v>
      </c>
      <c r="AW119" s="15" t="s">
        <v>37</v>
      </c>
      <c r="AX119" s="15" t="s">
        <v>84</v>
      </c>
      <c r="AY119" s="232" t="s">
        <v>124</v>
      </c>
    </row>
    <row r="120" spans="1:65" s="2" customFormat="1" ht="24" customHeight="1">
      <c r="A120" s="35"/>
      <c r="B120" s="36"/>
      <c r="C120" s="187" t="s">
        <v>168</v>
      </c>
      <c r="D120" s="187" t="s">
        <v>126</v>
      </c>
      <c r="E120" s="188" t="s">
        <v>572</v>
      </c>
      <c r="F120" s="189" t="s">
        <v>573</v>
      </c>
      <c r="G120" s="190" t="s">
        <v>226</v>
      </c>
      <c r="H120" s="191">
        <v>1</v>
      </c>
      <c r="I120" s="192"/>
      <c r="J120" s="193">
        <f>ROUND(I120*H120,2)</f>
        <v>0</v>
      </c>
      <c r="K120" s="189" t="s">
        <v>19</v>
      </c>
      <c r="L120" s="40"/>
      <c r="M120" s="194" t="s">
        <v>19</v>
      </c>
      <c r="N120" s="195" t="s">
        <v>47</v>
      </c>
      <c r="O120" s="65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6">
        <f>S120*H120</f>
        <v>0</v>
      </c>
      <c r="U120" s="197" t="s">
        <v>19</v>
      </c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8" t="s">
        <v>530</v>
      </c>
      <c r="AT120" s="198" t="s">
        <v>126</v>
      </c>
      <c r="AU120" s="198" t="s">
        <v>84</v>
      </c>
      <c r="AY120" s="18" t="s">
        <v>124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84</v>
      </c>
      <c r="BK120" s="199">
        <f>ROUND(I120*H120,2)</f>
        <v>0</v>
      </c>
      <c r="BL120" s="18" t="s">
        <v>530</v>
      </c>
      <c r="BM120" s="198" t="s">
        <v>574</v>
      </c>
    </row>
    <row r="121" spans="1:65" s="13" customFormat="1" ht="33.75">
      <c r="B121" s="200"/>
      <c r="C121" s="201"/>
      <c r="D121" s="202" t="s">
        <v>132</v>
      </c>
      <c r="E121" s="203" t="s">
        <v>19</v>
      </c>
      <c r="F121" s="204" t="s">
        <v>575</v>
      </c>
      <c r="G121" s="201"/>
      <c r="H121" s="203" t="s">
        <v>19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8"/>
      <c r="U121" s="209"/>
      <c r="AT121" s="210" t="s">
        <v>132</v>
      </c>
      <c r="AU121" s="210" t="s">
        <v>84</v>
      </c>
      <c r="AV121" s="13" t="s">
        <v>84</v>
      </c>
      <c r="AW121" s="13" t="s">
        <v>37</v>
      </c>
      <c r="AX121" s="13" t="s">
        <v>76</v>
      </c>
      <c r="AY121" s="210" t="s">
        <v>124</v>
      </c>
    </row>
    <row r="122" spans="1:65" s="13" customFormat="1" ht="22.5">
      <c r="B122" s="200"/>
      <c r="C122" s="201"/>
      <c r="D122" s="202" t="s">
        <v>132</v>
      </c>
      <c r="E122" s="203" t="s">
        <v>19</v>
      </c>
      <c r="F122" s="204" t="s">
        <v>576</v>
      </c>
      <c r="G122" s="201"/>
      <c r="H122" s="203" t="s">
        <v>19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8"/>
      <c r="U122" s="209"/>
      <c r="AT122" s="210" t="s">
        <v>132</v>
      </c>
      <c r="AU122" s="210" t="s">
        <v>84</v>
      </c>
      <c r="AV122" s="13" t="s">
        <v>84</v>
      </c>
      <c r="AW122" s="13" t="s">
        <v>37</v>
      </c>
      <c r="AX122" s="13" t="s">
        <v>76</v>
      </c>
      <c r="AY122" s="210" t="s">
        <v>124</v>
      </c>
    </row>
    <row r="123" spans="1:65" s="14" customFormat="1" ht="11.25">
      <c r="B123" s="211"/>
      <c r="C123" s="212"/>
      <c r="D123" s="202" t="s">
        <v>132</v>
      </c>
      <c r="E123" s="213" t="s">
        <v>19</v>
      </c>
      <c r="F123" s="214" t="s">
        <v>458</v>
      </c>
      <c r="G123" s="212"/>
      <c r="H123" s="215">
        <v>1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19"/>
      <c r="U123" s="220"/>
      <c r="AT123" s="221" t="s">
        <v>132</v>
      </c>
      <c r="AU123" s="221" t="s">
        <v>84</v>
      </c>
      <c r="AV123" s="14" t="s">
        <v>86</v>
      </c>
      <c r="AW123" s="14" t="s">
        <v>37</v>
      </c>
      <c r="AX123" s="14" t="s">
        <v>76</v>
      </c>
      <c r="AY123" s="221" t="s">
        <v>124</v>
      </c>
    </row>
    <row r="124" spans="1:65" s="15" customFormat="1" ht="11.25">
      <c r="B124" s="222"/>
      <c r="C124" s="223"/>
      <c r="D124" s="202" t="s">
        <v>132</v>
      </c>
      <c r="E124" s="224" t="s">
        <v>19</v>
      </c>
      <c r="F124" s="225" t="s">
        <v>176</v>
      </c>
      <c r="G124" s="223"/>
      <c r="H124" s="226">
        <v>1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0"/>
      <c r="U124" s="231"/>
      <c r="AT124" s="232" t="s">
        <v>132</v>
      </c>
      <c r="AU124" s="232" t="s">
        <v>84</v>
      </c>
      <c r="AV124" s="15" t="s">
        <v>130</v>
      </c>
      <c r="AW124" s="15" t="s">
        <v>37</v>
      </c>
      <c r="AX124" s="15" t="s">
        <v>84</v>
      </c>
      <c r="AY124" s="232" t="s">
        <v>124</v>
      </c>
    </row>
    <row r="125" spans="1:65" s="2" customFormat="1" ht="36" customHeight="1">
      <c r="A125" s="35"/>
      <c r="B125" s="36"/>
      <c r="C125" s="187" t="s">
        <v>178</v>
      </c>
      <c r="D125" s="187" t="s">
        <v>126</v>
      </c>
      <c r="E125" s="188" t="s">
        <v>577</v>
      </c>
      <c r="F125" s="189" t="s">
        <v>578</v>
      </c>
      <c r="G125" s="190" t="s">
        <v>226</v>
      </c>
      <c r="H125" s="191">
        <v>1</v>
      </c>
      <c r="I125" s="192"/>
      <c r="J125" s="193">
        <f>ROUND(I125*H125,2)</f>
        <v>0</v>
      </c>
      <c r="K125" s="189" t="s">
        <v>19</v>
      </c>
      <c r="L125" s="40"/>
      <c r="M125" s="194" t="s">
        <v>19</v>
      </c>
      <c r="N125" s="195" t="s">
        <v>47</v>
      </c>
      <c r="O125" s="65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6">
        <f>S125*H125</f>
        <v>0</v>
      </c>
      <c r="U125" s="197" t="s">
        <v>19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530</v>
      </c>
      <c r="AT125" s="198" t="s">
        <v>126</v>
      </c>
      <c r="AU125" s="198" t="s">
        <v>84</v>
      </c>
      <c r="AY125" s="18" t="s">
        <v>124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84</v>
      </c>
      <c r="BK125" s="199">
        <f>ROUND(I125*H125,2)</f>
        <v>0</v>
      </c>
      <c r="BL125" s="18" t="s">
        <v>530</v>
      </c>
      <c r="BM125" s="198" t="s">
        <v>579</v>
      </c>
    </row>
    <row r="126" spans="1:65" s="14" customFormat="1" ht="11.25">
      <c r="B126" s="211"/>
      <c r="C126" s="212"/>
      <c r="D126" s="202" t="s">
        <v>132</v>
      </c>
      <c r="E126" s="213" t="s">
        <v>19</v>
      </c>
      <c r="F126" s="214" t="s">
        <v>571</v>
      </c>
      <c r="G126" s="212"/>
      <c r="H126" s="215">
        <v>1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19"/>
      <c r="U126" s="220"/>
      <c r="AT126" s="221" t="s">
        <v>132</v>
      </c>
      <c r="AU126" s="221" t="s">
        <v>84</v>
      </c>
      <c r="AV126" s="14" t="s">
        <v>86</v>
      </c>
      <c r="AW126" s="14" t="s">
        <v>37</v>
      </c>
      <c r="AX126" s="14" t="s">
        <v>76</v>
      </c>
      <c r="AY126" s="221" t="s">
        <v>124</v>
      </c>
    </row>
    <row r="127" spans="1:65" s="15" customFormat="1" ht="11.25">
      <c r="B127" s="222"/>
      <c r="C127" s="223"/>
      <c r="D127" s="202" t="s">
        <v>132</v>
      </c>
      <c r="E127" s="224" t="s">
        <v>19</v>
      </c>
      <c r="F127" s="225" t="s">
        <v>176</v>
      </c>
      <c r="G127" s="223"/>
      <c r="H127" s="226">
        <v>1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0"/>
      <c r="U127" s="231"/>
      <c r="AT127" s="232" t="s">
        <v>132</v>
      </c>
      <c r="AU127" s="232" t="s">
        <v>84</v>
      </c>
      <c r="AV127" s="15" t="s">
        <v>130</v>
      </c>
      <c r="AW127" s="15" t="s">
        <v>37</v>
      </c>
      <c r="AX127" s="15" t="s">
        <v>84</v>
      </c>
      <c r="AY127" s="232" t="s">
        <v>124</v>
      </c>
    </row>
    <row r="128" spans="1:65" s="2" customFormat="1" ht="24" customHeight="1">
      <c r="A128" s="35"/>
      <c r="B128" s="36"/>
      <c r="C128" s="187" t="s">
        <v>184</v>
      </c>
      <c r="D128" s="187" t="s">
        <v>126</v>
      </c>
      <c r="E128" s="188" t="s">
        <v>580</v>
      </c>
      <c r="F128" s="189" t="s">
        <v>581</v>
      </c>
      <c r="G128" s="190" t="s">
        <v>226</v>
      </c>
      <c r="H128" s="191">
        <v>1</v>
      </c>
      <c r="I128" s="192"/>
      <c r="J128" s="193">
        <f>ROUND(I128*H128,2)</f>
        <v>0</v>
      </c>
      <c r="K128" s="189" t="s">
        <v>19</v>
      </c>
      <c r="L128" s="40"/>
      <c r="M128" s="194" t="s">
        <v>19</v>
      </c>
      <c r="N128" s="195" t="s">
        <v>47</v>
      </c>
      <c r="O128" s="65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6">
        <f>S128*H128</f>
        <v>0</v>
      </c>
      <c r="U128" s="197" t="s">
        <v>19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530</v>
      </c>
      <c r="AT128" s="198" t="s">
        <v>126</v>
      </c>
      <c r="AU128" s="198" t="s">
        <v>84</v>
      </c>
      <c r="AY128" s="18" t="s">
        <v>124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84</v>
      </c>
      <c r="BK128" s="199">
        <f>ROUND(I128*H128,2)</f>
        <v>0</v>
      </c>
      <c r="BL128" s="18" t="s">
        <v>530</v>
      </c>
      <c r="BM128" s="198" t="s">
        <v>582</v>
      </c>
    </row>
    <row r="129" spans="1:65" s="14" customFormat="1" ht="11.25">
      <c r="B129" s="211"/>
      <c r="C129" s="212"/>
      <c r="D129" s="202" t="s">
        <v>132</v>
      </c>
      <c r="E129" s="213" t="s">
        <v>19</v>
      </c>
      <c r="F129" s="214" t="s">
        <v>571</v>
      </c>
      <c r="G129" s="212"/>
      <c r="H129" s="215">
        <v>1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19"/>
      <c r="U129" s="220"/>
      <c r="AT129" s="221" t="s">
        <v>132</v>
      </c>
      <c r="AU129" s="221" t="s">
        <v>84</v>
      </c>
      <c r="AV129" s="14" t="s">
        <v>86</v>
      </c>
      <c r="AW129" s="14" t="s">
        <v>37</v>
      </c>
      <c r="AX129" s="14" t="s">
        <v>76</v>
      </c>
      <c r="AY129" s="221" t="s">
        <v>124</v>
      </c>
    </row>
    <row r="130" spans="1:65" s="15" customFormat="1" ht="11.25">
      <c r="B130" s="222"/>
      <c r="C130" s="223"/>
      <c r="D130" s="202" t="s">
        <v>132</v>
      </c>
      <c r="E130" s="224" t="s">
        <v>19</v>
      </c>
      <c r="F130" s="225" t="s">
        <v>176</v>
      </c>
      <c r="G130" s="223"/>
      <c r="H130" s="226">
        <v>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0"/>
      <c r="U130" s="231"/>
      <c r="AT130" s="232" t="s">
        <v>132</v>
      </c>
      <c r="AU130" s="232" t="s">
        <v>84</v>
      </c>
      <c r="AV130" s="15" t="s">
        <v>130</v>
      </c>
      <c r="AW130" s="15" t="s">
        <v>37</v>
      </c>
      <c r="AX130" s="15" t="s">
        <v>84</v>
      </c>
      <c r="AY130" s="232" t="s">
        <v>124</v>
      </c>
    </row>
    <row r="131" spans="1:65" s="2" customFormat="1" ht="72" customHeight="1">
      <c r="A131" s="35"/>
      <c r="B131" s="36"/>
      <c r="C131" s="187" t="s">
        <v>191</v>
      </c>
      <c r="D131" s="187" t="s">
        <v>126</v>
      </c>
      <c r="E131" s="188" t="s">
        <v>583</v>
      </c>
      <c r="F131" s="189" t="s">
        <v>584</v>
      </c>
      <c r="G131" s="190" t="s">
        <v>537</v>
      </c>
      <c r="H131" s="191">
        <v>1</v>
      </c>
      <c r="I131" s="192"/>
      <c r="J131" s="193">
        <f>ROUND(I131*H131,2)</f>
        <v>0</v>
      </c>
      <c r="K131" s="189" t="s">
        <v>19</v>
      </c>
      <c r="L131" s="40"/>
      <c r="M131" s="194" t="s">
        <v>19</v>
      </c>
      <c r="N131" s="195" t="s">
        <v>47</v>
      </c>
      <c r="O131" s="65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6">
        <f>S131*H131</f>
        <v>0</v>
      </c>
      <c r="U131" s="197" t="s">
        <v>19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530</v>
      </c>
      <c r="AT131" s="198" t="s">
        <v>126</v>
      </c>
      <c r="AU131" s="198" t="s">
        <v>84</v>
      </c>
      <c r="AY131" s="18" t="s">
        <v>124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84</v>
      </c>
      <c r="BK131" s="199">
        <f>ROUND(I131*H131,2)</f>
        <v>0</v>
      </c>
      <c r="BL131" s="18" t="s">
        <v>530</v>
      </c>
      <c r="BM131" s="198" t="s">
        <v>585</v>
      </c>
    </row>
    <row r="132" spans="1:65" s="2" customFormat="1" ht="36" customHeight="1">
      <c r="A132" s="35"/>
      <c r="B132" s="36"/>
      <c r="C132" s="187" t="s">
        <v>198</v>
      </c>
      <c r="D132" s="187" t="s">
        <v>126</v>
      </c>
      <c r="E132" s="188" t="s">
        <v>586</v>
      </c>
      <c r="F132" s="189" t="s">
        <v>587</v>
      </c>
      <c r="G132" s="190" t="s">
        <v>226</v>
      </c>
      <c r="H132" s="191">
        <v>1</v>
      </c>
      <c r="I132" s="192"/>
      <c r="J132" s="193">
        <f>ROUND(I132*H132,2)</f>
        <v>0</v>
      </c>
      <c r="K132" s="189" t="s">
        <v>19</v>
      </c>
      <c r="L132" s="40"/>
      <c r="M132" s="194" t="s">
        <v>19</v>
      </c>
      <c r="N132" s="195" t="s">
        <v>47</v>
      </c>
      <c r="O132" s="65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6">
        <f>S132*H132</f>
        <v>0</v>
      </c>
      <c r="U132" s="197" t="s">
        <v>19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530</v>
      </c>
      <c r="AT132" s="198" t="s">
        <v>126</v>
      </c>
      <c r="AU132" s="198" t="s">
        <v>84</v>
      </c>
      <c r="AY132" s="18" t="s">
        <v>124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84</v>
      </c>
      <c r="BK132" s="199">
        <f>ROUND(I132*H132,2)</f>
        <v>0</v>
      </c>
      <c r="BL132" s="18" t="s">
        <v>530</v>
      </c>
      <c r="BM132" s="198" t="s">
        <v>588</v>
      </c>
    </row>
    <row r="133" spans="1:65" s="14" customFormat="1" ht="11.25">
      <c r="B133" s="211"/>
      <c r="C133" s="212"/>
      <c r="D133" s="202" t="s">
        <v>132</v>
      </c>
      <c r="E133" s="213" t="s">
        <v>19</v>
      </c>
      <c r="F133" s="214" t="s">
        <v>571</v>
      </c>
      <c r="G133" s="212"/>
      <c r="H133" s="215">
        <v>1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19"/>
      <c r="U133" s="220"/>
      <c r="AT133" s="221" t="s">
        <v>132</v>
      </c>
      <c r="AU133" s="221" t="s">
        <v>84</v>
      </c>
      <c r="AV133" s="14" t="s">
        <v>86</v>
      </c>
      <c r="AW133" s="14" t="s">
        <v>37</v>
      </c>
      <c r="AX133" s="14" t="s">
        <v>76</v>
      </c>
      <c r="AY133" s="221" t="s">
        <v>124</v>
      </c>
    </row>
    <row r="134" spans="1:65" s="15" customFormat="1" ht="11.25">
      <c r="B134" s="222"/>
      <c r="C134" s="223"/>
      <c r="D134" s="202" t="s">
        <v>132</v>
      </c>
      <c r="E134" s="224" t="s">
        <v>19</v>
      </c>
      <c r="F134" s="225" t="s">
        <v>176</v>
      </c>
      <c r="G134" s="223"/>
      <c r="H134" s="226">
        <v>1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0"/>
      <c r="U134" s="231"/>
      <c r="AT134" s="232" t="s">
        <v>132</v>
      </c>
      <c r="AU134" s="232" t="s">
        <v>84</v>
      </c>
      <c r="AV134" s="15" t="s">
        <v>130</v>
      </c>
      <c r="AW134" s="15" t="s">
        <v>37</v>
      </c>
      <c r="AX134" s="15" t="s">
        <v>84</v>
      </c>
      <c r="AY134" s="232" t="s">
        <v>124</v>
      </c>
    </row>
    <row r="135" spans="1:65" s="2" customFormat="1" ht="16.5" customHeight="1">
      <c r="A135" s="35"/>
      <c r="B135" s="36"/>
      <c r="C135" s="187" t="s">
        <v>204</v>
      </c>
      <c r="D135" s="187" t="s">
        <v>126</v>
      </c>
      <c r="E135" s="188" t="s">
        <v>589</v>
      </c>
      <c r="F135" s="189" t="s">
        <v>590</v>
      </c>
      <c r="G135" s="190" t="s">
        <v>226</v>
      </c>
      <c r="H135" s="191">
        <v>1</v>
      </c>
      <c r="I135" s="192"/>
      <c r="J135" s="193">
        <f>ROUND(I135*H135,2)</f>
        <v>0</v>
      </c>
      <c r="K135" s="189" t="s">
        <v>19</v>
      </c>
      <c r="L135" s="40"/>
      <c r="M135" s="194" t="s">
        <v>19</v>
      </c>
      <c r="N135" s="195" t="s">
        <v>47</v>
      </c>
      <c r="O135" s="65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6">
        <f>S135*H135</f>
        <v>0</v>
      </c>
      <c r="U135" s="197" t="s">
        <v>19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530</v>
      </c>
      <c r="AT135" s="198" t="s">
        <v>126</v>
      </c>
      <c r="AU135" s="198" t="s">
        <v>84</v>
      </c>
      <c r="AY135" s="18" t="s">
        <v>124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84</v>
      </c>
      <c r="BK135" s="199">
        <f>ROUND(I135*H135,2)</f>
        <v>0</v>
      </c>
      <c r="BL135" s="18" t="s">
        <v>530</v>
      </c>
      <c r="BM135" s="198" t="s">
        <v>591</v>
      </c>
    </row>
    <row r="136" spans="1:65" s="14" customFormat="1" ht="33.75">
      <c r="B136" s="211"/>
      <c r="C136" s="212"/>
      <c r="D136" s="202" t="s">
        <v>132</v>
      </c>
      <c r="E136" s="213" t="s">
        <v>19</v>
      </c>
      <c r="F136" s="214" t="s">
        <v>592</v>
      </c>
      <c r="G136" s="212"/>
      <c r="H136" s="215">
        <v>1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19"/>
      <c r="U136" s="220"/>
      <c r="AT136" s="221" t="s">
        <v>132</v>
      </c>
      <c r="AU136" s="221" t="s">
        <v>84</v>
      </c>
      <c r="AV136" s="14" t="s">
        <v>86</v>
      </c>
      <c r="AW136" s="14" t="s">
        <v>37</v>
      </c>
      <c r="AX136" s="14" t="s">
        <v>76</v>
      </c>
      <c r="AY136" s="221" t="s">
        <v>124</v>
      </c>
    </row>
    <row r="137" spans="1:65" s="13" customFormat="1" ht="33.75">
      <c r="B137" s="200"/>
      <c r="C137" s="201"/>
      <c r="D137" s="202" t="s">
        <v>132</v>
      </c>
      <c r="E137" s="203" t="s">
        <v>19</v>
      </c>
      <c r="F137" s="204" t="s">
        <v>593</v>
      </c>
      <c r="G137" s="201"/>
      <c r="H137" s="203" t="s">
        <v>19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8"/>
      <c r="U137" s="209"/>
      <c r="AT137" s="210" t="s">
        <v>132</v>
      </c>
      <c r="AU137" s="210" t="s">
        <v>84</v>
      </c>
      <c r="AV137" s="13" t="s">
        <v>84</v>
      </c>
      <c r="AW137" s="13" t="s">
        <v>37</v>
      </c>
      <c r="AX137" s="13" t="s">
        <v>76</v>
      </c>
      <c r="AY137" s="210" t="s">
        <v>124</v>
      </c>
    </row>
    <row r="138" spans="1:65" s="15" customFormat="1" ht="11.25">
      <c r="B138" s="222"/>
      <c r="C138" s="223"/>
      <c r="D138" s="202" t="s">
        <v>132</v>
      </c>
      <c r="E138" s="224" t="s">
        <v>19</v>
      </c>
      <c r="F138" s="225" t="s">
        <v>176</v>
      </c>
      <c r="G138" s="223"/>
      <c r="H138" s="226">
        <v>1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0"/>
      <c r="U138" s="231"/>
      <c r="AT138" s="232" t="s">
        <v>132</v>
      </c>
      <c r="AU138" s="232" t="s">
        <v>84</v>
      </c>
      <c r="AV138" s="15" t="s">
        <v>130</v>
      </c>
      <c r="AW138" s="15" t="s">
        <v>37</v>
      </c>
      <c r="AX138" s="15" t="s">
        <v>84</v>
      </c>
      <c r="AY138" s="232" t="s">
        <v>124</v>
      </c>
    </row>
    <row r="139" spans="1:65" s="2" customFormat="1" ht="48" customHeight="1">
      <c r="A139" s="35"/>
      <c r="B139" s="36"/>
      <c r="C139" s="187" t="s">
        <v>209</v>
      </c>
      <c r="D139" s="187" t="s">
        <v>126</v>
      </c>
      <c r="E139" s="188" t="s">
        <v>594</v>
      </c>
      <c r="F139" s="189" t="s">
        <v>595</v>
      </c>
      <c r="G139" s="190" t="s">
        <v>226</v>
      </c>
      <c r="H139" s="191">
        <v>1</v>
      </c>
      <c r="I139" s="192"/>
      <c r="J139" s="193">
        <f>ROUND(I139*H139,2)</f>
        <v>0</v>
      </c>
      <c r="K139" s="189" t="s">
        <v>19</v>
      </c>
      <c r="L139" s="40"/>
      <c r="M139" s="194" t="s">
        <v>19</v>
      </c>
      <c r="N139" s="195" t="s">
        <v>47</v>
      </c>
      <c r="O139" s="65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6">
        <f>S139*H139</f>
        <v>0</v>
      </c>
      <c r="U139" s="197" t="s">
        <v>19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530</v>
      </c>
      <c r="AT139" s="198" t="s">
        <v>126</v>
      </c>
      <c r="AU139" s="198" t="s">
        <v>84</v>
      </c>
      <c r="AY139" s="18" t="s">
        <v>124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84</v>
      </c>
      <c r="BK139" s="199">
        <f>ROUND(I139*H139,2)</f>
        <v>0</v>
      </c>
      <c r="BL139" s="18" t="s">
        <v>530</v>
      </c>
      <c r="BM139" s="198" t="s">
        <v>596</v>
      </c>
    </row>
    <row r="140" spans="1:65" s="14" customFormat="1" ht="11.25">
      <c r="B140" s="211"/>
      <c r="C140" s="212"/>
      <c r="D140" s="202" t="s">
        <v>132</v>
      </c>
      <c r="E140" s="213" t="s">
        <v>19</v>
      </c>
      <c r="F140" s="214" t="s">
        <v>571</v>
      </c>
      <c r="G140" s="212"/>
      <c r="H140" s="215">
        <v>1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19"/>
      <c r="U140" s="220"/>
      <c r="AT140" s="221" t="s">
        <v>132</v>
      </c>
      <c r="AU140" s="221" t="s">
        <v>84</v>
      </c>
      <c r="AV140" s="14" t="s">
        <v>86</v>
      </c>
      <c r="AW140" s="14" t="s">
        <v>37</v>
      </c>
      <c r="AX140" s="14" t="s">
        <v>76</v>
      </c>
      <c r="AY140" s="221" t="s">
        <v>124</v>
      </c>
    </row>
    <row r="141" spans="1:65" s="15" customFormat="1" ht="11.25">
      <c r="B141" s="222"/>
      <c r="C141" s="223"/>
      <c r="D141" s="202" t="s">
        <v>132</v>
      </c>
      <c r="E141" s="224" t="s">
        <v>19</v>
      </c>
      <c r="F141" s="225" t="s">
        <v>176</v>
      </c>
      <c r="G141" s="223"/>
      <c r="H141" s="226">
        <v>1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0"/>
      <c r="U141" s="231"/>
      <c r="AT141" s="232" t="s">
        <v>132</v>
      </c>
      <c r="AU141" s="232" t="s">
        <v>84</v>
      </c>
      <c r="AV141" s="15" t="s">
        <v>130</v>
      </c>
      <c r="AW141" s="15" t="s">
        <v>37</v>
      </c>
      <c r="AX141" s="15" t="s">
        <v>84</v>
      </c>
      <c r="AY141" s="232" t="s">
        <v>124</v>
      </c>
    </row>
    <row r="142" spans="1:65" s="2" customFormat="1" ht="48" customHeight="1">
      <c r="A142" s="35"/>
      <c r="B142" s="36"/>
      <c r="C142" s="187" t="s">
        <v>8</v>
      </c>
      <c r="D142" s="187" t="s">
        <v>126</v>
      </c>
      <c r="E142" s="188" t="s">
        <v>597</v>
      </c>
      <c r="F142" s="189" t="s">
        <v>598</v>
      </c>
      <c r="G142" s="190" t="s">
        <v>226</v>
      </c>
      <c r="H142" s="191">
        <v>1</v>
      </c>
      <c r="I142" s="192"/>
      <c r="J142" s="193">
        <f>ROUND(I142*H142,2)</f>
        <v>0</v>
      </c>
      <c r="K142" s="189" t="s">
        <v>19</v>
      </c>
      <c r="L142" s="40"/>
      <c r="M142" s="194" t="s">
        <v>19</v>
      </c>
      <c r="N142" s="195" t="s">
        <v>47</v>
      </c>
      <c r="O142" s="65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6">
        <f>S142*H142</f>
        <v>0</v>
      </c>
      <c r="U142" s="197" t="s">
        <v>19</v>
      </c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530</v>
      </c>
      <c r="AT142" s="198" t="s">
        <v>126</v>
      </c>
      <c r="AU142" s="198" t="s">
        <v>84</v>
      </c>
      <c r="AY142" s="18" t="s">
        <v>124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84</v>
      </c>
      <c r="BK142" s="199">
        <f>ROUND(I142*H142,2)</f>
        <v>0</v>
      </c>
      <c r="BL142" s="18" t="s">
        <v>530</v>
      </c>
      <c r="BM142" s="198" t="s">
        <v>599</v>
      </c>
    </row>
    <row r="143" spans="1:65" s="14" customFormat="1" ht="11.25">
      <c r="B143" s="211"/>
      <c r="C143" s="212"/>
      <c r="D143" s="202" t="s">
        <v>132</v>
      </c>
      <c r="E143" s="213" t="s">
        <v>19</v>
      </c>
      <c r="F143" s="214" t="s">
        <v>571</v>
      </c>
      <c r="G143" s="212"/>
      <c r="H143" s="215">
        <v>1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19"/>
      <c r="U143" s="220"/>
      <c r="AT143" s="221" t="s">
        <v>132</v>
      </c>
      <c r="AU143" s="221" t="s">
        <v>84</v>
      </c>
      <c r="AV143" s="14" t="s">
        <v>86</v>
      </c>
      <c r="AW143" s="14" t="s">
        <v>37</v>
      </c>
      <c r="AX143" s="14" t="s">
        <v>76</v>
      </c>
      <c r="AY143" s="221" t="s">
        <v>124</v>
      </c>
    </row>
    <row r="144" spans="1:65" s="15" customFormat="1" ht="11.25">
      <c r="B144" s="222"/>
      <c r="C144" s="223"/>
      <c r="D144" s="202" t="s">
        <v>132</v>
      </c>
      <c r="E144" s="224" t="s">
        <v>19</v>
      </c>
      <c r="F144" s="225" t="s">
        <v>176</v>
      </c>
      <c r="G144" s="223"/>
      <c r="H144" s="226">
        <v>1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0"/>
      <c r="U144" s="231"/>
      <c r="AT144" s="232" t="s">
        <v>132</v>
      </c>
      <c r="AU144" s="232" t="s">
        <v>84</v>
      </c>
      <c r="AV144" s="15" t="s">
        <v>130</v>
      </c>
      <c r="AW144" s="15" t="s">
        <v>37</v>
      </c>
      <c r="AX144" s="15" t="s">
        <v>84</v>
      </c>
      <c r="AY144" s="232" t="s">
        <v>124</v>
      </c>
    </row>
    <row r="145" spans="1:65" s="2" customFormat="1" ht="16.5" customHeight="1">
      <c r="A145" s="35"/>
      <c r="B145" s="36"/>
      <c r="C145" s="187" t="s">
        <v>220</v>
      </c>
      <c r="D145" s="187" t="s">
        <v>126</v>
      </c>
      <c r="E145" s="188" t="s">
        <v>600</v>
      </c>
      <c r="F145" s="189" t="s">
        <v>601</v>
      </c>
      <c r="G145" s="190" t="s">
        <v>226</v>
      </c>
      <c r="H145" s="191">
        <v>1</v>
      </c>
      <c r="I145" s="192"/>
      <c r="J145" s="193">
        <f>ROUND(I145*H145,2)</f>
        <v>0</v>
      </c>
      <c r="K145" s="189" t="s">
        <v>19</v>
      </c>
      <c r="L145" s="40"/>
      <c r="M145" s="194" t="s">
        <v>19</v>
      </c>
      <c r="N145" s="195" t="s">
        <v>47</v>
      </c>
      <c r="O145" s="65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6">
        <f>S145*H145</f>
        <v>0</v>
      </c>
      <c r="U145" s="197" t="s">
        <v>19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530</v>
      </c>
      <c r="AT145" s="198" t="s">
        <v>126</v>
      </c>
      <c r="AU145" s="198" t="s">
        <v>84</v>
      </c>
      <c r="AY145" s="18" t="s">
        <v>124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84</v>
      </c>
      <c r="BK145" s="199">
        <f>ROUND(I145*H145,2)</f>
        <v>0</v>
      </c>
      <c r="BL145" s="18" t="s">
        <v>530</v>
      </c>
      <c r="BM145" s="198" t="s">
        <v>602</v>
      </c>
    </row>
    <row r="146" spans="1:65" s="13" customFormat="1" ht="11.25">
      <c r="B146" s="200"/>
      <c r="C146" s="201"/>
      <c r="D146" s="202" t="s">
        <v>132</v>
      </c>
      <c r="E146" s="203" t="s">
        <v>19</v>
      </c>
      <c r="F146" s="204" t="s">
        <v>603</v>
      </c>
      <c r="G146" s="201"/>
      <c r="H146" s="203" t="s">
        <v>19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8"/>
      <c r="U146" s="209"/>
      <c r="AT146" s="210" t="s">
        <v>132</v>
      </c>
      <c r="AU146" s="210" t="s">
        <v>84</v>
      </c>
      <c r="AV146" s="13" t="s">
        <v>84</v>
      </c>
      <c r="AW146" s="13" t="s">
        <v>37</v>
      </c>
      <c r="AX146" s="13" t="s">
        <v>76</v>
      </c>
      <c r="AY146" s="210" t="s">
        <v>124</v>
      </c>
    </row>
    <row r="147" spans="1:65" s="13" customFormat="1" ht="33.75">
      <c r="B147" s="200"/>
      <c r="C147" s="201"/>
      <c r="D147" s="202" t="s">
        <v>132</v>
      </c>
      <c r="E147" s="203" t="s">
        <v>19</v>
      </c>
      <c r="F147" s="204" t="s">
        <v>604</v>
      </c>
      <c r="G147" s="201"/>
      <c r="H147" s="203" t="s">
        <v>19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8"/>
      <c r="U147" s="209"/>
      <c r="AT147" s="210" t="s">
        <v>132</v>
      </c>
      <c r="AU147" s="210" t="s">
        <v>84</v>
      </c>
      <c r="AV147" s="13" t="s">
        <v>84</v>
      </c>
      <c r="AW147" s="13" t="s">
        <v>37</v>
      </c>
      <c r="AX147" s="13" t="s">
        <v>76</v>
      </c>
      <c r="AY147" s="210" t="s">
        <v>124</v>
      </c>
    </row>
    <row r="148" spans="1:65" s="13" customFormat="1" ht="22.5">
      <c r="B148" s="200"/>
      <c r="C148" s="201"/>
      <c r="D148" s="202" t="s">
        <v>132</v>
      </c>
      <c r="E148" s="203" t="s">
        <v>19</v>
      </c>
      <c r="F148" s="204" t="s">
        <v>605</v>
      </c>
      <c r="G148" s="201"/>
      <c r="H148" s="203" t="s">
        <v>19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8"/>
      <c r="U148" s="209"/>
      <c r="AT148" s="210" t="s">
        <v>132</v>
      </c>
      <c r="AU148" s="210" t="s">
        <v>84</v>
      </c>
      <c r="AV148" s="13" t="s">
        <v>84</v>
      </c>
      <c r="AW148" s="13" t="s">
        <v>37</v>
      </c>
      <c r="AX148" s="13" t="s">
        <v>76</v>
      </c>
      <c r="AY148" s="210" t="s">
        <v>124</v>
      </c>
    </row>
    <row r="149" spans="1:65" s="13" customFormat="1" ht="22.5">
      <c r="B149" s="200"/>
      <c r="C149" s="201"/>
      <c r="D149" s="202" t="s">
        <v>132</v>
      </c>
      <c r="E149" s="203" t="s">
        <v>19</v>
      </c>
      <c r="F149" s="204" t="s">
        <v>606</v>
      </c>
      <c r="G149" s="201"/>
      <c r="H149" s="203" t="s">
        <v>19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8"/>
      <c r="U149" s="209"/>
      <c r="AT149" s="210" t="s">
        <v>132</v>
      </c>
      <c r="AU149" s="210" t="s">
        <v>84</v>
      </c>
      <c r="AV149" s="13" t="s">
        <v>84</v>
      </c>
      <c r="AW149" s="13" t="s">
        <v>37</v>
      </c>
      <c r="AX149" s="13" t="s">
        <v>76</v>
      </c>
      <c r="AY149" s="210" t="s">
        <v>124</v>
      </c>
    </row>
    <row r="150" spans="1:65" s="14" customFormat="1" ht="11.25">
      <c r="B150" s="211"/>
      <c r="C150" s="212"/>
      <c r="D150" s="202" t="s">
        <v>132</v>
      </c>
      <c r="E150" s="213" t="s">
        <v>19</v>
      </c>
      <c r="F150" s="214" t="s">
        <v>458</v>
      </c>
      <c r="G150" s="212"/>
      <c r="H150" s="215">
        <v>1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19"/>
      <c r="U150" s="220"/>
      <c r="AT150" s="221" t="s">
        <v>132</v>
      </c>
      <c r="AU150" s="221" t="s">
        <v>84</v>
      </c>
      <c r="AV150" s="14" t="s">
        <v>86</v>
      </c>
      <c r="AW150" s="14" t="s">
        <v>37</v>
      </c>
      <c r="AX150" s="14" t="s">
        <v>76</v>
      </c>
      <c r="AY150" s="221" t="s">
        <v>124</v>
      </c>
    </row>
    <row r="151" spans="1:65" s="15" customFormat="1" ht="11.25">
      <c r="B151" s="222"/>
      <c r="C151" s="223"/>
      <c r="D151" s="202" t="s">
        <v>132</v>
      </c>
      <c r="E151" s="224" t="s">
        <v>19</v>
      </c>
      <c r="F151" s="225" t="s">
        <v>176</v>
      </c>
      <c r="G151" s="223"/>
      <c r="H151" s="226">
        <v>1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0"/>
      <c r="U151" s="231"/>
      <c r="AT151" s="232" t="s">
        <v>132</v>
      </c>
      <c r="AU151" s="232" t="s">
        <v>84</v>
      </c>
      <c r="AV151" s="15" t="s">
        <v>130</v>
      </c>
      <c r="AW151" s="15" t="s">
        <v>37</v>
      </c>
      <c r="AX151" s="15" t="s">
        <v>84</v>
      </c>
      <c r="AY151" s="232" t="s">
        <v>124</v>
      </c>
    </row>
    <row r="152" spans="1:65" s="2" customFormat="1" ht="24" customHeight="1">
      <c r="A152" s="35"/>
      <c r="B152" s="36"/>
      <c r="C152" s="187" t="s">
        <v>308</v>
      </c>
      <c r="D152" s="187" t="s">
        <v>126</v>
      </c>
      <c r="E152" s="188" t="s">
        <v>607</v>
      </c>
      <c r="F152" s="189" t="s">
        <v>608</v>
      </c>
      <c r="G152" s="190" t="s">
        <v>226</v>
      </c>
      <c r="H152" s="191">
        <v>1</v>
      </c>
      <c r="I152" s="192"/>
      <c r="J152" s="193">
        <f>ROUND(I152*H152,2)</f>
        <v>0</v>
      </c>
      <c r="K152" s="189" t="s">
        <v>19</v>
      </c>
      <c r="L152" s="40"/>
      <c r="M152" s="194" t="s">
        <v>19</v>
      </c>
      <c r="N152" s="195" t="s">
        <v>47</v>
      </c>
      <c r="O152" s="65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6">
        <f>S152*H152</f>
        <v>0</v>
      </c>
      <c r="U152" s="197" t="s">
        <v>19</v>
      </c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530</v>
      </c>
      <c r="AT152" s="198" t="s">
        <v>126</v>
      </c>
      <c r="AU152" s="198" t="s">
        <v>84</v>
      </c>
      <c r="AY152" s="18" t="s">
        <v>124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84</v>
      </c>
      <c r="BK152" s="199">
        <f>ROUND(I152*H152,2)</f>
        <v>0</v>
      </c>
      <c r="BL152" s="18" t="s">
        <v>530</v>
      </c>
      <c r="BM152" s="198" t="s">
        <v>609</v>
      </c>
    </row>
    <row r="153" spans="1:65" s="14" customFormat="1" ht="11.25">
      <c r="B153" s="211"/>
      <c r="C153" s="212"/>
      <c r="D153" s="202" t="s">
        <v>132</v>
      </c>
      <c r="E153" s="213" t="s">
        <v>19</v>
      </c>
      <c r="F153" s="214" t="s">
        <v>458</v>
      </c>
      <c r="G153" s="212"/>
      <c r="H153" s="215">
        <v>1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19"/>
      <c r="U153" s="220"/>
      <c r="AT153" s="221" t="s">
        <v>132</v>
      </c>
      <c r="AU153" s="221" t="s">
        <v>84</v>
      </c>
      <c r="AV153" s="14" t="s">
        <v>86</v>
      </c>
      <c r="AW153" s="14" t="s">
        <v>37</v>
      </c>
      <c r="AX153" s="14" t="s">
        <v>76</v>
      </c>
      <c r="AY153" s="221" t="s">
        <v>124</v>
      </c>
    </row>
    <row r="154" spans="1:65" s="15" customFormat="1" ht="11.25">
      <c r="B154" s="222"/>
      <c r="C154" s="223"/>
      <c r="D154" s="202" t="s">
        <v>132</v>
      </c>
      <c r="E154" s="224" t="s">
        <v>19</v>
      </c>
      <c r="F154" s="225" t="s">
        <v>176</v>
      </c>
      <c r="G154" s="223"/>
      <c r="H154" s="226">
        <v>1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0"/>
      <c r="U154" s="231"/>
      <c r="AT154" s="232" t="s">
        <v>132</v>
      </c>
      <c r="AU154" s="232" t="s">
        <v>84</v>
      </c>
      <c r="AV154" s="15" t="s">
        <v>130</v>
      </c>
      <c r="AW154" s="15" t="s">
        <v>37</v>
      </c>
      <c r="AX154" s="15" t="s">
        <v>84</v>
      </c>
      <c r="AY154" s="232" t="s">
        <v>124</v>
      </c>
    </row>
    <row r="155" spans="1:65" s="2" customFormat="1" ht="16.5" customHeight="1">
      <c r="A155" s="35"/>
      <c r="B155" s="36"/>
      <c r="C155" s="187" t="s">
        <v>313</v>
      </c>
      <c r="D155" s="187" t="s">
        <v>126</v>
      </c>
      <c r="E155" s="188" t="s">
        <v>610</v>
      </c>
      <c r="F155" s="189" t="s">
        <v>611</v>
      </c>
      <c r="G155" s="190" t="s">
        <v>226</v>
      </c>
      <c r="H155" s="191">
        <v>1</v>
      </c>
      <c r="I155" s="192"/>
      <c r="J155" s="193">
        <f>ROUND(I155*H155,2)</f>
        <v>0</v>
      </c>
      <c r="K155" s="189" t="s">
        <v>19</v>
      </c>
      <c r="L155" s="40"/>
      <c r="M155" s="194" t="s">
        <v>19</v>
      </c>
      <c r="N155" s="195" t="s">
        <v>47</v>
      </c>
      <c r="O155" s="65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6">
        <f>S155*H155</f>
        <v>0</v>
      </c>
      <c r="U155" s="197" t="s">
        <v>19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530</v>
      </c>
      <c r="AT155" s="198" t="s">
        <v>126</v>
      </c>
      <c r="AU155" s="198" t="s">
        <v>84</v>
      </c>
      <c r="AY155" s="18" t="s">
        <v>124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84</v>
      </c>
      <c r="BK155" s="199">
        <f>ROUND(I155*H155,2)</f>
        <v>0</v>
      </c>
      <c r="BL155" s="18" t="s">
        <v>530</v>
      </c>
      <c r="BM155" s="198" t="s">
        <v>612</v>
      </c>
    </row>
    <row r="156" spans="1:65" s="14" customFormat="1" ht="11.25">
      <c r="B156" s="211"/>
      <c r="C156" s="212"/>
      <c r="D156" s="202" t="s">
        <v>132</v>
      </c>
      <c r="E156" s="213" t="s">
        <v>19</v>
      </c>
      <c r="F156" s="214" t="s">
        <v>458</v>
      </c>
      <c r="G156" s="212"/>
      <c r="H156" s="215">
        <v>1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19"/>
      <c r="U156" s="220"/>
      <c r="AT156" s="221" t="s">
        <v>132</v>
      </c>
      <c r="AU156" s="221" t="s">
        <v>84</v>
      </c>
      <c r="AV156" s="14" t="s">
        <v>86</v>
      </c>
      <c r="AW156" s="14" t="s">
        <v>37</v>
      </c>
      <c r="AX156" s="14" t="s">
        <v>76</v>
      </c>
      <c r="AY156" s="221" t="s">
        <v>124</v>
      </c>
    </row>
    <row r="157" spans="1:65" s="13" customFormat="1" ht="33.75">
      <c r="B157" s="200"/>
      <c r="C157" s="201"/>
      <c r="D157" s="202" t="s">
        <v>132</v>
      </c>
      <c r="E157" s="203" t="s">
        <v>19</v>
      </c>
      <c r="F157" s="204" t="s">
        <v>613</v>
      </c>
      <c r="G157" s="201"/>
      <c r="H157" s="203" t="s">
        <v>19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8"/>
      <c r="U157" s="209"/>
      <c r="AT157" s="210" t="s">
        <v>132</v>
      </c>
      <c r="AU157" s="210" t="s">
        <v>84</v>
      </c>
      <c r="AV157" s="13" t="s">
        <v>84</v>
      </c>
      <c r="AW157" s="13" t="s">
        <v>37</v>
      </c>
      <c r="AX157" s="13" t="s">
        <v>76</v>
      </c>
      <c r="AY157" s="210" t="s">
        <v>124</v>
      </c>
    </row>
    <row r="158" spans="1:65" s="13" customFormat="1" ht="11.25">
      <c r="B158" s="200"/>
      <c r="C158" s="201"/>
      <c r="D158" s="202" t="s">
        <v>132</v>
      </c>
      <c r="E158" s="203" t="s">
        <v>19</v>
      </c>
      <c r="F158" s="204" t="s">
        <v>614</v>
      </c>
      <c r="G158" s="201"/>
      <c r="H158" s="203" t="s">
        <v>19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8"/>
      <c r="U158" s="209"/>
      <c r="AT158" s="210" t="s">
        <v>132</v>
      </c>
      <c r="AU158" s="210" t="s">
        <v>84</v>
      </c>
      <c r="AV158" s="13" t="s">
        <v>84</v>
      </c>
      <c r="AW158" s="13" t="s">
        <v>37</v>
      </c>
      <c r="AX158" s="13" t="s">
        <v>76</v>
      </c>
      <c r="AY158" s="210" t="s">
        <v>124</v>
      </c>
    </row>
    <row r="159" spans="1:65" s="13" customFormat="1" ht="11.25">
      <c r="B159" s="200"/>
      <c r="C159" s="201"/>
      <c r="D159" s="202" t="s">
        <v>132</v>
      </c>
      <c r="E159" s="203" t="s">
        <v>19</v>
      </c>
      <c r="F159" s="204" t="s">
        <v>615</v>
      </c>
      <c r="G159" s="201"/>
      <c r="H159" s="203" t="s">
        <v>19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8"/>
      <c r="U159" s="209"/>
      <c r="AT159" s="210" t="s">
        <v>132</v>
      </c>
      <c r="AU159" s="210" t="s">
        <v>84</v>
      </c>
      <c r="AV159" s="13" t="s">
        <v>84</v>
      </c>
      <c r="AW159" s="13" t="s">
        <v>37</v>
      </c>
      <c r="AX159" s="13" t="s">
        <v>76</v>
      </c>
      <c r="AY159" s="210" t="s">
        <v>124</v>
      </c>
    </row>
    <row r="160" spans="1:65" s="13" customFormat="1" ht="22.5">
      <c r="B160" s="200"/>
      <c r="C160" s="201"/>
      <c r="D160" s="202" t="s">
        <v>132</v>
      </c>
      <c r="E160" s="203" t="s">
        <v>19</v>
      </c>
      <c r="F160" s="204" t="s">
        <v>616</v>
      </c>
      <c r="G160" s="201"/>
      <c r="H160" s="203" t="s">
        <v>19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8"/>
      <c r="U160" s="209"/>
      <c r="AT160" s="210" t="s">
        <v>132</v>
      </c>
      <c r="AU160" s="210" t="s">
        <v>84</v>
      </c>
      <c r="AV160" s="13" t="s">
        <v>84</v>
      </c>
      <c r="AW160" s="13" t="s">
        <v>37</v>
      </c>
      <c r="AX160" s="13" t="s">
        <v>76</v>
      </c>
      <c r="AY160" s="210" t="s">
        <v>124</v>
      </c>
    </row>
    <row r="161" spans="1:65" s="13" customFormat="1" ht="11.25">
      <c r="B161" s="200"/>
      <c r="C161" s="201"/>
      <c r="D161" s="202" t="s">
        <v>132</v>
      </c>
      <c r="E161" s="203" t="s">
        <v>19</v>
      </c>
      <c r="F161" s="204" t="s">
        <v>617</v>
      </c>
      <c r="G161" s="201"/>
      <c r="H161" s="203" t="s">
        <v>19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8"/>
      <c r="U161" s="209"/>
      <c r="AT161" s="210" t="s">
        <v>132</v>
      </c>
      <c r="AU161" s="210" t="s">
        <v>84</v>
      </c>
      <c r="AV161" s="13" t="s">
        <v>84</v>
      </c>
      <c r="AW161" s="13" t="s">
        <v>37</v>
      </c>
      <c r="AX161" s="13" t="s">
        <v>76</v>
      </c>
      <c r="AY161" s="210" t="s">
        <v>124</v>
      </c>
    </row>
    <row r="162" spans="1:65" s="13" customFormat="1" ht="22.5">
      <c r="B162" s="200"/>
      <c r="C162" s="201"/>
      <c r="D162" s="202" t="s">
        <v>132</v>
      </c>
      <c r="E162" s="203" t="s">
        <v>19</v>
      </c>
      <c r="F162" s="204" t="s">
        <v>618</v>
      </c>
      <c r="G162" s="201"/>
      <c r="H162" s="203" t="s">
        <v>19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8"/>
      <c r="U162" s="209"/>
      <c r="AT162" s="210" t="s">
        <v>132</v>
      </c>
      <c r="AU162" s="210" t="s">
        <v>84</v>
      </c>
      <c r="AV162" s="13" t="s">
        <v>84</v>
      </c>
      <c r="AW162" s="13" t="s">
        <v>37</v>
      </c>
      <c r="AX162" s="13" t="s">
        <v>76</v>
      </c>
      <c r="AY162" s="210" t="s">
        <v>124</v>
      </c>
    </row>
    <row r="163" spans="1:65" s="15" customFormat="1" ht="11.25">
      <c r="B163" s="222"/>
      <c r="C163" s="223"/>
      <c r="D163" s="202" t="s">
        <v>132</v>
      </c>
      <c r="E163" s="224" t="s">
        <v>19</v>
      </c>
      <c r="F163" s="225" t="s">
        <v>176</v>
      </c>
      <c r="G163" s="223"/>
      <c r="H163" s="226">
        <v>1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0"/>
      <c r="U163" s="231"/>
      <c r="AT163" s="232" t="s">
        <v>132</v>
      </c>
      <c r="AU163" s="232" t="s">
        <v>84</v>
      </c>
      <c r="AV163" s="15" t="s">
        <v>130</v>
      </c>
      <c r="AW163" s="15" t="s">
        <v>37</v>
      </c>
      <c r="AX163" s="15" t="s">
        <v>84</v>
      </c>
      <c r="AY163" s="232" t="s">
        <v>124</v>
      </c>
    </row>
    <row r="164" spans="1:65" s="2" customFormat="1" ht="24" customHeight="1">
      <c r="A164" s="35"/>
      <c r="B164" s="36"/>
      <c r="C164" s="187" t="s">
        <v>319</v>
      </c>
      <c r="D164" s="187" t="s">
        <v>126</v>
      </c>
      <c r="E164" s="188" t="s">
        <v>619</v>
      </c>
      <c r="F164" s="189" t="s">
        <v>620</v>
      </c>
      <c r="G164" s="190" t="s">
        <v>537</v>
      </c>
      <c r="H164" s="191">
        <v>1</v>
      </c>
      <c r="I164" s="192"/>
      <c r="J164" s="193">
        <f>ROUND(I164*H164,2)</f>
        <v>0</v>
      </c>
      <c r="K164" s="189" t="s">
        <v>19</v>
      </c>
      <c r="L164" s="40"/>
      <c r="M164" s="194" t="s">
        <v>19</v>
      </c>
      <c r="N164" s="195" t="s">
        <v>47</v>
      </c>
      <c r="O164" s="65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6">
        <f>S164*H164</f>
        <v>0</v>
      </c>
      <c r="U164" s="197" t="s">
        <v>19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130</v>
      </c>
      <c r="AT164" s="198" t="s">
        <v>126</v>
      </c>
      <c r="AU164" s="198" t="s">
        <v>84</v>
      </c>
      <c r="AY164" s="18" t="s">
        <v>124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84</v>
      </c>
      <c r="BK164" s="199">
        <f>ROUND(I164*H164,2)</f>
        <v>0</v>
      </c>
      <c r="BL164" s="18" t="s">
        <v>130</v>
      </c>
      <c r="BM164" s="198" t="s">
        <v>621</v>
      </c>
    </row>
    <row r="165" spans="1:65" s="14" customFormat="1" ht="11.25">
      <c r="B165" s="211"/>
      <c r="C165" s="212"/>
      <c r="D165" s="202" t="s">
        <v>132</v>
      </c>
      <c r="E165" s="213" t="s">
        <v>19</v>
      </c>
      <c r="F165" s="214" t="s">
        <v>229</v>
      </c>
      <c r="G165" s="212"/>
      <c r="H165" s="215">
        <v>1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19"/>
      <c r="U165" s="220"/>
      <c r="AT165" s="221" t="s">
        <v>132</v>
      </c>
      <c r="AU165" s="221" t="s">
        <v>84</v>
      </c>
      <c r="AV165" s="14" t="s">
        <v>86</v>
      </c>
      <c r="AW165" s="14" t="s">
        <v>37</v>
      </c>
      <c r="AX165" s="14" t="s">
        <v>84</v>
      </c>
      <c r="AY165" s="221" t="s">
        <v>124</v>
      </c>
    </row>
    <row r="166" spans="1:65" s="2" customFormat="1" ht="24" customHeight="1">
      <c r="A166" s="35"/>
      <c r="B166" s="36"/>
      <c r="C166" s="187" t="s">
        <v>325</v>
      </c>
      <c r="D166" s="187" t="s">
        <v>126</v>
      </c>
      <c r="E166" s="188" t="s">
        <v>622</v>
      </c>
      <c r="F166" s="189" t="s">
        <v>623</v>
      </c>
      <c r="G166" s="190" t="s">
        <v>624</v>
      </c>
      <c r="H166" s="191">
        <v>1</v>
      </c>
      <c r="I166" s="192"/>
      <c r="J166" s="193">
        <f>ROUND(I166*H166,2)</f>
        <v>0</v>
      </c>
      <c r="K166" s="189" t="s">
        <v>19</v>
      </c>
      <c r="L166" s="40"/>
      <c r="M166" s="194" t="s">
        <v>19</v>
      </c>
      <c r="N166" s="195" t="s">
        <v>47</v>
      </c>
      <c r="O166" s="65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6">
        <f>S166*H166</f>
        <v>0</v>
      </c>
      <c r="U166" s="197" t="s">
        <v>19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130</v>
      </c>
      <c r="AT166" s="198" t="s">
        <v>126</v>
      </c>
      <c r="AU166" s="198" t="s">
        <v>84</v>
      </c>
      <c r="AY166" s="18" t="s">
        <v>124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84</v>
      </c>
      <c r="BK166" s="199">
        <f>ROUND(I166*H166,2)</f>
        <v>0</v>
      </c>
      <c r="BL166" s="18" t="s">
        <v>130</v>
      </c>
      <c r="BM166" s="198" t="s">
        <v>625</v>
      </c>
    </row>
    <row r="167" spans="1:65" s="14" customFormat="1" ht="11.25">
      <c r="B167" s="211"/>
      <c r="C167" s="212"/>
      <c r="D167" s="202" t="s">
        <v>132</v>
      </c>
      <c r="E167" s="213" t="s">
        <v>19</v>
      </c>
      <c r="F167" s="214" t="s">
        <v>229</v>
      </c>
      <c r="G167" s="212"/>
      <c r="H167" s="215">
        <v>1</v>
      </c>
      <c r="I167" s="216"/>
      <c r="J167" s="212"/>
      <c r="K167" s="212"/>
      <c r="L167" s="217"/>
      <c r="M167" s="233"/>
      <c r="N167" s="234"/>
      <c r="O167" s="234"/>
      <c r="P167" s="234"/>
      <c r="Q167" s="234"/>
      <c r="R167" s="234"/>
      <c r="S167" s="234"/>
      <c r="T167" s="234"/>
      <c r="U167" s="235"/>
      <c r="AT167" s="221" t="s">
        <v>132</v>
      </c>
      <c r="AU167" s="221" t="s">
        <v>84</v>
      </c>
      <c r="AV167" s="14" t="s">
        <v>86</v>
      </c>
      <c r="AW167" s="14" t="s">
        <v>37</v>
      </c>
      <c r="AX167" s="14" t="s">
        <v>84</v>
      </c>
      <c r="AY167" s="221" t="s">
        <v>124</v>
      </c>
    </row>
    <row r="168" spans="1:65" s="2" customFormat="1" ht="6.95" customHeight="1">
      <c r="A168" s="35"/>
      <c r="B168" s="48"/>
      <c r="C168" s="49"/>
      <c r="D168" s="49"/>
      <c r="E168" s="49"/>
      <c r="F168" s="49"/>
      <c r="G168" s="49"/>
      <c r="H168" s="49"/>
      <c r="I168" s="137"/>
      <c r="J168" s="49"/>
      <c r="K168" s="49"/>
      <c r="L168" s="40"/>
      <c r="M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</sheetData>
  <sheetProtection algorithmName="SHA-512" hashValue="8FFwFxoA4S9qTsmomkr8K5Fb/xWBq0275SijFSXPIRX43HhynhzKOIpFR2ayRB7+ZjinSEXFoBp2Gnevj+Z2Vw==" saltValue="5VRpRM7b77uB0zqZ8hHb93TMcMiL9ysiqU2m5Jj33Kl474EFiZCI/Jr0Ap40q9saDezaLWkYgpslNlJ/vkDE7Q==" spinCount="100000" sheet="1" objects="1" scenarios="1" formatColumns="0" formatRows="0" autoFilter="0"/>
  <autoFilter ref="C79:K16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s="1" customFormat="1" ht="37.5" customHeight="1"/>
    <row r="2" spans="2:11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6" customFormat="1" ht="45" customHeight="1">
      <c r="B3" s="255"/>
      <c r="C3" s="382" t="s">
        <v>626</v>
      </c>
      <c r="D3" s="382"/>
      <c r="E3" s="382"/>
      <c r="F3" s="382"/>
      <c r="G3" s="382"/>
      <c r="H3" s="382"/>
      <c r="I3" s="382"/>
      <c r="J3" s="382"/>
      <c r="K3" s="256"/>
    </row>
    <row r="4" spans="2:11" s="1" customFormat="1" ht="25.5" customHeight="1">
      <c r="B4" s="257"/>
      <c r="C4" s="386" t="s">
        <v>627</v>
      </c>
      <c r="D4" s="386"/>
      <c r="E4" s="386"/>
      <c r="F4" s="386"/>
      <c r="G4" s="386"/>
      <c r="H4" s="386"/>
      <c r="I4" s="386"/>
      <c r="J4" s="386"/>
      <c r="K4" s="258"/>
    </row>
    <row r="5" spans="2:11" s="1" customFormat="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s="1" customFormat="1" ht="15" customHeight="1">
      <c r="B6" s="257"/>
      <c r="C6" s="384" t="s">
        <v>628</v>
      </c>
      <c r="D6" s="384"/>
      <c r="E6" s="384"/>
      <c r="F6" s="384"/>
      <c r="G6" s="384"/>
      <c r="H6" s="384"/>
      <c r="I6" s="384"/>
      <c r="J6" s="384"/>
      <c r="K6" s="258"/>
    </row>
    <row r="7" spans="2:11" s="1" customFormat="1" ht="15" customHeight="1">
      <c r="B7" s="261"/>
      <c r="C7" s="384" t="s">
        <v>629</v>
      </c>
      <c r="D7" s="384"/>
      <c r="E7" s="384"/>
      <c r="F7" s="384"/>
      <c r="G7" s="384"/>
      <c r="H7" s="384"/>
      <c r="I7" s="384"/>
      <c r="J7" s="384"/>
      <c r="K7" s="258"/>
    </row>
    <row r="8" spans="2:11" s="1" customFormat="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s="1" customFormat="1" ht="15" customHeight="1">
      <c r="B9" s="261"/>
      <c r="C9" s="384" t="s">
        <v>630</v>
      </c>
      <c r="D9" s="384"/>
      <c r="E9" s="384"/>
      <c r="F9" s="384"/>
      <c r="G9" s="384"/>
      <c r="H9" s="384"/>
      <c r="I9" s="384"/>
      <c r="J9" s="384"/>
      <c r="K9" s="258"/>
    </row>
    <row r="10" spans="2:11" s="1" customFormat="1" ht="15" customHeight="1">
      <c r="B10" s="261"/>
      <c r="C10" s="260"/>
      <c r="D10" s="384" t="s">
        <v>631</v>
      </c>
      <c r="E10" s="384"/>
      <c r="F10" s="384"/>
      <c r="G10" s="384"/>
      <c r="H10" s="384"/>
      <c r="I10" s="384"/>
      <c r="J10" s="384"/>
      <c r="K10" s="258"/>
    </row>
    <row r="11" spans="2:11" s="1" customFormat="1" ht="15" customHeight="1">
      <c r="B11" s="261"/>
      <c r="C11" s="262"/>
      <c r="D11" s="384" t="s">
        <v>632</v>
      </c>
      <c r="E11" s="384"/>
      <c r="F11" s="384"/>
      <c r="G11" s="384"/>
      <c r="H11" s="384"/>
      <c r="I11" s="384"/>
      <c r="J11" s="384"/>
      <c r="K11" s="258"/>
    </row>
    <row r="12" spans="2:11" s="1" customFormat="1" ht="15" customHeight="1">
      <c r="B12" s="261"/>
      <c r="C12" s="262"/>
      <c r="D12" s="260"/>
      <c r="E12" s="260"/>
      <c r="F12" s="260"/>
      <c r="G12" s="260"/>
      <c r="H12" s="260"/>
      <c r="I12" s="260"/>
      <c r="J12" s="260"/>
      <c r="K12" s="258"/>
    </row>
    <row r="13" spans="2:11" s="1" customFormat="1" ht="15" customHeight="1">
      <c r="B13" s="261"/>
      <c r="C13" s="262"/>
      <c r="D13" s="263" t="s">
        <v>633</v>
      </c>
      <c r="E13" s="260"/>
      <c r="F13" s="260"/>
      <c r="G13" s="260"/>
      <c r="H13" s="260"/>
      <c r="I13" s="260"/>
      <c r="J13" s="260"/>
      <c r="K13" s="258"/>
    </row>
    <row r="14" spans="2:11" s="1" customFormat="1" ht="12.75" customHeight="1">
      <c r="B14" s="261"/>
      <c r="C14" s="262"/>
      <c r="D14" s="262"/>
      <c r="E14" s="262"/>
      <c r="F14" s="262"/>
      <c r="G14" s="262"/>
      <c r="H14" s="262"/>
      <c r="I14" s="262"/>
      <c r="J14" s="262"/>
      <c r="K14" s="258"/>
    </row>
    <row r="15" spans="2:11" s="1" customFormat="1" ht="15" customHeight="1">
      <c r="B15" s="261"/>
      <c r="C15" s="262"/>
      <c r="D15" s="384" t="s">
        <v>634</v>
      </c>
      <c r="E15" s="384"/>
      <c r="F15" s="384"/>
      <c r="G15" s="384"/>
      <c r="H15" s="384"/>
      <c r="I15" s="384"/>
      <c r="J15" s="384"/>
      <c r="K15" s="258"/>
    </row>
    <row r="16" spans="2:11" s="1" customFormat="1" ht="15" customHeight="1">
      <c r="B16" s="261"/>
      <c r="C16" s="262"/>
      <c r="D16" s="384" t="s">
        <v>635</v>
      </c>
      <c r="E16" s="384"/>
      <c r="F16" s="384"/>
      <c r="G16" s="384"/>
      <c r="H16" s="384"/>
      <c r="I16" s="384"/>
      <c r="J16" s="384"/>
      <c r="K16" s="258"/>
    </row>
    <row r="17" spans="2:11" s="1" customFormat="1" ht="15" customHeight="1">
      <c r="B17" s="261"/>
      <c r="C17" s="262"/>
      <c r="D17" s="384" t="s">
        <v>636</v>
      </c>
      <c r="E17" s="384"/>
      <c r="F17" s="384"/>
      <c r="G17" s="384"/>
      <c r="H17" s="384"/>
      <c r="I17" s="384"/>
      <c r="J17" s="384"/>
      <c r="K17" s="258"/>
    </row>
    <row r="18" spans="2:11" s="1" customFormat="1" ht="15" customHeight="1">
      <c r="B18" s="261"/>
      <c r="C18" s="262"/>
      <c r="D18" s="262"/>
      <c r="E18" s="264" t="s">
        <v>83</v>
      </c>
      <c r="F18" s="384" t="s">
        <v>637</v>
      </c>
      <c r="G18" s="384"/>
      <c r="H18" s="384"/>
      <c r="I18" s="384"/>
      <c r="J18" s="384"/>
      <c r="K18" s="258"/>
    </row>
    <row r="19" spans="2:11" s="1" customFormat="1" ht="15" customHeight="1">
      <c r="B19" s="261"/>
      <c r="C19" s="262"/>
      <c r="D19" s="262"/>
      <c r="E19" s="264" t="s">
        <v>638</v>
      </c>
      <c r="F19" s="384" t="s">
        <v>639</v>
      </c>
      <c r="G19" s="384"/>
      <c r="H19" s="384"/>
      <c r="I19" s="384"/>
      <c r="J19" s="384"/>
      <c r="K19" s="258"/>
    </row>
    <row r="20" spans="2:11" s="1" customFormat="1" ht="15" customHeight="1">
      <c r="B20" s="261"/>
      <c r="C20" s="262"/>
      <c r="D20" s="262"/>
      <c r="E20" s="264" t="s">
        <v>640</v>
      </c>
      <c r="F20" s="384" t="s">
        <v>641</v>
      </c>
      <c r="G20" s="384"/>
      <c r="H20" s="384"/>
      <c r="I20" s="384"/>
      <c r="J20" s="384"/>
      <c r="K20" s="258"/>
    </row>
    <row r="21" spans="2:11" s="1" customFormat="1" ht="15" customHeight="1">
      <c r="B21" s="261"/>
      <c r="C21" s="262"/>
      <c r="D21" s="262"/>
      <c r="E21" s="264" t="s">
        <v>90</v>
      </c>
      <c r="F21" s="384" t="s">
        <v>91</v>
      </c>
      <c r="G21" s="384"/>
      <c r="H21" s="384"/>
      <c r="I21" s="384"/>
      <c r="J21" s="384"/>
      <c r="K21" s="258"/>
    </row>
    <row r="22" spans="2:11" s="1" customFormat="1" ht="15" customHeight="1">
      <c r="B22" s="261"/>
      <c r="C22" s="262"/>
      <c r="D22" s="262"/>
      <c r="E22" s="264" t="s">
        <v>642</v>
      </c>
      <c r="F22" s="384" t="s">
        <v>643</v>
      </c>
      <c r="G22" s="384"/>
      <c r="H22" s="384"/>
      <c r="I22" s="384"/>
      <c r="J22" s="384"/>
      <c r="K22" s="258"/>
    </row>
    <row r="23" spans="2:11" s="1" customFormat="1" ht="15" customHeight="1">
      <c r="B23" s="261"/>
      <c r="C23" s="262"/>
      <c r="D23" s="262"/>
      <c r="E23" s="264" t="s">
        <v>644</v>
      </c>
      <c r="F23" s="384" t="s">
        <v>645</v>
      </c>
      <c r="G23" s="384"/>
      <c r="H23" s="384"/>
      <c r="I23" s="384"/>
      <c r="J23" s="384"/>
      <c r="K23" s="258"/>
    </row>
    <row r="24" spans="2:11" s="1" customFormat="1" ht="12.75" customHeight="1">
      <c r="B24" s="261"/>
      <c r="C24" s="262"/>
      <c r="D24" s="262"/>
      <c r="E24" s="262"/>
      <c r="F24" s="262"/>
      <c r="G24" s="262"/>
      <c r="H24" s="262"/>
      <c r="I24" s="262"/>
      <c r="J24" s="262"/>
      <c r="K24" s="258"/>
    </row>
    <row r="25" spans="2:11" s="1" customFormat="1" ht="15" customHeight="1">
      <c r="B25" s="261"/>
      <c r="C25" s="384" t="s">
        <v>646</v>
      </c>
      <c r="D25" s="384"/>
      <c r="E25" s="384"/>
      <c r="F25" s="384"/>
      <c r="G25" s="384"/>
      <c r="H25" s="384"/>
      <c r="I25" s="384"/>
      <c r="J25" s="384"/>
      <c r="K25" s="258"/>
    </row>
    <row r="26" spans="2:11" s="1" customFormat="1" ht="15" customHeight="1">
      <c r="B26" s="261"/>
      <c r="C26" s="384" t="s">
        <v>647</v>
      </c>
      <c r="D26" s="384"/>
      <c r="E26" s="384"/>
      <c r="F26" s="384"/>
      <c r="G26" s="384"/>
      <c r="H26" s="384"/>
      <c r="I26" s="384"/>
      <c r="J26" s="384"/>
      <c r="K26" s="258"/>
    </row>
    <row r="27" spans="2:11" s="1" customFormat="1" ht="15" customHeight="1">
      <c r="B27" s="261"/>
      <c r="C27" s="260"/>
      <c r="D27" s="384" t="s">
        <v>648</v>
      </c>
      <c r="E27" s="384"/>
      <c r="F27" s="384"/>
      <c r="G27" s="384"/>
      <c r="H27" s="384"/>
      <c r="I27" s="384"/>
      <c r="J27" s="384"/>
      <c r="K27" s="258"/>
    </row>
    <row r="28" spans="2:11" s="1" customFormat="1" ht="15" customHeight="1">
      <c r="B28" s="261"/>
      <c r="C28" s="262"/>
      <c r="D28" s="384" t="s">
        <v>649</v>
      </c>
      <c r="E28" s="384"/>
      <c r="F28" s="384"/>
      <c r="G28" s="384"/>
      <c r="H28" s="384"/>
      <c r="I28" s="384"/>
      <c r="J28" s="384"/>
      <c r="K28" s="258"/>
    </row>
    <row r="29" spans="2:11" s="1" customFormat="1" ht="12.75" customHeight="1">
      <c r="B29" s="261"/>
      <c r="C29" s="262"/>
      <c r="D29" s="262"/>
      <c r="E29" s="262"/>
      <c r="F29" s="262"/>
      <c r="G29" s="262"/>
      <c r="H29" s="262"/>
      <c r="I29" s="262"/>
      <c r="J29" s="262"/>
      <c r="K29" s="258"/>
    </row>
    <row r="30" spans="2:11" s="1" customFormat="1" ht="15" customHeight="1">
      <c r="B30" s="261"/>
      <c r="C30" s="262"/>
      <c r="D30" s="384" t="s">
        <v>650</v>
      </c>
      <c r="E30" s="384"/>
      <c r="F30" s="384"/>
      <c r="G30" s="384"/>
      <c r="H30" s="384"/>
      <c r="I30" s="384"/>
      <c r="J30" s="384"/>
      <c r="K30" s="258"/>
    </row>
    <row r="31" spans="2:11" s="1" customFormat="1" ht="15" customHeight="1">
      <c r="B31" s="261"/>
      <c r="C31" s="262"/>
      <c r="D31" s="384" t="s">
        <v>651</v>
      </c>
      <c r="E31" s="384"/>
      <c r="F31" s="384"/>
      <c r="G31" s="384"/>
      <c r="H31" s="384"/>
      <c r="I31" s="384"/>
      <c r="J31" s="384"/>
      <c r="K31" s="258"/>
    </row>
    <row r="32" spans="2:11" s="1" customFormat="1" ht="12.75" customHeight="1">
      <c r="B32" s="261"/>
      <c r="C32" s="262"/>
      <c r="D32" s="262"/>
      <c r="E32" s="262"/>
      <c r="F32" s="262"/>
      <c r="G32" s="262"/>
      <c r="H32" s="262"/>
      <c r="I32" s="262"/>
      <c r="J32" s="262"/>
      <c r="K32" s="258"/>
    </row>
    <row r="33" spans="2:11" s="1" customFormat="1" ht="15" customHeight="1">
      <c r="B33" s="261"/>
      <c r="C33" s="262"/>
      <c r="D33" s="384" t="s">
        <v>652</v>
      </c>
      <c r="E33" s="384"/>
      <c r="F33" s="384"/>
      <c r="G33" s="384"/>
      <c r="H33" s="384"/>
      <c r="I33" s="384"/>
      <c r="J33" s="384"/>
      <c r="K33" s="258"/>
    </row>
    <row r="34" spans="2:11" s="1" customFormat="1" ht="15" customHeight="1">
      <c r="B34" s="261"/>
      <c r="C34" s="262"/>
      <c r="D34" s="384" t="s">
        <v>653</v>
      </c>
      <c r="E34" s="384"/>
      <c r="F34" s="384"/>
      <c r="G34" s="384"/>
      <c r="H34" s="384"/>
      <c r="I34" s="384"/>
      <c r="J34" s="384"/>
      <c r="K34" s="258"/>
    </row>
    <row r="35" spans="2:11" s="1" customFormat="1" ht="15" customHeight="1">
      <c r="B35" s="261"/>
      <c r="C35" s="262"/>
      <c r="D35" s="384" t="s">
        <v>654</v>
      </c>
      <c r="E35" s="384"/>
      <c r="F35" s="384"/>
      <c r="G35" s="384"/>
      <c r="H35" s="384"/>
      <c r="I35" s="384"/>
      <c r="J35" s="384"/>
      <c r="K35" s="258"/>
    </row>
    <row r="36" spans="2:11" s="1" customFormat="1" ht="15" customHeight="1">
      <c r="B36" s="261"/>
      <c r="C36" s="262"/>
      <c r="D36" s="260"/>
      <c r="E36" s="263" t="s">
        <v>109</v>
      </c>
      <c r="F36" s="260"/>
      <c r="G36" s="384" t="s">
        <v>655</v>
      </c>
      <c r="H36" s="384"/>
      <c r="I36" s="384"/>
      <c r="J36" s="384"/>
      <c r="K36" s="258"/>
    </row>
    <row r="37" spans="2:11" s="1" customFormat="1" ht="30.75" customHeight="1">
      <c r="B37" s="261"/>
      <c r="C37" s="262"/>
      <c r="D37" s="260"/>
      <c r="E37" s="263" t="s">
        <v>656</v>
      </c>
      <c r="F37" s="260"/>
      <c r="G37" s="384" t="s">
        <v>657</v>
      </c>
      <c r="H37" s="384"/>
      <c r="I37" s="384"/>
      <c r="J37" s="384"/>
      <c r="K37" s="258"/>
    </row>
    <row r="38" spans="2:11" s="1" customFormat="1" ht="15" customHeight="1">
      <c r="B38" s="261"/>
      <c r="C38" s="262"/>
      <c r="D38" s="260"/>
      <c r="E38" s="263" t="s">
        <v>57</v>
      </c>
      <c r="F38" s="260"/>
      <c r="G38" s="384" t="s">
        <v>658</v>
      </c>
      <c r="H38" s="384"/>
      <c r="I38" s="384"/>
      <c r="J38" s="384"/>
      <c r="K38" s="258"/>
    </row>
    <row r="39" spans="2:11" s="1" customFormat="1" ht="15" customHeight="1">
      <c r="B39" s="261"/>
      <c r="C39" s="262"/>
      <c r="D39" s="260"/>
      <c r="E39" s="263" t="s">
        <v>58</v>
      </c>
      <c r="F39" s="260"/>
      <c r="G39" s="384" t="s">
        <v>659</v>
      </c>
      <c r="H39" s="384"/>
      <c r="I39" s="384"/>
      <c r="J39" s="384"/>
      <c r="K39" s="258"/>
    </row>
    <row r="40" spans="2:11" s="1" customFormat="1" ht="15" customHeight="1">
      <c r="B40" s="261"/>
      <c r="C40" s="262"/>
      <c r="D40" s="260"/>
      <c r="E40" s="263" t="s">
        <v>110</v>
      </c>
      <c r="F40" s="260"/>
      <c r="G40" s="384" t="s">
        <v>660</v>
      </c>
      <c r="H40" s="384"/>
      <c r="I40" s="384"/>
      <c r="J40" s="384"/>
      <c r="K40" s="258"/>
    </row>
    <row r="41" spans="2:11" s="1" customFormat="1" ht="15" customHeight="1">
      <c r="B41" s="261"/>
      <c r="C41" s="262"/>
      <c r="D41" s="260"/>
      <c r="E41" s="263" t="s">
        <v>111</v>
      </c>
      <c r="F41" s="260"/>
      <c r="G41" s="384" t="s">
        <v>661</v>
      </c>
      <c r="H41" s="384"/>
      <c r="I41" s="384"/>
      <c r="J41" s="384"/>
      <c r="K41" s="258"/>
    </row>
    <row r="42" spans="2:11" s="1" customFormat="1" ht="15" customHeight="1">
      <c r="B42" s="261"/>
      <c r="C42" s="262"/>
      <c r="D42" s="260"/>
      <c r="E42" s="263" t="s">
        <v>662</v>
      </c>
      <c r="F42" s="260"/>
      <c r="G42" s="384" t="s">
        <v>663</v>
      </c>
      <c r="H42" s="384"/>
      <c r="I42" s="384"/>
      <c r="J42" s="384"/>
      <c r="K42" s="258"/>
    </row>
    <row r="43" spans="2:11" s="1" customFormat="1" ht="15" customHeight="1">
      <c r="B43" s="261"/>
      <c r="C43" s="262"/>
      <c r="D43" s="260"/>
      <c r="E43" s="263"/>
      <c r="F43" s="260"/>
      <c r="G43" s="384" t="s">
        <v>664</v>
      </c>
      <c r="H43" s="384"/>
      <c r="I43" s="384"/>
      <c r="J43" s="384"/>
      <c r="K43" s="258"/>
    </row>
    <row r="44" spans="2:11" s="1" customFormat="1" ht="15" customHeight="1">
      <c r="B44" s="261"/>
      <c r="C44" s="262"/>
      <c r="D44" s="260"/>
      <c r="E44" s="263" t="s">
        <v>665</v>
      </c>
      <c r="F44" s="260"/>
      <c r="G44" s="384" t="s">
        <v>666</v>
      </c>
      <c r="H44" s="384"/>
      <c r="I44" s="384"/>
      <c r="J44" s="384"/>
      <c r="K44" s="258"/>
    </row>
    <row r="45" spans="2:11" s="1" customFormat="1" ht="15" customHeight="1">
      <c r="B45" s="261"/>
      <c r="C45" s="262"/>
      <c r="D45" s="260"/>
      <c r="E45" s="263" t="s">
        <v>113</v>
      </c>
      <c r="F45" s="260"/>
      <c r="G45" s="384" t="s">
        <v>667</v>
      </c>
      <c r="H45" s="384"/>
      <c r="I45" s="384"/>
      <c r="J45" s="384"/>
      <c r="K45" s="258"/>
    </row>
    <row r="46" spans="2:11" s="1" customFormat="1" ht="12.75" customHeight="1">
      <c r="B46" s="261"/>
      <c r="C46" s="262"/>
      <c r="D46" s="260"/>
      <c r="E46" s="260"/>
      <c r="F46" s="260"/>
      <c r="G46" s="260"/>
      <c r="H46" s="260"/>
      <c r="I46" s="260"/>
      <c r="J46" s="260"/>
      <c r="K46" s="258"/>
    </row>
    <row r="47" spans="2:11" s="1" customFormat="1" ht="15" customHeight="1">
      <c r="B47" s="261"/>
      <c r="C47" s="262"/>
      <c r="D47" s="384" t="s">
        <v>668</v>
      </c>
      <c r="E47" s="384"/>
      <c r="F47" s="384"/>
      <c r="G47" s="384"/>
      <c r="H47" s="384"/>
      <c r="I47" s="384"/>
      <c r="J47" s="384"/>
      <c r="K47" s="258"/>
    </row>
    <row r="48" spans="2:11" s="1" customFormat="1" ht="15" customHeight="1">
      <c r="B48" s="261"/>
      <c r="C48" s="262"/>
      <c r="D48" s="262"/>
      <c r="E48" s="384" t="s">
        <v>669</v>
      </c>
      <c r="F48" s="384"/>
      <c r="G48" s="384"/>
      <c r="H48" s="384"/>
      <c r="I48" s="384"/>
      <c r="J48" s="384"/>
      <c r="K48" s="258"/>
    </row>
    <row r="49" spans="2:11" s="1" customFormat="1" ht="15" customHeight="1">
      <c r="B49" s="261"/>
      <c r="C49" s="262"/>
      <c r="D49" s="262"/>
      <c r="E49" s="384" t="s">
        <v>670</v>
      </c>
      <c r="F49" s="384"/>
      <c r="G49" s="384"/>
      <c r="H49" s="384"/>
      <c r="I49" s="384"/>
      <c r="J49" s="384"/>
      <c r="K49" s="258"/>
    </row>
    <row r="50" spans="2:11" s="1" customFormat="1" ht="15" customHeight="1">
      <c r="B50" s="261"/>
      <c r="C50" s="262"/>
      <c r="D50" s="262"/>
      <c r="E50" s="384" t="s">
        <v>671</v>
      </c>
      <c r="F50" s="384"/>
      <c r="G50" s="384"/>
      <c r="H50" s="384"/>
      <c r="I50" s="384"/>
      <c r="J50" s="384"/>
      <c r="K50" s="258"/>
    </row>
    <row r="51" spans="2:11" s="1" customFormat="1" ht="15" customHeight="1">
      <c r="B51" s="261"/>
      <c r="C51" s="262"/>
      <c r="D51" s="384" t="s">
        <v>672</v>
      </c>
      <c r="E51" s="384"/>
      <c r="F51" s="384"/>
      <c r="G51" s="384"/>
      <c r="H51" s="384"/>
      <c r="I51" s="384"/>
      <c r="J51" s="384"/>
      <c r="K51" s="258"/>
    </row>
    <row r="52" spans="2:11" s="1" customFormat="1" ht="25.5" customHeight="1">
      <c r="B52" s="257"/>
      <c r="C52" s="386" t="s">
        <v>673</v>
      </c>
      <c r="D52" s="386"/>
      <c r="E52" s="386"/>
      <c r="F52" s="386"/>
      <c r="G52" s="386"/>
      <c r="H52" s="386"/>
      <c r="I52" s="386"/>
      <c r="J52" s="386"/>
      <c r="K52" s="258"/>
    </row>
    <row r="53" spans="2:11" s="1" customFormat="1" ht="5.25" customHeight="1">
      <c r="B53" s="257"/>
      <c r="C53" s="259"/>
      <c r="D53" s="259"/>
      <c r="E53" s="259"/>
      <c r="F53" s="259"/>
      <c r="G53" s="259"/>
      <c r="H53" s="259"/>
      <c r="I53" s="259"/>
      <c r="J53" s="259"/>
      <c r="K53" s="258"/>
    </row>
    <row r="54" spans="2:11" s="1" customFormat="1" ht="15" customHeight="1">
      <c r="B54" s="257"/>
      <c r="C54" s="384" t="s">
        <v>674</v>
      </c>
      <c r="D54" s="384"/>
      <c r="E54" s="384"/>
      <c r="F54" s="384"/>
      <c r="G54" s="384"/>
      <c r="H54" s="384"/>
      <c r="I54" s="384"/>
      <c r="J54" s="384"/>
      <c r="K54" s="258"/>
    </row>
    <row r="55" spans="2:11" s="1" customFormat="1" ht="15" customHeight="1">
      <c r="B55" s="257"/>
      <c r="C55" s="384" t="s">
        <v>675</v>
      </c>
      <c r="D55" s="384"/>
      <c r="E55" s="384"/>
      <c r="F55" s="384"/>
      <c r="G55" s="384"/>
      <c r="H55" s="384"/>
      <c r="I55" s="384"/>
      <c r="J55" s="384"/>
      <c r="K55" s="258"/>
    </row>
    <row r="56" spans="2:11" s="1" customFormat="1" ht="12.75" customHeight="1">
      <c r="B56" s="257"/>
      <c r="C56" s="260"/>
      <c r="D56" s="260"/>
      <c r="E56" s="260"/>
      <c r="F56" s="260"/>
      <c r="G56" s="260"/>
      <c r="H56" s="260"/>
      <c r="I56" s="260"/>
      <c r="J56" s="260"/>
      <c r="K56" s="258"/>
    </row>
    <row r="57" spans="2:11" s="1" customFormat="1" ht="15" customHeight="1">
      <c r="B57" s="257"/>
      <c r="C57" s="384" t="s">
        <v>676</v>
      </c>
      <c r="D57" s="384"/>
      <c r="E57" s="384"/>
      <c r="F57" s="384"/>
      <c r="G57" s="384"/>
      <c r="H57" s="384"/>
      <c r="I57" s="384"/>
      <c r="J57" s="384"/>
      <c r="K57" s="258"/>
    </row>
    <row r="58" spans="2:11" s="1" customFormat="1" ht="15" customHeight="1">
      <c r="B58" s="257"/>
      <c r="C58" s="262"/>
      <c r="D58" s="384" t="s">
        <v>677</v>
      </c>
      <c r="E58" s="384"/>
      <c r="F58" s="384"/>
      <c r="G58" s="384"/>
      <c r="H58" s="384"/>
      <c r="I58" s="384"/>
      <c r="J58" s="384"/>
      <c r="K58" s="258"/>
    </row>
    <row r="59" spans="2:11" s="1" customFormat="1" ht="15" customHeight="1">
      <c r="B59" s="257"/>
      <c r="C59" s="262"/>
      <c r="D59" s="384" t="s">
        <v>678</v>
      </c>
      <c r="E59" s="384"/>
      <c r="F59" s="384"/>
      <c r="G59" s="384"/>
      <c r="H59" s="384"/>
      <c r="I59" s="384"/>
      <c r="J59" s="384"/>
      <c r="K59" s="258"/>
    </row>
    <row r="60" spans="2:11" s="1" customFormat="1" ht="15" customHeight="1">
      <c r="B60" s="257"/>
      <c r="C60" s="262"/>
      <c r="D60" s="384" t="s">
        <v>679</v>
      </c>
      <c r="E60" s="384"/>
      <c r="F60" s="384"/>
      <c r="G60" s="384"/>
      <c r="H60" s="384"/>
      <c r="I60" s="384"/>
      <c r="J60" s="384"/>
      <c r="K60" s="258"/>
    </row>
    <row r="61" spans="2:11" s="1" customFormat="1" ht="15" customHeight="1">
      <c r="B61" s="257"/>
      <c r="C61" s="262"/>
      <c r="D61" s="384" t="s">
        <v>680</v>
      </c>
      <c r="E61" s="384"/>
      <c r="F61" s="384"/>
      <c r="G61" s="384"/>
      <c r="H61" s="384"/>
      <c r="I61" s="384"/>
      <c r="J61" s="384"/>
      <c r="K61" s="258"/>
    </row>
    <row r="62" spans="2:11" s="1" customFormat="1" ht="15" customHeight="1">
      <c r="B62" s="257"/>
      <c r="C62" s="262"/>
      <c r="D62" s="385" t="s">
        <v>681</v>
      </c>
      <c r="E62" s="385"/>
      <c r="F62" s="385"/>
      <c r="G62" s="385"/>
      <c r="H62" s="385"/>
      <c r="I62" s="385"/>
      <c r="J62" s="385"/>
      <c r="K62" s="258"/>
    </row>
    <row r="63" spans="2:11" s="1" customFormat="1" ht="15" customHeight="1">
      <c r="B63" s="257"/>
      <c r="C63" s="262"/>
      <c r="D63" s="384" t="s">
        <v>682</v>
      </c>
      <c r="E63" s="384"/>
      <c r="F63" s="384"/>
      <c r="G63" s="384"/>
      <c r="H63" s="384"/>
      <c r="I63" s="384"/>
      <c r="J63" s="384"/>
      <c r="K63" s="258"/>
    </row>
    <row r="64" spans="2:11" s="1" customFormat="1" ht="12.75" customHeight="1">
      <c r="B64" s="257"/>
      <c r="C64" s="262"/>
      <c r="D64" s="262"/>
      <c r="E64" s="265"/>
      <c r="F64" s="262"/>
      <c r="G64" s="262"/>
      <c r="H64" s="262"/>
      <c r="I64" s="262"/>
      <c r="J64" s="262"/>
      <c r="K64" s="258"/>
    </row>
    <row r="65" spans="2:11" s="1" customFormat="1" ht="15" customHeight="1">
      <c r="B65" s="257"/>
      <c r="C65" s="262"/>
      <c r="D65" s="384" t="s">
        <v>683</v>
      </c>
      <c r="E65" s="384"/>
      <c r="F65" s="384"/>
      <c r="G65" s="384"/>
      <c r="H65" s="384"/>
      <c r="I65" s="384"/>
      <c r="J65" s="384"/>
      <c r="K65" s="258"/>
    </row>
    <row r="66" spans="2:11" s="1" customFormat="1" ht="15" customHeight="1">
      <c r="B66" s="257"/>
      <c r="C66" s="262"/>
      <c r="D66" s="385" t="s">
        <v>684</v>
      </c>
      <c r="E66" s="385"/>
      <c r="F66" s="385"/>
      <c r="G66" s="385"/>
      <c r="H66" s="385"/>
      <c r="I66" s="385"/>
      <c r="J66" s="385"/>
      <c r="K66" s="258"/>
    </row>
    <row r="67" spans="2:11" s="1" customFormat="1" ht="15" customHeight="1">
      <c r="B67" s="257"/>
      <c r="C67" s="262"/>
      <c r="D67" s="384" t="s">
        <v>685</v>
      </c>
      <c r="E67" s="384"/>
      <c r="F67" s="384"/>
      <c r="G67" s="384"/>
      <c r="H67" s="384"/>
      <c r="I67" s="384"/>
      <c r="J67" s="384"/>
      <c r="K67" s="258"/>
    </row>
    <row r="68" spans="2:11" s="1" customFormat="1" ht="15" customHeight="1">
      <c r="B68" s="257"/>
      <c r="C68" s="262"/>
      <c r="D68" s="384" t="s">
        <v>686</v>
      </c>
      <c r="E68" s="384"/>
      <c r="F68" s="384"/>
      <c r="G68" s="384"/>
      <c r="H68" s="384"/>
      <c r="I68" s="384"/>
      <c r="J68" s="384"/>
      <c r="K68" s="258"/>
    </row>
    <row r="69" spans="2:11" s="1" customFormat="1" ht="15" customHeight="1">
      <c r="B69" s="257"/>
      <c r="C69" s="262"/>
      <c r="D69" s="384" t="s">
        <v>687</v>
      </c>
      <c r="E69" s="384"/>
      <c r="F69" s="384"/>
      <c r="G69" s="384"/>
      <c r="H69" s="384"/>
      <c r="I69" s="384"/>
      <c r="J69" s="384"/>
      <c r="K69" s="258"/>
    </row>
    <row r="70" spans="2:11" s="1" customFormat="1" ht="15" customHeight="1">
      <c r="B70" s="257"/>
      <c r="C70" s="262"/>
      <c r="D70" s="384" t="s">
        <v>688</v>
      </c>
      <c r="E70" s="384"/>
      <c r="F70" s="384"/>
      <c r="G70" s="384"/>
      <c r="H70" s="384"/>
      <c r="I70" s="384"/>
      <c r="J70" s="384"/>
      <c r="K70" s="258"/>
    </row>
    <row r="71" spans="2:1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pans="2:11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pans="2:11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pans="2:11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pans="2:11" s="1" customFormat="1" ht="45" customHeight="1">
      <c r="B75" s="274"/>
      <c r="C75" s="383" t="s">
        <v>689</v>
      </c>
      <c r="D75" s="383"/>
      <c r="E75" s="383"/>
      <c r="F75" s="383"/>
      <c r="G75" s="383"/>
      <c r="H75" s="383"/>
      <c r="I75" s="383"/>
      <c r="J75" s="383"/>
      <c r="K75" s="275"/>
    </row>
    <row r="76" spans="2:11" s="1" customFormat="1" ht="17.25" customHeight="1">
      <c r="B76" s="274"/>
      <c r="C76" s="276" t="s">
        <v>690</v>
      </c>
      <c r="D76" s="276"/>
      <c r="E76" s="276"/>
      <c r="F76" s="276" t="s">
        <v>691</v>
      </c>
      <c r="G76" s="277"/>
      <c r="H76" s="276" t="s">
        <v>58</v>
      </c>
      <c r="I76" s="276" t="s">
        <v>61</v>
      </c>
      <c r="J76" s="276" t="s">
        <v>692</v>
      </c>
      <c r="K76" s="275"/>
    </row>
    <row r="77" spans="2:11" s="1" customFormat="1" ht="17.25" customHeight="1">
      <c r="B77" s="274"/>
      <c r="C77" s="278" t="s">
        <v>693</v>
      </c>
      <c r="D77" s="278"/>
      <c r="E77" s="278"/>
      <c r="F77" s="279" t="s">
        <v>694</v>
      </c>
      <c r="G77" s="280"/>
      <c r="H77" s="278"/>
      <c r="I77" s="278"/>
      <c r="J77" s="278" t="s">
        <v>695</v>
      </c>
      <c r="K77" s="275"/>
    </row>
    <row r="78" spans="2:11" s="1" customFormat="1" ht="5.25" customHeight="1">
      <c r="B78" s="274"/>
      <c r="C78" s="281"/>
      <c r="D78" s="281"/>
      <c r="E78" s="281"/>
      <c r="F78" s="281"/>
      <c r="G78" s="282"/>
      <c r="H78" s="281"/>
      <c r="I78" s="281"/>
      <c r="J78" s="281"/>
      <c r="K78" s="275"/>
    </row>
    <row r="79" spans="2:11" s="1" customFormat="1" ht="15" customHeight="1">
      <c r="B79" s="274"/>
      <c r="C79" s="263" t="s">
        <v>57</v>
      </c>
      <c r="D79" s="281"/>
      <c r="E79" s="281"/>
      <c r="F79" s="283" t="s">
        <v>696</v>
      </c>
      <c r="G79" s="282"/>
      <c r="H79" s="263" t="s">
        <v>697</v>
      </c>
      <c r="I79" s="263" t="s">
        <v>698</v>
      </c>
      <c r="J79" s="263">
        <v>20</v>
      </c>
      <c r="K79" s="275"/>
    </row>
    <row r="80" spans="2:11" s="1" customFormat="1" ht="15" customHeight="1">
      <c r="B80" s="274"/>
      <c r="C80" s="263" t="s">
        <v>699</v>
      </c>
      <c r="D80" s="263"/>
      <c r="E80" s="263"/>
      <c r="F80" s="283" t="s">
        <v>696</v>
      </c>
      <c r="G80" s="282"/>
      <c r="H80" s="263" t="s">
        <v>700</v>
      </c>
      <c r="I80" s="263" t="s">
        <v>698</v>
      </c>
      <c r="J80" s="263">
        <v>120</v>
      </c>
      <c r="K80" s="275"/>
    </row>
    <row r="81" spans="2:11" s="1" customFormat="1" ht="15" customHeight="1">
      <c r="B81" s="284"/>
      <c r="C81" s="263" t="s">
        <v>701</v>
      </c>
      <c r="D81" s="263"/>
      <c r="E81" s="263"/>
      <c r="F81" s="283" t="s">
        <v>702</v>
      </c>
      <c r="G81" s="282"/>
      <c r="H81" s="263" t="s">
        <v>703</v>
      </c>
      <c r="I81" s="263" t="s">
        <v>698</v>
      </c>
      <c r="J81" s="263">
        <v>50</v>
      </c>
      <c r="K81" s="275"/>
    </row>
    <row r="82" spans="2:11" s="1" customFormat="1" ht="15" customHeight="1">
      <c r="B82" s="284"/>
      <c r="C82" s="263" t="s">
        <v>704</v>
      </c>
      <c r="D82" s="263"/>
      <c r="E82" s="263"/>
      <c r="F82" s="283" t="s">
        <v>696</v>
      </c>
      <c r="G82" s="282"/>
      <c r="H82" s="263" t="s">
        <v>705</v>
      </c>
      <c r="I82" s="263" t="s">
        <v>706</v>
      </c>
      <c r="J82" s="263"/>
      <c r="K82" s="275"/>
    </row>
    <row r="83" spans="2:11" s="1" customFormat="1" ht="15" customHeight="1">
      <c r="B83" s="284"/>
      <c r="C83" s="285" t="s">
        <v>707</v>
      </c>
      <c r="D83" s="285"/>
      <c r="E83" s="285"/>
      <c r="F83" s="286" t="s">
        <v>702</v>
      </c>
      <c r="G83" s="285"/>
      <c r="H83" s="285" t="s">
        <v>708</v>
      </c>
      <c r="I83" s="285" t="s">
        <v>698</v>
      </c>
      <c r="J83" s="285">
        <v>15</v>
      </c>
      <c r="K83" s="275"/>
    </row>
    <row r="84" spans="2:11" s="1" customFormat="1" ht="15" customHeight="1">
      <c r="B84" s="284"/>
      <c r="C84" s="285" t="s">
        <v>709</v>
      </c>
      <c r="D84" s="285"/>
      <c r="E84" s="285"/>
      <c r="F84" s="286" t="s">
        <v>702</v>
      </c>
      <c r="G84" s="285"/>
      <c r="H84" s="285" t="s">
        <v>710</v>
      </c>
      <c r="I84" s="285" t="s">
        <v>698</v>
      </c>
      <c r="J84" s="285">
        <v>15</v>
      </c>
      <c r="K84" s="275"/>
    </row>
    <row r="85" spans="2:11" s="1" customFormat="1" ht="15" customHeight="1">
      <c r="B85" s="284"/>
      <c r="C85" s="285" t="s">
        <v>711</v>
      </c>
      <c r="D85" s="285"/>
      <c r="E85" s="285"/>
      <c r="F85" s="286" t="s">
        <v>702</v>
      </c>
      <c r="G85" s="285"/>
      <c r="H85" s="285" t="s">
        <v>712</v>
      </c>
      <c r="I85" s="285" t="s">
        <v>698</v>
      </c>
      <c r="J85" s="285">
        <v>20</v>
      </c>
      <c r="K85" s="275"/>
    </row>
    <row r="86" spans="2:11" s="1" customFormat="1" ht="15" customHeight="1">
      <c r="B86" s="284"/>
      <c r="C86" s="285" t="s">
        <v>713</v>
      </c>
      <c r="D86" s="285"/>
      <c r="E86" s="285"/>
      <c r="F86" s="286" t="s">
        <v>702</v>
      </c>
      <c r="G86" s="285"/>
      <c r="H86" s="285" t="s">
        <v>714</v>
      </c>
      <c r="I86" s="285" t="s">
        <v>698</v>
      </c>
      <c r="J86" s="285">
        <v>20</v>
      </c>
      <c r="K86" s="275"/>
    </row>
    <row r="87" spans="2:11" s="1" customFormat="1" ht="15" customHeight="1">
      <c r="B87" s="284"/>
      <c r="C87" s="263" t="s">
        <v>715</v>
      </c>
      <c r="D87" s="263"/>
      <c r="E87" s="263"/>
      <c r="F87" s="283" t="s">
        <v>702</v>
      </c>
      <c r="G87" s="282"/>
      <c r="H87" s="263" t="s">
        <v>716</v>
      </c>
      <c r="I87" s="263" t="s">
        <v>698</v>
      </c>
      <c r="J87" s="263">
        <v>50</v>
      </c>
      <c r="K87" s="275"/>
    </row>
    <row r="88" spans="2:11" s="1" customFormat="1" ht="15" customHeight="1">
      <c r="B88" s="284"/>
      <c r="C88" s="263" t="s">
        <v>717</v>
      </c>
      <c r="D88" s="263"/>
      <c r="E88" s="263"/>
      <c r="F88" s="283" t="s">
        <v>702</v>
      </c>
      <c r="G88" s="282"/>
      <c r="H88" s="263" t="s">
        <v>718</v>
      </c>
      <c r="I88" s="263" t="s">
        <v>698</v>
      </c>
      <c r="J88" s="263">
        <v>20</v>
      </c>
      <c r="K88" s="275"/>
    </row>
    <row r="89" spans="2:11" s="1" customFormat="1" ht="15" customHeight="1">
      <c r="B89" s="284"/>
      <c r="C89" s="263" t="s">
        <v>719</v>
      </c>
      <c r="D89" s="263"/>
      <c r="E89" s="263"/>
      <c r="F89" s="283" t="s">
        <v>702</v>
      </c>
      <c r="G89" s="282"/>
      <c r="H89" s="263" t="s">
        <v>720</v>
      </c>
      <c r="I89" s="263" t="s">
        <v>698</v>
      </c>
      <c r="J89" s="263">
        <v>20</v>
      </c>
      <c r="K89" s="275"/>
    </row>
    <row r="90" spans="2:11" s="1" customFormat="1" ht="15" customHeight="1">
      <c r="B90" s="284"/>
      <c r="C90" s="263" t="s">
        <v>721</v>
      </c>
      <c r="D90" s="263"/>
      <c r="E90" s="263"/>
      <c r="F90" s="283" t="s">
        <v>702</v>
      </c>
      <c r="G90" s="282"/>
      <c r="H90" s="263" t="s">
        <v>722</v>
      </c>
      <c r="I90" s="263" t="s">
        <v>698</v>
      </c>
      <c r="J90" s="263">
        <v>50</v>
      </c>
      <c r="K90" s="275"/>
    </row>
    <row r="91" spans="2:11" s="1" customFormat="1" ht="15" customHeight="1">
      <c r="B91" s="284"/>
      <c r="C91" s="263" t="s">
        <v>723</v>
      </c>
      <c r="D91" s="263"/>
      <c r="E91" s="263"/>
      <c r="F91" s="283" t="s">
        <v>702</v>
      </c>
      <c r="G91" s="282"/>
      <c r="H91" s="263" t="s">
        <v>723</v>
      </c>
      <c r="I91" s="263" t="s">
        <v>698</v>
      </c>
      <c r="J91" s="263">
        <v>50</v>
      </c>
      <c r="K91" s="275"/>
    </row>
    <row r="92" spans="2:11" s="1" customFormat="1" ht="15" customHeight="1">
      <c r="B92" s="284"/>
      <c r="C92" s="263" t="s">
        <v>724</v>
      </c>
      <c r="D92" s="263"/>
      <c r="E92" s="263"/>
      <c r="F92" s="283" t="s">
        <v>702</v>
      </c>
      <c r="G92" s="282"/>
      <c r="H92" s="263" t="s">
        <v>725</v>
      </c>
      <c r="I92" s="263" t="s">
        <v>698</v>
      </c>
      <c r="J92" s="263">
        <v>255</v>
      </c>
      <c r="K92" s="275"/>
    </row>
    <row r="93" spans="2:11" s="1" customFormat="1" ht="15" customHeight="1">
      <c r="B93" s="284"/>
      <c r="C93" s="263" t="s">
        <v>726</v>
      </c>
      <c r="D93" s="263"/>
      <c r="E93" s="263"/>
      <c r="F93" s="283" t="s">
        <v>696</v>
      </c>
      <c r="G93" s="282"/>
      <c r="H93" s="263" t="s">
        <v>727</v>
      </c>
      <c r="I93" s="263" t="s">
        <v>728</v>
      </c>
      <c r="J93" s="263"/>
      <c r="K93" s="275"/>
    </row>
    <row r="94" spans="2:11" s="1" customFormat="1" ht="15" customHeight="1">
      <c r="B94" s="284"/>
      <c r="C94" s="263" t="s">
        <v>729</v>
      </c>
      <c r="D94" s="263"/>
      <c r="E94" s="263"/>
      <c r="F94" s="283" t="s">
        <v>696</v>
      </c>
      <c r="G94" s="282"/>
      <c r="H94" s="263" t="s">
        <v>730</v>
      </c>
      <c r="I94" s="263" t="s">
        <v>731</v>
      </c>
      <c r="J94" s="263"/>
      <c r="K94" s="275"/>
    </row>
    <row r="95" spans="2:11" s="1" customFormat="1" ht="15" customHeight="1">
      <c r="B95" s="284"/>
      <c r="C95" s="263" t="s">
        <v>732</v>
      </c>
      <c r="D95" s="263"/>
      <c r="E95" s="263"/>
      <c r="F95" s="283" t="s">
        <v>696</v>
      </c>
      <c r="G95" s="282"/>
      <c r="H95" s="263" t="s">
        <v>732</v>
      </c>
      <c r="I95" s="263" t="s">
        <v>731</v>
      </c>
      <c r="J95" s="263"/>
      <c r="K95" s="275"/>
    </row>
    <row r="96" spans="2:11" s="1" customFormat="1" ht="15" customHeight="1">
      <c r="B96" s="284"/>
      <c r="C96" s="263" t="s">
        <v>42</v>
      </c>
      <c r="D96" s="263"/>
      <c r="E96" s="263"/>
      <c r="F96" s="283" t="s">
        <v>696</v>
      </c>
      <c r="G96" s="282"/>
      <c r="H96" s="263" t="s">
        <v>733</v>
      </c>
      <c r="I96" s="263" t="s">
        <v>731</v>
      </c>
      <c r="J96" s="263"/>
      <c r="K96" s="275"/>
    </row>
    <row r="97" spans="2:11" s="1" customFormat="1" ht="15" customHeight="1">
      <c r="B97" s="284"/>
      <c r="C97" s="263" t="s">
        <v>52</v>
      </c>
      <c r="D97" s="263"/>
      <c r="E97" s="263"/>
      <c r="F97" s="283" t="s">
        <v>696</v>
      </c>
      <c r="G97" s="282"/>
      <c r="H97" s="263" t="s">
        <v>734</v>
      </c>
      <c r="I97" s="263" t="s">
        <v>731</v>
      </c>
      <c r="J97" s="263"/>
      <c r="K97" s="275"/>
    </row>
    <row r="98" spans="2:11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pans="2:11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pans="2:11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pans="2:1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pans="2:11" s="1" customFormat="1" ht="45" customHeight="1">
      <c r="B102" s="274"/>
      <c r="C102" s="383" t="s">
        <v>735</v>
      </c>
      <c r="D102" s="383"/>
      <c r="E102" s="383"/>
      <c r="F102" s="383"/>
      <c r="G102" s="383"/>
      <c r="H102" s="383"/>
      <c r="I102" s="383"/>
      <c r="J102" s="383"/>
      <c r="K102" s="275"/>
    </row>
    <row r="103" spans="2:11" s="1" customFormat="1" ht="17.25" customHeight="1">
      <c r="B103" s="274"/>
      <c r="C103" s="276" t="s">
        <v>690</v>
      </c>
      <c r="D103" s="276"/>
      <c r="E103" s="276"/>
      <c r="F103" s="276" t="s">
        <v>691</v>
      </c>
      <c r="G103" s="277"/>
      <c r="H103" s="276" t="s">
        <v>58</v>
      </c>
      <c r="I103" s="276" t="s">
        <v>61</v>
      </c>
      <c r="J103" s="276" t="s">
        <v>692</v>
      </c>
      <c r="K103" s="275"/>
    </row>
    <row r="104" spans="2:11" s="1" customFormat="1" ht="17.25" customHeight="1">
      <c r="B104" s="274"/>
      <c r="C104" s="278" t="s">
        <v>693</v>
      </c>
      <c r="D104" s="278"/>
      <c r="E104" s="278"/>
      <c r="F104" s="279" t="s">
        <v>694</v>
      </c>
      <c r="G104" s="280"/>
      <c r="H104" s="278"/>
      <c r="I104" s="278"/>
      <c r="J104" s="278" t="s">
        <v>695</v>
      </c>
      <c r="K104" s="275"/>
    </row>
    <row r="105" spans="2:11" s="1" customFormat="1" ht="5.25" customHeight="1">
      <c r="B105" s="274"/>
      <c r="C105" s="276"/>
      <c r="D105" s="276"/>
      <c r="E105" s="276"/>
      <c r="F105" s="276"/>
      <c r="G105" s="292"/>
      <c r="H105" s="276"/>
      <c r="I105" s="276"/>
      <c r="J105" s="276"/>
      <c r="K105" s="275"/>
    </row>
    <row r="106" spans="2:11" s="1" customFormat="1" ht="15" customHeight="1">
      <c r="B106" s="274"/>
      <c r="C106" s="263" t="s">
        <v>57</v>
      </c>
      <c r="D106" s="281"/>
      <c r="E106" s="281"/>
      <c r="F106" s="283" t="s">
        <v>696</v>
      </c>
      <c r="G106" s="292"/>
      <c r="H106" s="263" t="s">
        <v>736</v>
      </c>
      <c r="I106" s="263" t="s">
        <v>698</v>
      </c>
      <c r="J106" s="263">
        <v>20</v>
      </c>
      <c r="K106" s="275"/>
    </row>
    <row r="107" spans="2:11" s="1" customFormat="1" ht="15" customHeight="1">
      <c r="B107" s="274"/>
      <c r="C107" s="263" t="s">
        <v>699</v>
      </c>
      <c r="D107" s="263"/>
      <c r="E107" s="263"/>
      <c r="F107" s="283" t="s">
        <v>696</v>
      </c>
      <c r="G107" s="263"/>
      <c r="H107" s="263" t="s">
        <v>736</v>
      </c>
      <c r="I107" s="263" t="s">
        <v>698</v>
      </c>
      <c r="J107" s="263">
        <v>120</v>
      </c>
      <c r="K107" s="275"/>
    </row>
    <row r="108" spans="2:11" s="1" customFormat="1" ht="15" customHeight="1">
      <c r="B108" s="284"/>
      <c r="C108" s="263" t="s">
        <v>701</v>
      </c>
      <c r="D108" s="263"/>
      <c r="E108" s="263"/>
      <c r="F108" s="283" t="s">
        <v>702</v>
      </c>
      <c r="G108" s="263"/>
      <c r="H108" s="263" t="s">
        <v>736</v>
      </c>
      <c r="I108" s="263" t="s">
        <v>698</v>
      </c>
      <c r="J108" s="263">
        <v>50</v>
      </c>
      <c r="K108" s="275"/>
    </row>
    <row r="109" spans="2:11" s="1" customFormat="1" ht="15" customHeight="1">
      <c r="B109" s="284"/>
      <c r="C109" s="263" t="s">
        <v>704</v>
      </c>
      <c r="D109" s="263"/>
      <c r="E109" s="263"/>
      <c r="F109" s="283" t="s">
        <v>696</v>
      </c>
      <c r="G109" s="263"/>
      <c r="H109" s="263" t="s">
        <v>736</v>
      </c>
      <c r="I109" s="263" t="s">
        <v>706</v>
      </c>
      <c r="J109" s="263"/>
      <c r="K109" s="275"/>
    </row>
    <row r="110" spans="2:11" s="1" customFormat="1" ht="15" customHeight="1">
      <c r="B110" s="284"/>
      <c r="C110" s="263" t="s">
        <v>715</v>
      </c>
      <c r="D110" s="263"/>
      <c r="E110" s="263"/>
      <c r="F110" s="283" t="s">
        <v>702</v>
      </c>
      <c r="G110" s="263"/>
      <c r="H110" s="263" t="s">
        <v>736</v>
      </c>
      <c r="I110" s="263" t="s">
        <v>698</v>
      </c>
      <c r="J110" s="263">
        <v>50</v>
      </c>
      <c r="K110" s="275"/>
    </row>
    <row r="111" spans="2:11" s="1" customFormat="1" ht="15" customHeight="1">
      <c r="B111" s="284"/>
      <c r="C111" s="263" t="s">
        <v>723</v>
      </c>
      <c r="D111" s="263"/>
      <c r="E111" s="263"/>
      <c r="F111" s="283" t="s">
        <v>702</v>
      </c>
      <c r="G111" s="263"/>
      <c r="H111" s="263" t="s">
        <v>736</v>
      </c>
      <c r="I111" s="263" t="s">
        <v>698</v>
      </c>
      <c r="J111" s="263">
        <v>50</v>
      </c>
      <c r="K111" s="275"/>
    </row>
    <row r="112" spans="2:11" s="1" customFormat="1" ht="15" customHeight="1">
      <c r="B112" s="284"/>
      <c r="C112" s="263" t="s">
        <v>721</v>
      </c>
      <c r="D112" s="263"/>
      <c r="E112" s="263"/>
      <c r="F112" s="283" t="s">
        <v>702</v>
      </c>
      <c r="G112" s="263"/>
      <c r="H112" s="263" t="s">
        <v>736</v>
      </c>
      <c r="I112" s="263" t="s">
        <v>698</v>
      </c>
      <c r="J112" s="263">
        <v>50</v>
      </c>
      <c r="K112" s="275"/>
    </row>
    <row r="113" spans="2:11" s="1" customFormat="1" ht="15" customHeight="1">
      <c r="B113" s="284"/>
      <c r="C113" s="263" t="s">
        <v>57</v>
      </c>
      <c r="D113" s="263"/>
      <c r="E113" s="263"/>
      <c r="F113" s="283" t="s">
        <v>696</v>
      </c>
      <c r="G113" s="263"/>
      <c r="H113" s="263" t="s">
        <v>737</v>
      </c>
      <c r="I113" s="263" t="s">
        <v>698</v>
      </c>
      <c r="J113" s="263">
        <v>20</v>
      </c>
      <c r="K113" s="275"/>
    </row>
    <row r="114" spans="2:11" s="1" customFormat="1" ht="15" customHeight="1">
      <c r="B114" s="284"/>
      <c r="C114" s="263" t="s">
        <v>738</v>
      </c>
      <c r="D114" s="263"/>
      <c r="E114" s="263"/>
      <c r="F114" s="283" t="s">
        <v>696</v>
      </c>
      <c r="G114" s="263"/>
      <c r="H114" s="263" t="s">
        <v>739</v>
      </c>
      <c r="I114" s="263" t="s">
        <v>698</v>
      </c>
      <c r="J114" s="263">
        <v>120</v>
      </c>
      <c r="K114" s="275"/>
    </row>
    <row r="115" spans="2:11" s="1" customFormat="1" ht="15" customHeight="1">
      <c r="B115" s="284"/>
      <c r="C115" s="263" t="s">
        <v>42</v>
      </c>
      <c r="D115" s="263"/>
      <c r="E115" s="263"/>
      <c r="F115" s="283" t="s">
        <v>696</v>
      </c>
      <c r="G115" s="263"/>
      <c r="H115" s="263" t="s">
        <v>740</v>
      </c>
      <c r="I115" s="263" t="s">
        <v>731</v>
      </c>
      <c r="J115" s="263"/>
      <c r="K115" s="275"/>
    </row>
    <row r="116" spans="2:11" s="1" customFormat="1" ht="15" customHeight="1">
      <c r="B116" s="284"/>
      <c r="C116" s="263" t="s">
        <v>52</v>
      </c>
      <c r="D116" s="263"/>
      <c r="E116" s="263"/>
      <c r="F116" s="283" t="s">
        <v>696</v>
      </c>
      <c r="G116" s="263"/>
      <c r="H116" s="263" t="s">
        <v>741</v>
      </c>
      <c r="I116" s="263" t="s">
        <v>731</v>
      </c>
      <c r="J116" s="263"/>
      <c r="K116" s="275"/>
    </row>
    <row r="117" spans="2:11" s="1" customFormat="1" ht="15" customHeight="1">
      <c r="B117" s="284"/>
      <c r="C117" s="263" t="s">
        <v>61</v>
      </c>
      <c r="D117" s="263"/>
      <c r="E117" s="263"/>
      <c r="F117" s="283" t="s">
        <v>696</v>
      </c>
      <c r="G117" s="263"/>
      <c r="H117" s="263" t="s">
        <v>742</v>
      </c>
      <c r="I117" s="263" t="s">
        <v>743</v>
      </c>
      <c r="J117" s="263"/>
      <c r="K117" s="275"/>
    </row>
    <row r="118" spans="2:11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pans="2:11" s="1" customFormat="1" ht="18.75" customHeight="1">
      <c r="B119" s="294"/>
      <c r="C119" s="260"/>
      <c r="D119" s="260"/>
      <c r="E119" s="260"/>
      <c r="F119" s="295"/>
      <c r="G119" s="260"/>
      <c r="H119" s="260"/>
      <c r="I119" s="260"/>
      <c r="J119" s="260"/>
      <c r="K119" s="294"/>
    </row>
    <row r="120" spans="2:11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82" t="s">
        <v>744</v>
      </c>
      <c r="D122" s="382"/>
      <c r="E122" s="382"/>
      <c r="F122" s="382"/>
      <c r="G122" s="382"/>
      <c r="H122" s="382"/>
      <c r="I122" s="382"/>
      <c r="J122" s="382"/>
      <c r="K122" s="300"/>
    </row>
    <row r="123" spans="2:11" s="1" customFormat="1" ht="17.25" customHeight="1">
      <c r="B123" s="301"/>
      <c r="C123" s="276" t="s">
        <v>690</v>
      </c>
      <c r="D123" s="276"/>
      <c r="E123" s="276"/>
      <c r="F123" s="276" t="s">
        <v>691</v>
      </c>
      <c r="G123" s="277"/>
      <c r="H123" s="276" t="s">
        <v>58</v>
      </c>
      <c r="I123" s="276" t="s">
        <v>61</v>
      </c>
      <c r="J123" s="276" t="s">
        <v>692</v>
      </c>
      <c r="K123" s="302"/>
    </row>
    <row r="124" spans="2:11" s="1" customFormat="1" ht="17.25" customHeight="1">
      <c r="B124" s="301"/>
      <c r="C124" s="278" t="s">
        <v>693</v>
      </c>
      <c r="D124" s="278"/>
      <c r="E124" s="278"/>
      <c r="F124" s="279" t="s">
        <v>694</v>
      </c>
      <c r="G124" s="280"/>
      <c r="H124" s="278"/>
      <c r="I124" s="278"/>
      <c r="J124" s="278" t="s">
        <v>695</v>
      </c>
      <c r="K124" s="302"/>
    </row>
    <row r="125" spans="2:11" s="1" customFormat="1" ht="5.25" customHeight="1">
      <c r="B125" s="303"/>
      <c r="C125" s="281"/>
      <c r="D125" s="281"/>
      <c r="E125" s="281"/>
      <c r="F125" s="281"/>
      <c r="G125" s="263"/>
      <c r="H125" s="281"/>
      <c r="I125" s="281"/>
      <c r="J125" s="281"/>
      <c r="K125" s="304"/>
    </row>
    <row r="126" spans="2:11" s="1" customFormat="1" ht="15" customHeight="1">
      <c r="B126" s="303"/>
      <c r="C126" s="263" t="s">
        <v>699</v>
      </c>
      <c r="D126" s="281"/>
      <c r="E126" s="281"/>
      <c r="F126" s="283" t="s">
        <v>696</v>
      </c>
      <c r="G126" s="263"/>
      <c r="H126" s="263" t="s">
        <v>736</v>
      </c>
      <c r="I126" s="263" t="s">
        <v>698</v>
      </c>
      <c r="J126" s="263">
        <v>120</v>
      </c>
      <c r="K126" s="305"/>
    </row>
    <row r="127" spans="2:11" s="1" customFormat="1" ht="15" customHeight="1">
      <c r="B127" s="303"/>
      <c r="C127" s="263" t="s">
        <v>745</v>
      </c>
      <c r="D127" s="263"/>
      <c r="E127" s="263"/>
      <c r="F127" s="283" t="s">
        <v>696</v>
      </c>
      <c r="G127" s="263"/>
      <c r="H127" s="263" t="s">
        <v>746</v>
      </c>
      <c r="I127" s="263" t="s">
        <v>698</v>
      </c>
      <c r="J127" s="263" t="s">
        <v>747</v>
      </c>
      <c r="K127" s="305"/>
    </row>
    <row r="128" spans="2:11" s="1" customFormat="1" ht="15" customHeight="1">
      <c r="B128" s="303"/>
      <c r="C128" s="263" t="s">
        <v>644</v>
      </c>
      <c r="D128" s="263"/>
      <c r="E128" s="263"/>
      <c r="F128" s="283" t="s">
        <v>696</v>
      </c>
      <c r="G128" s="263"/>
      <c r="H128" s="263" t="s">
        <v>748</v>
      </c>
      <c r="I128" s="263" t="s">
        <v>698</v>
      </c>
      <c r="J128" s="263" t="s">
        <v>747</v>
      </c>
      <c r="K128" s="305"/>
    </row>
    <row r="129" spans="2:11" s="1" customFormat="1" ht="15" customHeight="1">
      <c r="B129" s="303"/>
      <c r="C129" s="263" t="s">
        <v>707</v>
      </c>
      <c r="D129" s="263"/>
      <c r="E129" s="263"/>
      <c r="F129" s="283" t="s">
        <v>702</v>
      </c>
      <c r="G129" s="263"/>
      <c r="H129" s="263" t="s">
        <v>708</v>
      </c>
      <c r="I129" s="263" t="s">
        <v>698</v>
      </c>
      <c r="J129" s="263">
        <v>15</v>
      </c>
      <c r="K129" s="305"/>
    </row>
    <row r="130" spans="2:11" s="1" customFormat="1" ht="15" customHeight="1">
      <c r="B130" s="303"/>
      <c r="C130" s="285" t="s">
        <v>709</v>
      </c>
      <c r="D130" s="285"/>
      <c r="E130" s="285"/>
      <c r="F130" s="286" t="s">
        <v>702</v>
      </c>
      <c r="G130" s="285"/>
      <c r="H130" s="285" t="s">
        <v>710</v>
      </c>
      <c r="I130" s="285" t="s">
        <v>698</v>
      </c>
      <c r="J130" s="285">
        <v>15</v>
      </c>
      <c r="K130" s="305"/>
    </row>
    <row r="131" spans="2:11" s="1" customFormat="1" ht="15" customHeight="1">
      <c r="B131" s="303"/>
      <c r="C131" s="285" t="s">
        <v>711</v>
      </c>
      <c r="D131" s="285"/>
      <c r="E131" s="285"/>
      <c r="F131" s="286" t="s">
        <v>702</v>
      </c>
      <c r="G131" s="285"/>
      <c r="H131" s="285" t="s">
        <v>712</v>
      </c>
      <c r="I131" s="285" t="s">
        <v>698</v>
      </c>
      <c r="J131" s="285">
        <v>20</v>
      </c>
      <c r="K131" s="305"/>
    </row>
    <row r="132" spans="2:11" s="1" customFormat="1" ht="15" customHeight="1">
      <c r="B132" s="303"/>
      <c r="C132" s="285" t="s">
        <v>713</v>
      </c>
      <c r="D132" s="285"/>
      <c r="E132" s="285"/>
      <c r="F132" s="286" t="s">
        <v>702</v>
      </c>
      <c r="G132" s="285"/>
      <c r="H132" s="285" t="s">
        <v>714</v>
      </c>
      <c r="I132" s="285" t="s">
        <v>698</v>
      </c>
      <c r="J132" s="285">
        <v>20</v>
      </c>
      <c r="K132" s="305"/>
    </row>
    <row r="133" spans="2:11" s="1" customFormat="1" ht="15" customHeight="1">
      <c r="B133" s="303"/>
      <c r="C133" s="263" t="s">
        <v>701</v>
      </c>
      <c r="D133" s="263"/>
      <c r="E133" s="263"/>
      <c r="F133" s="283" t="s">
        <v>702</v>
      </c>
      <c r="G133" s="263"/>
      <c r="H133" s="263" t="s">
        <v>736</v>
      </c>
      <c r="I133" s="263" t="s">
        <v>698</v>
      </c>
      <c r="J133" s="263">
        <v>50</v>
      </c>
      <c r="K133" s="305"/>
    </row>
    <row r="134" spans="2:11" s="1" customFormat="1" ht="15" customHeight="1">
      <c r="B134" s="303"/>
      <c r="C134" s="263" t="s">
        <v>715</v>
      </c>
      <c r="D134" s="263"/>
      <c r="E134" s="263"/>
      <c r="F134" s="283" t="s">
        <v>702</v>
      </c>
      <c r="G134" s="263"/>
      <c r="H134" s="263" t="s">
        <v>736</v>
      </c>
      <c r="I134" s="263" t="s">
        <v>698</v>
      </c>
      <c r="J134" s="263">
        <v>50</v>
      </c>
      <c r="K134" s="305"/>
    </row>
    <row r="135" spans="2:11" s="1" customFormat="1" ht="15" customHeight="1">
      <c r="B135" s="303"/>
      <c r="C135" s="263" t="s">
        <v>721</v>
      </c>
      <c r="D135" s="263"/>
      <c r="E135" s="263"/>
      <c r="F135" s="283" t="s">
        <v>702</v>
      </c>
      <c r="G135" s="263"/>
      <c r="H135" s="263" t="s">
        <v>736</v>
      </c>
      <c r="I135" s="263" t="s">
        <v>698</v>
      </c>
      <c r="J135" s="263">
        <v>50</v>
      </c>
      <c r="K135" s="305"/>
    </row>
    <row r="136" spans="2:11" s="1" customFormat="1" ht="15" customHeight="1">
      <c r="B136" s="303"/>
      <c r="C136" s="263" t="s">
        <v>723</v>
      </c>
      <c r="D136" s="263"/>
      <c r="E136" s="263"/>
      <c r="F136" s="283" t="s">
        <v>702</v>
      </c>
      <c r="G136" s="263"/>
      <c r="H136" s="263" t="s">
        <v>736</v>
      </c>
      <c r="I136" s="263" t="s">
        <v>698</v>
      </c>
      <c r="J136" s="263">
        <v>50</v>
      </c>
      <c r="K136" s="305"/>
    </row>
    <row r="137" spans="2:11" s="1" customFormat="1" ht="15" customHeight="1">
      <c r="B137" s="303"/>
      <c r="C137" s="263" t="s">
        <v>724</v>
      </c>
      <c r="D137" s="263"/>
      <c r="E137" s="263"/>
      <c r="F137" s="283" t="s">
        <v>702</v>
      </c>
      <c r="G137" s="263"/>
      <c r="H137" s="263" t="s">
        <v>749</v>
      </c>
      <c r="I137" s="263" t="s">
        <v>698</v>
      </c>
      <c r="J137" s="263">
        <v>255</v>
      </c>
      <c r="K137" s="305"/>
    </row>
    <row r="138" spans="2:11" s="1" customFormat="1" ht="15" customHeight="1">
      <c r="B138" s="303"/>
      <c r="C138" s="263" t="s">
        <v>726</v>
      </c>
      <c r="D138" s="263"/>
      <c r="E138" s="263"/>
      <c r="F138" s="283" t="s">
        <v>696</v>
      </c>
      <c r="G138" s="263"/>
      <c r="H138" s="263" t="s">
        <v>750</v>
      </c>
      <c r="I138" s="263" t="s">
        <v>728</v>
      </c>
      <c r="J138" s="263"/>
      <c r="K138" s="305"/>
    </row>
    <row r="139" spans="2:11" s="1" customFormat="1" ht="15" customHeight="1">
      <c r="B139" s="303"/>
      <c r="C139" s="263" t="s">
        <v>729</v>
      </c>
      <c r="D139" s="263"/>
      <c r="E139" s="263"/>
      <c r="F139" s="283" t="s">
        <v>696</v>
      </c>
      <c r="G139" s="263"/>
      <c r="H139" s="263" t="s">
        <v>751</v>
      </c>
      <c r="I139" s="263" t="s">
        <v>731</v>
      </c>
      <c r="J139" s="263"/>
      <c r="K139" s="305"/>
    </row>
    <row r="140" spans="2:11" s="1" customFormat="1" ht="15" customHeight="1">
      <c r="B140" s="303"/>
      <c r="C140" s="263" t="s">
        <v>732</v>
      </c>
      <c r="D140" s="263"/>
      <c r="E140" s="263"/>
      <c r="F140" s="283" t="s">
        <v>696</v>
      </c>
      <c r="G140" s="263"/>
      <c r="H140" s="263" t="s">
        <v>732</v>
      </c>
      <c r="I140" s="263" t="s">
        <v>731</v>
      </c>
      <c r="J140" s="263"/>
      <c r="K140" s="305"/>
    </row>
    <row r="141" spans="2:11" s="1" customFormat="1" ht="15" customHeight="1">
      <c r="B141" s="303"/>
      <c r="C141" s="263" t="s">
        <v>42</v>
      </c>
      <c r="D141" s="263"/>
      <c r="E141" s="263"/>
      <c r="F141" s="283" t="s">
        <v>696</v>
      </c>
      <c r="G141" s="263"/>
      <c r="H141" s="263" t="s">
        <v>752</v>
      </c>
      <c r="I141" s="263" t="s">
        <v>731</v>
      </c>
      <c r="J141" s="263"/>
      <c r="K141" s="305"/>
    </row>
    <row r="142" spans="2:11" s="1" customFormat="1" ht="15" customHeight="1">
      <c r="B142" s="303"/>
      <c r="C142" s="263" t="s">
        <v>753</v>
      </c>
      <c r="D142" s="263"/>
      <c r="E142" s="263"/>
      <c r="F142" s="283" t="s">
        <v>696</v>
      </c>
      <c r="G142" s="263"/>
      <c r="H142" s="263" t="s">
        <v>754</v>
      </c>
      <c r="I142" s="263" t="s">
        <v>731</v>
      </c>
      <c r="J142" s="263"/>
      <c r="K142" s="305"/>
    </row>
    <row r="143" spans="2:11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pans="2:11" s="1" customFormat="1" ht="18.75" customHeight="1">
      <c r="B144" s="260"/>
      <c r="C144" s="260"/>
      <c r="D144" s="260"/>
      <c r="E144" s="260"/>
      <c r="F144" s="295"/>
      <c r="G144" s="260"/>
      <c r="H144" s="260"/>
      <c r="I144" s="260"/>
      <c r="J144" s="260"/>
      <c r="K144" s="260"/>
    </row>
    <row r="145" spans="2:11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pans="2:11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pans="2:11" s="1" customFormat="1" ht="45" customHeight="1">
      <c r="B147" s="274"/>
      <c r="C147" s="383" t="s">
        <v>755</v>
      </c>
      <c r="D147" s="383"/>
      <c r="E147" s="383"/>
      <c r="F147" s="383"/>
      <c r="G147" s="383"/>
      <c r="H147" s="383"/>
      <c r="I147" s="383"/>
      <c r="J147" s="383"/>
      <c r="K147" s="275"/>
    </row>
    <row r="148" spans="2:11" s="1" customFormat="1" ht="17.25" customHeight="1">
      <c r="B148" s="274"/>
      <c r="C148" s="276" t="s">
        <v>690</v>
      </c>
      <c r="D148" s="276"/>
      <c r="E148" s="276"/>
      <c r="F148" s="276" t="s">
        <v>691</v>
      </c>
      <c r="G148" s="277"/>
      <c r="H148" s="276" t="s">
        <v>58</v>
      </c>
      <c r="I148" s="276" t="s">
        <v>61</v>
      </c>
      <c r="J148" s="276" t="s">
        <v>692</v>
      </c>
      <c r="K148" s="275"/>
    </row>
    <row r="149" spans="2:11" s="1" customFormat="1" ht="17.25" customHeight="1">
      <c r="B149" s="274"/>
      <c r="C149" s="278" t="s">
        <v>693</v>
      </c>
      <c r="D149" s="278"/>
      <c r="E149" s="278"/>
      <c r="F149" s="279" t="s">
        <v>694</v>
      </c>
      <c r="G149" s="280"/>
      <c r="H149" s="278"/>
      <c r="I149" s="278"/>
      <c r="J149" s="278" t="s">
        <v>695</v>
      </c>
      <c r="K149" s="275"/>
    </row>
    <row r="150" spans="2:11" s="1" customFormat="1" ht="5.25" customHeight="1">
      <c r="B150" s="284"/>
      <c r="C150" s="281"/>
      <c r="D150" s="281"/>
      <c r="E150" s="281"/>
      <c r="F150" s="281"/>
      <c r="G150" s="282"/>
      <c r="H150" s="281"/>
      <c r="I150" s="281"/>
      <c r="J150" s="281"/>
      <c r="K150" s="305"/>
    </row>
    <row r="151" spans="2:11" s="1" customFormat="1" ht="15" customHeight="1">
      <c r="B151" s="284"/>
      <c r="C151" s="309" t="s">
        <v>699</v>
      </c>
      <c r="D151" s="263"/>
      <c r="E151" s="263"/>
      <c r="F151" s="310" t="s">
        <v>696</v>
      </c>
      <c r="G151" s="263"/>
      <c r="H151" s="309" t="s">
        <v>736</v>
      </c>
      <c r="I151" s="309" t="s">
        <v>698</v>
      </c>
      <c r="J151" s="309">
        <v>120</v>
      </c>
      <c r="K151" s="305"/>
    </row>
    <row r="152" spans="2:11" s="1" customFormat="1" ht="15" customHeight="1">
      <c r="B152" s="284"/>
      <c r="C152" s="309" t="s">
        <v>745</v>
      </c>
      <c r="D152" s="263"/>
      <c r="E152" s="263"/>
      <c r="F152" s="310" t="s">
        <v>696</v>
      </c>
      <c r="G152" s="263"/>
      <c r="H152" s="309" t="s">
        <v>756</v>
      </c>
      <c r="I152" s="309" t="s">
        <v>698</v>
      </c>
      <c r="J152" s="309" t="s">
        <v>747</v>
      </c>
      <c r="K152" s="305"/>
    </row>
    <row r="153" spans="2:11" s="1" customFormat="1" ht="15" customHeight="1">
      <c r="B153" s="284"/>
      <c r="C153" s="309" t="s">
        <v>644</v>
      </c>
      <c r="D153" s="263"/>
      <c r="E153" s="263"/>
      <c r="F153" s="310" t="s">
        <v>696</v>
      </c>
      <c r="G153" s="263"/>
      <c r="H153" s="309" t="s">
        <v>757</v>
      </c>
      <c r="I153" s="309" t="s">
        <v>698</v>
      </c>
      <c r="J153" s="309" t="s">
        <v>747</v>
      </c>
      <c r="K153" s="305"/>
    </row>
    <row r="154" spans="2:11" s="1" customFormat="1" ht="15" customHeight="1">
      <c r="B154" s="284"/>
      <c r="C154" s="309" t="s">
        <v>701</v>
      </c>
      <c r="D154" s="263"/>
      <c r="E154" s="263"/>
      <c r="F154" s="310" t="s">
        <v>702</v>
      </c>
      <c r="G154" s="263"/>
      <c r="H154" s="309" t="s">
        <v>736</v>
      </c>
      <c r="I154" s="309" t="s">
        <v>698</v>
      </c>
      <c r="J154" s="309">
        <v>50</v>
      </c>
      <c r="K154" s="305"/>
    </row>
    <row r="155" spans="2:11" s="1" customFormat="1" ht="15" customHeight="1">
      <c r="B155" s="284"/>
      <c r="C155" s="309" t="s">
        <v>704</v>
      </c>
      <c r="D155" s="263"/>
      <c r="E155" s="263"/>
      <c r="F155" s="310" t="s">
        <v>696</v>
      </c>
      <c r="G155" s="263"/>
      <c r="H155" s="309" t="s">
        <v>736</v>
      </c>
      <c r="I155" s="309" t="s">
        <v>706</v>
      </c>
      <c r="J155" s="309"/>
      <c r="K155" s="305"/>
    </row>
    <row r="156" spans="2:11" s="1" customFormat="1" ht="15" customHeight="1">
      <c r="B156" s="284"/>
      <c r="C156" s="309" t="s">
        <v>715</v>
      </c>
      <c r="D156" s="263"/>
      <c r="E156" s="263"/>
      <c r="F156" s="310" t="s">
        <v>702</v>
      </c>
      <c r="G156" s="263"/>
      <c r="H156" s="309" t="s">
        <v>736</v>
      </c>
      <c r="I156" s="309" t="s">
        <v>698</v>
      </c>
      <c r="J156" s="309">
        <v>50</v>
      </c>
      <c r="K156" s="305"/>
    </row>
    <row r="157" spans="2:11" s="1" customFormat="1" ht="15" customHeight="1">
      <c r="B157" s="284"/>
      <c r="C157" s="309" t="s">
        <v>723</v>
      </c>
      <c r="D157" s="263"/>
      <c r="E157" s="263"/>
      <c r="F157" s="310" t="s">
        <v>702</v>
      </c>
      <c r="G157" s="263"/>
      <c r="H157" s="309" t="s">
        <v>736</v>
      </c>
      <c r="I157" s="309" t="s">
        <v>698</v>
      </c>
      <c r="J157" s="309">
        <v>50</v>
      </c>
      <c r="K157" s="305"/>
    </row>
    <row r="158" spans="2:11" s="1" customFormat="1" ht="15" customHeight="1">
      <c r="B158" s="284"/>
      <c r="C158" s="309" t="s">
        <v>721</v>
      </c>
      <c r="D158" s="263"/>
      <c r="E158" s="263"/>
      <c r="F158" s="310" t="s">
        <v>702</v>
      </c>
      <c r="G158" s="263"/>
      <c r="H158" s="309" t="s">
        <v>736</v>
      </c>
      <c r="I158" s="309" t="s">
        <v>698</v>
      </c>
      <c r="J158" s="309">
        <v>50</v>
      </c>
      <c r="K158" s="305"/>
    </row>
    <row r="159" spans="2:11" s="1" customFormat="1" ht="15" customHeight="1">
      <c r="B159" s="284"/>
      <c r="C159" s="309" t="s">
        <v>97</v>
      </c>
      <c r="D159" s="263"/>
      <c r="E159" s="263"/>
      <c r="F159" s="310" t="s">
        <v>696</v>
      </c>
      <c r="G159" s="263"/>
      <c r="H159" s="309" t="s">
        <v>758</v>
      </c>
      <c r="I159" s="309" t="s">
        <v>698</v>
      </c>
      <c r="J159" s="309" t="s">
        <v>759</v>
      </c>
      <c r="K159" s="305"/>
    </row>
    <row r="160" spans="2:11" s="1" customFormat="1" ht="15" customHeight="1">
      <c r="B160" s="284"/>
      <c r="C160" s="309" t="s">
        <v>760</v>
      </c>
      <c r="D160" s="263"/>
      <c r="E160" s="263"/>
      <c r="F160" s="310" t="s">
        <v>696</v>
      </c>
      <c r="G160" s="263"/>
      <c r="H160" s="309" t="s">
        <v>761</v>
      </c>
      <c r="I160" s="309" t="s">
        <v>731</v>
      </c>
      <c r="J160" s="309"/>
      <c r="K160" s="305"/>
    </row>
    <row r="161" spans="2:11" s="1" customFormat="1" ht="15" customHeight="1">
      <c r="B161" s="311"/>
      <c r="C161" s="293"/>
      <c r="D161" s="293"/>
      <c r="E161" s="293"/>
      <c r="F161" s="293"/>
      <c r="G161" s="293"/>
      <c r="H161" s="293"/>
      <c r="I161" s="293"/>
      <c r="J161" s="293"/>
      <c r="K161" s="312"/>
    </row>
    <row r="162" spans="2:11" s="1" customFormat="1" ht="18.75" customHeight="1">
      <c r="B162" s="260"/>
      <c r="C162" s="263"/>
      <c r="D162" s="263"/>
      <c r="E162" s="263"/>
      <c r="F162" s="283"/>
      <c r="G162" s="263"/>
      <c r="H162" s="263"/>
      <c r="I162" s="263"/>
      <c r="J162" s="263"/>
      <c r="K162" s="260"/>
    </row>
    <row r="163" spans="2:11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pans="2:11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pans="2:11" s="1" customFormat="1" ht="45" customHeight="1">
      <c r="B165" s="255"/>
      <c r="C165" s="382" t="s">
        <v>762</v>
      </c>
      <c r="D165" s="382"/>
      <c r="E165" s="382"/>
      <c r="F165" s="382"/>
      <c r="G165" s="382"/>
      <c r="H165" s="382"/>
      <c r="I165" s="382"/>
      <c r="J165" s="382"/>
      <c r="K165" s="256"/>
    </row>
    <row r="166" spans="2:11" s="1" customFormat="1" ht="17.25" customHeight="1">
      <c r="B166" s="255"/>
      <c r="C166" s="276" t="s">
        <v>690</v>
      </c>
      <c r="D166" s="276"/>
      <c r="E166" s="276"/>
      <c r="F166" s="276" t="s">
        <v>691</v>
      </c>
      <c r="G166" s="313"/>
      <c r="H166" s="314" t="s">
        <v>58</v>
      </c>
      <c r="I166" s="314" t="s">
        <v>61</v>
      </c>
      <c r="J166" s="276" t="s">
        <v>692</v>
      </c>
      <c r="K166" s="256"/>
    </row>
    <row r="167" spans="2:11" s="1" customFormat="1" ht="17.25" customHeight="1">
      <c r="B167" s="257"/>
      <c r="C167" s="278" t="s">
        <v>693</v>
      </c>
      <c r="D167" s="278"/>
      <c r="E167" s="278"/>
      <c r="F167" s="279" t="s">
        <v>694</v>
      </c>
      <c r="G167" s="315"/>
      <c r="H167" s="316"/>
      <c r="I167" s="316"/>
      <c r="J167" s="278" t="s">
        <v>695</v>
      </c>
      <c r="K167" s="258"/>
    </row>
    <row r="168" spans="2:11" s="1" customFormat="1" ht="5.25" customHeight="1">
      <c r="B168" s="284"/>
      <c r="C168" s="281"/>
      <c r="D168" s="281"/>
      <c r="E168" s="281"/>
      <c r="F168" s="281"/>
      <c r="G168" s="282"/>
      <c r="H168" s="281"/>
      <c r="I168" s="281"/>
      <c r="J168" s="281"/>
      <c r="K168" s="305"/>
    </row>
    <row r="169" spans="2:11" s="1" customFormat="1" ht="15" customHeight="1">
      <c r="B169" s="284"/>
      <c r="C169" s="263" t="s">
        <v>699</v>
      </c>
      <c r="D169" s="263"/>
      <c r="E169" s="263"/>
      <c r="F169" s="283" t="s">
        <v>696</v>
      </c>
      <c r="G169" s="263"/>
      <c r="H169" s="263" t="s">
        <v>736</v>
      </c>
      <c r="I169" s="263" t="s">
        <v>698</v>
      </c>
      <c r="J169" s="263">
        <v>120</v>
      </c>
      <c r="K169" s="305"/>
    </row>
    <row r="170" spans="2:11" s="1" customFormat="1" ht="15" customHeight="1">
      <c r="B170" s="284"/>
      <c r="C170" s="263" t="s">
        <v>745</v>
      </c>
      <c r="D170" s="263"/>
      <c r="E170" s="263"/>
      <c r="F170" s="283" t="s">
        <v>696</v>
      </c>
      <c r="G170" s="263"/>
      <c r="H170" s="263" t="s">
        <v>746</v>
      </c>
      <c r="I170" s="263" t="s">
        <v>698</v>
      </c>
      <c r="J170" s="263" t="s">
        <v>747</v>
      </c>
      <c r="K170" s="305"/>
    </row>
    <row r="171" spans="2:11" s="1" customFormat="1" ht="15" customHeight="1">
      <c r="B171" s="284"/>
      <c r="C171" s="263" t="s">
        <v>644</v>
      </c>
      <c r="D171" s="263"/>
      <c r="E171" s="263"/>
      <c r="F171" s="283" t="s">
        <v>696</v>
      </c>
      <c r="G171" s="263"/>
      <c r="H171" s="263" t="s">
        <v>763</v>
      </c>
      <c r="I171" s="263" t="s">
        <v>698</v>
      </c>
      <c r="J171" s="263" t="s">
        <v>747</v>
      </c>
      <c r="K171" s="305"/>
    </row>
    <row r="172" spans="2:11" s="1" customFormat="1" ht="15" customHeight="1">
      <c r="B172" s="284"/>
      <c r="C172" s="263" t="s">
        <v>701</v>
      </c>
      <c r="D172" s="263"/>
      <c r="E172" s="263"/>
      <c r="F172" s="283" t="s">
        <v>702</v>
      </c>
      <c r="G172" s="263"/>
      <c r="H172" s="263" t="s">
        <v>763</v>
      </c>
      <c r="I172" s="263" t="s">
        <v>698</v>
      </c>
      <c r="J172" s="263">
        <v>50</v>
      </c>
      <c r="K172" s="305"/>
    </row>
    <row r="173" spans="2:11" s="1" customFormat="1" ht="15" customHeight="1">
      <c r="B173" s="284"/>
      <c r="C173" s="263" t="s">
        <v>704</v>
      </c>
      <c r="D173" s="263"/>
      <c r="E173" s="263"/>
      <c r="F173" s="283" t="s">
        <v>696</v>
      </c>
      <c r="G173" s="263"/>
      <c r="H173" s="263" t="s">
        <v>763</v>
      </c>
      <c r="I173" s="263" t="s">
        <v>706</v>
      </c>
      <c r="J173" s="263"/>
      <c r="K173" s="305"/>
    </row>
    <row r="174" spans="2:11" s="1" customFormat="1" ht="15" customHeight="1">
      <c r="B174" s="284"/>
      <c r="C174" s="263" t="s">
        <v>715</v>
      </c>
      <c r="D174" s="263"/>
      <c r="E174" s="263"/>
      <c r="F174" s="283" t="s">
        <v>702</v>
      </c>
      <c r="G174" s="263"/>
      <c r="H174" s="263" t="s">
        <v>763</v>
      </c>
      <c r="I174" s="263" t="s">
        <v>698</v>
      </c>
      <c r="J174" s="263">
        <v>50</v>
      </c>
      <c r="K174" s="305"/>
    </row>
    <row r="175" spans="2:11" s="1" customFormat="1" ht="15" customHeight="1">
      <c r="B175" s="284"/>
      <c r="C175" s="263" t="s">
        <v>723</v>
      </c>
      <c r="D175" s="263"/>
      <c r="E175" s="263"/>
      <c r="F175" s="283" t="s">
        <v>702</v>
      </c>
      <c r="G175" s="263"/>
      <c r="H175" s="263" t="s">
        <v>763</v>
      </c>
      <c r="I175" s="263" t="s">
        <v>698</v>
      </c>
      <c r="J175" s="263">
        <v>50</v>
      </c>
      <c r="K175" s="305"/>
    </row>
    <row r="176" spans="2:11" s="1" customFormat="1" ht="15" customHeight="1">
      <c r="B176" s="284"/>
      <c r="C176" s="263" t="s">
        <v>721</v>
      </c>
      <c r="D176" s="263"/>
      <c r="E176" s="263"/>
      <c r="F176" s="283" t="s">
        <v>702</v>
      </c>
      <c r="G176" s="263"/>
      <c r="H176" s="263" t="s">
        <v>763</v>
      </c>
      <c r="I176" s="263" t="s">
        <v>698</v>
      </c>
      <c r="J176" s="263">
        <v>50</v>
      </c>
      <c r="K176" s="305"/>
    </row>
    <row r="177" spans="2:11" s="1" customFormat="1" ht="15" customHeight="1">
      <c r="B177" s="284"/>
      <c r="C177" s="263" t="s">
        <v>109</v>
      </c>
      <c r="D177" s="263"/>
      <c r="E177" s="263"/>
      <c r="F177" s="283" t="s">
        <v>696</v>
      </c>
      <c r="G177" s="263"/>
      <c r="H177" s="263" t="s">
        <v>764</v>
      </c>
      <c r="I177" s="263" t="s">
        <v>765</v>
      </c>
      <c r="J177" s="263"/>
      <c r="K177" s="305"/>
    </row>
    <row r="178" spans="2:11" s="1" customFormat="1" ht="15" customHeight="1">
      <c r="B178" s="284"/>
      <c r="C178" s="263" t="s">
        <v>61</v>
      </c>
      <c r="D178" s="263"/>
      <c r="E178" s="263"/>
      <c r="F178" s="283" t="s">
        <v>696</v>
      </c>
      <c r="G178" s="263"/>
      <c r="H178" s="263" t="s">
        <v>766</v>
      </c>
      <c r="I178" s="263" t="s">
        <v>767</v>
      </c>
      <c r="J178" s="263">
        <v>1</v>
      </c>
      <c r="K178" s="305"/>
    </row>
    <row r="179" spans="2:11" s="1" customFormat="1" ht="15" customHeight="1">
      <c r="B179" s="284"/>
      <c r="C179" s="263" t="s">
        <v>57</v>
      </c>
      <c r="D179" s="263"/>
      <c r="E179" s="263"/>
      <c r="F179" s="283" t="s">
        <v>696</v>
      </c>
      <c r="G179" s="263"/>
      <c r="H179" s="263" t="s">
        <v>768</v>
      </c>
      <c r="I179" s="263" t="s">
        <v>698</v>
      </c>
      <c r="J179" s="263">
        <v>20</v>
      </c>
      <c r="K179" s="305"/>
    </row>
    <row r="180" spans="2:11" s="1" customFormat="1" ht="15" customHeight="1">
      <c r="B180" s="284"/>
      <c r="C180" s="263" t="s">
        <v>58</v>
      </c>
      <c r="D180" s="263"/>
      <c r="E180" s="263"/>
      <c r="F180" s="283" t="s">
        <v>696</v>
      </c>
      <c r="G180" s="263"/>
      <c r="H180" s="263" t="s">
        <v>769</v>
      </c>
      <c r="I180" s="263" t="s">
        <v>698</v>
      </c>
      <c r="J180" s="263">
        <v>255</v>
      </c>
      <c r="K180" s="305"/>
    </row>
    <row r="181" spans="2:11" s="1" customFormat="1" ht="15" customHeight="1">
      <c r="B181" s="284"/>
      <c r="C181" s="263" t="s">
        <v>110</v>
      </c>
      <c r="D181" s="263"/>
      <c r="E181" s="263"/>
      <c r="F181" s="283" t="s">
        <v>696</v>
      </c>
      <c r="G181" s="263"/>
      <c r="H181" s="263" t="s">
        <v>660</v>
      </c>
      <c r="I181" s="263" t="s">
        <v>698</v>
      </c>
      <c r="J181" s="263">
        <v>10</v>
      </c>
      <c r="K181" s="305"/>
    </row>
    <row r="182" spans="2:11" s="1" customFormat="1" ht="15" customHeight="1">
      <c r="B182" s="284"/>
      <c r="C182" s="263" t="s">
        <v>111</v>
      </c>
      <c r="D182" s="263"/>
      <c r="E182" s="263"/>
      <c r="F182" s="283" t="s">
        <v>696</v>
      </c>
      <c r="G182" s="263"/>
      <c r="H182" s="263" t="s">
        <v>770</v>
      </c>
      <c r="I182" s="263" t="s">
        <v>731</v>
      </c>
      <c r="J182" s="263"/>
      <c r="K182" s="305"/>
    </row>
    <row r="183" spans="2:11" s="1" customFormat="1" ht="15" customHeight="1">
      <c r="B183" s="284"/>
      <c r="C183" s="263" t="s">
        <v>771</v>
      </c>
      <c r="D183" s="263"/>
      <c r="E183" s="263"/>
      <c r="F183" s="283" t="s">
        <v>696</v>
      </c>
      <c r="G183" s="263"/>
      <c r="H183" s="263" t="s">
        <v>772</v>
      </c>
      <c r="I183" s="263" t="s">
        <v>731</v>
      </c>
      <c r="J183" s="263"/>
      <c r="K183" s="305"/>
    </row>
    <row r="184" spans="2:11" s="1" customFormat="1" ht="15" customHeight="1">
      <c r="B184" s="284"/>
      <c r="C184" s="263" t="s">
        <v>760</v>
      </c>
      <c r="D184" s="263"/>
      <c r="E184" s="263"/>
      <c r="F184" s="283" t="s">
        <v>696</v>
      </c>
      <c r="G184" s="263"/>
      <c r="H184" s="263" t="s">
        <v>773</v>
      </c>
      <c r="I184" s="263" t="s">
        <v>731</v>
      </c>
      <c r="J184" s="263"/>
      <c r="K184" s="305"/>
    </row>
    <row r="185" spans="2:11" s="1" customFormat="1" ht="15" customHeight="1">
      <c r="B185" s="284"/>
      <c r="C185" s="263" t="s">
        <v>113</v>
      </c>
      <c r="D185" s="263"/>
      <c r="E185" s="263"/>
      <c r="F185" s="283" t="s">
        <v>702</v>
      </c>
      <c r="G185" s="263"/>
      <c r="H185" s="263" t="s">
        <v>774</v>
      </c>
      <c r="I185" s="263" t="s">
        <v>698</v>
      </c>
      <c r="J185" s="263">
        <v>50</v>
      </c>
      <c r="K185" s="305"/>
    </row>
    <row r="186" spans="2:11" s="1" customFormat="1" ht="15" customHeight="1">
      <c r="B186" s="284"/>
      <c r="C186" s="263" t="s">
        <v>775</v>
      </c>
      <c r="D186" s="263"/>
      <c r="E186" s="263"/>
      <c r="F186" s="283" t="s">
        <v>702</v>
      </c>
      <c r="G186" s="263"/>
      <c r="H186" s="263" t="s">
        <v>776</v>
      </c>
      <c r="I186" s="263" t="s">
        <v>777</v>
      </c>
      <c r="J186" s="263"/>
      <c r="K186" s="305"/>
    </row>
    <row r="187" spans="2:11" s="1" customFormat="1" ht="15" customHeight="1">
      <c r="B187" s="284"/>
      <c r="C187" s="263" t="s">
        <v>778</v>
      </c>
      <c r="D187" s="263"/>
      <c r="E187" s="263"/>
      <c r="F187" s="283" t="s">
        <v>702</v>
      </c>
      <c r="G187" s="263"/>
      <c r="H187" s="263" t="s">
        <v>779</v>
      </c>
      <c r="I187" s="263" t="s">
        <v>777</v>
      </c>
      <c r="J187" s="263"/>
      <c r="K187" s="305"/>
    </row>
    <row r="188" spans="2:11" s="1" customFormat="1" ht="15" customHeight="1">
      <c r="B188" s="284"/>
      <c r="C188" s="263" t="s">
        <v>780</v>
      </c>
      <c r="D188" s="263"/>
      <c r="E188" s="263"/>
      <c r="F188" s="283" t="s">
        <v>702</v>
      </c>
      <c r="G188" s="263"/>
      <c r="H188" s="263" t="s">
        <v>781</v>
      </c>
      <c r="I188" s="263" t="s">
        <v>777</v>
      </c>
      <c r="J188" s="263"/>
      <c r="K188" s="305"/>
    </row>
    <row r="189" spans="2:11" s="1" customFormat="1" ht="15" customHeight="1">
      <c r="B189" s="284"/>
      <c r="C189" s="317" t="s">
        <v>782</v>
      </c>
      <c r="D189" s="263"/>
      <c r="E189" s="263"/>
      <c r="F189" s="283" t="s">
        <v>702</v>
      </c>
      <c r="G189" s="263"/>
      <c r="H189" s="263" t="s">
        <v>783</v>
      </c>
      <c r="I189" s="263" t="s">
        <v>784</v>
      </c>
      <c r="J189" s="318" t="s">
        <v>785</v>
      </c>
      <c r="K189" s="305"/>
    </row>
    <row r="190" spans="2:11" s="1" customFormat="1" ht="15" customHeight="1">
      <c r="B190" s="284"/>
      <c r="C190" s="269" t="s">
        <v>46</v>
      </c>
      <c r="D190" s="263"/>
      <c r="E190" s="263"/>
      <c r="F190" s="283" t="s">
        <v>696</v>
      </c>
      <c r="G190" s="263"/>
      <c r="H190" s="260" t="s">
        <v>786</v>
      </c>
      <c r="I190" s="263" t="s">
        <v>787</v>
      </c>
      <c r="J190" s="263"/>
      <c r="K190" s="305"/>
    </row>
    <row r="191" spans="2:11" s="1" customFormat="1" ht="15" customHeight="1">
      <c r="B191" s="284"/>
      <c r="C191" s="269" t="s">
        <v>788</v>
      </c>
      <c r="D191" s="263"/>
      <c r="E191" s="263"/>
      <c r="F191" s="283" t="s">
        <v>696</v>
      </c>
      <c r="G191" s="263"/>
      <c r="H191" s="263" t="s">
        <v>789</v>
      </c>
      <c r="I191" s="263" t="s">
        <v>731</v>
      </c>
      <c r="J191" s="263"/>
      <c r="K191" s="305"/>
    </row>
    <row r="192" spans="2:11" s="1" customFormat="1" ht="15" customHeight="1">
      <c r="B192" s="284"/>
      <c r="C192" s="269" t="s">
        <v>790</v>
      </c>
      <c r="D192" s="263"/>
      <c r="E192" s="263"/>
      <c r="F192" s="283" t="s">
        <v>696</v>
      </c>
      <c r="G192" s="263"/>
      <c r="H192" s="263" t="s">
        <v>791</v>
      </c>
      <c r="I192" s="263" t="s">
        <v>731</v>
      </c>
      <c r="J192" s="263"/>
      <c r="K192" s="305"/>
    </row>
    <row r="193" spans="2:11" s="1" customFormat="1" ht="15" customHeight="1">
      <c r="B193" s="284"/>
      <c r="C193" s="269" t="s">
        <v>792</v>
      </c>
      <c r="D193" s="263"/>
      <c r="E193" s="263"/>
      <c r="F193" s="283" t="s">
        <v>702</v>
      </c>
      <c r="G193" s="263"/>
      <c r="H193" s="263" t="s">
        <v>793</v>
      </c>
      <c r="I193" s="263" t="s">
        <v>731</v>
      </c>
      <c r="J193" s="263"/>
      <c r="K193" s="305"/>
    </row>
    <row r="194" spans="2:11" s="1" customFormat="1" ht="15" customHeight="1">
      <c r="B194" s="311"/>
      <c r="C194" s="319"/>
      <c r="D194" s="293"/>
      <c r="E194" s="293"/>
      <c r="F194" s="293"/>
      <c r="G194" s="293"/>
      <c r="H194" s="293"/>
      <c r="I194" s="293"/>
      <c r="J194" s="293"/>
      <c r="K194" s="312"/>
    </row>
    <row r="195" spans="2:11" s="1" customFormat="1" ht="18.75" customHeight="1">
      <c r="B195" s="260"/>
      <c r="C195" s="263"/>
      <c r="D195" s="263"/>
      <c r="E195" s="263"/>
      <c r="F195" s="283"/>
      <c r="G195" s="263"/>
      <c r="H195" s="263"/>
      <c r="I195" s="263"/>
      <c r="J195" s="263"/>
      <c r="K195" s="260"/>
    </row>
    <row r="196" spans="2:11" s="1" customFormat="1" ht="18.75" customHeight="1">
      <c r="B196" s="260"/>
      <c r="C196" s="263"/>
      <c r="D196" s="263"/>
      <c r="E196" s="263"/>
      <c r="F196" s="283"/>
      <c r="G196" s="263"/>
      <c r="H196" s="263"/>
      <c r="I196" s="263"/>
      <c r="J196" s="263"/>
      <c r="K196" s="260"/>
    </row>
    <row r="197" spans="2:11" s="1" customFormat="1" ht="18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</row>
    <row r="198" spans="2:11" s="1" customFormat="1" ht="13.5">
      <c r="B198" s="252"/>
      <c r="C198" s="253"/>
      <c r="D198" s="253"/>
      <c r="E198" s="253"/>
      <c r="F198" s="253"/>
      <c r="G198" s="253"/>
      <c r="H198" s="253"/>
      <c r="I198" s="253"/>
      <c r="J198" s="253"/>
      <c r="K198" s="254"/>
    </row>
    <row r="199" spans="2:11" s="1" customFormat="1" ht="21">
      <c r="B199" s="255"/>
      <c r="C199" s="382" t="s">
        <v>794</v>
      </c>
      <c r="D199" s="382"/>
      <c r="E199" s="382"/>
      <c r="F199" s="382"/>
      <c r="G199" s="382"/>
      <c r="H199" s="382"/>
      <c r="I199" s="382"/>
      <c r="J199" s="382"/>
      <c r="K199" s="256"/>
    </row>
    <row r="200" spans="2:11" s="1" customFormat="1" ht="25.5" customHeight="1">
      <c r="B200" s="255"/>
      <c r="C200" s="320" t="s">
        <v>795</v>
      </c>
      <c r="D200" s="320"/>
      <c r="E200" s="320"/>
      <c r="F200" s="320" t="s">
        <v>796</v>
      </c>
      <c r="G200" s="321"/>
      <c r="H200" s="381" t="s">
        <v>797</v>
      </c>
      <c r="I200" s="381"/>
      <c r="J200" s="381"/>
      <c r="K200" s="256"/>
    </row>
    <row r="201" spans="2:11" s="1" customFormat="1" ht="5.25" customHeight="1">
      <c r="B201" s="284"/>
      <c r="C201" s="281"/>
      <c r="D201" s="281"/>
      <c r="E201" s="281"/>
      <c r="F201" s="281"/>
      <c r="G201" s="263"/>
      <c r="H201" s="281"/>
      <c r="I201" s="281"/>
      <c r="J201" s="281"/>
      <c r="K201" s="305"/>
    </row>
    <row r="202" spans="2:11" s="1" customFormat="1" ht="15" customHeight="1">
      <c r="B202" s="284"/>
      <c r="C202" s="263" t="s">
        <v>787</v>
      </c>
      <c r="D202" s="263"/>
      <c r="E202" s="263"/>
      <c r="F202" s="283" t="s">
        <v>47</v>
      </c>
      <c r="G202" s="263"/>
      <c r="H202" s="380" t="s">
        <v>798</v>
      </c>
      <c r="I202" s="380"/>
      <c r="J202" s="380"/>
      <c r="K202" s="305"/>
    </row>
    <row r="203" spans="2:11" s="1" customFormat="1" ht="15" customHeight="1">
      <c r="B203" s="284"/>
      <c r="C203" s="290"/>
      <c r="D203" s="263"/>
      <c r="E203" s="263"/>
      <c r="F203" s="283" t="s">
        <v>48</v>
      </c>
      <c r="G203" s="263"/>
      <c r="H203" s="380" t="s">
        <v>799</v>
      </c>
      <c r="I203" s="380"/>
      <c r="J203" s="380"/>
      <c r="K203" s="305"/>
    </row>
    <row r="204" spans="2:11" s="1" customFormat="1" ht="15" customHeight="1">
      <c r="B204" s="284"/>
      <c r="C204" s="290"/>
      <c r="D204" s="263"/>
      <c r="E204" s="263"/>
      <c r="F204" s="283" t="s">
        <v>51</v>
      </c>
      <c r="G204" s="263"/>
      <c r="H204" s="380" t="s">
        <v>800</v>
      </c>
      <c r="I204" s="380"/>
      <c r="J204" s="380"/>
      <c r="K204" s="305"/>
    </row>
    <row r="205" spans="2:11" s="1" customFormat="1" ht="15" customHeight="1">
      <c r="B205" s="284"/>
      <c r="C205" s="263"/>
      <c r="D205" s="263"/>
      <c r="E205" s="263"/>
      <c r="F205" s="283" t="s">
        <v>49</v>
      </c>
      <c r="G205" s="263"/>
      <c r="H205" s="380" t="s">
        <v>801</v>
      </c>
      <c r="I205" s="380"/>
      <c r="J205" s="380"/>
      <c r="K205" s="305"/>
    </row>
    <row r="206" spans="2:11" s="1" customFormat="1" ht="15" customHeight="1">
      <c r="B206" s="284"/>
      <c r="C206" s="263"/>
      <c r="D206" s="263"/>
      <c r="E206" s="263"/>
      <c r="F206" s="283" t="s">
        <v>50</v>
      </c>
      <c r="G206" s="263"/>
      <c r="H206" s="380" t="s">
        <v>802</v>
      </c>
      <c r="I206" s="380"/>
      <c r="J206" s="380"/>
      <c r="K206" s="305"/>
    </row>
    <row r="207" spans="2:11" s="1" customFormat="1" ht="15" customHeight="1">
      <c r="B207" s="284"/>
      <c r="C207" s="263"/>
      <c r="D207" s="263"/>
      <c r="E207" s="263"/>
      <c r="F207" s="283"/>
      <c r="G207" s="263"/>
      <c r="H207" s="263"/>
      <c r="I207" s="263"/>
      <c r="J207" s="263"/>
      <c r="K207" s="305"/>
    </row>
    <row r="208" spans="2:11" s="1" customFormat="1" ht="15" customHeight="1">
      <c r="B208" s="284"/>
      <c r="C208" s="263" t="s">
        <v>743</v>
      </c>
      <c r="D208" s="263"/>
      <c r="E208" s="263"/>
      <c r="F208" s="283" t="s">
        <v>83</v>
      </c>
      <c r="G208" s="263"/>
      <c r="H208" s="380" t="s">
        <v>803</v>
      </c>
      <c r="I208" s="380"/>
      <c r="J208" s="380"/>
      <c r="K208" s="305"/>
    </row>
    <row r="209" spans="2:11" s="1" customFormat="1" ht="15" customHeight="1">
      <c r="B209" s="284"/>
      <c r="C209" s="290"/>
      <c r="D209" s="263"/>
      <c r="E209" s="263"/>
      <c r="F209" s="283" t="s">
        <v>640</v>
      </c>
      <c r="G209" s="263"/>
      <c r="H209" s="380" t="s">
        <v>641</v>
      </c>
      <c r="I209" s="380"/>
      <c r="J209" s="380"/>
      <c r="K209" s="305"/>
    </row>
    <row r="210" spans="2:11" s="1" customFormat="1" ht="15" customHeight="1">
      <c r="B210" s="284"/>
      <c r="C210" s="263"/>
      <c r="D210" s="263"/>
      <c r="E210" s="263"/>
      <c r="F210" s="283" t="s">
        <v>638</v>
      </c>
      <c r="G210" s="263"/>
      <c r="H210" s="380" t="s">
        <v>804</v>
      </c>
      <c r="I210" s="380"/>
      <c r="J210" s="380"/>
      <c r="K210" s="305"/>
    </row>
    <row r="211" spans="2:11" s="1" customFormat="1" ht="15" customHeight="1">
      <c r="B211" s="322"/>
      <c r="C211" s="290"/>
      <c r="D211" s="290"/>
      <c r="E211" s="290"/>
      <c r="F211" s="283" t="s">
        <v>90</v>
      </c>
      <c r="G211" s="269"/>
      <c r="H211" s="379" t="s">
        <v>91</v>
      </c>
      <c r="I211" s="379"/>
      <c r="J211" s="379"/>
      <c r="K211" s="323"/>
    </row>
    <row r="212" spans="2:11" s="1" customFormat="1" ht="15" customHeight="1">
      <c r="B212" s="322"/>
      <c r="C212" s="290"/>
      <c r="D212" s="290"/>
      <c r="E212" s="290"/>
      <c r="F212" s="283" t="s">
        <v>642</v>
      </c>
      <c r="G212" s="269"/>
      <c r="H212" s="379" t="s">
        <v>805</v>
      </c>
      <c r="I212" s="379"/>
      <c r="J212" s="379"/>
      <c r="K212" s="323"/>
    </row>
    <row r="213" spans="2:11" s="1" customFormat="1" ht="15" customHeight="1">
      <c r="B213" s="322"/>
      <c r="C213" s="290"/>
      <c r="D213" s="290"/>
      <c r="E213" s="290"/>
      <c r="F213" s="324"/>
      <c r="G213" s="269"/>
      <c r="H213" s="325"/>
      <c r="I213" s="325"/>
      <c r="J213" s="325"/>
      <c r="K213" s="323"/>
    </row>
    <row r="214" spans="2:11" s="1" customFormat="1" ht="15" customHeight="1">
      <c r="B214" s="322"/>
      <c r="C214" s="263" t="s">
        <v>767</v>
      </c>
      <c r="D214" s="290"/>
      <c r="E214" s="290"/>
      <c r="F214" s="283">
        <v>1</v>
      </c>
      <c r="G214" s="269"/>
      <c r="H214" s="379" t="s">
        <v>806</v>
      </c>
      <c r="I214" s="379"/>
      <c r="J214" s="379"/>
      <c r="K214" s="323"/>
    </row>
    <row r="215" spans="2:11" s="1" customFormat="1" ht="15" customHeight="1">
      <c r="B215" s="322"/>
      <c r="C215" s="290"/>
      <c r="D215" s="290"/>
      <c r="E215" s="290"/>
      <c r="F215" s="283">
        <v>2</v>
      </c>
      <c r="G215" s="269"/>
      <c r="H215" s="379" t="s">
        <v>807</v>
      </c>
      <c r="I215" s="379"/>
      <c r="J215" s="379"/>
      <c r="K215" s="323"/>
    </row>
    <row r="216" spans="2:11" s="1" customFormat="1" ht="15" customHeight="1">
      <c r="B216" s="322"/>
      <c r="C216" s="290"/>
      <c r="D216" s="290"/>
      <c r="E216" s="290"/>
      <c r="F216" s="283">
        <v>3</v>
      </c>
      <c r="G216" s="269"/>
      <c r="H216" s="379" t="s">
        <v>808</v>
      </c>
      <c r="I216" s="379"/>
      <c r="J216" s="379"/>
      <c r="K216" s="323"/>
    </row>
    <row r="217" spans="2:11" s="1" customFormat="1" ht="15" customHeight="1">
      <c r="B217" s="322"/>
      <c r="C217" s="290"/>
      <c r="D217" s="290"/>
      <c r="E217" s="290"/>
      <c r="F217" s="283">
        <v>4</v>
      </c>
      <c r="G217" s="269"/>
      <c r="H217" s="379" t="s">
        <v>809</v>
      </c>
      <c r="I217" s="379"/>
      <c r="J217" s="379"/>
      <c r="K217" s="323"/>
    </row>
    <row r="218" spans="2:11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Příprava staveniště</vt:lpstr>
      <vt:lpstr>SO 02 - Úprava vodního toku</vt:lpstr>
      <vt:lpstr>VON - Vedlejší a ostatní ...</vt:lpstr>
      <vt:lpstr>Pokyny pro vyplnění</vt:lpstr>
      <vt:lpstr>'Rekapitulace stavby'!Názvy_tisku</vt:lpstr>
      <vt:lpstr>'SO 01 - Příprava staveniště'!Názvy_tisku</vt:lpstr>
      <vt:lpstr>'SO 02 - Úprava vodního toku'!Názvy_tisku</vt:lpstr>
      <vt:lpstr>'VON - Vedlejší a ostatní ...'!Názvy_tisku</vt:lpstr>
      <vt:lpstr>'Pokyny pro vyplnění'!Oblast_tisku</vt:lpstr>
      <vt:lpstr>'Rekapitulace stavby'!Oblast_tisku</vt:lpstr>
      <vt:lpstr>'SO 01 - Příprava staveniště'!Oblast_tisku</vt:lpstr>
      <vt:lpstr>'SO 02 - Úprava vodního toku'!Oblast_tisku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</dc:creator>
  <cp:lastModifiedBy>uzivatel</cp:lastModifiedBy>
  <cp:lastPrinted>2019-10-09T08:02:49Z</cp:lastPrinted>
  <dcterms:created xsi:type="dcterms:W3CDTF">2019-10-09T08:00:08Z</dcterms:created>
  <dcterms:modified xsi:type="dcterms:W3CDTF">2019-10-09T08:03:30Z</dcterms:modified>
</cp:coreProperties>
</file>