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Práce\2021\Projekty rozpracované\22015 - PMŠ kotelny\Šumavská\DRS\EDIT\"/>
    </mc:Choice>
  </mc:AlternateContent>
  <xr:revisionPtr revIDLastSave="0" documentId="13_ncr:1_{0CFEA9AB-987E-4A0C-AB45-A9390A28B275}" xr6:coauthVersionLast="46" xr6:coauthVersionMax="46" xr10:uidLastSave="{00000000-0000-0000-0000-000000000000}"/>
  <bookViews>
    <workbookView xWindow="12315" yWindow="-20430" windowWidth="15330" windowHeight="18465" activeTab="2" xr2:uid="{38E34A28-45FA-49A2-ACF2-E125C7F87F7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Položky!$A$1:$G$137</definedName>
    <definedName name="_xlnm.Print_Area" localSheetId="1">Rekapitulace!$A$1:$I$19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Rekapitulace!$H$19</definedName>
    <definedName name="VRNKc">Rekapitulace!$E$18</definedName>
    <definedName name="VRNnazev">Rekapitulace!$A$18</definedName>
    <definedName name="VRNproc">Rekapitulace!$F$18</definedName>
    <definedName name="VRNzakl">Rekapitulace!$G$18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36" i="3" l="1"/>
  <c r="BD136" i="3"/>
  <c r="BC136" i="3"/>
  <c r="BB136" i="3"/>
  <c r="G136" i="3"/>
  <c r="BA136" i="3" s="1"/>
  <c r="BE135" i="3"/>
  <c r="BD135" i="3"/>
  <c r="BC135" i="3"/>
  <c r="BB135" i="3"/>
  <c r="G135" i="3"/>
  <c r="BA135" i="3" s="1"/>
  <c r="BE134" i="3"/>
  <c r="BD134" i="3"/>
  <c r="BC134" i="3"/>
  <c r="BB134" i="3"/>
  <c r="G134" i="3"/>
  <c r="BA134" i="3" s="1"/>
  <c r="BE133" i="3"/>
  <c r="BD133" i="3"/>
  <c r="BC133" i="3"/>
  <c r="BB133" i="3"/>
  <c r="G133" i="3"/>
  <c r="BA133" i="3" s="1"/>
  <c r="BE132" i="3"/>
  <c r="BD132" i="3"/>
  <c r="BC132" i="3"/>
  <c r="BB132" i="3"/>
  <c r="G132" i="3"/>
  <c r="BA132" i="3" s="1"/>
  <c r="BE131" i="3"/>
  <c r="BD131" i="3"/>
  <c r="BC131" i="3"/>
  <c r="BB131" i="3"/>
  <c r="G131" i="3"/>
  <c r="B12" i="2"/>
  <c r="A12" i="2"/>
  <c r="C137" i="3"/>
  <c r="BE128" i="3"/>
  <c r="BD128" i="3"/>
  <c r="BC128" i="3"/>
  <c r="BB128" i="3"/>
  <c r="G128" i="3"/>
  <c r="BA128" i="3" s="1"/>
  <c r="BE127" i="3"/>
  <c r="BD127" i="3"/>
  <c r="BC127" i="3"/>
  <c r="BB127" i="3"/>
  <c r="G127" i="3"/>
  <c r="BA127" i="3" s="1"/>
  <c r="BE126" i="3"/>
  <c r="BD126" i="3"/>
  <c r="BC126" i="3"/>
  <c r="BB126" i="3"/>
  <c r="BA126" i="3"/>
  <c r="G126" i="3"/>
  <c r="BE125" i="3"/>
  <c r="BD125" i="3"/>
  <c r="BC125" i="3"/>
  <c r="BB125" i="3"/>
  <c r="G125" i="3"/>
  <c r="BA125" i="3" s="1"/>
  <c r="BE124" i="3"/>
  <c r="BD124" i="3"/>
  <c r="BC124" i="3"/>
  <c r="BB124" i="3"/>
  <c r="G124" i="3"/>
  <c r="BA124" i="3" s="1"/>
  <c r="BE123" i="3"/>
  <c r="BD123" i="3"/>
  <c r="BC123" i="3"/>
  <c r="BB123" i="3"/>
  <c r="G123" i="3"/>
  <c r="BE122" i="3"/>
  <c r="BD122" i="3"/>
  <c r="BC122" i="3"/>
  <c r="BB122" i="3"/>
  <c r="G122" i="3"/>
  <c r="B11" i="2"/>
  <c r="A11" i="2"/>
  <c r="C129" i="3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7" i="3"/>
  <c r="BD117" i="3"/>
  <c r="BC117" i="3"/>
  <c r="BB117" i="3"/>
  <c r="BA117" i="3"/>
  <c r="G117" i="3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BA109" i="3"/>
  <c r="G109" i="3"/>
  <c r="BE108" i="3"/>
  <c r="BD108" i="3"/>
  <c r="BC108" i="3"/>
  <c r="BB108" i="3"/>
  <c r="G108" i="3"/>
  <c r="B10" i="2"/>
  <c r="A10" i="2"/>
  <c r="C120" i="3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101" i="3"/>
  <c r="BD101" i="3"/>
  <c r="BC101" i="3"/>
  <c r="BB101" i="3"/>
  <c r="G101" i="3"/>
  <c r="BA101" i="3" s="1"/>
  <c r="BE100" i="3"/>
  <c r="BD100" i="3"/>
  <c r="BC100" i="3"/>
  <c r="BB100" i="3"/>
  <c r="G100" i="3"/>
  <c r="BA100" i="3" s="1"/>
  <c r="BE99" i="3"/>
  <c r="BD99" i="3"/>
  <c r="BC99" i="3"/>
  <c r="BB99" i="3"/>
  <c r="G99" i="3"/>
  <c r="BA99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8" i="3"/>
  <c r="BD88" i="3"/>
  <c r="BC88" i="3"/>
  <c r="BB88" i="3"/>
  <c r="G88" i="3"/>
  <c r="B9" i="2"/>
  <c r="A9" i="2"/>
  <c r="C106" i="3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3" i="3"/>
  <c r="BD83" i="3"/>
  <c r="BC83" i="3"/>
  <c r="BB83" i="3"/>
  <c r="BA83" i="3"/>
  <c r="G83" i="3"/>
  <c r="BE82" i="3"/>
  <c r="BD82" i="3"/>
  <c r="BC82" i="3"/>
  <c r="BB82" i="3"/>
  <c r="G82" i="3"/>
  <c r="BA82" i="3" s="1"/>
  <c r="BE81" i="3"/>
  <c r="BD81" i="3"/>
  <c r="BC81" i="3"/>
  <c r="BB81" i="3"/>
  <c r="G81" i="3"/>
  <c r="BA81" i="3" s="1"/>
  <c r="BE80" i="3"/>
  <c r="BD80" i="3"/>
  <c r="BC80" i="3"/>
  <c r="BB80" i="3"/>
  <c r="G80" i="3"/>
  <c r="BA80" i="3" s="1"/>
  <c r="BE79" i="3"/>
  <c r="BD79" i="3"/>
  <c r="BC79" i="3"/>
  <c r="BB79" i="3"/>
  <c r="BA79" i="3"/>
  <c r="G79" i="3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6" i="3"/>
  <c r="BD76" i="3"/>
  <c r="BC76" i="3"/>
  <c r="BB76" i="3"/>
  <c r="G76" i="3"/>
  <c r="BE75" i="3"/>
  <c r="BD75" i="3"/>
  <c r="BC75" i="3"/>
  <c r="BB75" i="3"/>
  <c r="G75" i="3"/>
  <c r="B8" i="2"/>
  <c r="A8" i="2"/>
  <c r="C86" i="3"/>
  <c r="BE72" i="3"/>
  <c r="BD72" i="3"/>
  <c r="BC72" i="3"/>
  <c r="BB72" i="3"/>
  <c r="BA72" i="3"/>
  <c r="G72" i="3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3" i="3"/>
  <c r="BD63" i="3"/>
  <c r="BC63" i="3"/>
  <c r="BB63" i="3"/>
  <c r="BA63" i="3"/>
  <c r="G63" i="3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7" i="3"/>
  <c r="BD57" i="3"/>
  <c r="BC57" i="3"/>
  <c r="BA57" i="3"/>
  <c r="G57" i="3"/>
  <c r="BB57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B53" i="3"/>
  <c r="BA53" i="3"/>
  <c r="G53" i="3"/>
  <c r="BE51" i="3"/>
  <c r="BD51" i="3"/>
  <c r="BC51" i="3"/>
  <c r="BA51" i="3"/>
  <c r="G51" i="3"/>
  <c r="BB51" i="3" s="1"/>
  <c r="BE49" i="3"/>
  <c r="BD49" i="3"/>
  <c r="BC49" i="3"/>
  <c r="BB49" i="3"/>
  <c r="BA49" i="3"/>
  <c r="G49" i="3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B43" i="3"/>
  <c r="BA43" i="3"/>
  <c r="G43" i="3"/>
  <c r="BE42" i="3"/>
  <c r="BD42" i="3"/>
  <c r="BC42" i="3"/>
  <c r="BA42" i="3"/>
  <c r="G42" i="3"/>
  <c r="BB42" i="3" s="1"/>
  <c r="BE41" i="3"/>
  <c r="BD41" i="3"/>
  <c r="BC41" i="3"/>
  <c r="BB41" i="3"/>
  <c r="BA41" i="3"/>
  <c r="G41" i="3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E28" i="3"/>
  <c r="BD28" i="3"/>
  <c r="BC28" i="3"/>
  <c r="BA28" i="3"/>
  <c r="G28" i="3"/>
  <c r="BB28" i="3" s="1"/>
  <c r="BE27" i="3"/>
  <c r="BD27" i="3"/>
  <c r="BC27" i="3"/>
  <c r="BB27" i="3"/>
  <c r="BA27" i="3"/>
  <c r="G27" i="3"/>
  <c r="BE26" i="3"/>
  <c r="BD26" i="3"/>
  <c r="BC26" i="3"/>
  <c r="BA26" i="3"/>
  <c r="G26" i="3"/>
  <c r="BB26" i="3" s="1"/>
  <c r="BE25" i="3"/>
  <c r="BD25" i="3"/>
  <c r="BC25" i="3"/>
  <c r="BB25" i="3"/>
  <c r="BA25" i="3"/>
  <c r="G25" i="3"/>
  <c r="BE24" i="3"/>
  <c r="BD24" i="3"/>
  <c r="BC24" i="3"/>
  <c r="BA24" i="3"/>
  <c r="G24" i="3"/>
  <c r="BB24" i="3" s="1"/>
  <c r="BE23" i="3"/>
  <c r="BD23" i="3"/>
  <c r="BC23" i="3"/>
  <c r="BB23" i="3"/>
  <c r="BA23" i="3"/>
  <c r="G23" i="3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B16" i="3" s="1"/>
  <c r="BE15" i="3"/>
  <c r="BD15" i="3"/>
  <c r="BC15" i="3"/>
  <c r="BA15" i="3"/>
  <c r="G15" i="3"/>
  <c r="BB15" i="3" s="1"/>
  <c r="BE14" i="3"/>
  <c r="BD14" i="3"/>
  <c r="BC14" i="3"/>
  <c r="BA14" i="3"/>
  <c r="G14" i="3"/>
  <c r="BB14" i="3" s="1"/>
  <c r="BE13" i="3"/>
  <c r="BD13" i="3"/>
  <c r="BC13" i="3"/>
  <c r="BA13" i="3"/>
  <c r="G13" i="3"/>
  <c r="BB13" i="3" s="1"/>
  <c r="BE12" i="3"/>
  <c r="BD12" i="3"/>
  <c r="BC12" i="3"/>
  <c r="BB12" i="3"/>
  <c r="BA12" i="3"/>
  <c r="G12" i="3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7" i="2"/>
  <c r="A7" i="2"/>
  <c r="C73" i="3"/>
  <c r="E4" i="3"/>
  <c r="C4" i="3"/>
  <c r="F3" i="3"/>
  <c r="C3" i="3"/>
  <c r="H19" i="2"/>
  <c r="G23" i="1" s="1"/>
  <c r="G22" i="1" s="1"/>
  <c r="G18" i="2"/>
  <c r="I18" i="2" s="1"/>
  <c r="C2" i="2"/>
  <c r="C1" i="2"/>
  <c r="C33" i="1"/>
  <c r="F33" i="1" s="1"/>
  <c r="C31" i="1"/>
  <c r="G7" i="1"/>
  <c r="C2" i="1"/>
  <c r="BC137" i="3" l="1"/>
  <c r="G12" i="2" s="1"/>
  <c r="BA131" i="3"/>
  <c r="G137" i="3"/>
  <c r="G129" i="3"/>
  <c r="BD129" i="3"/>
  <c r="H11" i="2" s="1"/>
  <c r="BC129" i="3"/>
  <c r="G11" i="2" s="1"/>
  <c r="BA122" i="3"/>
  <c r="BE120" i="3"/>
  <c r="I10" i="2" s="1"/>
  <c r="BC120" i="3"/>
  <c r="G10" i="2" s="1"/>
  <c r="BA108" i="3"/>
  <c r="G120" i="3"/>
  <c r="BC106" i="3"/>
  <c r="G9" i="2" s="1"/>
  <c r="BE106" i="3"/>
  <c r="I9" i="2" s="1"/>
  <c r="BD106" i="3"/>
  <c r="H9" i="2" s="1"/>
  <c r="BA88" i="3"/>
  <c r="G106" i="3"/>
  <c r="BE86" i="3"/>
  <c r="I8" i="2" s="1"/>
  <c r="BC86" i="3"/>
  <c r="G8" i="2" s="1"/>
  <c r="G86" i="3"/>
  <c r="BA75" i="3"/>
  <c r="BD86" i="3"/>
  <c r="H8" i="2" s="1"/>
  <c r="G73" i="3"/>
  <c r="BC73" i="3"/>
  <c r="G7" i="2" s="1"/>
  <c r="BE73" i="3"/>
  <c r="I7" i="2" s="1"/>
  <c r="BB8" i="3"/>
  <c r="BB73" i="3" s="1"/>
  <c r="F7" i="2" s="1"/>
  <c r="BD73" i="3"/>
  <c r="H7" i="2" s="1"/>
  <c r="BE129" i="3"/>
  <c r="I11" i="2" s="1"/>
  <c r="BA73" i="3"/>
  <c r="E7" i="2" s="1"/>
  <c r="BB129" i="3"/>
  <c r="F11" i="2" s="1"/>
  <c r="BB137" i="3"/>
  <c r="F12" i="2" s="1"/>
  <c r="BB86" i="3"/>
  <c r="F8" i="2" s="1"/>
  <c r="BB106" i="3"/>
  <c r="F9" i="2" s="1"/>
  <c r="BD120" i="3"/>
  <c r="H10" i="2" s="1"/>
  <c r="BB120" i="3"/>
  <c r="F10" i="2" s="1"/>
  <c r="BE137" i="3"/>
  <c r="I12" i="2" s="1"/>
  <c r="BD137" i="3"/>
  <c r="H12" i="2" s="1"/>
  <c r="BA106" i="3"/>
  <c r="E9" i="2" s="1"/>
  <c r="BA137" i="3"/>
  <c r="E12" i="2" s="1"/>
  <c r="BA120" i="3"/>
  <c r="E10" i="2" s="1"/>
  <c r="BA129" i="3"/>
  <c r="E11" i="2" s="1"/>
  <c r="BA76" i="3"/>
  <c r="BA123" i="3"/>
  <c r="G13" i="2" l="1"/>
  <c r="C18" i="1" s="1"/>
  <c r="I13" i="2"/>
  <c r="C21" i="1" s="1"/>
  <c r="BA86" i="3"/>
  <c r="E8" i="2" s="1"/>
  <c r="E13" i="2" s="1"/>
  <c r="C15" i="1" s="1"/>
  <c r="F13" i="2"/>
  <c r="C16" i="1" s="1"/>
  <c r="H13" i="2"/>
  <c r="C17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<sst xmlns="http://schemas.openxmlformats.org/spreadsheetml/2006/main" count="479" uniqueCount="324">
  <si>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</si>
  <si>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</si>
  <si>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</si>
  <si>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</si>
  <si>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</si>
  <si>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</si>
  <si>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</si>
  <si>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</si>
  <si>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</si>
  <si>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</si>
  <si>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</si>
  <si>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</si>
  <si>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</si>
  <si>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</si>
  <si>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</si>
  <si>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</si>
  <si>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</si>
  <si>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</si>
  <si>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</si>
  <si>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</si>
  <si>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</si>
  <si>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</si>
  <si>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</si>
  <si>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</si>
  <si>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</si>
  <si>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</si>
  <si>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</si>
  <si>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</si>
  <si>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</si>
  <si>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</si>
  <si>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</si>
  <si>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</si>
  <si>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</si>
  <si>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</si>
  <si>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</si>
  <si>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</si>
  <si>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</si>
  <si>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</si>
  <si>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</si>
  <si>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</si>
  <si>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</si>
  <si>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</si>
  <si>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</si>
  <si>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</si>
  <si>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</si>
  <si>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</si>
  <si>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</si>
  <si>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</si>
  <si>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</si>
  <si>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</si>
  <si>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</si>
  <si>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</si>
  <si>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</si>
  <si>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</si>
  <si>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</si>
  <si>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</si>
  <si>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</si>
  <si>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</si>
  <si>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</si>
  <si>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</si>
  <si>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</si>
  <si>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</si>
  <si>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</si>
  <si>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</si>
  <si>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</si>
  <si>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</si>
  <si>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</si>
  <si>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</si>
  <si>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</si>
  <si>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</si>
  <si>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</si>
  <si>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</si>
  <si>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</si>
  <si>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</si>
  <si>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</si>
  <si>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</si>
  <si>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</si>
  <si>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</si>
  <si>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I2021/146</t>
  </si>
  <si>
    <t>SO 01</t>
  </si>
  <si>
    <t>I146.01/01</t>
  </si>
  <si>
    <t>0</t>
  </si>
  <si>
    <t>Zdrojová část</t>
  </si>
  <si>
    <t>kpl</t>
  </si>
  <si>
    <t>2</t>
  </si>
  <si>
    <t>H1a,b</t>
  </si>
  <si>
    <t>H2</t>
  </si>
  <si>
    <t>H3a,b</t>
  </si>
  <si>
    <t>H4a,b</t>
  </si>
  <si>
    <t>H5</t>
  </si>
  <si>
    <t>H6</t>
  </si>
  <si>
    <t>H7a,b</t>
  </si>
  <si>
    <t>SV</t>
  </si>
  <si>
    <t>V1a,b</t>
  </si>
  <si>
    <t>V2a,b</t>
  </si>
  <si>
    <t>V3a,b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</si>
  <si>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</si>
  <si>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</si>
  <si>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</si>
  <si>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</si>
  <si>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</si>
  <si>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</si>
  <si>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</si>
  <si>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</si>
  <si>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</si>
  <si>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Filtr přírubový DN65/16, včetně 2ks připojovacích protipřírub, 2ks těsnění a spojovacího materiálu</t>
  </si>
  <si>
    <t>12</t>
  </si>
  <si>
    <t>13</t>
  </si>
  <si>
    <t>14</t>
  </si>
  <si>
    <t>15</t>
  </si>
  <si>
    <t>16</t>
  </si>
  <si>
    <t>17</t>
  </si>
  <si>
    <t>18</t>
  </si>
  <si>
    <t>19</t>
  </si>
  <si>
    <t>Teploměr o průměru 100 mm, 0-120°C, vč. návarku a jímky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</si>
  <si>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</si>
  <si>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</si>
  <si>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</si>
  <si>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</si>
  <si>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</si>
  <si>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</si>
  <si>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</si>
  <si>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</si>
  <si>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</si>
  <si>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Protipříruba přivařovací DN50/PN16, včetně tesnění a spojovacího materiálu</t>
  </si>
  <si>
    <t>29</t>
  </si>
  <si>
    <t>Protipříruba zaslepovací DN100/PN16, včetně tesnění a spojovacího materiálu</t>
  </si>
  <si>
    <t>30</t>
  </si>
  <si>
    <t>31</t>
  </si>
  <si>
    <t>Potrubí z ocelových trubek bezešvých hladkých dle ČSN 42 5715 (vč. ohybů, redukcí, T-kusů atd.)</t>
  </si>
  <si>
    <t>m</t>
  </si>
  <si>
    <t>DN 65</t>
  </si>
  <si>
    <t>32</t>
  </si>
  <si>
    <t>Tepelná izolace pro potrubí (vč. ohybů, redukcí) z min. vlákna s hliníkovou úpravou na povrchu</t>
  </si>
  <si>
    <t>pro DN 65 tl. 70mm</t>
  </si>
  <si>
    <t>33</t>
  </si>
  <si>
    <t>m2</t>
  </si>
  <si>
    <t>34</t>
  </si>
  <si>
    <t>35</t>
  </si>
  <si>
    <t>25x3,5</t>
  </si>
  <si>
    <t>63x6,8</t>
  </si>
  <si>
    <t>37</t>
  </si>
  <si>
    <t>63x9</t>
  </si>
  <si>
    <t>38</t>
  </si>
  <si>
    <t>25x25</t>
  </si>
  <si>
    <t>39</t>
  </si>
  <si>
    <t>63x25</t>
  </si>
  <si>
    <t>40</t>
  </si>
  <si>
    <t xml:space="preserve">Nátěr potrubí  2x základní pod tepelnou izolací </t>
  </si>
  <si>
    <t>41</t>
  </si>
  <si>
    <t>Nátěr pomocných ocelových konstrukcí  1x základní barvou, 2x vrchní email</t>
  </si>
  <si>
    <t>42</t>
  </si>
  <si>
    <t xml:space="preserve">Štítky pro popis zařízení a armatur </t>
  </si>
  <si>
    <t>43</t>
  </si>
  <si>
    <t xml:space="preserve">Štítky pro označení směru proudění </t>
  </si>
  <si>
    <t>44</t>
  </si>
  <si>
    <t>Fabrikované , žárově pozinkované závěsy pro potrubí (úpravy 2x pozinkov. lakem)</t>
  </si>
  <si>
    <t>kg</t>
  </si>
  <si>
    <t>45</t>
  </si>
  <si>
    <t xml:space="preserve">Lehké pracovní lešení 8m2 </t>
  </si>
  <si>
    <t>46</t>
  </si>
  <si>
    <t>Proplachy systému topení, napuštění a odvzdušnění, tlaková zkouška, zaregulování a zprovoznění</t>
  </si>
  <si>
    <t>hod</t>
  </si>
  <si>
    <t>47</t>
  </si>
  <si>
    <t xml:space="preserve">Doprava materiálu </t>
  </si>
  <si>
    <t>1.</t>
  </si>
  <si>
    <t>NABÍJENÍ ZÁSOBNÍKU TUV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</si>
  <si>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</si>
  <si>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</si>
  <si>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</si>
  <si>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</si>
  <si>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</si>
  <si>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</si>
  <si>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</si>
  <si>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</si>
  <si>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</si>
  <si>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</si>
  <si>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</si>
  <si>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</si>
  <si>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ROZVADĚČ RMS1 - DOPLNĚNÍ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</si>
  <si>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</si>
  <si>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</si>
  <si>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</si>
  <si>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</si>
  <si>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</si>
  <si>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</si>
  <si>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</si>
  <si>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</si>
  <si>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</si>
  <si>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</si>
  <si>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</si>
  <si>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</si>
  <si>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</si>
  <si>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</si>
  <si>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</si>
  <si>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</si>
  <si>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</si>
  <si>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</si>
  <si>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ELEKTROINSTALAČNÍ MATERIÁL A NUTNÉ DEMONTÁŽE</t>
  </si>
  <si>
    <t>3.1</t>
  </si>
  <si>
    <t xml:space="preserve">Stíněný ovládací kabel  YSLY-JB 2x1 </t>
  </si>
  <si>
    <t>3.2</t>
  </si>
  <si>
    <t xml:space="preserve">Stíněný ovládací kabel  YSLY JB 3x0,75 </t>
  </si>
  <si>
    <t>3.3</t>
  </si>
  <si>
    <t xml:space="preserve">Stíněný ovládací kabel  YSLCY 4x0,75 </t>
  </si>
  <si>
    <t>3.4</t>
  </si>
  <si>
    <t xml:space="preserve">Ovládací kabel CYKY-J 4x1,5 </t>
  </si>
  <si>
    <t>3.5</t>
  </si>
  <si>
    <t xml:space="preserve">Kabelové popisky </t>
  </si>
  <si>
    <t>3.6</t>
  </si>
  <si>
    <t>Oceloplechový kabelový žlab včetně příslušenství MARS 62/50</t>
  </si>
  <si>
    <t>Drátěný kabelový žlab včetně příslušenství MERKUR2 150/50</t>
  </si>
  <si>
    <t>3.7</t>
  </si>
  <si>
    <t>Drátěný kabelový žlab včetně příslušenství MERKUR2 50/50</t>
  </si>
  <si>
    <t>3.8</t>
  </si>
  <si>
    <t xml:space="preserve">Systém elektroinstalačních trubek </t>
  </si>
  <si>
    <t>3.9</t>
  </si>
  <si>
    <t xml:space="preserve">Konstrukční materiál </t>
  </si>
  <si>
    <t>3.10</t>
  </si>
  <si>
    <t>Denotáže stávající  kabeláže, kabelových tras a nosn.konstrukcí</t>
  </si>
  <si>
    <t>3.11</t>
  </si>
  <si>
    <t xml:space="preserve">Ostatní nutný elektroinstalační materiál </t>
  </si>
  <si>
    <t>PROGRAMOVÉ VYBAVENÍ A ZEREGULOVÁNÍ</t>
  </si>
  <si>
    <t>4.1</t>
  </si>
  <si>
    <t>Programové vybavení sávajícího PLC kontroleru Modicon M340</t>
  </si>
  <si>
    <t>dB</t>
  </si>
  <si>
    <t>4.2</t>
  </si>
  <si>
    <t xml:space="preserve">Nutné úpravy stávajících částí SW PLC </t>
  </si>
  <si>
    <t xml:space="preserve">Kompletní zaregulování systému měření a regulace </t>
  </si>
  <si>
    <t>4.3</t>
  </si>
  <si>
    <t xml:space="preserve">Komplexni zkoušky </t>
  </si>
  <si>
    <t>4.4</t>
  </si>
  <si>
    <t xml:space="preserve">Revize </t>
  </si>
  <si>
    <t>4.5</t>
  </si>
  <si>
    <t xml:space="preserve">Zaškolení obsluhy </t>
  </si>
  <si>
    <t>OSTATNÍ DODÁVKY</t>
  </si>
  <si>
    <t>5.1</t>
  </si>
  <si>
    <t>Znovuvedení stávajícího řídícího systému do provozu</t>
  </si>
  <si>
    <t>5.2</t>
  </si>
  <si>
    <t xml:space="preserve">Vypracování realizační projektové dokumentace </t>
  </si>
  <si>
    <t>5.3</t>
  </si>
  <si>
    <t xml:space="preserve">Vypracování schémat zapojení rozvaděče </t>
  </si>
  <si>
    <t>5.4</t>
  </si>
  <si>
    <t xml:space="preserve">Vypracování předávací dokumentace </t>
  </si>
  <si>
    <t>5.5</t>
  </si>
  <si>
    <t xml:space="preserve">Vypracování  dokumentace skutečného provedení </t>
  </si>
  <si>
    <t>5.6</t>
  </si>
  <si>
    <t>ostatní nutné nespecifikované dodávky, montáže a demontáže</t>
  </si>
  <si>
    <t>Demontáž stávající technologie ohřevu teplé vody: 1x ohřívač 6m3, 1x ohřívač 10m3, přívodní potrubí topné vody a vratu včetně potrubních armatur a izolace, napojení potrubí studené vody, teplé vody a cirkulace, po čerpadlové sestavy a měření průtoku vody</t>
  </si>
  <si>
    <t xml:space="preserve">Demontáž a zpětná montáž stávajcího měření spotřeby tepla (ultrazvukový průtokoměr DN65 a jednotka  MULTICAL 601) </t>
  </si>
  <si>
    <t>Akumulační zásobník, materiál uhlíková ocel, PN16, objem 3000 litrů, průměr 1200mm, celková výška 3260mm, nádoba má 3 nohy, vně 2x základní nátěr, uvnitř bez nátěru, kontrolní otvor průměr 400mm, 5x přírubové hrdlo DN50/PN16, 1x odkalení DN100/PN16, 4x návarek DN15 s vnitřním závitem G 1/2", 1xnávarek DN15 s vnějším závitem G 1/2", 1x návarek vypouštění vnější závit G 6/4", 1x návarek odvzdušnění vnější závit G 1/2", 1x návarek pro PV vnější závit G 1"</t>
  </si>
  <si>
    <t>Oběhové čerpadlo, elektronicky řízené, s motorem s permanentními magnety, se zapouzdřeným rotorem, Q=8,6m3/h, H=7m, 1N-230V, 50Hz, P=0,359kW, přírubové DN40, PN16, řízení dpv, včetně 2ks připojovacích protipřírub, 2ks těsnění a spojovacího materiálu</t>
  </si>
  <si>
    <t>Oběhové čerpadlo, elektronicky řízené, s motorem s permanentními magnety, se zapouzdřeným rotorem, Q=3,8-5,36m3/h, H=4,5m, 1N-230V, 50Hz, P=0,116kW, přírubové G 6/4", PN16, řízení dpv, včetně 2ks připojovacích protipřírub, 2ks těsnění a spojovacího materiálu</t>
  </si>
  <si>
    <t>Průtočná tlaková expanzní nádoba s membránou ve formě vaku pro systémy ohřevu, objem 300 litrů, PN16, vč. průtokové armatury DN50</t>
  </si>
  <si>
    <t xml:space="preserve">Termostatický směšovací ventil pro teplou vodu, Těleso ventilu: Mosaz CC770S, Vnitřní části: Mosaz CW625N, UNI  EN 12164, Pružina: Nerezová ocel, Vnitřní těsnění: EPDM </t>
  </si>
  <si>
    <t>Oběhové čerpadlo, elektronicky řízené, s motorem s permanentními magnety, se zapouzdřeným rotorem, Q=5m3/h, H=11,5m, 1N-230V, 50Hz, P=0,333kW, přírubové DN32, PN16, řízení dpv, včetně 2ks připojovacích protipřírub, 2ks těsnění a spojovacího materiálu</t>
  </si>
  <si>
    <t>Kulový kohout, 2-cestný, pro rozvody studené vody, DN50, kvs 75, vnitřní závit Rp 2", včetně pohonu AC 230V, pomocného spínače pro klapkové a otočné pohony, ovládání otevřeno/zavřeno, síla 40Nm, dobapřestavení 90s</t>
  </si>
  <si>
    <t>Pojistný ventil pro teplou vodu DN 1"x5/4", otev.přetlak 10bar</t>
  </si>
  <si>
    <t>Plastový kulový kohout d25</t>
  </si>
  <si>
    <t>Plastový kulový kohout d32</t>
  </si>
  <si>
    <t>Plastový kulový kohout d63</t>
  </si>
  <si>
    <t>Kulový kohout, DN 1"</t>
  </si>
  <si>
    <t>Kulový kohout, DN 6/4"</t>
  </si>
  <si>
    <t>Bezpřírubová uzavírací klapka DN65/16, včetně 2ks připojovacích protipřírub, 2ks těsnění a spojovacího materiálu</t>
  </si>
  <si>
    <t>Filtr hrubý DN 2"</t>
  </si>
  <si>
    <t>Vyvažovací ventil, typ STAD, DN 6/4"</t>
  </si>
  <si>
    <t>Vyvažovací ventil, typ STAD, DN 2"</t>
  </si>
  <si>
    <t>Zpětný ventil 3/4"</t>
  </si>
  <si>
    <t>Zpětný ventil 2"</t>
  </si>
  <si>
    <t>Mezipřírubový zpětný ventil DN65/16, včetně 2ks připojovacích protipřírub, 2ks těsnění a spojovacího materiálu</t>
  </si>
  <si>
    <t>Kulový vypouštěcí kohout s napojením na hadici, DN 1/2"</t>
  </si>
  <si>
    <t>Automatický odvzdušňovací ventil, DN 1/2"</t>
  </si>
  <si>
    <t xml:space="preserve">Tlakoměr  prům. 100mm rozsah: 0 - 1,6MPa včetně 3-cestný zkušební kohout, 1 m připojovacího potrubí DN15 </t>
  </si>
  <si>
    <t>Diferenční tlakoměr prům. 100mm, připojení G1/2"  rozsah: 0 - 1MPa, včetně 1 m připojovacího potrubí DN15 a 2ks 3-cestných zkušebních kohoutů.</t>
  </si>
  <si>
    <t>Tlakoměr pro měření zanesení filtru prům. 100mm, připojení G1/2"  rozsah: 0 - 1MPa s 3-cestným zkušebním kohoutem, připojovacím potrubím a 2 ks uzavíracích kulových kohoutů.</t>
  </si>
  <si>
    <t>Diferenční tlakoměr prům. 100mm, připojení G1/2"  rozsah: 0 - 1,6MPa, včetně 1 m připojovacího potrubí DN15 a 2ks 3-cestných zkušebních kohoutů.</t>
  </si>
  <si>
    <t>Tlakoměr pro měření zanesení filtru prům. 100mm, připojení G1/2"  rozsah: 0 - 1,6MPa s 3-cestným zkušebním kohoutem, připojovacím potrubím a 2 ks uzavíracích kulových kohoutů.</t>
  </si>
  <si>
    <t>Návarek pro teplotní čidlo MaR DN1/2" včetně jímky</t>
  </si>
  <si>
    <t>Návarek pro tlakové čidlo DN1/2" včetně 3-cestného zkušebního kohoutu</t>
  </si>
  <si>
    <t>Šroubení 2"</t>
  </si>
  <si>
    <t>Přírubový spoj DN65/PN16 pro připojení měřiče tepla složený z 2ks připojovacích protipřírub, 2ks těsnění a spojovacího materiálu</t>
  </si>
  <si>
    <t>Tepelná izolace z minerálního vlákna lamelová rohož s hliníkovou úpravou na povrchu, pro armatury tl. 50mm</t>
  </si>
  <si>
    <t>Tepelná izolace z minerálního vlákna lamelová rohož s hliníkovou úpravou na povrchu, pro akumulační nádrž a výměníky tl. 100mm</t>
  </si>
  <si>
    <t>Potrubí z polyetylenových 3-vrstvých trub s čedičovým vláknem PP-RCT S3,2 (včetně tvarovek, přechodek a podpůrného pozinkovaného žlabu)</t>
  </si>
  <si>
    <t>Termoizolační trubice z pěnového polyetylénu v šedočerné barvě s uzavřenou buněčnou strukturou laminované zesílenou hliníkovou fólií</t>
  </si>
  <si>
    <t>5H.1.1
Ponorné teplotní  čidlo Pt1000, délka stonku 150mm
Měřící rozsah: -30...+130°C
 + nerezová jímka 150 mm</t>
  </si>
  <si>
    <t>5H.1.2, 5H.1.3, 5H.1.4
Ponorné teplotní  čidlo Pt1000, délka stonku 100mm
Měřící rozsah: -30...+130°C
 + nerezová jímka 100 mm</t>
  </si>
  <si>
    <t>5H.3.1a, 5H.3.1b
Ponorné teplotní  čidlo Pt1000, délka stonku 100mm
Měřící rozsah: -30...+130°C
 + nerezová jímka 100 mm</t>
  </si>
  <si>
    <t>5H.2.1a, 5H.2.1b
Omezovač maximální teploty, stonkový 70…140°C</t>
  </si>
  <si>
    <t>5H.2.2a, 5H.2.2b
Omezovač maximálního tlaku, rozsah 0,1 až 1 Mpa</t>
  </si>
  <si>
    <t>5H.2.3
Čidlo teploty Pt1000 pro montáž na stěnu, krytí IP43
Měřící rozsah teploty: -35...+50 °C</t>
  </si>
  <si>
    <t>5H.2.4
Snímač zaplavení, výstup přep. kontakt relé, nap. 230V AC</t>
  </si>
  <si>
    <t>V1a, V1b
Uzavírací nezipřírubová klapka, funkce otevřeno/zavřeno
včetně dvou pomocných přepínacích koncových spínačů 
ovládání  servopohon 230V AC
 - dodávka ÚT</t>
  </si>
  <si>
    <t>V2a, V2b, V3a, V3b
Uzavírací kulový kohout 2-cestný, , funkce otevřeno/zavřeno
včetně dvou pomocných přepínacích koncových spínačů 
ovládání  servopohon 230V AC
 - dodávka ÚT</t>
  </si>
  <si>
    <t>SV
přepínací kulový kohout 3-cestný,3-bodový servopohon 230VAC
včetně dvou pomocných přepínacích koncových spínačů a zpětnovazebního potenciometru
ovládání  servopohon 230V AC
 - dodávka ÚT</t>
  </si>
  <si>
    <t>H3a, H3b, H4a, H4b, H7a, H7b 
Ovládání elektronického čerpadla 
- požadované funkce (Start/stop ,potvrzení chodu)
 - dodávka ÚT</t>
  </si>
  <si>
    <t>Stávající rozváděčová skříň oceloplechová 
- nutné úpravy zapojení systému v části MaR</t>
  </si>
  <si>
    <t>Stávající rozváděčová skříň oceloplechová 
- nutné úpravy zapojení systému v části Silnoproudu</t>
  </si>
  <si>
    <t xml:space="preserve">Rozšíření příslušenství vstupně výstupních modulů 
stájící PLC postanice Modicon M340
 - 7x AI (Pt1000), 22xDI (bezpotenciál), 12xDO (Relé)
</t>
  </si>
  <si>
    <t xml:space="preserve">Rozšíření kombinovaný vstupně/výstupních modul
 BMXAMM0600
</t>
  </si>
  <si>
    <t>Motorový spouštěč GZ1 E08 2,5-4A</t>
  </si>
  <si>
    <t>Blok pomocných kontaktů GZ1-AN11</t>
  </si>
  <si>
    <t>Odpínač válcových pojistek OPVP10-2</t>
  </si>
  <si>
    <t>Pojistková vložka PVA10 6A gG</t>
  </si>
  <si>
    <t>Pojistková vložka PVA10 10A gG</t>
  </si>
  <si>
    <t>Pojistková vložka PVA10 16A gG</t>
  </si>
  <si>
    <t xml:space="preserve">Dvopólové přístrojové relé, 2P s cívkou 24VDC,
 24RSB2A080-BD
</t>
  </si>
  <si>
    <t>Svorka 800V 24A WDU 2,5</t>
  </si>
  <si>
    <t>Svorka 800V 24A WDU 2,5 BL</t>
  </si>
  <si>
    <t>Svorka 800V 24A WDU 2,5 PE</t>
  </si>
  <si>
    <t>Kabelová vývodka Pg11</t>
  </si>
  <si>
    <t>Kabelová vývodka Pg13,5</t>
  </si>
  <si>
    <t>Kabelová vývodka Pg16</t>
  </si>
  <si>
    <t>Ostatní nutný materiál</t>
  </si>
  <si>
    <t>Přepínací kulový kohout, 3-cestný, pro rozvody studené vody, DN50, kvs 75, vnitřní závit Rp 2", včetně pohonu AC 230V, pomocného spínače pro klapkové a otočné pohony, ovládání otevřeno/zavřeno, síla 20Nm, doba přestavení 90s</t>
  </si>
  <si>
    <t>Uzavírací klapka, pro rozvody studené vody, DN65, PN16, kvs 180, včetně pohonu AC 230V, pomocného spínače pro klapkové a otočné pohony, ovládání otevřeno/zavřeno, síla 40Nm, doba přestavení 90s</t>
  </si>
  <si>
    <t>Kulový kohout, 2-cestný, pro rozvody studené vody, DN50, kvs 75, vnitřní závit Rp 2", včetně pohonu AC 230V, pomocného spínače pro klapkové a otočné pohony, ovládání otevřeno/zavřeno, síla 40Nm, doba přestavení 90s</t>
  </si>
  <si>
    <t>Doplnění regulace TUV do vizuaizace a úprava vizualizačních obrazovek stávajícího centrálního dispečinku</t>
  </si>
  <si>
    <t>4.6</t>
  </si>
  <si>
    <t>4.7</t>
  </si>
  <si>
    <t>Rychloohřev K7</t>
  </si>
  <si>
    <t>Kotelna K7</t>
  </si>
  <si>
    <t>Ing. Jan Valenta</t>
  </si>
  <si>
    <t>Deskový výměník pájený, počet desek 24, materiál desek / tloušťka 1.4301 / 0.4mm, připojení vnější závit 2"
Výkon při ohřevu 200kW, teplá strana 70/50°C, dp 16,1kPa, studená strana 10/55°C, dp 3,1kPa
Výkon při tepelné ochraně 100kW, teplá strana 80/60°C, dp 4,22kPa, studená strana 55/71°C, dp 5,5kPa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</si>
</sst>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17" fillId="0" borderId="60" xfId="1" applyNumberFormat="1" applyFont="1" applyBorder="1" applyAlignment="1">
      <alignment horizontal="left" vertical="top"/>
    </xf>
    <xf numFmtId="49" fontId="17" fillId="0" borderId="40" xfId="1" applyNumberFormat="1" applyFont="1" applyBorder="1" applyAlignment="1">
      <alignment horizontal="center" shrinkToFit="1"/>
    </xf>
    <xf numFmtId="0" fontId="17" fillId="0" borderId="59" xfId="1" applyFont="1" applyFill="1" applyBorder="1" applyAlignment="1">
      <alignment horizontal="center" vertical="top"/>
    </xf>
    <xf numFmtId="49" fontId="17" fillId="0" borderId="59" xfId="1" applyNumberFormat="1" applyFont="1" applyFill="1" applyBorder="1" applyAlignment="1">
      <alignment horizontal="left" vertical="top"/>
    </xf>
    <xf numFmtId="0" fontId="17" fillId="0" borderId="59" xfId="1" applyFont="1" applyFill="1" applyBorder="1" applyAlignment="1">
      <alignment vertical="top" wrapText="1"/>
    </xf>
    <xf numFmtId="49" fontId="17" fillId="0" borderId="59" xfId="1" applyNumberFormat="1" applyFont="1" applyFill="1" applyBorder="1" applyAlignment="1">
      <alignment horizontal="center" shrinkToFit="1"/>
    </xf>
    <xf numFmtId="4" fontId="17" fillId="0" borderId="59" xfId="1" applyNumberFormat="1" applyFont="1" applyFill="1" applyBorder="1" applyAlignment="1">
      <alignment horizontal="right"/>
    </xf>
    <xf numFmtId="4" fontId="17" fillId="0" borderId="59" xfId="1" applyNumberFormat="1" applyFont="1" applyFill="1" applyBorder="1"/>
    <xf numFmtId="0" fontId="10" fillId="0" borderId="0" xfId="1" applyFill="1"/>
    <xf numFmtId="0" fontId="16" fillId="0" borderId="0" xfId="1" applyFont="1" applyFill="1"/>
    <xf numFmtId="0" fontId="18" fillId="0" borderId="0" xfId="1" applyFont="1" applyFill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Font="1" applyFill="1" applyBorder="1" applyAlignment="1">
      <alignment horizontal="left" wrapText="1" indent="1"/>
    </xf>
    <xf numFmtId="0" fontId="20" fillId="0" borderId="0" xfId="0" applyFont="1"/>
    <xf numFmtId="0" fontId="20" fillId="0" borderId="13" xfId="0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B5C6B54E-E4D4-46A3-B6F8-3BA208010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9FED-9674-4EFA-AACF-1D37C5770D84}">
  <sheetPr codeName="List21"/>
  <dimension ref="A1:BE55"/>
  <sheetViews>
    <sheetView workbookViewId="0">
      <selection activeCell="I23" sqref="I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I146.01/01</v>
      </c>
      <c r="D2" s="5" t="s">
        <v>320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79</v>
      </c>
      <c r="B5" s="18"/>
      <c r="C5" s="19" t="s">
        <v>321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13" t="s">
        <v>10</v>
      </c>
      <c r="G6" s="21">
        <v>0</v>
      </c>
    </row>
    <row r="7" spans="1:57" ht="12.95" customHeight="1" x14ac:dyDescent="0.2">
      <c r="A7" s="22" t="s">
        <v>78</v>
      </c>
      <c r="B7" s="23"/>
      <c r="C7" s="24" t="s">
        <v>320</v>
      </c>
      <c r="D7" s="25"/>
      <c r="E7" s="25"/>
      <c r="F7" s="26" t="s">
        <v>11</v>
      </c>
      <c r="G7" s="21">
        <f>IF(PocetMJ=0,,ROUND((F30+F32)/PocetMJ,1))</f>
        <v>0</v>
      </c>
    </row>
    <row r="8" spans="1:57" x14ac:dyDescent="0.2">
      <c r="A8" s="27" t="s">
        <v>12</v>
      </c>
      <c r="B8" s="13"/>
      <c r="C8" s="193"/>
      <c r="D8" s="193"/>
      <c r="E8" s="194"/>
      <c r="F8" s="13" t="s">
        <v>13</v>
      </c>
      <c r="G8" s="28"/>
    </row>
    <row r="9" spans="1:57" x14ac:dyDescent="0.2">
      <c r="A9" s="27" t="s">
        <v>14</v>
      </c>
      <c r="B9" s="13"/>
      <c r="C9" s="193" t="s">
        <v>322</v>
      </c>
      <c r="D9" s="193"/>
      <c r="E9" s="194"/>
      <c r="F9" s="13"/>
      <c r="G9" s="28"/>
    </row>
    <row r="10" spans="1:57" x14ac:dyDescent="0.2">
      <c r="A10" s="27" t="s">
        <v>15</v>
      </c>
      <c r="B10" s="13"/>
      <c r="C10" s="193"/>
      <c r="D10" s="193"/>
      <c r="E10" s="193"/>
      <c r="F10" s="13"/>
      <c r="G10" s="29"/>
      <c r="H10" s="30"/>
    </row>
    <row r="11" spans="1:57" ht="13.5" customHeight="1" x14ac:dyDescent="0.2">
      <c r="A11" s="27" t="s">
        <v>16</v>
      </c>
      <c r="B11" s="13"/>
      <c r="C11" s="193"/>
      <c r="D11" s="193"/>
      <c r="E11" s="193"/>
      <c r="F11" s="13" t="s">
        <v>17</v>
      </c>
      <c r="G11" s="29" t="s">
        <v>78</v>
      </c>
      <c r="BA11" s="31"/>
      <c r="BB11" s="31"/>
      <c r="BC11" s="31"/>
      <c r="BD11" s="31"/>
      <c r="BE11" s="31"/>
    </row>
    <row r="12" spans="1:57" ht="12.75" customHeight="1" x14ac:dyDescent="0.2">
      <c r="A12" s="32" t="s">
        <v>18</v>
      </c>
      <c r="B12" s="10"/>
      <c r="C12" s="195"/>
      <c r="D12" s="195"/>
      <c r="E12" s="195"/>
      <c r="F12" s="33" t="s">
        <v>19</v>
      </c>
      <c r="G12" s="34"/>
    </row>
    <row r="13" spans="1:57" ht="28.5" customHeight="1" thickBot="1" x14ac:dyDescent="0.25">
      <c r="A13" s="35" t="s">
        <v>20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21</v>
      </c>
      <c r="B14" s="40"/>
      <c r="C14" s="41"/>
      <c r="D14" s="42" t="s">
        <v>22</v>
      </c>
      <c r="E14" s="43"/>
      <c r="F14" s="43"/>
      <c r="G14" s="41"/>
    </row>
    <row r="15" spans="1:57" ht="15.95" customHeight="1" x14ac:dyDescent="0.2">
      <c r="A15" s="44"/>
      <c r="B15" s="45" t="s">
        <v>23</v>
      </c>
      <c r="C15" s="46">
        <f>HSV</f>
        <v>0</v>
      </c>
      <c r="D15" s="47"/>
      <c r="E15" s="48"/>
      <c r="F15" s="49"/>
      <c r="G15" s="46"/>
    </row>
    <row r="16" spans="1:57" ht="15.95" customHeight="1" x14ac:dyDescent="0.2">
      <c r="A16" s="44" t="s">
        <v>24</v>
      </c>
      <c r="B16" s="45" t="s">
        <v>25</v>
      </c>
      <c r="C16" s="46">
        <f>PSV</f>
        <v>0</v>
      </c>
      <c r="D16" s="9"/>
      <c r="E16" s="50"/>
      <c r="F16" s="51"/>
      <c r="G16" s="46"/>
    </row>
    <row r="17" spans="1:7" ht="15.95" customHeight="1" x14ac:dyDescent="0.2">
      <c r="A17" s="44" t="s">
        <v>26</v>
      </c>
      <c r="B17" s="45" t="s">
        <v>27</v>
      </c>
      <c r="C17" s="46">
        <f>Mont</f>
        <v>0</v>
      </c>
      <c r="D17" s="9"/>
      <c r="E17" s="50"/>
      <c r="F17" s="51"/>
      <c r="G17" s="46"/>
    </row>
    <row r="18" spans="1:7" ht="15.95" customHeight="1" x14ac:dyDescent="0.2">
      <c r="A18" s="52" t="s">
        <v>28</v>
      </c>
      <c r="B18" s="53" t="s">
        <v>29</v>
      </c>
      <c r="C18" s="46">
        <f>Dodavka</f>
        <v>0</v>
      </c>
      <c r="D18" s="9"/>
      <c r="E18" s="50"/>
      <c r="F18" s="51"/>
      <c r="G18" s="46"/>
    </row>
    <row r="19" spans="1:7" ht="15.95" customHeight="1" x14ac:dyDescent="0.2">
      <c r="A19" s="54" t="s">
        <v>30</v>
      </c>
      <c r="B19" s="45"/>
      <c r="C19" s="46">
        <f>SUM(C15:C18)</f>
        <v>0</v>
      </c>
      <c r="D19" s="9"/>
      <c r="E19" s="50"/>
      <c r="F19" s="51"/>
      <c r="G19" s="46"/>
    </row>
    <row r="20" spans="1:7" ht="15.95" customHeight="1" x14ac:dyDescent="0.2">
      <c r="A20" s="54"/>
      <c r="B20" s="45"/>
      <c r="C20" s="46"/>
      <c r="D20" s="9"/>
      <c r="E20" s="50"/>
      <c r="F20" s="51"/>
      <c r="G20" s="46"/>
    </row>
    <row r="21" spans="1:7" ht="15.95" customHeight="1" x14ac:dyDescent="0.2">
      <c r="A21" s="54" t="s">
        <v>31</v>
      </c>
      <c r="B21" s="45"/>
      <c r="C21" s="46">
        <f>HZS</f>
        <v>0</v>
      </c>
      <c r="D21" s="9"/>
      <c r="E21" s="50"/>
      <c r="F21" s="51"/>
      <c r="G21" s="46"/>
    </row>
    <row r="22" spans="1:7" ht="15.95" customHeight="1" x14ac:dyDescent="0.2">
      <c r="A22" s="55" t="s">
        <v>32</v>
      </c>
      <c r="B22" s="56"/>
      <c r="C22" s="46">
        <f>C19+C21</f>
        <v>0</v>
      </c>
      <c r="D22" s="9" t="s">
        <v>33</v>
      </c>
      <c r="E22" s="50"/>
      <c r="F22" s="51"/>
      <c r="G22" s="46">
        <f>G23-SUM(G15:G21)</f>
        <v>0</v>
      </c>
    </row>
    <row r="23" spans="1:7" ht="15.95" customHeight="1" thickBot="1" x14ac:dyDescent="0.25">
      <c r="A23" s="196" t="s">
        <v>34</v>
      </c>
      <c r="B23" s="197"/>
      <c r="C23" s="57">
        <f>C22+G23</f>
        <v>0</v>
      </c>
      <c r="D23" s="58" t="s">
        <v>35</v>
      </c>
      <c r="E23" s="59"/>
      <c r="F23" s="60"/>
      <c r="G23" s="46">
        <f>VRN</f>
        <v>0</v>
      </c>
    </row>
    <row r="24" spans="1:7" x14ac:dyDescent="0.2">
      <c r="A24" s="61" t="s">
        <v>36</v>
      </c>
      <c r="B24" s="62"/>
      <c r="C24" s="63"/>
      <c r="D24" s="62" t="s">
        <v>37</v>
      </c>
      <c r="E24" s="62"/>
      <c r="F24" s="64" t="s">
        <v>38</v>
      </c>
      <c r="G24" s="65"/>
    </row>
    <row r="25" spans="1:7" x14ac:dyDescent="0.2">
      <c r="A25" s="55" t="s">
        <v>39</v>
      </c>
      <c r="B25" s="56"/>
      <c r="C25" s="66"/>
      <c r="D25" s="56" t="s">
        <v>39</v>
      </c>
      <c r="E25" s="56"/>
      <c r="F25" s="67" t="s">
        <v>39</v>
      </c>
      <c r="G25" s="68"/>
    </row>
    <row r="26" spans="1:7" ht="37.5" customHeight="1" x14ac:dyDescent="0.2">
      <c r="A26" s="55" t="s">
        <v>40</v>
      </c>
      <c r="B26" s="69"/>
      <c r="C26" s="66"/>
      <c r="D26" s="56" t="s">
        <v>40</v>
      </c>
      <c r="E26" s="56"/>
      <c r="F26" s="67" t="s">
        <v>40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41</v>
      </c>
      <c r="B28" s="56"/>
      <c r="C28" s="66"/>
      <c r="D28" s="67" t="s">
        <v>42</v>
      </c>
      <c r="E28" s="66"/>
      <c r="F28" s="56" t="s">
        <v>42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43</v>
      </c>
      <c r="B30" s="74"/>
      <c r="C30" s="75">
        <v>21</v>
      </c>
      <c r="D30" s="74" t="s">
        <v>44</v>
      </c>
      <c r="E30" s="76"/>
      <c r="F30" s="198">
        <f>C23-F32</f>
        <v>0</v>
      </c>
      <c r="G30" s="199"/>
    </row>
    <row r="31" spans="1:7" x14ac:dyDescent="0.2">
      <c r="A31" s="73" t="s">
        <v>45</v>
      </c>
      <c r="B31" s="74"/>
      <c r="C31" s="75">
        <f>SazbaDPH1</f>
        <v>21</v>
      </c>
      <c r="D31" s="74" t="s">
        <v>46</v>
      </c>
      <c r="E31" s="76"/>
      <c r="F31" s="198">
        <f>ROUND(PRODUCT(F30,C31/100),0)</f>
        <v>0</v>
      </c>
      <c r="G31" s="199"/>
    </row>
    <row r="32" spans="1:7" x14ac:dyDescent="0.2">
      <c r="A32" s="73" t="s">
        <v>43</v>
      </c>
      <c r="B32" s="74"/>
      <c r="C32" s="75">
        <v>0</v>
      </c>
      <c r="D32" s="74" t="s">
        <v>46</v>
      </c>
      <c r="E32" s="76"/>
      <c r="F32" s="198">
        <v>0</v>
      </c>
      <c r="G32" s="199"/>
    </row>
    <row r="33" spans="1:8" x14ac:dyDescent="0.2">
      <c r="A33" s="73" t="s">
        <v>45</v>
      </c>
      <c r="B33" s="77"/>
      <c r="C33" s="78">
        <f>SazbaDPH2</f>
        <v>0</v>
      </c>
      <c r="D33" s="74" t="s">
        <v>46</v>
      </c>
      <c r="E33" s="51"/>
      <c r="F33" s="198">
        <f>ROUND(PRODUCT(F32,C33/100),0)</f>
        <v>0</v>
      </c>
      <c r="G33" s="199"/>
    </row>
    <row r="34" spans="1:8" s="82" customFormat="1" ht="19.5" customHeight="1" thickBot="1" x14ac:dyDescent="0.3">
      <c r="A34" s="79" t="s">
        <v>47</v>
      </c>
      <c r="B34" s="80"/>
      <c r="C34" s="80"/>
      <c r="D34" s="80"/>
      <c r="E34" s="81"/>
      <c r="F34" s="200">
        <f>ROUND(SUM(F30:F33),0)</f>
        <v>0</v>
      </c>
      <c r="G34" s="201"/>
    </row>
    <row r="36" spans="1:8" x14ac:dyDescent="0.2">
      <c r="A36" t="s">
        <v>48</v>
      </c>
      <c r="H36" t="s">
        <v>6</v>
      </c>
    </row>
    <row r="37" spans="1:8" ht="14.25" customHeight="1" x14ac:dyDescent="0.2">
      <c r="B37" s="192"/>
      <c r="C37" s="192"/>
      <c r="D37" s="192"/>
      <c r="E37" s="192"/>
      <c r="F37" s="192"/>
      <c r="G37" s="192"/>
      <c r="H37" t="s">
        <v>6</v>
      </c>
    </row>
    <row r="38" spans="1:8" ht="12.75" customHeight="1" x14ac:dyDescent="0.2">
      <c r="A38" s="83"/>
      <c r="B38" s="192"/>
      <c r="C38" s="192"/>
      <c r="D38" s="192"/>
      <c r="E38" s="192"/>
      <c r="F38" s="192"/>
      <c r="G38" s="192"/>
      <c r="H38" t="s">
        <v>6</v>
      </c>
    </row>
    <row r="39" spans="1:8" x14ac:dyDescent="0.2">
      <c r="A39" s="83"/>
      <c r="B39" s="192"/>
      <c r="C39" s="192"/>
      <c r="D39" s="192"/>
      <c r="E39" s="192"/>
      <c r="F39" s="192"/>
      <c r="G39" s="192"/>
      <c r="H39" t="s">
        <v>6</v>
      </c>
    </row>
    <row r="40" spans="1:8" x14ac:dyDescent="0.2">
      <c r="A40" s="83"/>
      <c r="B40" s="192"/>
      <c r="C40" s="192"/>
      <c r="D40" s="192"/>
      <c r="E40" s="192"/>
      <c r="F40" s="192"/>
      <c r="G40" s="192"/>
      <c r="H40" t="s">
        <v>6</v>
      </c>
    </row>
    <row r="41" spans="1:8" x14ac:dyDescent="0.2">
      <c r="A41" s="83"/>
      <c r="B41" s="192"/>
      <c r="C41" s="192"/>
      <c r="D41" s="192"/>
      <c r="E41" s="192"/>
      <c r="F41" s="192"/>
      <c r="G41" s="192"/>
      <c r="H41" t="s">
        <v>6</v>
      </c>
    </row>
    <row r="42" spans="1:8" x14ac:dyDescent="0.2">
      <c r="A42" s="83"/>
      <c r="B42" s="192"/>
      <c r="C42" s="192"/>
      <c r="D42" s="192"/>
      <c r="E42" s="192"/>
      <c r="F42" s="192"/>
      <c r="G42" s="192"/>
      <c r="H42" t="s">
        <v>6</v>
      </c>
    </row>
    <row r="43" spans="1:8" x14ac:dyDescent="0.2">
      <c r="A43" s="83"/>
      <c r="B43" s="192"/>
      <c r="C43" s="192"/>
      <c r="D43" s="192"/>
      <c r="E43" s="192"/>
      <c r="F43" s="192"/>
      <c r="G43" s="192"/>
      <c r="H43" t="s">
        <v>6</v>
      </c>
    </row>
    <row r="44" spans="1:8" x14ac:dyDescent="0.2">
      <c r="A44" s="83"/>
      <c r="B44" s="192"/>
      <c r="C44" s="192"/>
      <c r="D44" s="192"/>
      <c r="E44" s="192"/>
      <c r="F44" s="192"/>
      <c r="G44" s="192"/>
      <c r="H44" t="s">
        <v>6</v>
      </c>
    </row>
    <row r="45" spans="1:8" ht="0.75" customHeight="1" x14ac:dyDescent="0.2">
      <c r="A45" s="83"/>
      <c r="B45" s="192"/>
      <c r="C45" s="192"/>
      <c r="D45" s="192"/>
      <c r="E45" s="192"/>
      <c r="F45" s="192"/>
      <c r="G45" s="192"/>
      <c r="H45" t="s">
        <v>6</v>
      </c>
    </row>
    <row r="46" spans="1:8" x14ac:dyDescent="0.2">
      <c r="B46" s="202"/>
      <c r="C46" s="202"/>
      <c r="D46" s="202"/>
      <c r="E46" s="202"/>
      <c r="F46" s="202"/>
      <c r="G46" s="202"/>
    </row>
    <row r="47" spans="1:8" x14ac:dyDescent="0.2">
      <c r="B47" s="202"/>
      <c r="C47" s="202"/>
      <c r="D47" s="202"/>
      <c r="E47" s="202"/>
      <c r="F47" s="202"/>
      <c r="G47" s="202"/>
    </row>
    <row r="48" spans="1:8" x14ac:dyDescent="0.2">
      <c r="B48" s="202"/>
      <c r="C48" s="202"/>
      <c r="D48" s="202"/>
      <c r="E48" s="202"/>
      <c r="F48" s="202"/>
      <c r="G48" s="202"/>
    </row>
    <row r="49" spans="2:7" x14ac:dyDescent="0.2">
      <c r="B49" s="202"/>
      <c r="C49" s="202"/>
      <c r="D49" s="202"/>
      <c r="E49" s="202"/>
      <c r="F49" s="202"/>
      <c r="G49" s="202"/>
    </row>
    <row r="50" spans="2:7" x14ac:dyDescent="0.2">
      <c r="B50" s="202"/>
      <c r="C50" s="202"/>
      <c r="D50" s="202"/>
      <c r="E50" s="202"/>
      <c r="F50" s="202"/>
      <c r="G50" s="202"/>
    </row>
    <row r="51" spans="2:7" x14ac:dyDescent="0.2">
      <c r="B51" s="202"/>
      <c r="C51" s="202"/>
      <c r="D51" s="202"/>
      <c r="E51" s="202"/>
      <c r="F51" s="202"/>
      <c r="G51" s="202"/>
    </row>
    <row r="52" spans="2:7" x14ac:dyDescent="0.2">
      <c r="B52" s="202"/>
      <c r="C52" s="202"/>
      <c r="D52" s="202"/>
      <c r="E52" s="202"/>
      <c r="F52" s="202"/>
      <c r="G52" s="202"/>
    </row>
    <row r="53" spans="2:7" x14ac:dyDescent="0.2">
      <c r="B53" s="202"/>
      <c r="C53" s="202"/>
      <c r="D53" s="202"/>
      <c r="E53" s="202"/>
      <c r="F53" s="202"/>
      <c r="G53" s="202"/>
    </row>
    <row r="54" spans="2:7" x14ac:dyDescent="0.2">
      <c r="B54" s="202"/>
      <c r="C54" s="202"/>
      <c r="D54" s="202"/>
      <c r="E54" s="202"/>
      <c r="F54" s="202"/>
      <c r="G54" s="202"/>
    </row>
    <row r="55" spans="2:7" x14ac:dyDescent="0.2">
      <c r="B55" s="202"/>
      <c r="C55" s="202"/>
      <c r="D55" s="202"/>
      <c r="E55" s="202"/>
      <c r="F55" s="202"/>
      <c r="G55" s="2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DD33-56C7-44A3-9CAC-49ACF7BB3AAC}">
  <sheetPr codeName="List31"/>
  <dimension ref="A1:IV70"/>
  <sheetViews>
    <sheetView workbookViewId="0">
      <selection activeCell="G3" sqref="G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203" t="s">
        <v>49</v>
      </c>
      <c r="B1" s="204"/>
      <c r="C1" s="84" t="str">
        <f>CONCATENATE(cislostavby," ",nazevstavby)</f>
        <v>I2021/146 Rychloohřev K7</v>
      </c>
      <c r="D1" s="85"/>
      <c r="E1" s="86"/>
      <c r="F1" s="85"/>
      <c r="G1" s="87" t="s">
        <v>50</v>
      </c>
      <c r="H1" s="88" t="s">
        <v>80</v>
      </c>
      <c r="I1" s="89"/>
    </row>
    <row r="2" spans="1:256" ht="13.5" thickBot="1" x14ac:dyDescent="0.25">
      <c r="A2" s="205" t="s">
        <v>51</v>
      </c>
      <c r="B2" s="206"/>
      <c r="C2" s="90" t="str">
        <f>CONCATENATE(cisloobjektu," ",nazevobjektu)</f>
        <v>SO 01 Kotelna K7</v>
      </c>
      <c r="D2" s="91"/>
      <c r="E2" s="92"/>
      <c r="F2" s="91"/>
      <c r="G2" s="207" t="s">
        <v>322</v>
      </c>
      <c r="H2" s="208"/>
      <c r="I2" s="209"/>
    </row>
    <row r="3" spans="1:256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256" ht="19.5" customHeight="1" x14ac:dyDescent="0.25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256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256" ht="13.5" thickBot="1" x14ac:dyDescent="0.25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31</v>
      </c>
    </row>
    <row r="7" spans="1:256" x14ac:dyDescent="0.2">
      <c r="A7" s="177" t="str">
        <f>Položky!B7</f>
        <v>0</v>
      </c>
      <c r="B7" s="101" t="str">
        <f>Položky!C7</f>
        <v>Zdrojová část</v>
      </c>
      <c r="C7" s="56"/>
      <c r="D7" s="102"/>
      <c r="E7" s="178">
        <f>Položky!BA73</f>
        <v>0</v>
      </c>
      <c r="F7" s="179">
        <f>Položky!BB73</f>
        <v>0</v>
      </c>
      <c r="G7" s="179">
        <f>Položky!BC73</f>
        <v>0</v>
      </c>
      <c r="H7" s="179">
        <f>Položky!BD73</f>
        <v>0</v>
      </c>
      <c r="I7" s="180">
        <f>Položky!BE73</f>
        <v>0</v>
      </c>
    </row>
    <row r="8" spans="1:256" x14ac:dyDescent="0.2">
      <c r="A8" s="177" t="str">
        <f>Položky!B74</f>
        <v>1.</v>
      </c>
      <c r="B8" s="101" t="str">
        <f>Položky!C74</f>
        <v>NABÍJENÍ ZÁSOBNÍKU TUV</v>
      </c>
      <c r="C8" s="56"/>
      <c r="D8" s="102"/>
      <c r="E8" s="178">
        <f>Položky!BA86</f>
        <v>0</v>
      </c>
      <c r="F8" s="179">
        <f>Položky!BB86</f>
        <v>0</v>
      </c>
      <c r="G8" s="179">
        <f>Položky!BC86</f>
        <v>0</v>
      </c>
      <c r="H8" s="179">
        <f>Položky!BD86</f>
        <v>0</v>
      </c>
      <c r="I8" s="180">
        <f>Položky!BE86</f>
        <v>0</v>
      </c>
    </row>
    <row r="9" spans="1:256" x14ac:dyDescent="0.2">
      <c r="A9" s="177" t="str">
        <f>Položky!B87</f>
        <v>2.</v>
      </c>
      <c r="B9" s="101" t="str">
        <f>Položky!C87</f>
        <v>ROZVADĚČ RMS1 - DOPLNĚNÍ</v>
      </c>
      <c r="C9" s="56"/>
      <c r="D9" s="102"/>
      <c r="E9" s="178">
        <f>Položky!BA106</f>
        <v>0</v>
      </c>
      <c r="F9" s="179">
        <f>Položky!BB106</f>
        <v>0</v>
      </c>
      <c r="G9" s="179">
        <f>Položky!BC106</f>
        <v>0</v>
      </c>
      <c r="H9" s="179">
        <f>Položky!BD106</f>
        <v>0</v>
      </c>
      <c r="I9" s="180">
        <f>Položky!BE106</f>
        <v>0</v>
      </c>
    </row>
    <row r="10" spans="1:256" x14ac:dyDescent="0.2">
      <c r="A10" s="177" t="str">
        <f>Položky!B107</f>
        <v>3</v>
      </c>
      <c r="B10" s="101" t="str">
        <f>Položky!C107</f>
        <v>ELEKTROINSTALAČNÍ MATERIÁL A NUTNÉ DEMONTÁŽE</v>
      </c>
      <c r="C10" s="56"/>
      <c r="D10" s="102"/>
      <c r="E10" s="178">
        <f>Položky!BA120</f>
        <v>0</v>
      </c>
      <c r="F10" s="179">
        <f>Položky!BB120</f>
        <v>0</v>
      </c>
      <c r="G10" s="179">
        <f>Položky!BC120</f>
        <v>0</v>
      </c>
      <c r="H10" s="179">
        <f>Položky!BD120</f>
        <v>0</v>
      </c>
      <c r="I10" s="180">
        <f>Položky!BE120</f>
        <v>0</v>
      </c>
    </row>
    <row r="11" spans="1:256" x14ac:dyDescent="0.2">
      <c r="A11" s="177" t="str">
        <f>Položky!B121</f>
        <v>4</v>
      </c>
      <c r="B11" s="101" t="str">
        <f>Položky!C121</f>
        <v>PROGRAMOVÉ VYBAVENÍ A ZEREGULOVÁNÍ</v>
      </c>
      <c r="C11" s="56"/>
      <c r="D11" s="102"/>
      <c r="E11" s="178">
        <f>Položky!BA129</f>
        <v>0</v>
      </c>
      <c r="F11" s="179">
        <f>Položky!BB129</f>
        <v>0</v>
      </c>
      <c r="G11" s="179">
        <f>Položky!BC129</f>
        <v>0</v>
      </c>
      <c r="H11" s="179">
        <f>Položky!BD129</f>
        <v>0</v>
      </c>
      <c r="I11" s="180">
        <f>Položky!BE129</f>
        <v>0</v>
      </c>
    </row>
    <row r="12" spans="1:256" ht="13.5" thickBot="1" x14ac:dyDescent="0.25">
      <c r="A12" s="177" t="str">
        <f>Položky!B130</f>
        <v>5</v>
      </c>
      <c r="B12" s="101" t="str">
        <f>Položky!C130</f>
        <v>OSTATNÍ DODÁVKY</v>
      </c>
      <c r="C12" s="56"/>
      <c r="D12" s="102"/>
      <c r="E12" s="178">
        <f>Položky!BA137</f>
        <v>0</v>
      </c>
      <c r="F12" s="179">
        <f>Položky!BB137</f>
        <v>0</v>
      </c>
      <c r="G12" s="179">
        <f>Položky!BC137</f>
        <v>0</v>
      </c>
      <c r="H12" s="179">
        <f>Položky!BD137</f>
        <v>0</v>
      </c>
      <c r="I12" s="180">
        <f>Položky!BE137</f>
        <v>0</v>
      </c>
    </row>
    <row r="13" spans="1:256" ht="13.5" thickBot="1" x14ac:dyDescent="0.25">
      <c r="A13" s="103"/>
      <c r="B13" s="104" t="s">
        <v>58</v>
      </c>
      <c r="C13" s="104"/>
      <c r="D13" s="105"/>
      <c r="E13" s="106">
        <f>SUM(E7:E12)</f>
        <v>0</v>
      </c>
      <c r="F13" s="107">
        <f>SUM(F7:F12)</f>
        <v>0</v>
      </c>
      <c r="G13" s="107">
        <f>SUM(G7:G12)</f>
        <v>0</v>
      </c>
      <c r="H13" s="107">
        <f>SUM(H7:H12)</f>
        <v>0</v>
      </c>
      <c r="I13" s="108">
        <f>SUM(I7:I12)</f>
        <v>0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spans="1:256" x14ac:dyDescent="0.2">
      <c r="A14" s="56"/>
      <c r="B14" s="56"/>
      <c r="C14" s="56"/>
      <c r="D14" s="56"/>
      <c r="E14" s="56"/>
      <c r="F14" s="56"/>
      <c r="G14" s="56"/>
      <c r="H14" s="56"/>
      <c r="I14" s="56"/>
    </row>
    <row r="15" spans="1:256" ht="18" x14ac:dyDescent="0.25">
      <c r="A15" s="94" t="s">
        <v>59</v>
      </c>
      <c r="B15" s="94"/>
      <c r="C15" s="94"/>
      <c r="D15" s="94"/>
      <c r="E15" s="94"/>
      <c r="F15" s="94"/>
      <c r="G15" s="110"/>
      <c r="H15" s="94"/>
      <c r="I15" s="94"/>
      <c r="BA15" s="31"/>
      <c r="BB15" s="31"/>
      <c r="BC15" s="31"/>
      <c r="BD15" s="31"/>
      <c r="BE15" s="31"/>
    </row>
    <row r="16" spans="1:256" ht="13.5" thickBot="1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53" x14ac:dyDescent="0.2">
      <c r="A17" s="61" t="s">
        <v>60</v>
      </c>
      <c r="B17" s="62"/>
      <c r="C17" s="62"/>
      <c r="D17" s="111"/>
      <c r="E17" s="112" t="s">
        <v>61</v>
      </c>
      <c r="F17" s="113" t="s">
        <v>62</v>
      </c>
      <c r="G17" s="114" t="s">
        <v>63</v>
      </c>
      <c r="H17" s="115"/>
      <c r="I17" s="116" t="s">
        <v>61</v>
      </c>
    </row>
    <row r="18" spans="1:53" x14ac:dyDescent="0.2">
      <c r="A18" s="54"/>
      <c r="B18" s="45"/>
      <c r="C18" s="45"/>
      <c r="D18" s="117"/>
      <c r="E18" s="118"/>
      <c r="F18" s="119"/>
      <c r="G18" s="120">
        <f>CHOOSE(BA18+1,HSV+PSV,HSV+PSV+Mont,HSV+PSV+Dodavka+Mont,HSV,PSV,Mont,Dodavka,Mont+Dodavka,0)</f>
        <v>0</v>
      </c>
      <c r="H18" s="121"/>
      <c r="I18" s="122">
        <f>E18+F18*G18/100</f>
        <v>0</v>
      </c>
      <c r="BA18">
        <v>8</v>
      </c>
    </row>
    <row r="19" spans="1:53" ht="13.5" thickBot="1" x14ac:dyDescent="0.25">
      <c r="A19" s="123"/>
      <c r="B19" s="124" t="s">
        <v>64</v>
      </c>
      <c r="C19" s="125"/>
      <c r="D19" s="126"/>
      <c r="E19" s="127"/>
      <c r="F19" s="128"/>
      <c r="G19" s="128"/>
      <c r="H19" s="210">
        <f>SUM(H18:H18)</f>
        <v>0</v>
      </c>
      <c r="I19" s="211"/>
    </row>
    <row r="21" spans="1:53" x14ac:dyDescent="0.2">
      <c r="B21" s="109"/>
      <c r="F21" s="129"/>
      <c r="G21" s="130"/>
      <c r="H21" s="130"/>
      <c r="I21" s="131"/>
    </row>
    <row r="22" spans="1:53" x14ac:dyDescent="0.2">
      <c r="F22" s="129"/>
      <c r="G22" s="130"/>
      <c r="H22" s="130"/>
      <c r="I22" s="131"/>
    </row>
    <row r="23" spans="1:53" x14ac:dyDescent="0.2">
      <c r="F23" s="129"/>
      <c r="G23" s="130"/>
      <c r="H23" s="130"/>
      <c r="I23" s="131"/>
    </row>
    <row r="24" spans="1:53" x14ac:dyDescent="0.2">
      <c r="F24" s="129"/>
      <c r="G24" s="130"/>
      <c r="H24" s="130"/>
      <c r="I24" s="131"/>
    </row>
    <row r="25" spans="1:53" x14ac:dyDescent="0.2">
      <c r="F25" s="129"/>
      <c r="G25" s="130"/>
      <c r="H25" s="130"/>
      <c r="I25" s="131"/>
    </row>
    <row r="26" spans="1:53" x14ac:dyDescent="0.2">
      <c r="F26" s="129"/>
      <c r="G26" s="130"/>
      <c r="H26" s="130"/>
      <c r="I26" s="131"/>
    </row>
    <row r="27" spans="1:53" x14ac:dyDescent="0.2">
      <c r="F27" s="129"/>
      <c r="G27" s="130"/>
      <c r="H27" s="130"/>
      <c r="I27" s="131"/>
    </row>
    <row r="28" spans="1:53" x14ac:dyDescent="0.2">
      <c r="F28" s="129"/>
      <c r="G28" s="130"/>
      <c r="H28" s="130"/>
      <c r="I28" s="131"/>
    </row>
    <row r="29" spans="1:53" x14ac:dyDescent="0.2">
      <c r="F29" s="129"/>
      <c r="G29" s="130"/>
      <c r="H29" s="130"/>
      <c r="I29" s="131"/>
    </row>
    <row r="30" spans="1:53" x14ac:dyDescent="0.2">
      <c r="F30" s="129"/>
      <c r="G30" s="130"/>
      <c r="H30" s="130"/>
      <c r="I30" s="131"/>
    </row>
    <row r="31" spans="1:53" x14ac:dyDescent="0.2">
      <c r="F31" s="129"/>
      <c r="G31" s="130"/>
      <c r="H31" s="130"/>
      <c r="I31" s="131"/>
    </row>
    <row r="32" spans="1:53" x14ac:dyDescent="0.2">
      <c r="F32" s="129"/>
      <c r="G32" s="130"/>
      <c r="H32" s="130"/>
      <c r="I32" s="131"/>
    </row>
    <row r="33" spans="6:9" x14ac:dyDescent="0.2">
      <c r="F33" s="129"/>
      <c r="G33" s="130"/>
      <c r="H33" s="130"/>
      <c r="I33" s="131"/>
    </row>
    <row r="34" spans="6:9" x14ac:dyDescent="0.2">
      <c r="F34" s="129"/>
      <c r="G34" s="130"/>
      <c r="H34" s="130"/>
      <c r="I34" s="131"/>
    </row>
    <row r="35" spans="6:9" x14ac:dyDescent="0.2">
      <c r="F35" s="129"/>
      <c r="G35" s="130"/>
      <c r="H35" s="130"/>
      <c r="I35" s="131"/>
    </row>
    <row r="36" spans="6:9" x14ac:dyDescent="0.2">
      <c r="F36" s="129"/>
      <c r="G36" s="130"/>
      <c r="H36" s="130"/>
      <c r="I36" s="131"/>
    </row>
    <row r="37" spans="6:9" x14ac:dyDescent="0.2">
      <c r="F37" s="129"/>
      <c r="G37" s="130"/>
      <c r="H37" s="130"/>
      <c r="I37" s="131"/>
    </row>
    <row r="38" spans="6:9" x14ac:dyDescent="0.2">
      <c r="F38" s="129"/>
      <c r="G38" s="130"/>
      <c r="H38" s="130"/>
      <c r="I38" s="131"/>
    </row>
    <row r="39" spans="6:9" x14ac:dyDescent="0.2">
      <c r="F39" s="129"/>
      <c r="G39" s="130"/>
      <c r="H39" s="130"/>
      <c r="I39" s="131"/>
    </row>
    <row r="40" spans="6:9" x14ac:dyDescent="0.2">
      <c r="F40" s="129"/>
      <c r="G40" s="130"/>
      <c r="H40" s="130"/>
      <c r="I40" s="131"/>
    </row>
    <row r="41" spans="6:9" x14ac:dyDescent="0.2">
      <c r="F41" s="129"/>
      <c r="G41" s="130"/>
      <c r="H41" s="130"/>
      <c r="I41" s="131"/>
    </row>
    <row r="42" spans="6:9" x14ac:dyDescent="0.2">
      <c r="F42" s="129"/>
      <c r="G42" s="130"/>
      <c r="H42" s="130"/>
      <c r="I42" s="131"/>
    </row>
    <row r="43" spans="6:9" x14ac:dyDescent="0.2">
      <c r="F43" s="129"/>
      <c r="G43" s="130"/>
      <c r="H43" s="130"/>
      <c r="I43" s="131"/>
    </row>
    <row r="44" spans="6:9" x14ac:dyDescent="0.2">
      <c r="F44" s="129"/>
      <c r="G44" s="130"/>
      <c r="H44" s="130"/>
      <c r="I44" s="131"/>
    </row>
    <row r="45" spans="6:9" x14ac:dyDescent="0.2">
      <c r="F45" s="129"/>
      <c r="G45" s="130"/>
      <c r="H45" s="130"/>
      <c r="I45" s="131"/>
    </row>
    <row r="46" spans="6:9" x14ac:dyDescent="0.2">
      <c r="F46" s="129"/>
      <c r="G46" s="130"/>
      <c r="H46" s="130"/>
      <c r="I46" s="131"/>
    </row>
    <row r="47" spans="6:9" x14ac:dyDescent="0.2">
      <c r="F47" s="129"/>
      <c r="G47" s="130"/>
      <c r="H47" s="130"/>
      <c r="I47" s="131"/>
    </row>
    <row r="48" spans="6:9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A65C-6398-4A82-B4C9-9B8B1723AF88}">
  <sheetPr codeName="List2"/>
  <dimension ref="A1:CZ198"/>
  <sheetViews>
    <sheetView showGridLines="0" showZeros="0" tabSelected="1" topLeftCell="A85" zoomScaleNormal="100" workbookViewId="0">
      <selection activeCell="C118" sqref="C118"/>
    </sheetView>
  </sheetViews>
  <sheetFormatPr defaultRowHeight="12.75" x14ac:dyDescent="0.2"/>
  <cols>
    <col min="1" max="1" width="4.42578125" style="132" customWidth="1"/>
    <col min="2" max="2" width="10" style="132" customWidth="1"/>
    <col min="3" max="3" width="41.42578125" style="132" customWidth="1"/>
    <col min="4" max="4" width="5.5703125" style="132" customWidth="1"/>
    <col min="5" max="5" width="8.5703125" style="173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215" t="s">
        <v>65</v>
      </c>
      <c r="B1" s="215"/>
      <c r="C1" s="215"/>
      <c r="D1" s="215"/>
      <c r="E1" s="215"/>
      <c r="F1" s="215"/>
      <c r="G1" s="215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203" t="s">
        <v>49</v>
      </c>
      <c r="B3" s="204"/>
      <c r="C3" s="84" t="str">
        <f>CONCATENATE(cislostavby," ",nazevstavby)</f>
        <v>I2021/146 Rychloohřev K7</v>
      </c>
      <c r="D3" s="137"/>
      <c r="E3" s="138" t="s">
        <v>66</v>
      </c>
      <c r="F3" s="139" t="str">
        <f>Rekapitulace!H1</f>
        <v>I146.01/01</v>
      </c>
      <c r="G3" s="140"/>
    </row>
    <row r="4" spans="1:104" ht="13.5" thickBot="1" x14ac:dyDescent="0.25">
      <c r="A4" s="216" t="s">
        <v>51</v>
      </c>
      <c r="B4" s="206"/>
      <c r="C4" s="90" t="str">
        <f>CONCATENATE(cisloobjektu," ",nazevobjektu)</f>
        <v>SO 01 Kotelna K7</v>
      </c>
      <c r="D4" s="141"/>
      <c r="E4" s="217" t="str">
        <f>Rekapitulace!G2</f>
        <v>Ing. Jan Valenta</v>
      </c>
      <c r="F4" s="218"/>
      <c r="G4" s="219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67</v>
      </c>
      <c r="B6" s="145" t="s">
        <v>68</v>
      </c>
      <c r="C6" s="145" t="s">
        <v>69</v>
      </c>
      <c r="D6" s="145" t="s">
        <v>70</v>
      </c>
      <c r="E6" s="145" t="s">
        <v>71</v>
      </c>
      <c r="F6" s="145" t="s">
        <v>72</v>
      </c>
      <c r="G6" s="146" t="s">
        <v>73</v>
      </c>
    </row>
    <row r="7" spans="1:104" x14ac:dyDescent="0.2">
      <c r="A7" s="147" t="s">
        <v>74</v>
      </c>
      <c r="B7" s="148" t="s">
        <v>81</v>
      </c>
      <c r="C7" s="149" t="s">
        <v>82</v>
      </c>
      <c r="D7" s="150"/>
      <c r="E7" s="151"/>
      <c r="F7" s="151"/>
      <c r="G7" s="152"/>
      <c r="O7" s="153">
        <v>1</v>
      </c>
    </row>
    <row r="8" spans="1:104" ht="56.25" x14ac:dyDescent="0.2">
      <c r="A8" s="154">
        <v>1</v>
      </c>
      <c r="B8" s="155" t="s">
        <v>75</v>
      </c>
      <c r="C8" s="156" t="s">
        <v>248</v>
      </c>
      <c r="D8" s="157" t="s">
        <v>83</v>
      </c>
      <c r="E8" s="158">
        <v>1</v>
      </c>
      <c r="F8" s="158">
        <v>0</v>
      </c>
      <c r="G8" s="159">
        <f t="shared" ref="G8:G49" si="0">E8*F8</f>
        <v>0</v>
      </c>
      <c r="O8" s="153">
        <v>2</v>
      </c>
      <c r="AA8" s="132">
        <v>12</v>
      </c>
      <c r="AB8" s="132">
        <v>0</v>
      </c>
      <c r="AC8" s="132">
        <v>1</v>
      </c>
      <c r="AZ8" s="132">
        <v>2</v>
      </c>
      <c r="BA8" s="132">
        <f t="shared" ref="BA8:BA49" si="1">IF(AZ8=1,G8,0)</f>
        <v>0</v>
      </c>
      <c r="BB8" s="132">
        <f t="shared" ref="BB8:BB49" si="2">IF(AZ8=2,G8,0)</f>
        <v>0</v>
      </c>
      <c r="BC8" s="132">
        <f t="shared" ref="BC8:BC49" si="3">IF(AZ8=3,G8,0)</f>
        <v>0</v>
      </c>
      <c r="BD8" s="132">
        <f t="shared" ref="BD8:BD49" si="4">IF(AZ8=4,G8,0)</f>
        <v>0</v>
      </c>
      <c r="BE8" s="132">
        <f t="shared" ref="BE8:BE49" si="5">IF(AZ8=5,G8,0)</f>
        <v>0</v>
      </c>
      <c r="CA8" s="160">
        <v>12</v>
      </c>
      <c r="CB8" s="160">
        <v>0</v>
      </c>
      <c r="CZ8" s="132">
        <v>0</v>
      </c>
    </row>
    <row r="9" spans="1:104" ht="33.75" x14ac:dyDescent="0.2">
      <c r="A9" s="154">
        <v>2</v>
      </c>
      <c r="B9" s="155" t="s">
        <v>84</v>
      </c>
      <c r="C9" s="156" t="s">
        <v>249</v>
      </c>
      <c r="D9" s="157" t="s">
        <v>83</v>
      </c>
      <c r="E9" s="158">
        <v>1</v>
      </c>
      <c r="F9" s="158">
        <v>0</v>
      </c>
      <c r="G9" s="159">
        <f t="shared" si="0"/>
        <v>0</v>
      </c>
      <c r="O9" s="153">
        <v>2</v>
      </c>
      <c r="AA9" s="132">
        <v>12</v>
      </c>
      <c r="AB9" s="132">
        <v>0</v>
      </c>
      <c r="AC9" s="132">
        <v>2</v>
      </c>
      <c r="AZ9" s="132">
        <v>2</v>
      </c>
      <c r="BA9" s="132">
        <f t="shared" si="1"/>
        <v>0</v>
      </c>
      <c r="BB9" s="132">
        <f t="shared" si="2"/>
        <v>0</v>
      </c>
      <c r="BC9" s="132">
        <f t="shared" si="3"/>
        <v>0</v>
      </c>
      <c r="BD9" s="132">
        <f t="shared" si="4"/>
        <v>0</v>
      </c>
      <c r="BE9" s="132">
        <f t="shared" si="5"/>
        <v>0</v>
      </c>
      <c r="CA9" s="160">
        <v>12</v>
      </c>
      <c r="CB9" s="160">
        <v>0</v>
      </c>
      <c r="CZ9" s="132">
        <v>0</v>
      </c>
    </row>
    <row r="10" spans="1:104" ht="67.5" x14ac:dyDescent="0.2">
      <c r="A10" s="154">
        <v>3</v>
      </c>
      <c r="B10" s="155" t="s">
        <v>85</v>
      </c>
      <c r="C10" s="156" t="s">
        <v>323</v>
      </c>
      <c r="D10" s="157" t="s">
        <v>76</v>
      </c>
      <c r="E10" s="158">
        <v>2</v>
      </c>
      <c r="F10" s="158">
        <v>0</v>
      </c>
      <c r="G10" s="159">
        <f t="shared" si="0"/>
        <v>0</v>
      </c>
      <c r="O10" s="153">
        <v>2</v>
      </c>
      <c r="AA10" s="132">
        <v>12</v>
      </c>
      <c r="AB10" s="132">
        <v>0</v>
      </c>
      <c r="AC10" s="132">
        <v>3</v>
      </c>
      <c r="AZ10" s="132">
        <v>2</v>
      </c>
      <c r="BA10" s="132">
        <f t="shared" si="1"/>
        <v>0</v>
      </c>
      <c r="BB10" s="132">
        <f t="shared" si="2"/>
        <v>0</v>
      </c>
      <c r="BC10" s="132">
        <f t="shared" si="3"/>
        <v>0</v>
      </c>
      <c r="BD10" s="132">
        <f t="shared" si="4"/>
        <v>0</v>
      </c>
      <c r="BE10" s="132">
        <f t="shared" si="5"/>
        <v>0</v>
      </c>
      <c r="CA10" s="160">
        <v>12</v>
      </c>
      <c r="CB10" s="160">
        <v>0</v>
      </c>
      <c r="CZ10" s="132">
        <v>0</v>
      </c>
    </row>
    <row r="11" spans="1:104" ht="101.25" x14ac:dyDescent="0.2">
      <c r="A11" s="154">
        <v>4</v>
      </c>
      <c r="B11" s="155" t="s">
        <v>86</v>
      </c>
      <c r="C11" s="156" t="s">
        <v>250</v>
      </c>
      <c r="D11" s="157" t="s">
        <v>83</v>
      </c>
      <c r="E11" s="158">
        <v>1</v>
      </c>
      <c r="F11" s="158">
        <v>0</v>
      </c>
      <c r="G11" s="159">
        <f t="shared" si="0"/>
        <v>0</v>
      </c>
      <c r="O11" s="153">
        <v>2</v>
      </c>
      <c r="AA11" s="132">
        <v>12</v>
      </c>
      <c r="AB11" s="132">
        <v>0</v>
      </c>
      <c r="AC11" s="132">
        <v>4</v>
      </c>
      <c r="AZ11" s="132">
        <v>2</v>
      </c>
      <c r="BA11" s="132">
        <f t="shared" si="1"/>
        <v>0</v>
      </c>
      <c r="BB11" s="132">
        <f t="shared" si="2"/>
        <v>0</v>
      </c>
      <c r="BC11" s="132">
        <f t="shared" si="3"/>
        <v>0</v>
      </c>
      <c r="BD11" s="132">
        <f t="shared" si="4"/>
        <v>0</v>
      </c>
      <c r="BE11" s="132">
        <f t="shared" si="5"/>
        <v>0</v>
      </c>
      <c r="CA11" s="160">
        <v>12</v>
      </c>
      <c r="CB11" s="160">
        <v>0</v>
      </c>
      <c r="CZ11" s="132">
        <v>0</v>
      </c>
    </row>
    <row r="12" spans="1:104" ht="67.5" x14ac:dyDescent="0.2">
      <c r="A12" s="154">
        <v>5</v>
      </c>
      <c r="B12" s="155" t="s">
        <v>87</v>
      </c>
      <c r="C12" s="156" t="s">
        <v>251</v>
      </c>
      <c r="D12" s="157" t="s">
        <v>83</v>
      </c>
      <c r="E12" s="158">
        <v>2</v>
      </c>
      <c r="F12" s="158">
        <v>0</v>
      </c>
      <c r="G12" s="159">
        <f t="shared" si="0"/>
        <v>0</v>
      </c>
      <c r="O12" s="153">
        <v>2</v>
      </c>
      <c r="AA12" s="132">
        <v>12</v>
      </c>
      <c r="AB12" s="132">
        <v>0</v>
      </c>
      <c r="AC12" s="132">
        <v>5</v>
      </c>
      <c r="AZ12" s="132">
        <v>2</v>
      </c>
      <c r="BA12" s="132">
        <f t="shared" si="1"/>
        <v>0</v>
      </c>
      <c r="BB12" s="132">
        <f t="shared" si="2"/>
        <v>0</v>
      </c>
      <c r="BC12" s="132">
        <f t="shared" si="3"/>
        <v>0</v>
      </c>
      <c r="BD12" s="132">
        <f t="shared" si="4"/>
        <v>0</v>
      </c>
      <c r="BE12" s="132">
        <f t="shared" si="5"/>
        <v>0</v>
      </c>
      <c r="CA12" s="160">
        <v>12</v>
      </c>
      <c r="CB12" s="160">
        <v>0</v>
      </c>
      <c r="CZ12" s="132">
        <v>0</v>
      </c>
    </row>
    <row r="13" spans="1:104" ht="67.5" x14ac:dyDescent="0.2">
      <c r="A13" s="154">
        <v>6</v>
      </c>
      <c r="B13" s="155" t="s">
        <v>88</v>
      </c>
      <c r="C13" s="156" t="s">
        <v>252</v>
      </c>
      <c r="D13" s="157" t="s">
        <v>83</v>
      </c>
      <c r="E13" s="158">
        <v>2</v>
      </c>
      <c r="F13" s="158">
        <v>0</v>
      </c>
      <c r="G13" s="159">
        <f t="shared" si="0"/>
        <v>0</v>
      </c>
      <c r="O13" s="153">
        <v>2</v>
      </c>
      <c r="AA13" s="132">
        <v>12</v>
      </c>
      <c r="AB13" s="132">
        <v>0</v>
      </c>
      <c r="AC13" s="132">
        <v>6</v>
      </c>
      <c r="AZ13" s="132">
        <v>2</v>
      </c>
      <c r="BA13" s="132">
        <f t="shared" si="1"/>
        <v>0</v>
      </c>
      <c r="BB13" s="132">
        <f t="shared" si="2"/>
        <v>0</v>
      </c>
      <c r="BC13" s="132">
        <f t="shared" si="3"/>
        <v>0</v>
      </c>
      <c r="BD13" s="132">
        <f t="shared" si="4"/>
        <v>0</v>
      </c>
      <c r="BE13" s="132">
        <f t="shared" si="5"/>
        <v>0</v>
      </c>
      <c r="CA13" s="160">
        <v>12</v>
      </c>
      <c r="CB13" s="160">
        <v>0</v>
      </c>
      <c r="CZ13" s="132">
        <v>0</v>
      </c>
    </row>
    <row r="14" spans="1:104" ht="41.25" customHeight="1" x14ac:dyDescent="0.2">
      <c r="A14" s="154">
        <v>7</v>
      </c>
      <c r="B14" s="155" t="s">
        <v>89</v>
      </c>
      <c r="C14" s="156" t="s">
        <v>253</v>
      </c>
      <c r="D14" s="157" t="s">
        <v>83</v>
      </c>
      <c r="E14" s="158">
        <v>1</v>
      </c>
      <c r="F14" s="158">
        <v>0</v>
      </c>
      <c r="G14" s="159">
        <f t="shared" si="0"/>
        <v>0</v>
      </c>
      <c r="O14" s="153">
        <v>2</v>
      </c>
      <c r="AA14" s="132">
        <v>12</v>
      </c>
      <c r="AB14" s="132">
        <v>0</v>
      </c>
      <c r="AC14" s="132">
        <v>7</v>
      </c>
      <c r="AZ14" s="132">
        <v>2</v>
      </c>
      <c r="BA14" s="132">
        <f t="shared" si="1"/>
        <v>0</v>
      </c>
      <c r="BB14" s="132">
        <f t="shared" si="2"/>
        <v>0</v>
      </c>
      <c r="BC14" s="132">
        <f t="shared" si="3"/>
        <v>0</v>
      </c>
      <c r="BD14" s="132">
        <f t="shared" si="4"/>
        <v>0</v>
      </c>
      <c r="BE14" s="132">
        <f t="shared" si="5"/>
        <v>0</v>
      </c>
      <c r="CA14" s="160">
        <v>12</v>
      </c>
      <c r="CB14" s="160">
        <v>0</v>
      </c>
      <c r="CZ14" s="132">
        <v>0</v>
      </c>
    </row>
    <row r="15" spans="1:104" ht="45" x14ac:dyDescent="0.2">
      <c r="A15" s="154">
        <v>8</v>
      </c>
      <c r="B15" s="155" t="s">
        <v>90</v>
      </c>
      <c r="C15" s="156" t="s">
        <v>254</v>
      </c>
      <c r="D15" s="157" t="s">
        <v>83</v>
      </c>
      <c r="E15" s="158">
        <v>1</v>
      </c>
      <c r="F15" s="158">
        <v>0</v>
      </c>
      <c r="G15" s="159">
        <f t="shared" si="0"/>
        <v>0</v>
      </c>
      <c r="O15" s="153">
        <v>2</v>
      </c>
      <c r="AA15" s="132">
        <v>12</v>
      </c>
      <c r="AB15" s="132">
        <v>0</v>
      </c>
      <c r="AC15" s="132">
        <v>8</v>
      </c>
      <c r="AZ15" s="132">
        <v>2</v>
      </c>
      <c r="BA15" s="132">
        <f t="shared" si="1"/>
        <v>0</v>
      </c>
      <c r="BB15" s="132">
        <f t="shared" si="2"/>
        <v>0</v>
      </c>
      <c r="BC15" s="132">
        <f t="shared" si="3"/>
        <v>0</v>
      </c>
      <c r="BD15" s="132">
        <f t="shared" si="4"/>
        <v>0</v>
      </c>
      <c r="BE15" s="132">
        <f t="shared" si="5"/>
        <v>0</v>
      </c>
      <c r="CA15" s="160">
        <v>12</v>
      </c>
      <c r="CB15" s="160">
        <v>0</v>
      </c>
      <c r="CZ15" s="132">
        <v>0</v>
      </c>
    </row>
    <row r="16" spans="1:104" ht="67.5" x14ac:dyDescent="0.2">
      <c r="A16" s="154">
        <v>9</v>
      </c>
      <c r="B16" s="155" t="s">
        <v>91</v>
      </c>
      <c r="C16" s="156" t="s">
        <v>255</v>
      </c>
      <c r="D16" s="157" t="s">
        <v>83</v>
      </c>
      <c r="E16" s="158">
        <v>2</v>
      </c>
      <c r="F16" s="158">
        <v>0</v>
      </c>
      <c r="G16" s="159">
        <f t="shared" si="0"/>
        <v>0</v>
      </c>
      <c r="O16" s="153">
        <v>2</v>
      </c>
      <c r="AA16" s="132">
        <v>12</v>
      </c>
      <c r="AB16" s="132">
        <v>0</v>
      </c>
      <c r="AC16" s="132">
        <v>9</v>
      </c>
      <c r="AZ16" s="132">
        <v>2</v>
      </c>
      <c r="BA16" s="132">
        <f t="shared" si="1"/>
        <v>0</v>
      </c>
      <c r="BB16" s="132">
        <f t="shared" si="2"/>
        <v>0</v>
      </c>
      <c r="BC16" s="132">
        <f t="shared" si="3"/>
        <v>0</v>
      </c>
      <c r="BD16" s="132">
        <f t="shared" si="4"/>
        <v>0</v>
      </c>
      <c r="BE16" s="132">
        <f t="shared" si="5"/>
        <v>0</v>
      </c>
      <c r="CA16" s="160">
        <v>12</v>
      </c>
      <c r="CB16" s="160">
        <v>0</v>
      </c>
      <c r="CZ16" s="132">
        <v>0</v>
      </c>
    </row>
    <row r="17" spans="1:104" ht="65.25" customHeight="1" x14ac:dyDescent="0.2">
      <c r="A17" s="154">
        <v>10</v>
      </c>
      <c r="B17" s="155" t="s">
        <v>92</v>
      </c>
      <c r="C17" s="156" t="s">
        <v>314</v>
      </c>
      <c r="D17" s="157" t="s">
        <v>83</v>
      </c>
      <c r="E17" s="158">
        <v>1</v>
      </c>
      <c r="F17" s="158">
        <v>0</v>
      </c>
      <c r="G17" s="159">
        <f t="shared" si="0"/>
        <v>0</v>
      </c>
      <c r="O17" s="153">
        <v>2</v>
      </c>
      <c r="AA17" s="132">
        <v>12</v>
      </c>
      <c r="AB17" s="132">
        <v>0</v>
      </c>
      <c r="AC17" s="132">
        <v>10</v>
      </c>
      <c r="AZ17" s="132">
        <v>2</v>
      </c>
      <c r="BA17" s="132">
        <f t="shared" si="1"/>
        <v>0</v>
      </c>
      <c r="BB17" s="132">
        <f t="shared" si="2"/>
        <v>0</v>
      </c>
      <c r="BC17" s="132">
        <f t="shared" si="3"/>
        <v>0</v>
      </c>
      <c r="BD17" s="132">
        <f t="shared" si="4"/>
        <v>0</v>
      </c>
      <c r="BE17" s="132">
        <f t="shared" si="5"/>
        <v>0</v>
      </c>
      <c r="CA17" s="160">
        <v>12</v>
      </c>
      <c r="CB17" s="160">
        <v>0</v>
      </c>
      <c r="CZ17" s="132">
        <v>0</v>
      </c>
    </row>
    <row r="18" spans="1:104" ht="45" x14ac:dyDescent="0.2">
      <c r="A18" s="154">
        <v>11</v>
      </c>
      <c r="B18" s="155" t="s">
        <v>93</v>
      </c>
      <c r="C18" s="156" t="s">
        <v>315</v>
      </c>
      <c r="D18" s="157" t="s">
        <v>83</v>
      </c>
      <c r="E18" s="158">
        <v>2</v>
      </c>
      <c r="F18" s="158">
        <v>0</v>
      </c>
      <c r="G18" s="159">
        <f t="shared" si="0"/>
        <v>0</v>
      </c>
      <c r="O18" s="153">
        <v>2</v>
      </c>
      <c r="AA18" s="132">
        <v>12</v>
      </c>
      <c r="AB18" s="132">
        <v>0</v>
      </c>
      <c r="AC18" s="132">
        <v>11</v>
      </c>
      <c r="AZ18" s="132">
        <v>2</v>
      </c>
      <c r="BA18" s="132">
        <f t="shared" si="1"/>
        <v>0</v>
      </c>
      <c r="BB18" s="132">
        <f t="shared" si="2"/>
        <v>0</v>
      </c>
      <c r="BC18" s="132">
        <f t="shared" si="3"/>
        <v>0</v>
      </c>
      <c r="BD18" s="132">
        <f t="shared" si="4"/>
        <v>0</v>
      </c>
      <c r="BE18" s="132">
        <f t="shared" si="5"/>
        <v>0</v>
      </c>
      <c r="CA18" s="160">
        <v>12</v>
      </c>
      <c r="CB18" s="160">
        <v>0</v>
      </c>
      <c r="CZ18" s="132">
        <v>0</v>
      </c>
    </row>
    <row r="19" spans="1:104" ht="63.75" customHeight="1" x14ac:dyDescent="0.2">
      <c r="A19" s="154">
        <v>12</v>
      </c>
      <c r="B19" s="155" t="s">
        <v>94</v>
      </c>
      <c r="C19" s="156" t="s">
        <v>316</v>
      </c>
      <c r="D19" s="157" t="s">
        <v>83</v>
      </c>
      <c r="E19" s="158">
        <v>2</v>
      </c>
      <c r="F19" s="158">
        <v>0</v>
      </c>
      <c r="G19" s="159">
        <f t="shared" si="0"/>
        <v>0</v>
      </c>
      <c r="O19" s="153">
        <v>2</v>
      </c>
      <c r="AA19" s="132">
        <v>12</v>
      </c>
      <c r="AB19" s="132">
        <v>0</v>
      </c>
      <c r="AC19" s="132">
        <v>12</v>
      </c>
      <c r="AZ19" s="132">
        <v>2</v>
      </c>
      <c r="BA19" s="132">
        <f t="shared" si="1"/>
        <v>0</v>
      </c>
      <c r="BB19" s="132">
        <f t="shared" si="2"/>
        <v>0</v>
      </c>
      <c r="BC19" s="132">
        <f t="shared" si="3"/>
        <v>0</v>
      </c>
      <c r="BD19" s="132">
        <f t="shared" si="4"/>
        <v>0</v>
      </c>
      <c r="BE19" s="132">
        <f t="shared" si="5"/>
        <v>0</v>
      </c>
      <c r="CA19" s="160">
        <v>12</v>
      </c>
      <c r="CB19" s="160">
        <v>0</v>
      </c>
      <c r="CZ19" s="132">
        <v>0</v>
      </c>
    </row>
    <row r="20" spans="1:104" ht="64.5" customHeight="1" x14ac:dyDescent="0.2">
      <c r="A20" s="154">
        <v>13</v>
      </c>
      <c r="B20" s="155" t="s">
        <v>95</v>
      </c>
      <c r="C20" s="156" t="s">
        <v>256</v>
      </c>
      <c r="D20" s="157" t="s">
        <v>83</v>
      </c>
      <c r="E20" s="158">
        <v>2</v>
      </c>
      <c r="F20" s="158">
        <v>0</v>
      </c>
      <c r="G20" s="159">
        <f t="shared" si="0"/>
        <v>0</v>
      </c>
      <c r="O20" s="153">
        <v>2</v>
      </c>
      <c r="AA20" s="132">
        <v>12</v>
      </c>
      <c r="AB20" s="132">
        <v>0</v>
      </c>
      <c r="AC20" s="132">
        <v>13</v>
      </c>
      <c r="AZ20" s="132">
        <v>2</v>
      </c>
      <c r="BA20" s="132">
        <f t="shared" si="1"/>
        <v>0</v>
      </c>
      <c r="BB20" s="132">
        <f t="shared" si="2"/>
        <v>0</v>
      </c>
      <c r="BC20" s="132">
        <f t="shared" si="3"/>
        <v>0</v>
      </c>
      <c r="BD20" s="132">
        <f t="shared" si="4"/>
        <v>0</v>
      </c>
      <c r="BE20" s="132">
        <f t="shared" si="5"/>
        <v>0</v>
      </c>
      <c r="CA20" s="160">
        <v>12</v>
      </c>
      <c r="CB20" s="160">
        <v>0</v>
      </c>
      <c r="CZ20" s="132">
        <v>0</v>
      </c>
    </row>
    <row r="21" spans="1:104" ht="22.5" x14ac:dyDescent="0.2">
      <c r="A21" s="154">
        <v>14</v>
      </c>
      <c r="B21" s="155" t="s">
        <v>96</v>
      </c>
      <c r="C21" s="156" t="s">
        <v>257</v>
      </c>
      <c r="D21" s="157" t="s">
        <v>76</v>
      </c>
      <c r="E21" s="158">
        <v>4</v>
      </c>
      <c r="F21" s="158">
        <v>0</v>
      </c>
      <c r="G21" s="159">
        <f t="shared" si="0"/>
        <v>0</v>
      </c>
      <c r="O21" s="153">
        <v>2</v>
      </c>
      <c r="AA21" s="132">
        <v>12</v>
      </c>
      <c r="AB21" s="132">
        <v>0</v>
      </c>
      <c r="AC21" s="132">
        <v>14</v>
      </c>
      <c r="AZ21" s="132">
        <v>2</v>
      </c>
      <c r="BA21" s="132">
        <f t="shared" si="1"/>
        <v>0</v>
      </c>
      <c r="BB21" s="132">
        <f t="shared" si="2"/>
        <v>0</v>
      </c>
      <c r="BC21" s="132">
        <f t="shared" si="3"/>
        <v>0</v>
      </c>
      <c r="BD21" s="132">
        <f t="shared" si="4"/>
        <v>0</v>
      </c>
      <c r="BE21" s="132">
        <f t="shared" si="5"/>
        <v>0</v>
      </c>
      <c r="CA21" s="160">
        <v>12</v>
      </c>
      <c r="CB21" s="160">
        <v>0</v>
      </c>
      <c r="CZ21" s="132">
        <v>0</v>
      </c>
    </row>
    <row r="22" spans="1:104" x14ac:dyDescent="0.2">
      <c r="A22" s="154">
        <v>15</v>
      </c>
      <c r="B22" s="155" t="s">
        <v>97</v>
      </c>
      <c r="C22" s="156" t="s">
        <v>258</v>
      </c>
      <c r="D22" s="157" t="s">
        <v>76</v>
      </c>
      <c r="E22" s="158">
        <v>1</v>
      </c>
      <c r="F22" s="158">
        <v>0</v>
      </c>
      <c r="G22" s="159">
        <f t="shared" si="0"/>
        <v>0</v>
      </c>
      <c r="O22" s="153">
        <v>2</v>
      </c>
      <c r="AA22" s="132">
        <v>12</v>
      </c>
      <c r="AB22" s="132">
        <v>0</v>
      </c>
      <c r="AC22" s="132">
        <v>15</v>
      </c>
      <c r="AZ22" s="132">
        <v>2</v>
      </c>
      <c r="BA22" s="132">
        <f t="shared" si="1"/>
        <v>0</v>
      </c>
      <c r="BB22" s="132">
        <f t="shared" si="2"/>
        <v>0</v>
      </c>
      <c r="BC22" s="132">
        <f t="shared" si="3"/>
        <v>0</v>
      </c>
      <c r="BD22" s="132">
        <f t="shared" si="4"/>
        <v>0</v>
      </c>
      <c r="BE22" s="132">
        <f t="shared" si="5"/>
        <v>0</v>
      </c>
      <c r="CA22" s="160">
        <v>12</v>
      </c>
      <c r="CB22" s="160">
        <v>0</v>
      </c>
      <c r="CZ22" s="132">
        <v>0</v>
      </c>
    </row>
    <row r="23" spans="1:104" x14ac:dyDescent="0.2">
      <c r="A23" s="154">
        <v>16</v>
      </c>
      <c r="B23" s="155" t="s">
        <v>98</v>
      </c>
      <c r="C23" s="156" t="s">
        <v>259</v>
      </c>
      <c r="D23" s="157" t="s">
        <v>76</v>
      </c>
      <c r="E23" s="158">
        <v>4</v>
      </c>
      <c r="F23" s="158">
        <v>0</v>
      </c>
      <c r="G23" s="159">
        <f t="shared" si="0"/>
        <v>0</v>
      </c>
      <c r="O23" s="153">
        <v>2</v>
      </c>
      <c r="AA23" s="132">
        <v>12</v>
      </c>
      <c r="AB23" s="132">
        <v>0</v>
      </c>
      <c r="AC23" s="132">
        <v>16</v>
      </c>
      <c r="AZ23" s="132">
        <v>2</v>
      </c>
      <c r="BA23" s="132">
        <f t="shared" si="1"/>
        <v>0</v>
      </c>
      <c r="BB23" s="132">
        <f t="shared" si="2"/>
        <v>0</v>
      </c>
      <c r="BC23" s="132">
        <f t="shared" si="3"/>
        <v>0</v>
      </c>
      <c r="BD23" s="132">
        <f t="shared" si="4"/>
        <v>0</v>
      </c>
      <c r="BE23" s="132">
        <f t="shared" si="5"/>
        <v>0</v>
      </c>
      <c r="CA23" s="160">
        <v>12</v>
      </c>
      <c r="CB23" s="160">
        <v>0</v>
      </c>
      <c r="CZ23" s="132">
        <v>0</v>
      </c>
    </row>
    <row r="24" spans="1:104" x14ac:dyDescent="0.2">
      <c r="A24" s="154">
        <v>17</v>
      </c>
      <c r="B24" s="155" t="s">
        <v>99</v>
      </c>
      <c r="C24" s="156" t="s">
        <v>260</v>
      </c>
      <c r="D24" s="157" t="s">
        <v>76</v>
      </c>
      <c r="E24" s="158">
        <v>11</v>
      </c>
      <c r="F24" s="158">
        <v>0</v>
      </c>
      <c r="G24" s="159">
        <f t="shared" si="0"/>
        <v>0</v>
      </c>
      <c r="O24" s="153">
        <v>2</v>
      </c>
      <c r="AA24" s="132">
        <v>12</v>
      </c>
      <c r="AB24" s="132">
        <v>0</v>
      </c>
      <c r="AC24" s="132">
        <v>17</v>
      </c>
      <c r="AZ24" s="132">
        <v>2</v>
      </c>
      <c r="BA24" s="132">
        <f t="shared" si="1"/>
        <v>0</v>
      </c>
      <c r="BB24" s="132">
        <f t="shared" si="2"/>
        <v>0</v>
      </c>
      <c r="BC24" s="132">
        <f t="shared" si="3"/>
        <v>0</v>
      </c>
      <c r="BD24" s="132">
        <f t="shared" si="4"/>
        <v>0</v>
      </c>
      <c r="BE24" s="132">
        <f t="shared" si="5"/>
        <v>0</v>
      </c>
      <c r="CA24" s="160">
        <v>12</v>
      </c>
      <c r="CB24" s="160">
        <v>0</v>
      </c>
      <c r="CZ24" s="132">
        <v>0</v>
      </c>
    </row>
    <row r="25" spans="1:104" x14ac:dyDescent="0.2">
      <c r="A25" s="154">
        <v>18</v>
      </c>
      <c r="B25" s="155" t="s">
        <v>100</v>
      </c>
      <c r="C25" s="156" t="s">
        <v>261</v>
      </c>
      <c r="D25" s="157" t="s">
        <v>76</v>
      </c>
      <c r="E25" s="158">
        <v>4</v>
      </c>
      <c r="F25" s="158">
        <v>0</v>
      </c>
      <c r="G25" s="159">
        <f t="shared" si="0"/>
        <v>0</v>
      </c>
      <c r="O25" s="153">
        <v>2</v>
      </c>
      <c r="AA25" s="132">
        <v>12</v>
      </c>
      <c r="AB25" s="132">
        <v>0</v>
      </c>
      <c r="AC25" s="132">
        <v>18</v>
      </c>
      <c r="AZ25" s="132">
        <v>2</v>
      </c>
      <c r="BA25" s="132">
        <f t="shared" si="1"/>
        <v>0</v>
      </c>
      <c r="BB25" s="132">
        <f t="shared" si="2"/>
        <v>0</v>
      </c>
      <c r="BC25" s="132">
        <f t="shared" si="3"/>
        <v>0</v>
      </c>
      <c r="BD25" s="132">
        <f t="shared" si="4"/>
        <v>0</v>
      </c>
      <c r="BE25" s="132">
        <f t="shared" si="5"/>
        <v>0</v>
      </c>
      <c r="CA25" s="160">
        <v>12</v>
      </c>
      <c r="CB25" s="160">
        <v>0</v>
      </c>
      <c r="CZ25" s="132">
        <v>0</v>
      </c>
    </row>
    <row r="26" spans="1:104" x14ac:dyDescent="0.2">
      <c r="A26" s="154">
        <v>19</v>
      </c>
      <c r="B26" s="155" t="s">
        <v>101</v>
      </c>
      <c r="C26" s="156" t="s">
        <v>262</v>
      </c>
      <c r="D26" s="157" t="s">
        <v>76</v>
      </c>
      <c r="E26" s="158">
        <v>1</v>
      </c>
      <c r="F26" s="158">
        <v>0</v>
      </c>
      <c r="G26" s="159">
        <f t="shared" si="0"/>
        <v>0</v>
      </c>
      <c r="O26" s="153">
        <v>2</v>
      </c>
      <c r="AA26" s="132">
        <v>12</v>
      </c>
      <c r="AB26" s="132">
        <v>0</v>
      </c>
      <c r="AC26" s="132">
        <v>19</v>
      </c>
      <c r="AZ26" s="132">
        <v>2</v>
      </c>
      <c r="BA26" s="132">
        <f t="shared" si="1"/>
        <v>0</v>
      </c>
      <c r="BB26" s="132">
        <f t="shared" si="2"/>
        <v>0</v>
      </c>
      <c r="BC26" s="132">
        <f t="shared" si="3"/>
        <v>0</v>
      </c>
      <c r="BD26" s="132">
        <f t="shared" si="4"/>
        <v>0</v>
      </c>
      <c r="BE26" s="132">
        <f t="shared" si="5"/>
        <v>0</v>
      </c>
      <c r="CA26" s="160">
        <v>12</v>
      </c>
      <c r="CB26" s="160">
        <v>0</v>
      </c>
      <c r="CZ26" s="132">
        <v>0</v>
      </c>
    </row>
    <row r="27" spans="1:104" ht="33.75" x14ac:dyDescent="0.2">
      <c r="A27" s="154">
        <v>20</v>
      </c>
      <c r="B27" s="155" t="s">
        <v>102</v>
      </c>
      <c r="C27" s="156" t="s">
        <v>263</v>
      </c>
      <c r="D27" s="157" t="s">
        <v>83</v>
      </c>
      <c r="E27" s="158">
        <v>4</v>
      </c>
      <c r="F27" s="158">
        <v>0</v>
      </c>
      <c r="G27" s="159">
        <f t="shared" si="0"/>
        <v>0</v>
      </c>
      <c r="O27" s="153">
        <v>2</v>
      </c>
      <c r="AA27" s="132">
        <v>12</v>
      </c>
      <c r="AB27" s="132">
        <v>0</v>
      </c>
      <c r="AC27" s="132">
        <v>20</v>
      </c>
      <c r="AZ27" s="132">
        <v>2</v>
      </c>
      <c r="BA27" s="132">
        <f t="shared" si="1"/>
        <v>0</v>
      </c>
      <c r="BB27" s="132">
        <f t="shared" si="2"/>
        <v>0</v>
      </c>
      <c r="BC27" s="132">
        <f t="shared" si="3"/>
        <v>0</v>
      </c>
      <c r="BD27" s="132">
        <f t="shared" si="4"/>
        <v>0</v>
      </c>
      <c r="BE27" s="132">
        <f t="shared" si="5"/>
        <v>0</v>
      </c>
      <c r="CA27" s="160">
        <v>12</v>
      </c>
      <c r="CB27" s="160">
        <v>0</v>
      </c>
      <c r="CZ27" s="132">
        <v>0</v>
      </c>
    </row>
    <row r="28" spans="1:104" x14ac:dyDescent="0.2">
      <c r="A28" s="154">
        <v>21</v>
      </c>
      <c r="B28" s="155" t="s">
        <v>103</v>
      </c>
      <c r="C28" s="156" t="s">
        <v>264</v>
      </c>
      <c r="D28" s="157" t="s">
        <v>76</v>
      </c>
      <c r="E28" s="158">
        <v>4</v>
      </c>
      <c r="F28" s="158">
        <v>0</v>
      </c>
      <c r="G28" s="159">
        <f t="shared" si="0"/>
        <v>0</v>
      </c>
      <c r="O28" s="153">
        <v>2</v>
      </c>
      <c r="AA28" s="132">
        <v>12</v>
      </c>
      <c r="AB28" s="132">
        <v>0</v>
      </c>
      <c r="AC28" s="132">
        <v>21</v>
      </c>
      <c r="AZ28" s="132">
        <v>2</v>
      </c>
      <c r="BA28" s="132">
        <f t="shared" si="1"/>
        <v>0</v>
      </c>
      <c r="BB28" s="132">
        <f t="shared" si="2"/>
        <v>0</v>
      </c>
      <c r="BC28" s="132">
        <f t="shared" si="3"/>
        <v>0</v>
      </c>
      <c r="BD28" s="132">
        <f t="shared" si="4"/>
        <v>0</v>
      </c>
      <c r="BE28" s="132">
        <f t="shared" si="5"/>
        <v>0</v>
      </c>
      <c r="CA28" s="160">
        <v>12</v>
      </c>
      <c r="CB28" s="160">
        <v>0</v>
      </c>
      <c r="CZ28" s="132">
        <v>0</v>
      </c>
    </row>
    <row r="29" spans="1:104" ht="22.5" x14ac:dyDescent="0.2">
      <c r="A29" s="154">
        <v>22</v>
      </c>
      <c r="B29" s="155" t="s">
        <v>104</v>
      </c>
      <c r="C29" s="156" t="s">
        <v>105</v>
      </c>
      <c r="D29" s="157" t="s">
        <v>83</v>
      </c>
      <c r="E29" s="158">
        <v>2</v>
      </c>
      <c r="F29" s="158">
        <v>0</v>
      </c>
      <c r="G29" s="159">
        <f t="shared" si="0"/>
        <v>0</v>
      </c>
      <c r="O29" s="153">
        <v>2</v>
      </c>
      <c r="AA29" s="132">
        <v>12</v>
      </c>
      <c r="AB29" s="132">
        <v>0</v>
      </c>
      <c r="AC29" s="132">
        <v>22</v>
      </c>
      <c r="AZ29" s="132">
        <v>2</v>
      </c>
      <c r="BA29" s="132">
        <f t="shared" si="1"/>
        <v>0</v>
      </c>
      <c r="BB29" s="132">
        <f t="shared" si="2"/>
        <v>0</v>
      </c>
      <c r="BC29" s="132">
        <f t="shared" si="3"/>
        <v>0</v>
      </c>
      <c r="BD29" s="132">
        <f t="shared" si="4"/>
        <v>0</v>
      </c>
      <c r="BE29" s="132">
        <f t="shared" si="5"/>
        <v>0</v>
      </c>
      <c r="CA29" s="160">
        <v>12</v>
      </c>
      <c r="CB29" s="160">
        <v>0</v>
      </c>
      <c r="CZ29" s="132">
        <v>0</v>
      </c>
    </row>
    <row r="30" spans="1:104" x14ac:dyDescent="0.2">
      <c r="A30" s="154">
        <v>23</v>
      </c>
      <c r="B30" s="155" t="s">
        <v>106</v>
      </c>
      <c r="C30" s="156" t="s">
        <v>265</v>
      </c>
      <c r="D30" s="157" t="s">
        <v>76</v>
      </c>
      <c r="E30" s="158">
        <v>4</v>
      </c>
      <c r="F30" s="158">
        <v>0</v>
      </c>
      <c r="G30" s="159">
        <f t="shared" si="0"/>
        <v>0</v>
      </c>
      <c r="O30" s="153">
        <v>2</v>
      </c>
      <c r="AA30" s="132">
        <v>12</v>
      </c>
      <c r="AB30" s="132">
        <v>0</v>
      </c>
      <c r="AC30" s="132">
        <v>23</v>
      </c>
      <c r="AZ30" s="132">
        <v>2</v>
      </c>
      <c r="BA30" s="132">
        <f t="shared" si="1"/>
        <v>0</v>
      </c>
      <c r="BB30" s="132">
        <f t="shared" si="2"/>
        <v>0</v>
      </c>
      <c r="BC30" s="132">
        <f t="shared" si="3"/>
        <v>0</v>
      </c>
      <c r="BD30" s="132">
        <f t="shared" si="4"/>
        <v>0</v>
      </c>
      <c r="BE30" s="132">
        <f t="shared" si="5"/>
        <v>0</v>
      </c>
      <c r="CA30" s="160">
        <v>12</v>
      </c>
      <c r="CB30" s="160">
        <v>0</v>
      </c>
      <c r="CZ30" s="132">
        <v>0</v>
      </c>
    </row>
    <row r="31" spans="1:104" x14ac:dyDescent="0.2">
      <c r="A31" s="154">
        <v>24</v>
      </c>
      <c r="B31" s="155" t="s">
        <v>107</v>
      </c>
      <c r="C31" s="156" t="s">
        <v>266</v>
      </c>
      <c r="D31" s="157" t="s">
        <v>76</v>
      </c>
      <c r="E31" s="158">
        <v>2</v>
      </c>
      <c r="F31" s="158">
        <v>0</v>
      </c>
      <c r="G31" s="159">
        <f t="shared" si="0"/>
        <v>0</v>
      </c>
      <c r="O31" s="153">
        <v>2</v>
      </c>
      <c r="AA31" s="132">
        <v>12</v>
      </c>
      <c r="AB31" s="132">
        <v>0</v>
      </c>
      <c r="AC31" s="132">
        <v>24</v>
      </c>
      <c r="AZ31" s="132">
        <v>2</v>
      </c>
      <c r="BA31" s="132">
        <f t="shared" si="1"/>
        <v>0</v>
      </c>
      <c r="BB31" s="132">
        <f t="shared" si="2"/>
        <v>0</v>
      </c>
      <c r="BC31" s="132">
        <f t="shared" si="3"/>
        <v>0</v>
      </c>
      <c r="BD31" s="132">
        <f t="shared" si="4"/>
        <v>0</v>
      </c>
      <c r="BE31" s="132">
        <f t="shared" si="5"/>
        <v>0</v>
      </c>
      <c r="CA31" s="160">
        <v>12</v>
      </c>
      <c r="CB31" s="160">
        <v>0</v>
      </c>
      <c r="CZ31" s="132">
        <v>0</v>
      </c>
    </row>
    <row r="32" spans="1:104" x14ac:dyDescent="0.2">
      <c r="A32" s="154">
        <v>25</v>
      </c>
      <c r="B32" s="155" t="s">
        <v>108</v>
      </c>
      <c r="C32" s="156" t="s">
        <v>267</v>
      </c>
      <c r="D32" s="157" t="s">
        <v>76</v>
      </c>
      <c r="E32" s="158">
        <v>1</v>
      </c>
      <c r="F32" s="158">
        <v>0</v>
      </c>
      <c r="G32" s="159">
        <f t="shared" si="0"/>
        <v>0</v>
      </c>
      <c r="O32" s="153">
        <v>2</v>
      </c>
      <c r="AA32" s="132">
        <v>12</v>
      </c>
      <c r="AB32" s="132">
        <v>0</v>
      </c>
      <c r="AC32" s="132">
        <v>25</v>
      </c>
      <c r="AZ32" s="132">
        <v>2</v>
      </c>
      <c r="BA32" s="132">
        <f t="shared" si="1"/>
        <v>0</v>
      </c>
      <c r="BB32" s="132">
        <f t="shared" si="2"/>
        <v>0</v>
      </c>
      <c r="BC32" s="132">
        <f t="shared" si="3"/>
        <v>0</v>
      </c>
      <c r="BD32" s="132">
        <f t="shared" si="4"/>
        <v>0</v>
      </c>
      <c r="BE32" s="132">
        <f t="shared" si="5"/>
        <v>0</v>
      </c>
      <c r="CA32" s="160">
        <v>12</v>
      </c>
      <c r="CB32" s="160">
        <v>0</v>
      </c>
      <c r="CZ32" s="132">
        <v>0</v>
      </c>
    </row>
    <row r="33" spans="1:104" x14ac:dyDescent="0.2">
      <c r="A33" s="154">
        <v>26</v>
      </c>
      <c r="B33" s="155" t="s">
        <v>109</v>
      </c>
      <c r="C33" s="156" t="s">
        <v>268</v>
      </c>
      <c r="D33" s="157" t="s">
        <v>76</v>
      </c>
      <c r="E33" s="158">
        <v>5</v>
      </c>
      <c r="F33" s="158">
        <v>0</v>
      </c>
      <c r="G33" s="159">
        <f t="shared" si="0"/>
        <v>0</v>
      </c>
      <c r="O33" s="153">
        <v>2</v>
      </c>
      <c r="AA33" s="132">
        <v>12</v>
      </c>
      <c r="AB33" s="132">
        <v>0</v>
      </c>
      <c r="AC33" s="132">
        <v>26</v>
      </c>
      <c r="AZ33" s="132">
        <v>2</v>
      </c>
      <c r="BA33" s="132">
        <f t="shared" si="1"/>
        <v>0</v>
      </c>
      <c r="BB33" s="132">
        <f t="shared" si="2"/>
        <v>0</v>
      </c>
      <c r="BC33" s="132">
        <f t="shared" si="3"/>
        <v>0</v>
      </c>
      <c r="BD33" s="132">
        <f t="shared" si="4"/>
        <v>0</v>
      </c>
      <c r="BE33" s="132">
        <f t="shared" si="5"/>
        <v>0</v>
      </c>
      <c r="CA33" s="160">
        <v>12</v>
      </c>
      <c r="CB33" s="160">
        <v>0</v>
      </c>
      <c r="CZ33" s="132">
        <v>0</v>
      </c>
    </row>
    <row r="34" spans="1:104" ht="33.75" x14ac:dyDescent="0.2">
      <c r="A34" s="154">
        <v>27</v>
      </c>
      <c r="B34" s="155" t="s">
        <v>110</v>
      </c>
      <c r="C34" s="156" t="s">
        <v>269</v>
      </c>
      <c r="D34" s="157" t="s">
        <v>83</v>
      </c>
      <c r="E34" s="158">
        <v>2</v>
      </c>
      <c r="F34" s="158">
        <v>0</v>
      </c>
      <c r="G34" s="159">
        <f t="shared" si="0"/>
        <v>0</v>
      </c>
      <c r="O34" s="153">
        <v>2</v>
      </c>
      <c r="AA34" s="132">
        <v>12</v>
      </c>
      <c r="AB34" s="132">
        <v>0</v>
      </c>
      <c r="AC34" s="132">
        <v>27</v>
      </c>
      <c r="AZ34" s="132">
        <v>2</v>
      </c>
      <c r="BA34" s="132">
        <f t="shared" si="1"/>
        <v>0</v>
      </c>
      <c r="BB34" s="132">
        <f t="shared" si="2"/>
        <v>0</v>
      </c>
      <c r="BC34" s="132">
        <f t="shared" si="3"/>
        <v>0</v>
      </c>
      <c r="BD34" s="132">
        <f t="shared" si="4"/>
        <v>0</v>
      </c>
      <c r="BE34" s="132">
        <f t="shared" si="5"/>
        <v>0</v>
      </c>
      <c r="CA34" s="160">
        <v>12</v>
      </c>
      <c r="CB34" s="160">
        <v>0</v>
      </c>
      <c r="CZ34" s="132">
        <v>0</v>
      </c>
    </row>
    <row r="35" spans="1:104" x14ac:dyDescent="0.2">
      <c r="A35" s="154">
        <v>28</v>
      </c>
      <c r="B35" s="155" t="s">
        <v>111</v>
      </c>
      <c r="C35" s="156" t="s">
        <v>270</v>
      </c>
      <c r="D35" s="157" t="s">
        <v>76</v>
      </c>
      <c r="E35" s="158">
        <v>10</v>
      </c>
      <c r="F35" s="158">
        <v>0</v>
      </c>
      <c r="G35" s="159">
        <f t="shared" si="0"/>
        <v>0</v>
      </c>
      <c r="O35" s="153">
        <v>2</v>
      </c>
      <c r="AA35" s="132">
        <v>12</v>
      </c>
      <c r="AB35" s="132">
        <v>0</v>
      </c>
      <c r="AC35" s="132">
        <v>28</v>
      </c>
      <c r="AZ35" s="132">
        <v>2</v>
      </c>
      <c r="BA35" s="132">
        <f t="shared" si="1"/>
        <v>0</v>
      </c>
      <c r="BB35" s="132">
        <f t="shared" si="2"/>
        <v>0</v>
      </c>
      <c r="BC35" s="132">
        <f t="shared" si="3"/>
        <v>0</v>
      </c>
      <c r="BD35" s="132">
        <f t="shared" si="4"/>
        <v>0</v>
      </c>
      <c r="BE35" s="132">
        <f t="shared" si="5"/>
        <v>0</v>
      </c>
      <c r="CA35" s="160">
        <v>12</v>
      </c>
      <c r="CB35" s="160">
        <v>0</v>
      </c>
      <c r="CZ35" s="132">
        <v>0</v>
      </c>
    </row>
    <row r="36" spans="1:104" x14ac:dyDescent="0.2">
      <c r="A36" s="154">
        <v>29</v>
      </c>
      <c r="B36" s="155" t="s">
        <v>112</v>
      </c>
      <c r="C36" s="156" t="s">
        <v>271</v>
      </c>
      <c r="D36" s="157" t="s">
        <v>76</v>
      </c>
      <c r="E36" s="158">
        <v>12</v>
      </c>
      <c r="F36" s="158">
        <v>0</v>
      </c>
      <c r="G36" s="159">
        <f t="shared" si="0"/>
        <v>0</v>
      </c>
      <c r="O36" s="153">
        <v>2</v>
      </c>
      <c r="AA36" s="132">
        <v>12</v>
      </c>
      <c r="AB36" s="132">
        <v>0</v>
      </c>
      <c r="AC36" s="132">
        <v>29</v>
      </c>
      <c r="AZ36" s="132">
        <v>2</v>
      </c>
      <c r="BA36" s="132">
        <f t="shared" si="1"/>
        <v>0</v>
      </c>
      <c r="BB36" s="132">
        <f t="shared" si="2"/>
        <v>0</v>
      </c>
      <c r="BC36" s="132">
        <f t="shared" si="3"/>
        <v>0</v>
      </c>
      <c r="BD36" s="132">
        <f t="shared" si="4"/>
        <v>0</v>
      </c>
      <c r="BE36" s="132">
        <f t="shared" si="5"/>
        <v>0</v>
      </c>
      <c r="CA36" s="160">
        <v>12</v>
      </c>
      <c r="CB36" s="160">
        <v>0</v>
      </c>
      <c r="CZ36" s="132">
        <v>0</v>
      </c>
    </row>
    <row r="37" spans="1:104" ht="22.5" x14ac:dyDescent="0.2">
      <c r="A37" s="154">
        <v>30</v>
      </c>
      <c r="B37" s="155" t="s">
        <v>113</v>
      </c>
      <c r="C37" s="156" t="s">
        <v>114</v>
      </c>
      <c r="D37" s="157" t="s">
        <v>83</v>
      </c>
      <c r="E37" s="158">
        <v>15</v>
      </c>
      <c r="F37" s="158">
        <v>0</v>
      </c>
      <c r="G37" s="159">
        <f t="shared" si="0"/>
        <v>0</v>
      </c>
      <c r="O37" s="153">
        <v>2</v>
      </c>
      <c r="AA37" s="132">
        <v>12</v>
      </c>
      <c r="AB37" s="132">
        <v>0</v>
      </c>
      <c r="AC37" s="132">
        <v>30</v>
      </c>
      <c r="AZ37" s="132">
        <v>2</v>
      </c>
      <c r="BA37" s="132">
        <f t="shared" si="1"/>
        <v>0</v>
      </c>
      <c r="BB37" s="132">
        <f t="shared" si="2"/>
        <v>0</v>
      </c>
      <c r="BC37" s="132">
        <f t="shared" si="3"/>
        <v>0</v>
      </c>
      <c r="BD37" s="132">
        <f t="shared" si="4"/>
        <v>0</v>
      </c>
      <c r="BE37" s="132">
        <f t="shared" si="5"/>
        <v>0</v>
      </c>
      <c r="CA37" s="160">
        <v>12</v>
      </c>
      <c r="CB37" s="160">
        <v>0</v>
      </c>
      <c r="CZ37" s="132">
        <v>0</v>
      </c>
    </row>
    <row r="38" spans="1:104" ht="22.5" x14ac:dyDescent="0.2">
      <c r="A38" s="154">
        <v>31</v>
      </c>
      <c r="B38" s="155" t="s">
        <v>115</v>
      </c>
      <c r="C38" s="156" t="s">
        <v>272</v>
      </c>
      <c r="D38" s="157" t="s">
        <v>83</v>
      </c>
      <c r="E38" s="158">
        <v>2</v>
      </c>
      <c r="F38" s="158">
        <v>0</v>
      </c>
      <c r="G38" s="159">
        <f t="shared" si="0"/>
        <v>0</v>
      </c>
      <c r="O38" s="153">
        <v>2</v>
      </c>
      <c r="AA38" s="132">
        <v>12</v>
      </c>
      <c r="AB38" s="132">
        <v>0</v>
      </c>
      <c r="AC38" s="132">
        <v>31</v>
      </c>
      <c r="AZ38" s="132">
        <v>2</v>
      </c>
      <c r="BA38" s="132">
        <f t="shared" si="1"/>
        <v>0</v>
      </c>
      <c r="BB38" s="132">
        <f t="shared" si="2"/>
        <v>0</v>
      </c>
      <c r="BC38" s="132">
        <f t="shared" si="3"/>
        <v>0</v>
      </c>
      <c r="BD38" s="132">
        <f t="shared" si="4"/>
        <v>0</v>
      </c>
      <c r="BE38" s="132">
        <f t="shared" si="5"/>
        <v>0</v>
      </c>
      <c r="CA38" s="160">
        <v>12</v>
      </c>
      <c r="CB38" s="160">
        <v>0</v>
      </c>
      <c r="CZ38" s="132">
        <v>0</v>
      </c>
    </row>
    <row r="39" spans="1:104" ht="33.75" x14ac:dyDescent="0.2">
      <c r="A39" s="154">
        <v>32</v>
      </c>
      <c r="B39" s="155" t="s">
        <v>116</v>
      </c>
      <c r="C39" s="156" t="s">
        <v>273</v>
      </c>
      <c r="D39" s="157" t="s">
        <v>83</v>
      </c>
      <c r="E39" s="158">
        <v>2</v>
      </c>
      <c r="F39" s="158">
        <v>0</v>
      </c>
      <c r="G39" s="159">
        <f t="shared" si="0"/>
        <v>0</v>
      </c>
      <c r="O39" s="153">
        <v>2</v>
      </c>
      <c r="AA39" s="132">
        <v>12</v>
      </c>
      <c r="AB39" s="132">
        <v>0</v>
      </c>
      <c r="AC39" s="132">
        <v>32</v>
      </c>
      <c r="AZ39" s="132">
        <v>2</v>
      </c>
      <c r="BA39" s="132">
        <f t="shared" si="1"/>
        <v>0</v>
      </c>
      <c r="BB39" s="132">
        <f t="shared" si="2"/>
        <v>0</v>
      </c>
      <c r="BC39" s="132">
        <f t="shared" si="3"/>
        <v>0</v>
      </c>
      <c r="BD39" s="132">
        <f t="shared" si="4"/>
        <v>0</v>
      </c>
      <c r="BE39" s="132">
        <f t="shared" si="5"/>
        <v>0</v>
      </c>
      <c r="CA39" s="160">
        <v>12</v>
      </c>
      <c r="CB39" s="160">
        <v>0</v>
      </c>
      <c r="CZ39" s="132">
        <v>0</v>
      </c>
    </row>
    <row r="40" spans="1:104" ht="45" x14ac:dyDescent="0.2">
      <c r="A40" s="154">
        <v>33</v>
      </c>
      <c r="B40" s="155" t="s">
        <v>117</v>
      </c>
      <c r="C40" s="156" t="s">
        <v>274</v>
      </c>
      <c r="D40" s="157" t="s">
        <v>83</v>
      </c>
      <c r="E40" s="158">
        <v>2</v>
      </c>
      <c r="F40" s="158">
        <v>0</v>
      </c>
      <c r="G40" s="159">
        <f t="shared" si="0"/>
        <v>0</v>
      </c>
      <c r="O40" s="153">
        <v>2</v>
      </c>
      <c r="AA40" s="132">
        <v>12</v>
      </c>
      <c r="AB40" s="132">
        <v>0</v>
      </c>
      <c r="AC40" s="132">
        <v>33</v>
      </c>
      <c r="AZ40" s="132">
        <v>2</v>
      </c>
      <c r="BA40" s="132">
        <f t="shared" si="1"/>
        <v>0</v>
      </c>
      <c r="BB40" s="132">
        <f t="shared" si="2"/>
        <v>0</v>
      </c>
      <c r="BC40" s="132">
        <f t="shared" si="3"/>
        <v>0</v>
      </c>
      <c r="BD40" s="132">
        <f t="shared" si="4"/>
        <v>0</v>
      </c>
      <c r="BE40" s="132">
        <f t="shared" si="5"/>
        <v>0</v>
      </c>
      <c r="CA40" s="160">
        <v>12</v>
      </c>
      <c r="CB40" s="160">
        <v>0</v>
      </c>
      <c r="CZ40" s="132">
        <v>0</v>
      </c>
    </row>
    <row r="41" spans="1:104" ht="33.75" x14ac:dyDescent="0.2">
      <c r="A41" s="154">
        <v>34</v>
      </c>
      <c r="B41" s="155" t="s">
        <v>118</v>
      </c>
      <c r="C41" s="156" t="s">
        <v>275</v>
      </c>
      <c r="D41" s="157" t="s">
        <v>83</v>
      </c>
      <c r="E41" s="158">
        <v>4</v>
      </c>
      <c r="F41" s="158">
        <v>0</v>
      </c>
      <c r="G41" s="159">
        <f t="shared" si="0"/>
        <v>0</v>
      </c>
      <c r="O41" s="153">
        <v>2</v>
      </c>
      <c r="AA41" s="132">
        <v>12</v>
      </c>
      <c r="AB41" s="132">
        <v>0</v>
      </c>
      <c r="AC41" s="132">
        <v>34</v>
      </c>
      <c r="AZ41" s="132">
        <v>2</v>
      </c>
      <c r="BA41" s="132">
        <f t="shared" si="1"/>
        <v>0</v>
      </c>
      <c r="BB41" s="132">
        <f t="shared" si="2"/>
        <v>0</v>
      </c>
      <c r="BC41" s="132">
        <f t="shared" si="3"/>
        <v>0</v>
      </c>
      <c r="BD41" s="132">
        <f t="shared" si="4"/>
        <v>0</v>
      </c>
      <c r="BE41" s="132">
        <f t="shared" si="5"/>
        <v>0</v>
      </c>
      <c r="CA41" s="160">
        <v>12</v>
      </c>
      <c r="CB41" s="160">
        <v>0</v>
      </c>
      <c r="CZ41" s="132">
        <v>0</v>
      </c>
    </row>
    <row r="42" spans="1:104" ht="45" x14ac:dyDescent="0.2">
      <c r="A42" s="154">
        <v>35</v>
      </c>
      <c r="B42" s="155" t="s">
        <v>119</v>
      </c>
      <c r="C42" s="156" t="s">
        <v>276</v>
      </c>
      <c r="D42" s="157" t="s">
        <v>83</v>
      </c>
      <c r="E42" s="158">
        <v>4</v>
      </c>
      <c r="F42" s="158">
        <v>0</v>
      </c>
      <c r="G42" s="159">
        <f t="shared" si="0"/>
        <v>0</v>
      </c>
      <c r="O42" s="153">
        <v>2</v>
      </c>
      <c r="AA42" s="132">
        <v>12</v>
      </c>
      <c r="AB42" s="132">
        <v>0</v>
      </c>
      <c r="AC42" s="132">
        <v>35</v>
      </c>
      <c r="AZ42" s="132">
        <v>2</v>
      </c>
      <c r="BA42" s="132">
        <f t="shared" si="1"/>
        <v>0</v>
      </c>
      <c r="BB42" s="132">
        <f t="shared" si="2"/>
        <v>0</v>
      </c>
      <c r="BC42" s="132">
        <f t="shared" si="3"/>
        <v>0</v>
      </c>
      <c r="BD42" s="132">
        <f t="shared" si="4"/>
        <v>0</v>
      </c>
      <c r="BE42" s="132">
        <f t="shared" si="5"/>
        <v>0</v>
      </c>
      <c r="CA42" s="160">
        <v>12</v>
      </c>
      <c r="CB42" s="160">
        <v>0</v>
      </c>
      <c r="CZ42" s="132">
        <v>0</v>
      </c>
    </row>
    <row r="43" spans="1:104" x14ac:dyDescent="0.2">
      <c r="A43" s="154">
        <v>36</v>
      </c>
      <c r="B43" s="155" t="s">
        <v>120</v>
      </c>
      <c r="C43" s="156" t="s">
        <v>277</v>
      </c>
      <c r="D43" s="157" t="s">
        <v>83</v>
      </c>
      <c r="E43" s="158">
        <v>8</v>
      </c>
      <c r="F43" s="158">
        <v>0</v>
      </c>
      <c r="G43" s="159">
        <f t="shared" si="0"/>
        <v>0</v>
      </c>
      <c r="O43" s="153">
        <v>2</v>
      </c>
      <c r="AA43" s="132">
        <v>12</v>
      </c>
      <c r="AB43" s="132">
        <v>0</v>
      </c>
      <c r="AC43" s="132">
        <v>36</v>
      </c>
      <c r="AZ43" s="132">
        <v>2</v>
      </c>
      <c r="BA43" s="132">
        <f t="shared" si="1"/>
        <v>0</v>
      </c>
      <c r="BB43" s="132">
        <f t="shared" si="2"/>
        <v>0</v>
      </c>
      <c r="BC43" s="132">
        <f t="shared" si="3"/>
        <v>0</v>
      </c>
      <c r="BD43" s="132">
        <f t="shared" si="4"/>
        <v>0</v>
      </c>
      <c r="BE43" s="132">
        <f t="shared" si="5"/>
        <v>0</v>
      </c>
      <c r="CA43" s="160">
        <v>12</v>
      </c>
      <c r="CB43" s="160">
        <v>0</v>
      </c>
      <c r="CZ43" s="132">
        <v>0</v>
      </c>
    </row>
    <row r="44" spans="1:104" ht="22.5" x14ac:dyDescent="0.2">
      <c r="A44" s="154">
        <v>37</v>
      </c>
      <c r="B44" s="155" t="s">
        <v>121</v>
      </c>
      <c r="C44" s="156" t="s">
        <v>278</v>
      </c>
      <c r="D44" s="157" t="s">
        <v>83</v>
      </c>
      <c r="E44" s="158">
        <v>2</v>
      </c>
      <c r="F44" s="158">
        <v>0</v>
      </c>
      <c r="G44" s="159">
        <f t="shared" si="0"/>
        <v>0</v>
      </c>
      <c r="O44" s="153">
        <v>2</v>
      </c>
      <c r="AA44" s="132">
        <v>12</v>
      </c>
      <c r="AB44" s="132">
        <v>0</v>
      </c>
      <c r="AC44" s="132">
        <v>37</v>
      </c>
      <c r="AZ44" s="132">
        <v>2</v>
      </c>
      <c r="BA44" s="132">
        <f t="shared" si="1"/>
        <v>0</v>
      </c>
      <c r="BB44" s="132">
        <f t="shared" si="2"/>
        <v>0</v>
      </c>
      <c r="BC44" s="132">
        <f t="shared" si="3"/>
        <v>0</v>
      </c>
      <c r="BD44" s="132">
        <f t="shared" si="4"/>
        <v>0</v>
      </c>
      <c r="BE44" s="132">
        <f t="shared" si="5"/>
        <v>0</v>
      </c>
      <c r="CA44" s="160">
        <v>12</v>
      </c>
      <c r="CB44" s="160">
        <v>0</v>
      </c>
      <c r="CZ44" s="132">
        <v>0</v>
      </c>
    </row>
    <row r="45" spans="1:104" x14ac:dyDescent="0.2">
      <c r="A45" s="154">
        <v>38</v>
      </c>
      <c r="B45" s="155" t="s">
        <v>122</v>
      </c>
      <c r="C45" s="156" t="s">
        <v>279</v>
      </c>
      <c r="D45" s="157" t="s">
        <v>83</v>
      </c>
      <c r="E45" s="158">
        <v>8</v>
      </c>
      <c r="F45" s="158">
        <v>0</v>
      </c>
      <c r="G45" s="159">
        <f t="shared" si="0"/>
        <v>0</v>
      </c>
      <c r="O45" s="153">
        <v>2</v>
      </c>
      <c r="AA45" s="132">
        <v>12</v>
      </c>
      <c r="AB45" s="132">
        <v>0</v>
      </c>
      <c r="AC45" s="132">
        <v>38</v>
      </c>
      <c r="AZ45" s="132">
        <v>2</v>
      </c>
      <c r="BA45" s="132">
        <f t="shared" si="1"/>
        <v>0</v>
      </c>
      <c r="BB45" s="132">
        <f t="shared" si="2"/>
        <v>0</v>
      </c>
      <c r="BC45" s="132">
        <f t="shared" si="3"/>
        <v>0</v>
      </c>
      <c r="BD45" s="132">
        <f t="shared" si="4"/>
        <v>0</v>
      </c>
      <c r="BE45" s="132">
        <f t="shared" si="5"/>
        <v>0</v>
      </c>
      <c r="CA45" s="160">
        <v>12</v>
      </c>
      <c r="CB45" s="160">
        <v>0</v>
      </c>
      <c r="CZ45" s="132">
        <v>0</v>
      </c>
    </row>
    <row r="46" spans="1:104" ht="22.5" x14ac:dyDescent="0.2">
      <c r="A46" s="154">
        <v>39</v>
      </c>
      <c r="B46" s="155" t="s">
        <v>123</v>
      </c>
      <c r="C46" s="156" t="s">
        <v>124</v>
      </c>
      <c r="D46" s="157" t="s">
        <v>83</v>
      </c>
      <c r="E46" s="158">
        <v>5</v>
      </c>
      <c r="F46" s="158">
        <v>0</v>
      </c>
      <c r="G46" s="159">
        <f t="shared" si="0"/>
        <v>0</v>
      </c>
      <c r="O46" s="153">
        <v>2</v>
      </c>
      <c r="AA46" s="132">
        <v>12</v>
      </c>
      <c r="AB46" s="132">
        <v>0</v>
      </c>
      <c r="AC46" s="132">
        <v>39</v>
      </c>
      <c r="AZ46" s="132">
        <v>2</v>
      </c>
      <c r="BA46" s="132">
        <f t="shared" si="1"/>
        <v>0</v>
      </c>
      <c r="BB46" s="132">
        <f t="shared" si="2"/>
        <v>0</v>
      </c>
      <c r="BC46" s="132">
        <f t="shared" si="3"/>
        <v>0</v>
      </c>
      <c r="BD46" s="132">
        <f t="shared" si="4"/>
        <v>0</v>
      </c>
      <c r="BE46" s="132">
        <f t="shared" si="5"/>
        <v>0</v>
      </c>
      <c r="CA46" s="160">
        <v>12</v>
      </c>
      <c r="CB46" s="160">
        <v>0</v>
      </c>
      <c r="CZ46" s="132">
        <v>0</v>
      </c>
    </row>
    <row r="47" spans="1:104" ht="22.5" x14ac:dyDescent="0.2">
      <c r="A47" s="154">
        <v>40</v>
      </c>
      <c r="B47" s="155" t="s">
        <v>125</v>
      </c>
      <c r="C47" s="156" t="s">
        <v>126</v>
      </c>
      <c r="D47" s="157" t="s">
        <v>83</v>
      </c>
      <c r="E47" s="158">
        <v>1</v>
      </c>
      <c r="F47" s="158">
        <v>0</v>
      </c>
      <c r="G47" s="159">
        <f t="shared" si="0"/>
        <v>0</v>
      </c>
      <c r="O47" s="153">
        <v>2</v>
      </c>
      <c r="AA47" s="132">
        <v>12</v>
      </c>
      <c r="AB47" s="132">
        <v>0</v>
      </c>
      <c r="AC47" s="132">
        <v>40</v>
      </c>
      <c r="AZ47" s="132">
        <v>2</v>
      </c>
      <c r="BA47" s="132">
        <f t="shared" si="1"/>
        <v>0</v>
      </c>
      <c r="BB47" s="132">
        <f t="shared" si="2"/>
        <v>0</v>
      </c>
      <c r="BC47" s="132">
        <f t="shared" si="3"/>
        <v>0</v>
      </c>
      <c r="BD47" s="132">
        <f t="shared" si="4"/>
        <v>0</v>
      </c>
      <c r="BE47" s="132">
        <f t="shared" si="5"/>
        <v>0</v>
      </c>
      <c r="CA47" s="160">
        <v>12</v>
      </c>
      <c r="CB47" s="160">
        <v>0</v>
      </c>
      <c r="CZ47" s="132">
        <v>0</v>
      </c>
    </row>
    <row r="48" spans="1:104" ht="33.75" x14ac:dyDescent="0.2">
      <c r="A48" s="154">
        <v>41</v>
      </c>
      <c r="B48" s="155" t="s">
        <v>127</v>
      </c>
      <c r="C48" s="156" t="s">
        <v>280</v>
      </c>
      <c r="D48" s="157" t="s">
        <v>83</v>
      </c>
      <c r="E48" s="158">
        <v>1</v>
      </c>
      <c r="F48" s="158">
        <v>0</v>
      </c>
      <c r="G48" s="159">
        <f t="shared" si="0"/>
        <v>0</v>
      </c>
      <c r="O48" s="153">
        <v>2</v>
      </c>
      <c r="AA48" s="132">
        <v>12</v>
      </c>
      <c r="AB48" s="132">
        <v>0</v>
      </c>
      <c r="AC48" s="132">
        <v>41</v>
      </c>
      <c r="AZ48" s="132">
        <v>2</v>
      </c>
      <c r="BA48" s="132">
        <f t="shared" si="1"/>
        <v>0</v>
      </c>
      <c r="BB48" s="132">
        <f t="shared" si="2"/>
        <v>0</v>
      </c>
      <c r="BC48" s="132">
        <f t="shared" si="3"/>
        <v>0</v>
      </c>
      <c r="BD48" s="132">
        <f t="shared" si="4"/>
        <v>0</v>
      </c>
      <c r="BE48" s="132">
        <f t="shared" si="5"/>
        <v>0</v>
      </c>
      <c r="CA48" s="160">
        <v>12</v>
      </c>
      <c r="CB48" s="160">
        <v>0</v>
      </c>
      <c r="CZ48" s="132">
        <v>0</v>
      </c>
    </row>
    <row r="49" spans="1:104" ht="22.5" x14ac:dyDescent="0.2">
      <c r="A49" s="154">
        <v>42</v>
      </c>
      <c r="B49" s="155" t="s">
        <v>128</v>
      </c>
      <c r="C49" s="156" t="s">
        <v>129</v>
      </c>
      <c r="D49" s="157" t="s">
        <v>130</v>
      </c>
      <c r="E49" s="158">
        <v>72</v>
      </c>
      <c r="F49" s="158">
        <v>0</v>
      </c>
      <c r="G49" s="159">
        <f t="shared" si="0"/>
        <v>0</v>
      </c>
      <c r="O49" s="153">
        <v>2</v>
      </c>
      <c r="AA49" s="132">
        <v>12</v>
      </c>
      <c r="AB49" s="132">
        <v>0</v>
      </c>
      <c r="AC49" s="132">
        <v>42</v>
      </c>
      <c r="AZ49" s="132">
        <v>2</v>
      </c>
      <c r="BA49" s="132">
        <f t="shared" si="1"/>
        <v>0</v>
      </c>
      <c r="BB49" s="132">
        <f t="shared" si="2"/>
        <v>0</v>
      </c>
      <c r="BC49" s="132">
        <f t="shared" si="3"/>
        <v>0</v>
      </c>
      <c r="BD49" s="132">
        <f t="shared" si="4"/>
        <v>0</v>
      </c>
      <c r="BE49" s="132">
        <f t="shared" si="5"/>
        <v>0</v>
      </c>
      <c r="CA49" s="160">
        <v>12</v>
      </c>
      <c r="CB49" s="160">
        <v>0</v>
      </c>
      <c r="CZ49" s="132">
        <v>0</v>
      </c>
    </row>
    <row r="50" spans="1:104" x14ac:dyDescent="0.2">
      <c r="A50" s="161"/>
      <c r="B50" s="162"/>
      <c r="C50" s="212" t="s">
        <v>131</v>
      </c>
      <c r="D50" s="213"/>
      <c r="E50" s="213"/>
      <c r="F50" s="213"/>
      <c r="G50" s="214"/>
      <c r="L50" s="163" t="s">
        <v>131</v>
      </c>
      <c r="O50" s="153">
        <v>3</v>
      </c>
    </row>
    <row r="51" spans="1:104" ht="22.5" x14ac:dyDescent="0.2">
      <c r="A51" s="154">
        <v>43</v>
      </c>
      <c r="B51" s="155" t="s">
        <v>132</v>
      </c>
      <c r="C51" s="156" t="s">
        <v>133</v>
      </c>
      <c r="D51" s="157" t="s">
        <v>130</v>
      </c>
      <c r="E51" s="158">
        <v>72</v>
      </c>
      <c r="F51" s="158">
        <v>0</v>
      </c>
      <c r="G51" s="159">
        <f>E51*F51</f>
        <v>0</v>
      </c>
      <c r="O51" s="153">
        <v>2</v>
      </c>
      <c r="AA51" s="132">
        <v>12</v>
      </c>
      <c r="AB51" s="132">
        <v>0</v>
      </c>
      <c r="AC51" s="132">
        <v>43</v>
      </c>
      <c r="AZ51" s="132">
        <v>2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12</v>
      </c>
      <c r="CB51" s="160">
        <v>0</v>
      </c>
      <c r="CZ51" s="132">
        <v>0</v>
      </c>
    </row>
    <row r="52" spans="1:104" x14ac:dyDescent="0.2">
      <c r="A52" s="161"/>
      <c r="B52" s="162"/>
      <c r="C52" s="212" t="s">
        <v>134</v>
      </c>
      <c r="D52" s="213"/>
      <c r="E52" s="213"/>
      <c r="F52" s="213"/>
      <c r="G52" s="214"/>
      <c r="L52" s="163" t="s">
        <v>134</v>
      </c>
      <c r="O52" s="153">
        <v>3</v>
      </c>
    </row>
    <row r="53" spans="1:104" ht="22.5" x14ac:dyDescent="0.2">
      <c r="A53" s="154">
        <v>44</v>
      </c>
      <c r="B53" s="155" t="s">
        <v>135</v>
      </c>
      <c r="C53" s="156" t="s">
        <v>281</v>
      </c>
      <c r="D53" s="157" t="s">
        <v>136</v>
      </c>
      <c r="E53" s="158">
        <v>5</v>
      </c>
      <c r="F53" s="158">
        <v>0</v>
      </c>
      <c r="G53" s="159">
        <f>E53*F53</f>
        <v>0</v>
      </c>
      <c r="O53" s="153">
        <v>2</v>
      </c>
      <c r="AA53" s="132">
        <v>12</v>
      </c>
      <c r="AB53" s="132">
        <v>0</v>
      </c>
      <c r="AC53" s="132">
        <v>44</v>
      </c>
      <c r="AZ53" s="132">
        <v>2</v>
      </c>
      <c r="BA53" s="132">
        <f>IF(AZ53=1,G53,0)</f>
        <v>0</v>
      </c>
      <c r="BB53" s="132">
        <f>IF(AZ53=2,G53,0)</f>
        <v>0</v>
      </c>
      <c r="BC53" s="132">
        <f>IF(AZ53=3,G53,0)</f>
        <v>0</v>
      </c>
      <c r="BD53" s="132">
        <f>IF(AZ53=4,G53,0)</f>
        <v>0</v>
      </c>
      <c r="BE53" s="132">
        <f>IF(AZ53=5,G53,0)</f>
        <v>0</v>
      </c>
      <c r="CA53" s="160">
        <v>12</v>
      </c>
      <c r="CB53" s="160">
        <v>0</v>
      </c>
      <c r="CZ53" s="132">
        <v>0</v>
      </c>
    </row>
    <row r="54" spans="1:104" ht="33.75" x14ac:dyDescent="0.2">
      <c r="A54" s="154">
        <v>45</v>
      </c>
      <c r="B54" s="155" t="s">
        <v>137</v>
      </c>
      <c r="C54" s="156" t="s">
        <v>282</v>
      </c>
      <c r="D54" s="157" t="s">
        <v>136</v>
      </c>
      <c r="E54" s="158">
        <v>18</v>
      </c>
      <c r="F54" s="158">
        <v>0</v>
      </c>
      <c r="G54" s="159">
        <f>E54*F54</f>
        <v>0</v>
      </c>
      <c r="O54" s="153">
        <v>2</v>
      </c>
      <c r="AA54" s="132">
        <v>12</v>
      </c>
      <c r="AB54" s="132">
        <v>0</v>
      </c>
      <c r="AC54" s="132">
        <v>45</v>
      </c>
      <c r="AZ54" s="132">
        <v>2</v>
      </c>
      <c r="BA54" s="132">
        <f>IF(AZ54=1,G54,0)</f>
        <v>0</v>
      </c>
      <c r="BB54" s="132">
        <f>IF(AZ54=2,G54,0)</f>
        <v>0</v>
      </c>
      <c r="BC54" s="132">
        <f>IF(AZ54=3,G54,0)</f>
        <v>0</v>
      </c>
      <c r="BD54" s="132">
        <f>IF(AZ54=4,G54,0)</f>
        <v>0</v>
      </c>
      <c r="BE54" s="132">
        <f>IF(AZ54=5,G54,0)</f>
        <v>0</v>
      </c>
      <c r="CA54" s="160">
        <v>12</v>
      </c>
      <c r="CB54" s="160">
        <v>0</v>
      </c>
      <c r="CZ54" s="132">
        <v>0</v>
      </c>
    </row>
    <row r="55" spans="1:104" ht="33.75" x14ac:dyDescent="0.2">
      <c r="A55" s="154">
        <v>46</v>
      </c>
      <c r="B55" s="181" t="s">
        <v>138</v>
      </c>
      <c r="C55" s="156" t="s">
        <v>283</v>
      </c>
      <c r="D55" s="182" t="s">
        <v>130</v>
      </c>
      <c r="E55" s="158">
        <v>2</v>
      </c>
      <c r="F55" s="158">
        <v>0</v>
      </c>
      <c r="G55" s="159">
        <f>E55*F55</f>
        <v>0</v>
      </c>
      <c r="O55" s="153">
        <v>2</v>
      </c>
      <c r="AA55" s="132">
        <v>12</v>
      </c>
      <c r="AB55" s="132">
        <v>0</v>
      </c>
      <c r="AC55" s="132">
        <v>46</v>
      </c>
      <c r="AZ55" s="132">
        <v>2</v>
      </c>
      <c r="BA55" s="132">
        <f>IF(AZ55=1,G55,0)</f>
        <v>0</v>
      </c>
      <c r="BB55" s="132">
        <f>IF(AZ55=2,G55,0)</f>
        <v>0</v>
      </c>
      <c r="BC55" s="132">
        <f>IF(AZ55=3,G55,0)</f>
        <v>0</v>
      </c>
      <c r="BD55" s="132">
        <f>IF(AZ55=4,G55,0)</f>
        <v>0</v>
      </c>
      <c r="BE55" s="132">
        <f>IF(AZ55=5,G55,0)</f>
        <v>0</v>
      </c>
      <c r="CA55" s="160">
        <v>12</v>
      </c>
      <c r="CB55" s="160">
        <v>0</v>
      </c>
      <c r="CZ55" s="132">
        <v>0</v>
      </c>
    </row>
    <row r="56" spans="1:104" x14ac:dyDescent="0.2">
      <c r="A56" s="161"/>
      <c r="B56" s="162"/>
      <c r="C56" s="212" t="s">
        <v>139</v>
      </c>
      <c r="D56" s="213"/>
      <c r="E56" s="213"/>
      <c r="F56" s="213"/>
      <c r="G56" s="214"/>
      <c r="L56" s="163" t="s">
        <v>139</v>
      </c>
      <c r="O56" s="153">
        <v>3</v>
      </c>
    </row>
    <row r="57" spans="1:104" ht="33.75" x14ac:dyDescent="0.2">
      <c r="A57" s="154">
        <v>47</v>
      </c>
      <c r="B57" s="155" t="s">
        <v>138</v>
      </c>
      <c r="C57" s="156" t="s">
        <v>283</v>
      </c>
      <c r="D57" s="157" t="s">
        <v>130</v>
      </c>
      <c r="E57" s="158">
        <v>40</v>
      </c>
      <c r="F57" s="158">
        <v>0</v>
      </c>
      <c r="G57" s="159">
        <f>E57*F57</f>
        <v>0</v>
      </c>
      <c r="O57" s="153">
        <v>2</v>
      </c>
      <c r="AA57" s="132">
        <v>12</v>
      </c>
      <c r="AB57" s="132">
        <v>0</v>
      </c>
      <c r="AC57" s="132">
        <v>47</v>
      </c>
      <c r="AZ57" s="132">
        <v>2</v>
      </c>
      <c r="BA57" s="132">
        <f>IF(AZ57=1,G57,0)</f>
        <v>0</v>
      </c>
      <c r="BB57" s="132">
        <f>IF(AZ57=2,G57,0)</f>
        <v>0</v>
      </c>
      <c r="BC57" s="132">
        <f>IF(AZ57=3,G57,0)</f>
        <v>0</v>
      </c>
      <c r="BD57" s="132">
        <f>IF(AZ57=4,G57,0)</f>
        <v>0</v>
      </c>
      <c r="BE57" s="132">
        <f>IF(AZ57=5,G57,0)</f>
        <v>0</v>
      </c>
      <c r="CA57" s="160">
        <v>12</v>
      </c>
      <c r="CB57" s="160">
        <v>0</v>
      </c>
      <c r="CZ57" s="132">
        <v>0</v>
      </c>
    </row>
    <row r="58" spans="1:104" x14ac:dyDescent="0.2">
      <c r="A58" s="161"/>
      <c r="B58" s="162"/>
      <c r="C58" s="212" t="s">
        <v>140</v>
      </c>
      <c r="D58" s="213"/>
      <c r="E58" s="213"/>
      <c r="F58" s="213"/>
      <c r="G58" s="214"/>
      <c r="L58" s="163" t="s">
        <v>140</v>
      </c>
      <c r="O58" s="153">
        <v>3</v>
      </c>
    </row>
    <row r="59" spans="1:104" ht="33.75" x14ac:dyDescent="0.2">
      <c r="A59" s="154">
        <v>48</v>
      </c>
      <c r="B59" s="155" t="s">
        <v>141</v>
      </c>
      <c r="C59" s="156" t="s">
        <v>284</v>
      </c>
      <c r="D59" s="157" t="s">
        <v>130</v>
      </c>
      <c r="E59" s="158">
        <v>16</v>
      </c>
      <c r="F59" s="158">
        <v>0</v>
      </c>
      <c r="G59" s="159">
        <f>E59*F59</f>
        <v>0</v>
      </c>
      <c r="O59" s="153">
        <v>2</v>
      </c>
      <c r="AA59" s="132">
        <v>12</v>
      </c>
      <c r="AB59" s="132">
        <v>0</v>
      </c>
      <c r="AC59" s="132">
        <v>48</v>
      </c>
      <c r="AZ59" s="132">
        <v>2</v>
      </c>
      <c r="BA59" s="132">
        <f>IF(AZ59=1,G59,0)</f>
        <v>0</v>
      </c>
      <c r="BB59" s="132">
        <f>IF(AZ59=2,G59,0)</f>
        <v>0</v>
      </c>
      <c r="BC59" s="132">
        <f>IF(AZ59=3,G59,0)</f>
        <v>0</v>
      </c>
      <c r="BD59" s="132">
        <f>IF(AZ59=4,G59,0)</f>
        <v>0</v>
      </c>
      <c r="BE59" s="132">
        <f>IF(AZ59=5,G59,0)</f>
        <v>0</v>
      </c>
      <c r="CA59" s="160">
        <v>12</v>
      </c>
      <c r="CB59" s="160">
        <v>0</v>
      </c>
      <c r="CZ59" s="132">
        <v>0</v>
      </c>
    </row>
    <row r="60" spans="1:104" x14ac:dyDescent="0.2">
      <c r="A60" s="161"/>
      <c r="B60" s="162"/>
      <c r="C60" s="212" t="s">
        <v>142</v>
      </c>
      <c r="D60" s="213"/>
      <c r="E60" s="213"/>
      <c r="F60" s="213"/>
      <c r="G60" s="214"/>
      <c r="L60" s="163" t="s">
        <v>142</v>
      </c>
      <c r="O60" s="153">
        <v>3</v>
      </c>
    </row>
    <row r="61" spans="1:104" ht="33.75" x14ac:dyDescent="0.2">
      <c r="A61" s="154">
        <v>49</v>
      </c>
      <c r="B61" s="155" t="s">
        <v>143</v>
      </c>
      <c r="C61" s="156" t="s">
        <v>284</v>
      </c>
      <c r="D61" s="157" t="s">
        <v>130</v>
      </c>
      <c r="E61" s="158">
        <v>2</v>
      </c>
      <c r="F61" s="158">
        <v>0</v>
      </c>
      <c r="G61" s="159">
        <f>E61*F61</f>
        <v>0</v>
      </c>
      <c r="O61" s="153">
        <v>2</v>
      </c>
      <c r="AA61" s="132">
        <v>12</v>
      </c>
      <c r="AB61" s="132">
        <v>0</v>
      </c>
      <c r="AC61" s="132">
        <v>49</v>
      </c>
      <c r="AZ61" s="132">
        <v>2</v>
      </c>
      <c r="BA61" s="132">
        <f>IF(AZ61=1,G61,0)</f>
        <v>0</v>
      </c>
      <c r="BB61" s="132">
        <f>IF(AZ61=2,G61,0)</f>
        <v>0</v>
      </c>
      <c r="BC61" s="132">
        <f>IF(AZ61=3,G61,0)</f>
        <v>0</v>
      </c>
      <c r="BD61" s="132">
        <f>IF(AZ61=4,G61,0)</f>
        <v>0</v>
      </c>
      <c r="BE61" s="132">
        <f>IF(AZ61=5,G61,0)</f>
        <v>0</v>
      </c>
      <c r="CA61" s="160">
        <v>12</v>
      </c>
      <c r="CB61" s="160">
        <v>0</v>
      </c>
      <c r="CZ61" s="132">
        <v>0</v>
      </c>
    </row>
    <row r="62" spans="1:104" x14ac:dyDescent="0.2">
      <c r="A62" s="161"/>
      <c r="B62" s="162"/>
      <c r="C62" s="212" t="s">
        <v>144</v>
      </c>
      <c r="D62" s="213"/>
      <c r="E62" s="213"/>
      <c r="F62" s="213"/>
      <c r="G62" s="214"/>
      <c r="L62" s="163" t="s">
        <v>144</v>
      </c>
      <c r="O62" s="153">
        <v>3</v>
      </c>
    </row>
    <row r="63" spans="1:104" ht="33.75" x14ac:dyDescent="0.2">
      <c r="A63" s="154">
        <v>50</v>
      </c>
      <c r="B63" s="181" t="s">
        <v>145</v>
      </c>
      <c r="C63" s="156" t="s">
        <v>284</v>
      </c>
      <c r="D63" s="182" t="s">
        <v>130</v>
      </c>
      <c r="E63" s="158">
        <v>24</v>
      </c>
      <c r="F63" s="158">
        <v>0</v>
      </c>
      <c r="G63" s="159">
        <f>E63*F63</f>
        <v>0</v>
      </c>
      <c r="O63" s="153">
        <v>2</v>
      </c>
      <c r="AA63" s="132">
        <v>12</v>
      </c>
      <c r="AB63" s="132">
        <v>0</v>
      </c>
      <c r="AC63" s="132">
        <v>50</v>
      </c>
      <c r="AZ63" s="132">
        <v>2</v>
      </c>
      <c r="BA63" s="132">
        <f>IF(AZ63=1,G63,0)</f>
        <v>0</v>
      </c>
      <c r="BB63" s="132">
        <f>IF(AZ63=2,G63,0)</f>
        <v>0</v>
      </c>
      <c r="BC63" s="132">
        <f>IF(AZ63=3,G63,0)</f>
        <v>0</v>
      </c>
      <c r="BD63" s="132">
        <f>IF(AZ63=4,G63,0)</f>
        <v>0</v>
      </c>
      <c r="BE63" s="132">
        <f>IF(AZ63=5,G63,0)</f>
        <v>0</v>
      </c>
      <c r="CA63" s="160">
        <v>12</v>
      </c>
      <c r="CB63" s="160">
        <v>0</v>
      </c>
      <c r="CZ63" s="132">
        <v>0</v>
      </c>
    </row>
    <row r="64" spans="1:104" x14ac:dyDescent="0.2">
      <c r="A64" s="161"/>
      <c r="B64" s="162"/>
      <c r="C64" s="212" t="s">
        <v>146</v>
      </c>
      <c r="D64" s="213"/>
      <c r="E64" s="213"/>
      <c r="F64" s="213"/>
      <c r="G64" s="214"/>
      <c r="L64" s="163" t="s">
        <v>146</v>
      </c>
      <c r="O64" s="153">
        <v>3</v>
      </c>
    </row>
    <row r="65" spans="1:104" x14ac:dyDescent="0.2">
      <c r="A65" s="154">
        <v>51</v>
      </c>
      <c r="B65" s="155" t="s">
        <v>147</v>
      </c>
      <c r="C65" s="156" t="s">
        <v>148</v>
      </c>
      <c r="D65" s="157" t="s">
        <v>136</v>
      </c>
      <c r="E65" s="158">
        <v>35</v>
      </c>
      <c r="F65" s="158">
        <v>0</v>
      </c>
      <c r="G65" s="159">
        <f t="shared" ref="G65:G72" si="6">E65*F65</f>
        <v>0</v>
      </c>
      <c r="O65" s="153">
        <v>2</v>
      </c>
      <c r="AA65" s="132">
        <v>12</v>
      </c>
      <c r="AB65" s="132">
        <v>0</v>
      </c>
      <c r="AC65" s="132">
        <v>51</v>
      </c>
      <c r="AZ65" s="132">
        <v>2</v>
      </c>
      <c r="BA65" s="132">
        <f t="shared" ref="BA65:BA72" si="7">IF(AZ65=1,G65,0)</f>
        <v>0</v>
      </c>
      <c r="BB65" s="132">
        <f t="shared" ref="BB65:BB72" si="8">IF(AZ65=2,G65,0)</f>
        <v>0</v>
      </c>
      <c r="BC65" s="132">
        <f t="shared" ref="BC65:BC72" si="9">IF(AZ65=3,G65,0)</f>
        <v>0</v>
      </c>
      <c r="BD65" s="132">
        <f t="shared" ref="BD65:BD72" si="10">IF(AZ65=4,G65,0)</f>
        <v>0</v>
      </c>
      <c r="BE65" s="132">
        <f t="shared" ref="BE65:BE72" si="11">IF(AZ65=5,G65,0)</f>
        <v>0</v>
      </c>
      <c r="CA65" s="160">
        <v>12</v>
      </c>
      <c r="CB65" s="160">
        <v>0</v>
      </c>
      <c r="CZ65" s="132">
        <v>0</v>
      </c>
    </row>
    <row r="66" spans="1:104" ht="22.5" x14ac:dyDescent="0.2">
      <c r="A66" s="154">
        <v>52</v>
      </c>
      <c r="B66" s="155" t="s">
        <v>149</v>
      </c>
      <c r="C66" s="156" t="s">
        <v>150</v>
      </c>
      <c r="D66" s="157" t="s">
        <v>136</v>
      </c>
      <c r="E66" s="158">
        <v>2</v>
      </c>
      <c r="F66" s="158">
        <v>0</v>
      </c>
      <c r="G66" s="159">
        <f t="shared" si="6"/>
        <v>0</v>
      </c>
      <c r="O66" s="153">
        <v>2</v>
      </c>
      <c r="AA66" s="132">
        <v>12</v>
      </c>
      <c r="AB66" s="132">
        <v>0</v>
      </c>
      <c r="AC66" s="132">
        <v>52</v>
      </c>
      <c r="AZ66" s="132">
        <v>2</v>
      </c>
      <c r="BA66" s="132">
        <f t="shared" si="7"/>
        <v>0</v>
      </c>
      <c r="BB66" s="132">
        <f t="shared" si="8"/>
        <v>0</v>
      </c>
      <c r="BC66" s="132">
        <f t="shared" si="9"/>
        <v>0</v>
      </c>
      <c r="BD66" s="132">
        <f t="shared" si="10"/>
        <v>0</v>
      </c>
      <c r="BE66" s="132">
        <f t="shared" si="11"/>
        <v>0</v>
      </c>
      <c r="CA66" s="160">
        <v>12</v>
      </c>
      <c r="CB66" s="160">
        <v>0</v>
      </c>
      <c r="CZ66" s="132">
        <v>0</v>
      </c>
    </row>
    <row r="67" spans="1:104" x14ac:dyDescent="0.2">
      <c r="A67" s="154">
        <v>53</v>
      </c>
      <c r="B67" s="155" t="s">
        <v>151</v>
      </c>
      <c r="C67" s="156" t="s">
        <v>152</v>
      </c>
      <c r="D67" s="157" t="s">
        <v>76</v>
      </c>
      <c r="E67" s="158">
        <v>34</v>
      </c>
      <c r="F67" s="158">
        <v>0</v>
      </c>
      <c r="G67" s="159">
        <f t="shared" si="6"/>
        <v>0</v>
      </c>
      <c r="O67" s="153">
        <v>2</v>
      </c>
      <c r="AA67" s="132">
        <v>12</v>
      </c>
      <c r="AB67" s="132">
        <v>0</v>
      </c>
      <c r="AC67" s="132">
        <v>53</v>
      </c>
      <c r="AZ67" s="132">
        <v>2</v>
      </c>
      <c r="BA67" s="132">
        <f t="shared" si="7"/>
        <v>0</v>
      </c>
      <c r="BB67" s="132">
        <f t="shared" si="8"/>
        <v>0</v>
      </c>
      <c r="BC67" s="132">
        <f t="shared" si="9"/>
        <v>0</v>
      </c>
      <c r="BD67" s="132">
        <f t="shared" si="10"/>
        <v>0</v>
      </c>
      <c r="BE67" s="132">
        <f t="shared" si="11"/>
        <v>0</v>
      </c>
      <c r="CA67" s="160">
        <v>12</v>
      </c>
      <c r="CB67" s="160">
        <v>0</v>
      </c>
      <c r="CZ67" s="132">
        <v>0</v>
      </c>
    </row>
    <row r="68" spans="1:104" x14ac:dyDescent="0.2">
      <c r="A68" s="154">
        <v>54</v>
      </c>
      <c r="B68" s="155" t="s">
        <v>153</v>
      </c>
      <c r="C68" s="156" t="s">
        <v>154</v>
      </c>
      <c r="D68" s="157" t="s">
        <v>76</v>
      </c>
      <c r="E68" s="158">
        <v>20</v>
      </c>
      <c r="F68" s="158">
        <v>0</v>
      </c>
      <c r="G68" s="159">
        <f t="shared" si="6"/>
        <v>0</v>
      </c>
      <c r="O68" s="153">
        <v>2</v>
      </c>
      <c r="AA68" s="132">
        <v>12</v>
      </c>
      <c r="AB68" s="132">
        <v>0</v>
      </c>
      <c r="AC68" s="132">
        <v>54</v>
      </c>
      <c r="AZ68" s="132">
        <v>2</v>
      </c>
      <c r="BA68" s="132">
        <f t="shared" si="7"/>
        <v>0</v>
      </c>
      <c r="BB68" s="132">
        <f t="shared" si="8"/>
        <v>0</v>
      </c>
      <c r="BC68" s="132">
        <f t="shared" si="9"/>
        <v>0</v>
      </c>
      <c r="BD68" s="132">
        <f t="shared" si="10"/>
        <v>0</v>
      </c>
      <c r="BE68" s="132">
        <f t="shared" si="11"/>
        <v>0</v>
      </c>
      <c r="CA68" s="160">
        <v>12</v>
      </c>
      <c r="CB68" s="160">
        <v>0</v>
      </c>
      <c r="CZ68" s="132">
        <v>0</v>
      </c>
    </row>
    <row r="69" spans="1:104" ht="22.5" x14ac:dyDescent="0.2">
      <c r="A69" s="154">
        <v>55</v>
      </c>
      <c r="B69" s="155" t="s">
        <v>155</v>
      </c>
      <c r="C69" s="156" t="s">
        <v>156</v>
      </c>
      <c r="D69" s="157" t="s">
        <v>157</v>
      </c>
      <c r="E69" s="158">
        <v>75</v>
      </c>
      <c r="F69" s="158">
        <v>0</v>
      </c>
      <c r="G69" s="159">
        <f t="shared" si="6"/>
        <v>0</v>
      </c>
      <c r="O69" s="153">
        <v>2</v>
      </c>
      <c r="AA69" s="132">
        <v>12</v>
      </c>
      <c r="AB69" s="132">
        <v>0</v>
      </c>
      <c r="AC69" s="132">
        <v>55</v>
      </c>
      <c r="AZ69" s="132">
        <v>2</v>
      </c>
      <c r="BA69" s="132">
        <f t="shared" si="7"/>
        <v>0</v>
      </c>
      <c r="BB69" s="132">
        <f t="shared" si="8"/>
        <v>0</v>
      </c>
      <c r="BC69" s="132">
        <f t="shared" si="9"/>
        <v>0</v>
      </c>
      <c r="BD69" s="132">
        <f t="shared" si="10"/>
        <v>0</v>
      </c>
      <c r="BE69" s="132">
        <f t="shared" si="11"/>
        <v>0</v>
      </c>
      <c r="CA69" s="160">
        <v>12</v>
      </c>
      <c r="CB69" s="160">
        <v>0</v>
      </c>
      <c r="CZ69" s="132">
        <v>0</v>
      </c>
    </row>
    <row r="70" spans="1:104" x14ac:dyDescent="0.2">
      <c r="A70" s="154">
        <v>56</v>
      </c>
      <c r="B70" s="155" t="s">
        <v>158</v>
      </c>
      <c r="C70" s="156" t="s">
        <v>159</v>
      </c>
      <c r="D70" s="157" t="s">
        <v>83</v>
      </c>
      <c r="E70" s="158">
        <v>1</v>
      </c>
      <c r="F70" s="158">
        <v>0</v>
      </c>
      <c r="G70" s="159">
        <f t="shared" si="6"/>
        <v>0</v>
      </c>
      <c r="O70" s="153">
        <v>2</v>
      </c>
      <c r="AA70" s="132">
        <v>12</v>
      </c>
      <c r="AB70" s="132">
        <v>0</v>
      </c>
      <c r="AC70" s="132">
        <v>56</v>
      </c>
      <c r="AZ70" s="132">
        <v>2</v>
      </c>
      <c r="BA70" s="132">
        <f t="shared" si="7"/>
        <v>0</v>
      </c>
      <c r="BB70" s="132">
        <f t="shared" si="8"/>
        <v>0</v>
      </c>
      <c r="BC70" s="132">
        <f t="shared" si="9"/>
        <v>0</v>
      </c>
      <c r="BD70" s="132">
        <f t="shared" si="10"/>
        <v>0</v>
      </c>
      <c r="BE70" s="132">
        <f t="shared" si="11"/>
        <v>0</v>
      </c>
      <c r="CA70" s="160">
        <v>12</v>
      </c>
      <c r="CB70" s="160">
        <v>0</v>
      </c>
      <c r="CZ70" s="132">
        <v>0</v>
      </c>
    </row>
    <row r="71" spans="1:104" ht="22.5" x14ac:dyDescent="0.2">
      <c r="A71" s="154">
        <v>57</v>
      </c>
      <c r="B71" s="155" t="s">
        <v>160</v>
      </c>
      <c r="C71" s="156" t="s">
        <v>161</v>
      </c>
      <c r="D71" s="157" t="s">
        <v>162</v>
      </c>
      <c r="E71" s="158">
        <v>16</v>
      </c>
      <c r="F71" s="158">
        <v>0</v>
      </c>
      <c r="G71" s="159">
        <f t="shared" si="6"/>
        <v>0</v>
      </c>
      <c r="O71" s="153">
        <v>2</v>
      </c>
      <c r="AA71" s="132">
        <v>12</v>
      </c>
      <c r="AB71" s="132">
        <v>0</v>
      </c>
      <c r="AC71" s="132">
        <v>57</v>
      </c>
      <c r="AZ71" s="132">
        <v>2</v>
      </c>
      <c r="BA71" s="132">
        <f t="shared" si="7"/>
        <v>0</v>
      </c>
      <c r="BB71" s="132">
        <f t="shared" si="8"/>
        <v>0</v>
      </c>
      <c r="BC71" s="132">
        <f t="shared" si="9"/>
        <v>0</v>
      </c>
      <c r="BD71" s="132">
        <f t="shared" si="10"/>
        <v>0</v>
      </c>
      <c r="BE71" s="132">
        <f t="shared" si="11"/>
        <v>0</v>
      </c>
      <c r="CA71" s="160">
        <v>12</v>
      </c>
      <c r="CB71" s="160">
        <v>0</v>
      </c>
      <c r="CZ71" s="132">
        <v>0</v>
      </c>
    </row>
    <row r="72" spans="1:104" x14ac:dyDescent="0.2">
      <c r="A72" s="154">
        <v>58</v>
      </c>
      <c r="B72" s="155" t="s">
        <v>163</v>
      </c>
      <c r="C72" s="156" t="s">
        <v>164</v>
      </c>
      <c r="D72" s="157" t="s">
        <v>83</v>
      </c>
      <c r="E72" s="158">
        <v>1</v>
      </c>
      <c r="F72" s="158">
        <v>0</v>
      </c>
      <c r="G72" s="159">
        <f t="shared" si="6"/>
        <v>0</v>
      </c>
      <c r="O72" s="153">
        <v>2</v>
      </c>
      <c r="AA72" s="132">
        <v>12</v>
      </c>
      <c r="AB72" s="132">
        <v>0</v>
      </c>
      <c r="AC72" s="132">
        <v>58</v>
      </c>
      <c r="AZ72" s="132">
        <v>2</v>
      </c>
      <c r="BA72" s="132">
        <f t="shared" si="7"/>
        <v>0</v>
      </c>
      <c r="BB72" s="132">
        <f t="shared" si="8"/>
        <v>0</v>
      </c>
      <c r="BC72" s="132">
        <f t="shared" si="9"/>
        <v>0</v>
      </c>
      <c r="BD72" s="132">
        <f t="shared" si="10"/>
        <v>0</v>
      </c>
      <c r="BE72" s="132">
        <f t="shared" si="11"/>
        <v>0</v>
      </c>
      <c r="CA72" s="160">
        <v>12</v>
      </c>
      <c r="CB72" s="160">
        <v>0</v>
      </c>
      <c r="CZ72" s="132">
        <v>0</v>
      </c>
    </row>
    <row r="73" spans="1:104" x14ac:dyDescent="0.2">
      <c r="A73" s="164"/>
      <c r="B73" s="165" t="s">
        <v>77</v>
      </c>
      <c r="C73" s="166" t="str">
        <f>CONCATENATE(B7," ",C7)</f>
        <v>0 Zdrojová část</v>
      </c>
      <c r="D73" s="167"/>
      <c r="E73" s="168"/>
      <c r="F73" s="169"/>
      <c r="G73" s="170">
        <f>SUM(G7:G72)</f>
        <v>0</v>
      </c>
      <c r="O73" s="153">
        <v>4</v>
      </c>
      <c r="BA73" s="171">
        <f>SUM(BA7:BA72)</f>
        <v>0</v>
      </c>
      <c r="BB73" s="171">
        <f>SUM(BB7:BB72)</f>
        <v>0</v>
      </c>
      <c r="BC73" s="171">
        <f>SUM(BC7:BC72)</f>
        <v>0</v>
      </c>
      <c r="BD73" s="171">
        <f>SUM(BD7:BD72)</f>
        <v>0</v>
      </c>
      <c r="BE73" s="171">
        <f>SUM(BE7:BE72)</f>
        <v>0</v>
      </c>
    </row>
    <row r="74" spans="1:104" x14ac:dyDescent="0.2">
      <c r="A74" s="147" t="s">
        <v>74</v>
      </c>
      <c r="B74" s="148" t="s">
        <v>165</v>
      </c>
      <c r="C74" s="149" t="s">
        <v>166</v>
      </c>
      <c r="D74" s="150"/>
      <c r="E74" s="151"/>
      <c r="F74" s="151"/>
      <c r="G74" s="152"/>
      <c r="O74" s="153">
        <v>1</v>
      </c>
    </row>
    <row r="75" spans="1:104" ht="45" x14ac:dyDescent="0.2">
      <c r="A75" s="154">
        <v>59</v>
      </c>
      <c r="B75" s="155" t="s">
        <v>167</v>
      </c>
      <c r="C75" s="156" t="s">
        <v>285</v>
      </c>
      <c r="D75" s="157" t="s">
        <v>76</v>
      </c>
      <c r="E75" s="158">
        <v>1</v>
      </c>
      <c r="F75" s="158">
        <v>0</v>
      </c>
      <c r="G75" s="159">
        <f t="shared" ref="G75:G85" si="12">E75*F75</f>
        <v>0</v>
      </c>
      <c r="O75" s="153">
        <v>2</v>
      </c>
      <c r="AA75" s="132">
        <v>12</v>
      </c>
      <c r="AB75" s="132">
        <v>0</v>
      </c>
      <c r="AC75" s="132">
        <v>59</v>
      </c>
      <c r="AZ75" s="132">
        <v>1</v>
      </c>
      <c r="BA75" s="132">
        <f t="shared" ref="BA75:BA85" si="13">IF(AZ75=1,G75,0)</f>
        <v>0</v>
      </c>
      <c r="BB75" s="132">
        <f t="shared" ref="BB75:BB85" si="14">IF(AZ75=2,G75,0)</f>
        <v>0</v>
      </c>
      <c r="BC75" s="132">
        <f t="shared" ref="BC75:BC85" si="15">IF(AZ75=3,G75,0)</f>
        <v>0</v>
      </c>
      <c r="BD75" s="132">
        <f t="shared" ref="BD75:BD85" si="16">IF(AZ75=4,G75,0)</f>
        <v>0</v>
      </c>
      <c r="BE75" s="132">
        <f t="shared" ref="BE75:BE85" si="17">IF(AZ75=5,G75,0)</f>
        <v>0</v>
      </c>
      <c r="CA75" s="160">
        <v>12</v>
      </c>
      <c r="CB75" s="160">
        <v>0</v>
      </c>
      <c r="CZ75" s="132">
        <v>0</v>
      </c>
    </row>
    <row r="76" spans="1:104" ht="45" x14ac:dyDescent="0.2">
      <c r="A76" s="154">
        <v>60</v>
      </c>
      <c r="B76" s="155" t="s">
        <v>168</v>
      </c>
      <c r="C76" s="156" t="s">
        <v>286</v>
      </c>
      <c r="D76" s="157" t="s">
        <v>76</v>
      </c>
      <c r="E76" s="158">
        <v>4</v>
      </c>
      <c r="F76" s="158">
        <v>0</v>
      </c>
      <c r="G76" s="159">
        <f t="shared" si="12"/>
        <v>0</v>
      </c>
      <c r="O76" s="153">
        <v>2</v>
      </c>
      <c r="AA76" s="132">
        <v>12</v>
      </c>
      <c r="AB76" s="132">
        <v>0</v>
      </c>
      <c r="AC76" s="132">
        <v>60</v>
      </c>
      <c r="AZ76" s="132">
        <v>1</v>
      </c>
      <c r="BA76" s="132">
        <f t="shared" si="13"/>
        <v>0</v>
      </c>
      <c r="BB76" s="132">
        <f t="shared" si="14"/>
        <v>0</v>
      </c>
      <c r="BC76" s="132">
        <f t="shared" si="15"/>
        <v>0</v>
      </c>
      <c r="BD76" s="132">
        <f t="shared" si="16"/>
        <v>0</v>
      </c>
      <c r="BE76" s="132">
        <f t="shared" si="17"/>
        <v>0</v>
      </c>
      <c r="CA76" s="160">
        <v>12</v>
      </c>
      <c r="CB76" s="160">
        <v>0</v>
      </c>
      <c r="CZ76" s="132">
        <v>0</v>
      </c>
    </row>
    <row r="77" spans="1:104" ht="45" x14ac:dyDescent="0.2">
      <c r="A77" s="154">
        <v>61</v>
      </c>
      <c r="B77" s="155" t="s">
        <v>169</v>
      </c>
      <c r="C77" s="156" t="s">
        <v>287</v>
      </c>
      <c r="D77" s="157" t="s">
        <v>76</v>
      </c>
      <c r="E77" s="158">
        <v>2</v>
      </c>
      <c r="F77" s="158">
        <v>0</v>
      </c>
      <c r="G77" s="159">
        <f t="shared" si="12"/>
        <v>0</v>
      </c>
      <c r="O77" s="153">
        <v>2</v>
      </c>
      <c r="AA77" s="132">
        <v>12</v>
      </c>
      <c r="AB77" s="132">
        <v>0</v>
      </c>
      <c r="AC77" s="132">
        <v>61</v>
      </c>
      <c r="AZ77" s="132">
        <v>1</v>
      </c>
      <c r="BA77" s="132">
        <f t="shared" si="13"/>
        <v>0</v>
      </c>
      <c r="BB77" s="132">
        <f t="shared" si="14"/>
        <v>0</v>
      </c>
      <c r="BC77" s="132">
        <f t="shared" si="15"/>
        <v>0</v>
      </c>
      <c r="BD77" s="132">
        <f t="shared" si="16"/>
        <v>0</v>
      </c>
      <c r="BE77" s="132">
        <f t="shared" si="17"/>
        <v>0</v>
      </c>
      <c r="CA77" s="160">
        <v>12</v>
      </c>
      <c r="CB77" s="160">
        <v>0</v>
      </c>
      <c r="CZ77" s="132">
        <v>0</v>
      </c>
    </row>
    <row r="78" spans="1:104" ht="22.5" x14ac:dyDescent="0.2">
      <c r="A78" s="154">
        <v>62</v>
      </c>
      <c r="B78" s="155" t="s">
        <v>170</v>
      </c>
      <c r="C78" s="156" t="s">
        <v>288</v>
      </c>
      <c r="D78" s="157" t="s">
        <v>76</v>
      </c>
      <c r="E78" s="158">
        <v>2</v>
      </c>
      <c r="F78" s="158">
        <v>0</v>
      </c>
      <c r="G78" s="159">
        <f t="shared" si="12"/>
        <v>0</v>
      </c>
      <c r="O78" s="153">
        <v>2</v>
      </c>
      <c r="AA78" s="132">
        <v>12</v>
      </c>
      <c r="AB78" s="132">
        <v>0</v>
      </c>
      <c r="AC78" s="132">
        <v>62</v>
      </c>
      <c r="AZ78" s="132">
        <v>1</v>
      </c>
      <c r="BA78" s="132">
        <f t="shared" si="13"/>
        <v>0</v>
      </c>
      <c r="BB78" s="132">
        <f t="shared" si="14"/>
        <v>0</v>
      </c>
      <c r="BC78" s="132">
        <f t="shared" si="15"/>
        <v>0</v>
      </c>
      <c r="BD78" s="132">
        <f t="shared" si="16"/>
        <v>0</v>
      </c>
      <c r="BE78" s="132">
        <f t="shared" si="17"/>
        <v>0</v>
      </c>
      <c r="CA78" s="160">
        <v>12</v>
      </c>
      <c r="CB78" s="160">
        <v>0</v>
      </c>
      <c r="CZ78" s="132">
        <v>0</v>
      </c>
    </row>
    <row r="79" spans="1:104" ht="22.5" x14ac:dyDescent="0.2">
      <c r="A79" s="154">
        <v>63</v>
      </c>
      <c r="B79" s="155" t="s">
        <v>171</v>
      </c>
      <c r="C79" s="156" t="s">
        <v>289</v>
      </c>
      <c r="D79" s="157" t="s">
        <v>76</v>
      </c>
      <c r="E79" s="158">
        <v>2</v>
      </c>
      <c r="F79" s="158">
        <v>0</v>
      </c>
      <c r="G79" s="159">
        <f t="shared" si="12"/>
        <v>0</v>
      </c>
      <c r="O79" s="153">
        <v>2</v>
      </c>
      <c r="AA79" s="132">
        <v>12</v>
      </c>
      <c r="AB79" s="132">
        <v>0</v>
      </c>
      <c r="AC79" s="132">
        <v>63</v>
      </c>
      <c r="AZ79" s="132">
        <v>1</v>
      </c>
      <c r="BA79" s="132">
        <f t="shared" si="13"/>
        <v>0</v>
      </c>
      <c r="BB79" s="132">
        <f t="shared" si="14"/>
        <v>0</v>
      </c>
      <c r="BC79" s="132">
        <f t="shared" si="15"/>
        <v>0</v>
      </c>
      <c r="BD79" s="132">
        <f t="shared" si="16"/>
        <v>0</v>
      </c>
      <c r="BE79" s="132">
        <f t="shared" si="17"/>
        <v>0</v>
      </c>
      <c r="CA79" s="160">
        <v>12</v>
      </c>
      <c r="CB79" s="160">
        <v>0</v>
      </c>
      <c r="CZ79" s="132">
        <v>0</v>
      </c>
    </row>
    <row r="80" spans="1:104" ht="33.75" x14ac:dyDescent="0.2">
      <c r="A80" s="154">
        <v>64</v>
      </c>
      <c r="B80" s="155" t="s">
        <v>172</v>
      </c>
      <c r="C80" s="156" t="s">
        <v>290</v>
      </c>
      <c r="D80" s="157" t="s">
        <v>76</v>
      </c>
      <c r="E80" s="158">
        <v>1</v>
      </c>
      <c r="F80" s="158">
        <v>0</v>
      </c>
      <c r="G80" s="159">
        <f t="shared" si="12"/>
        <v>0</v>
      </c>
      <c r="O80" s="153">
        <v>2</v>
      </c>
      <c r="AA80" s="132">
        <v>12</v>
      </c>
      <c r="AB80" s="132">
        <v>0</v>
      </c>
      <c r="AC80" s="132">
        <v>64</v>
      </c>
      <c r="AZ80" s="132">
        <v>1</v>
      </c>
      <c r="BA80" s="132">
        <f t="shared" si="13"/>
        <v>0</v>
      </c>
      <c r="BB80" s="132">
        <f t="shared" si="14"/>
        <v>0</v>
      </c>
      <c r="BC80" s="132">
        <f t="shared" si="15"/>
        <v>0</v>
      </c>
      <c r="BD80" s="132">
        <f t="shared" si="16"/>
        <v>0</v>
      </c>
      <c r="BE80" s="132">
        <f t="shared" si="17"/>
        <v>0</v>
      </c>
      <c r="CA80" s="160">
        <v>12</v>
      </c>
      <c r="CB80" s="160">
        <v>0</v>
      </c>
      <c r="CZ80" s="132">
        <v>0</v>
      </c>
    </row>
    <row r="81" spans="1:104" ht="33.75" x14ac:dyDescent="0.2">
      <c r="A81" s="154">
        <v>65</v>
      </c>
      <c r="B81" s="155" t="s">
        <v>173</v>
      </c>
      <c r="C81" s="156" t="s">
        <v>291</v>
      </c>
      <c r="D81" s="157" t="s">
        <v>76</v>
      </c>
      <c r="E81" s="158">
        <v>1</v>
      </c>
      <c r="F81" s="158">
        <v>0</v>
      </c>
      <c r="G81" s="159">
        <f t="shared" si="12"/>
        <v>0</v>
      </c>
      <c r="O81" s="153">
        <v>2</v>
      </c>
      <c r="AA81" s="132">
        <v>12</v>
      </c>
      <c r="AB81" s="132">
        <v>0</v>
      </c>
      <c r="AC81" s="132">
        <v>65</v>
      </c>
      <c r="AZ81" s="132">
        <v>1</v>
      </c>
      <c r="BA81" s="132">
        <f t="shared" si="13"/>
        <v>0</v>
      </c>
      <c r="BB81" s="132">
        <f t="shared" si="14"/>
        <v>0</v>
      </c>
      <c r="BC81" s="132">
        <f t="shared" si="15"/>
        <v>0</v>
      </c>
      <c r="BD81" s="132">
        <f t="shared" si="16"/>
        <v>0</v>
      </c>
      <c r="BE81" s="132">
        <f t="shared" si="17"/>
        <v>0</v>
      </c>
      <c r="CA81" s="160">
        <v>12</v>
      </c>
      <c r="CB81" s="160">
        <v>0</v>
      </c>
      <c r="CZ81" s="132">
        <v>0</v>
      </c>
    </row>
    <row r="82" spans="1:104" s="189" customFormat="1" ht="56.25" x14ac:dyDescent="0.2">
      <c r="A82" s="183">
        <v>66</v>
      </c>
      <c r="B82" s="184" t="s">
        <v>174</v>
      </c>
      <c r="C82" s="185" t="s">
        <v>292</v>
      </c>
      <c r="D82" s="186" t="s">
        <v>76</v>
      </c>
      <c r="E82" s="187">
        <v>2</v>
      </c>
      <c r="F82" s="187">
        <v>0</v>
      </c>
      <c r="G82" s="188">
        <f t="shared" si="12"/>
        <v>0</v>
      </c>
      <c r="O82" s="190">
        <v>2</v>
      </c>
      <c r="AA82" s="189">
        <v>12</v>
      </c>
      <c r="AB82" s="189">
        <v>0</v>
      </c>
      <c r="AC82" s="189">
        <v>66</v>
      </c>
      <c r="AZ82" s="189">
        <v>1</v>
      </c>
      <c r="BA82" s="189">
        <f t="shared" si="13"/>
        <v>0</v>
      </c>
      <c r="BB82" s="189">
        <f t="shared" si="14"/>
        <v>0</v>
      </c>
      <c r="BC82" s="189">
        <f t="shared" si="15"/>
        <v>0</v>
      </c>
      <c r="BD82" s="189">
        <f t="shared" si="16"/>
        <v>0</v>
      </c>
      <c r="BE82" s="189">
        <f t="shared" si="17"/>
        <v>0</v>
      </c>
      <c r="CA82" s="191">
        <v>12</v>
      </c>
      <c r="CB82" s="191">
        <v>0</v>
      </c>
      <c r="CZ82" s="189">
        <v>0</v>
      </c>
    </row>
    <row r="83" spans="1:104" s="189" customFormat="1" ht="67.5" x14ac:dyDescent="0.2">
      <c r="A83" s="183">
        <v>67</v>
      </c>
      <c r="B83" s="184" t="s">
        <v>175</v>
      </c>
      <c r="C83" s="185" t="s">
        <v>293</v>
      </c>
      <c r="D83" s="186" t="s">
        <v>76</v>
      </c>
      <c r="E83" s="187">
        <v>4</v>
      </c>
      <c r="F83" s="187">
        <v>0</v>
      </c>
      <c r="G83" s="188">
        <f t="shared" si="12"/>
        <v>0</v>
      </c>
      <c r="O83" s="190">
        <v>2</v>
      </c>
      <c r="AA83" s="189">
        <v>12</v>
      </c>
      <c r="AB83" s="189">
        <v>0</v>
      </c>
      <c r="AC83" s="189">
        <v>67</v>
      </c>
      <c r="AZ83" s="189">
        <v>1</v>
      </c>
      <c r="BA83" s="189">
        <f t="shared" si="13"/>
        <v>0</v>
      </c>
      <c r="BB83" s="189">
        <f t="shared" si="14"/>
        <v>0</v>
      </c>
      <c r="BC83" s="189">
        <f t="shared" si="15"/>
        <v>0</v>
      </c>
      <c r="BD83" s="189">
        <f t="shared" si="16"/>
        <v>0</v>
      </c>
      <c r="BE83" s="189">
        <f t="shared" si="17"/>
        <v>0</v>
      </c>
      <c r="CA83" s="191">
        <v>12</v>
      </c>
      <c r="CB83" s="191">
        <v>0</v>
      </c>
      <c r="CZ83" s="189">
        <v>0</v>
      </c>
    </row>
    <row r="84" spans="1:104" s="189" customFormat="1" ht="78.75" x14ac:dyDescent="0.2">
      <c r="A84" s="183">
        <v>68</v>
      </c>
      <c r="B84" s="184" t="s">
        <v>176</v>
      </c>
      <c r="C84" s="185" t="s">
        <v>294</v>
      </c>
      <c r="D84" s="186" t="s">
        <v>76</v>
      </c>
      <c r="E84" s="187">
        <v>1</v>
      </c>
      <c r="F84" s="187">
        <v>0</v>
      </c>
      <c r="G84" s="188">
        <f t="shared" si="12"/>
        <v>0</v>
      </c>
      <c r="O84" s="190">
        <v>2</v>
      </c>
      <c r="AA84" s="189">
        <v>12</v>
      </c>
      <c r="AB84" s="189">
        <v>0</v>
      </c>
      <c r="AC84" s="189">
        <v>68</v>
      </c>
      <c r="AZ84" s="189">
        <v>1</v>
      </c>
      <c r="BA84" s="189">
        <f t="shared" si="13"/>
        <v>0</v>
      </c>
      <c r="BB84" s="189">
        <f t="shared" si="14"/>
        <v>0</v>
      </c>
      <c r="BC84" s="189">
        <f t="shared" si="15"/>
        <v>0</v>
      </c>
      <c r="BD84" s="189">
        <f t="shared" si="16"/>
        <v>0</v>
      </c>
      <c r="BE84" s="189">
        <f t="shared" si="17"/>
        <v>0</v>
      </c>
      <c r="CA84" s="191">
        <v>12</v>
      </c>
      <c r="CB84" s="191">
        <v>0</v>
      </c>
      <c r="CZ84" s="189">
        <v>0</v>
      </c>
    </row>
    <row r="85" spans="1:104" s="189" customFormat="1" ht="45" x14ac:dyDescent="0.2">
      <c r="A85" s="183">
        <v>69</v>
      </c>
      <c r="B85" s="184" t="s">
        <v>177</v>
      </c>
      <c r="C85" s="185" t="s">
        <v>295</v>
      </c>
      <c r="D85" s="186" t="s">
        <v>83</v>
      </c>
      <c r="E85" s="187">
        <v>6</v>
      </c>
      <c r="F85" s="187">
        <v>0</v>
      </c>
      <c r="G85" s="188">
        <f t="shared" si="12"/>
        <v>0</v>
      </c>
      <c r="O85" s="190">
        <v>2</v>
      </c>
      <c r="AA85" s="189">
        <v>12</v>
      </c>
      <c r="AB85" s="189">
        <v>0</v>
      </c>
      <c r="AC85" s="189">
        <v>69</v>
      </c>
      <c r="AZ85" s="189">
        <v>1</v>
      </c>
      <c r="BA85" s="189">
        <f t="shared" si="13"/>
        <v>0</v>
      </c>
      <c r="BB85" s="189">
        <f t="shared" si="14"/>
        <v>0</v>
      </c>
      <c r="BC85" s="189">
        <f t="shared" si="15"/>
        <v>0</v>
      </c>
      <c r="BD85" s="189">
        <f t="shared" si="16"/>
        <v>0</v>
      </c>
      <c r="BE85" s="189">
        <f t="shared" si="17"/>
        <v>0</v>
      </c>
      <c r="CA85" s="191">
        <v>12</v>
      </c>
      <c r="CB85" s="191">
        <v>0</v>
      </c>
      <c r="CZ85" s="189">
        <v>0</v>
      </c>
    </row>
    <row r="86" spans="1:104" x14ac:dyDescent="0.2">
      <c r="A86" s="164"/>
      <c r="B86" s="165" t="s">
        <v>77</v>
      </c>
      <c r="C86" s="166" t="str">
        <f>CONCATENATE(B74," ",C74)</f>
        <v>1. NABÍJENÍ ZÁSOBNÍKU TUV</v>
      </c>
      <c r="D86" s="167"/>
      <c r="E86" s="168"/>
      <c r="F86" s="169"/>
      <c r="G86" s="170">
        <f>SUM(G74:G85)</f>
        <v>0</v>
      </c>
      <c r="O86" s="153">
        <v>4</v>
      </c>
      <c r="BA86" s="171">
        <f>SUM(BA74:BA85)</f>
        <v>0</v>
      </c>
      <c r="BB86" s="171">
        <f>SUM(BB74:BB85)</f>
        <v>0</v>
      </c>
      <c r="BC86" s="171">
        <f>SUM(BC74:BC85)</f>
        <v>0</v>
      </c>
      <c r="BD86" s="171">
        <f>SUM(BD74:BD85)</f>
        <v>0</v>
      </c>
      <c r="BE86" s="171">
        <f>SUM(BE74:BE85)</f>
        <v>0</v>
      </c>
    </row>
    <row r="87" spans="1:104" x14ac:dyDescent="0.2">
      <c r="A87" s="147" t="s">
        <v>74</v>
      </c>
      <c r="B87" s="148" t="s">
        <v>178</v>
      </c>
      <c r="C87" s="149" t="s">
        <v>179</v>
      </c>
      <c r="D87" s="150"/>
      <c r="E87" s="151"/>
      <c r="F87" s="151"/>
      <c r="G87" s="152"/>
      <c r="O87" s="153">
        <v>1</v>
      </c>
    </row>
    <row r="88" spans="1:104" ht="22.5" x14ac:dyDescent="0.2">
      <c r="A88" s="154">
        <v>70</v>
      </c>
      <c r="B88" s="155" t="s">
        <v>180</v>
      </c>
      <c r="C88" s="156" t="s">
        <v>296</v>
      </c>
      <c r="D88" s="157" t="s">
        <v>83</v>
      </c>
      <c r="E88" s="158">
        <v>1</v>
      </c>
      <c r="F88" s="158">
        <v>0</v>
      </c>
      <c r="G88" s="159">
        <f t="shared" ref="G88:G105" si="18">E88*F88</f>
        <v>0</v>
      </c>
      <c r="O88" s="153">
        <v>2</v>
      </c>
      <c r="AA88" s="132">
        <v>12</v>
      </c>
      <c r="AB88" s="132">
        <v>0</v>
      </c>
      <c r="AC88" s="132">
        <v>70</v>
      </c>
      <c r="AZ88" s="132">
        <v>1</v>
      </c>
      <c r="BA88" s="132">
        <f t="shared" ref="BA88:BA105" si="19">IF(AZ88=1,G88,0)</f>
        <v>0</v>
      </c>
      <c r="BB88" s="132">
        <f t="shared" ref="BB88:BB105" si="20">IF(AZ88=2,G88,0)</f>
        <v>0</v>
      </c>
      <c r="BC88" s="132">
        <f t="shared" ref="BC88:BC105" si="21">IF(AZ88=3,G88,0)</f>
        <v>0</v>
      </c>
      <c r="BD88" s="132">
        <f t="shared" ref="BD88:BD105" si="22">IF(AZ88=4,G88,0)</f>
        <v>0</v>
      </c>
      <c r="BE88" s="132">
        <f t="shared" ref="BE88:BE105" si="23">IF(AZ88=5,G88,0)</f>
        <v>0</v>
      </c>
      <c r="CA88" s="160">
        <v>12</v>
      </c>
      <c r="CB88" s="160">
        <v>0</v>
      </c>
      <c r="CZ88" s="132">
        <v>0</v>
      </c>
    </row>
    <row r="89" spans="1:104" ht="22.5" x14ac:dyDescent="0.2">
      <c r="A89" s="154">
        <v>71</v>
      </c>
      <c r="B89" s="155" t="s">
        <v>181</v>
      </c>
      <c r="C89" s="156" t="s">
        <v>297</v>
      </c>
      <c r="D89" s="157" t="s">
        <v>83</v>
      </c>
      <c r="E89" s="158">
        <v>1</v>
      </c>
      <c r="F89" s="158">
        <v>0</v>
      </c>
      <c r="G89" s="159">
        <f t="shared" si="18"/>
        <v>0</v>
      </c>
      <c r="O89" s="153">
        <v>2</v>
      </c>
      <c r="AA89" s="132">
        <v>12</v>
      </c>
      <c r="AB89" s="132">
        <v>0</v>
      </c>
      <c r="AC89" s="132">
        <v>71</v>
      </c>
      <c r="AZ89" s="132">
        <v>1</v>
      </c>
      <c r="BA89" s="132">
        <f t="shared" si="19"/>
        <v>0</v>
      </c>
      <c r="BB89" s="132">
        <f t="shared" si="20"/>
        <v>0</v>
      </c>
      <c r="BC89" s="132">
        <f t="shared" si="21"/>
        <v>0</v>
      </c>
      <c r="BD89" s="132">
        <f t="shared" si="22"/>
        <v>0</v>
      </c>
      <c r="BE89" s="132">
        <f t="shared" si="23"/>
        <v>0</v>
      </c>
      <c r="CA89" s="160">
        <v>12</v>
      </c>
      <c r="CB89" s="160">
        <v>0</v>
      </c>
      <c r="CZ89" s="132">
        <v>0</v>
      </c>
    </row>
    <row r="90" spans="1:104" ht="34.5" customHeight="1" x14ac:dyDescent="0.2">
      <c r="A90" s="154">
        <v>72</v>
      </c>
      <c r="B90" s="155" t="s">
        <v>182</v>
      </c>
      <c r="C90" s="156" t="s">
        <v>298</v>
      </c>
      <c r="D90" s="157" t="s">
        <v>83</v>
      </c>
      <c r="E90" s="158">
        <v>1</v>
      </c>
      <c r="F90" s="158">
        <v>0</v>
      </c>
      <c r="G90" s="159">
        <f t="shared" si="18"/>
        <v>0</v>
      </c>
      <c r="O90" s="153">
        <v>2</v>
      </c>
      <c r="AA90" s="132">
        <v>12</v>
      </c>
      <c r="AB90" s="132">
        <v>0</v>
      </c>
      <c r="AC90" s="132">
        <v>72</v>
      </c>
      <c r="AZ90" s="132">
        <v>1</v>
      </c>
      <c r="BA90" s="132">
        <f t="shared" si="19"/>
        <v>0</v>
      </c>
      <c r="BB90" s="132">
        <f t="shared" si="20"/>
        <v>0</v>
      </c>
      <c r="BC90" s="132">
        <f t="shared" si="21"/>
        <v>0</v>
      </c>
      <c r="BD90" s="132">
        <f t="shared" si="22"/>
        <v>0</v>
      </c>
      <c r="BE90" s="132">
        <f t="shared" si="23"/>
        <v>0</v>
      </c>
      <c r="CA90" s="160">
        <v>12</v>
      </c>
      <c r="CB90" s="160">
        <v>0</v>
      </c>
      <c r="CZ90" s="132">
        <v>0</v>
      </c>
    </row>
    <row r="91" spans="1:104" ht="23.25" customHeight="1" x14ac:dyDescent="0.2">
      <c r="A91" s="154">
        <v>73</v>
      </c>
      <c r="B91" s="155" t="s">
        <v>183</v>
      </c>
      <c r="C91" s="156" t="s">
        <v>299</v>
      </c>
      <c r="D91" s="157" t="s">
        <v>76</v>
      </c>
      <c r="E91" s="158">
        <v>1</v>
      </c>
      <c r="F91" s="158">
        <v>0</v>
      </c>
      <c r="G91" s="159">
        <f t="shared" si="18"/>
        <v>0</v>
      </c>
      <c r="O91" s="153">
        <v>2</v>
      </c>
      <c r="AA91" s="132">
        <v>12</v>
      </c>
      <c r="AB91" s="132">
        <v>0</v>
      </c>
      <c r="AC91" s="132">
        <v>73</v>
      </c>
      <c r="AZ91" s="132">
        <v>1</v>
      </c>
      <c r="BA91" s="132">
        <f t="shared" si="19"/>
        <v>0</v>
      </c>
      <c r="BB91" s="132">
        <f t="shared" si="20"/>
        <v>0</v>
      </c>
      <c r="BC91" s="132">
        <f t="shared" si="21"/>
        <v>0</v>
      </c>
      <c r="BD91" s="132">
        <f t="shared" si="22"/>
        <v>0</v>
      </c>
      <c r="BE91" s="132">
        <f t="shared" si="23"/>
        <v>0</v>
      </c>
      <c r="CA91" s="160">
        <v>12</v>
      </c>
      <c r="CB91" s="160">
        <v>0</v>
      </c>
      <c r="CZ91" s="132">
        <v>0</v>
      </c>
    </row>
    <row r="92" spans="1:104" x14ac:dyDescent="0.2">
      <c r="A92" s="154">
        <v>74</v>
      </c>
      <c r="B92" s="155" t="s">
        <v>184</v>
      </c>
      <c r="C92" s="156" t="s">
        <v>300</v>
      </c>
      <c r="D92" s="157" t="s">
        <v>76</v>
      </c>
      <c r="E92" s="158">
        <v>6</v>
      </c>
      <c r="F92" s="158">
        <v>0</v>
      </c>
      <c r="G92" s="159">
        <f t="shared" si="18"/>
        <v>0</v>
      </c>
      <c r="O92" s="153">
        <v>2</v>
      </c>
      <c r="AA92" s="132">
        <v>12</v>
      </c>
      <c r="AB92" s="132">
        <v>0</v>
      </c>
      <c r="AC92" s="132">
        <v>74</v>
      </c>
      <c r="AZ92" s="132">
        <v>1</v>
      </c>
      <c r="BA92" s="132">
        <f t="shared" si="19"/>
        <v>0</v>
      </c>
      <c r="BB92" s="132">
        <f t="shared" si="20"/>
        <v>0</v>
      </c>
      <c r="BC92" s="132">
        <f t="shared" si="21"/>
        <v>0</v>
      </c>
      <c r="BD92" s="132">
        <f t="shared" si="22"/>
        <v>0</v>
      </c>
      <c r="BE92" s="132">
        <f t="shared" si="23"/>
        <v>0</v>
      </c>
      <c r="CA92" s="160">
        <v>12</v>
      </c>
      <c r="CB92" s="160">
        <v>0</v>
      </c>
      <c r="CZ92" s="132">
        <v>0</v>
      </c>
    </row>
    <row r="93" spans="1:104" x14ac:dyDescent="0.2">
      <c r="A93" s="154">
        <v>75</v>
      </c>
      <c r="B93" s="155" t="s">
        <v>185</v>
      </c>
      <c r="C93" s="156" t="s">
        <v>301</v>
      </c>
      <c r="D93" s="157" t="s">
        <v>76</v>
      </c>
      <c r="E93" s="158">
        <v>6</v>
      </c>
      <c r="F93" s="158">
        <v>0</v>
      </c>
      <c r="G93" s="159">
        <f t="shared" si="18"/>
        <v>0</v>
      </c>
      <c r="O93" s="153">
        <v>2</v>
      </c>
      <c r="AA93" s="132">
        <v>12</v>
      </c>
      <c r="AB93" s="132">
        <v>0</v>
      </c>
      <c r="AC93" s="132">
        <v>75</v>
      </c>
      <c r="AZ93" s="132">
        <v>1</v>
      </c>
      <c r="BA93" s="132">
        <f t="shared" si="19"/>
        <v>0</v>
      </c>
      <c r="BB93" s="132">
        <f t="shared" si="20"/>
        <v>0</v>
      </c>
      <c r="BC93" s="132">
        <f t="shared" si="21"/>
        <v>0</v>
      </c>
      <c r="BD93" s="132">
        <f t="shared" si="22"/>
        <v>0</v>
      </c>
      <c r="BE93" s="132">
        <f t="shared" si="23"/>
        <v>0</v>
      </c>
      <c r="CA93" s="160">
        <v>12</v>
      </c>
      <c r="CB93" s="160">
        <v>0</v>
      </c>
      <c r="CZ93" s="132">
        <v>0</v>
      </c>
    </row>
    <row r="94" spans="1:104" x14ac:dyDescent="0.2">
      <c r="A94" s="154">
        <v>76</v>
      </c>
      <c r="B94" s="155" t="s">
        <v>186</v>
      </c>
      <c r="C94" s="156" t="s">
        <v>302</v>
      </c>
      <c r="D94" s="157" t="s">
        <v>76</v>
      </c>
      <c r="E94" s="158">
        <v>12</v>
      </c>
      <c r="F94" s="158">
        <v>0</v>
      </c>
      <c r="G94" s="159">
        <f t="shared" si="18"/>
        <v>0</v>
      </c>
      <c r="O94" s="153">
        <v>2</v>
      </c>
      <c r="AA94" s="132">
        <v>12</v>
      </c>
      <c r="AB94" s="132">
        <v>0</v>
      </c>
      <c r="AC94" s="132">
        <v>76</v>
      </c>
      <c r="AZ94" s="132">
        <v>1</v>
      </c>
      <c r="BA94" s="132">
        <f t="shared" si="19"/>
        <v>0</v>
      </c>
      <c r="BB94" s="132">
        <f t="shared" si="20"/>
        <v>0</v>
      </c>
      <c r="BC94" s="132">
        <f t="shared" si="21"/>
        <v>0</v>
      </c>
      <c r="BD94" s="132">
        <f t="shared" si="22"/>
        <v>0</v>
      </c>
      <c r="BE94" s="132">
        <f t="shared" si="23"/>
        <v>0</v>
      </c>
      <c r="CA94" s="160">
        <v>12</v>
      </c>
      <c r="CB94" s="160">
        <v>0</v>
      </c>
      <c r="CZ94" s="132">
        <v>0</v>
      </c>
    </row>
    <row r="95" spans="1:104" x14ac:dyDescent="0.2">
      <c r="A95" s="154">
        <v>77</v>
      </c>
      <c r="B95" s="155" t="s">
        <v>187</v>
      </c>
      <c r="C95" s="156" t="s">
        <v>303</v>
      </c>
      <c r="D95" s="157" t="s">
        <v>76</v>
      </c>
      <c r="E95" s="158">
        <v>6</v>
      </c>
      <c r="F95" s="158">
        <v>0</v>
      </c>
      <c r="G95" s="159">
        <f t="shared" si="18"/>
        <v>0</v>
      </c>
      <c r="O95" s="153">
        <v>2</v>
      </c>
      <c r="AA95" s="132">
        <v>12</v>
      </c>
      <c r="AB95" s="132">
        <v>0</v>
      </c>
      <c r="AC95" s="132">
        <v>77</v>
      </c>
      <c r="AZ95" s="132">
        <v>1</v>
      </c>
      <c r="BA95" s="132">
        <f t="shared" si="19"/>
        <v>0</v>
      </c>
      <c r="BB95" s="132">
        <f t="shared" si="20"/>
        <v>0</v>
      </c>
      <c r="BC95" s="132">
        <f t="shared" si="21"/>
        <v>0</v>
      </c>
      <c r="BD95" s="132">
        <f t="shared" si="22"/>
        <v>0</v>
      </c>
      <c r="BE95" s="132">
        <f t="shared" si="23"/>
        <v>0</v>
      </c>
      <c r="CA95" s="160">
        <v>12</v>
      </c>
      <c r="CB95" s="160">
        <v>0</v>
      </c>
      <c r="CZ95" s="132">
        <v>0</v>
      </c>
    </row>
    <row r="96" spans="1:104" x14ac:dyDescent="0.2">
      <c r="A96" s="154">
        <v>78</v>
      </c>
      <c r="B96" s="155" t="s">
        <v>188</v>
      </c>
      <c r="C96" s="156" t="s">
        <v>304</v>
      </c>
      <c r="D96" s="157" t="s">
        <v>76</v>
      </c>
      <c r="E96" s="158">
        <v>6</v>
      </c>
      <c r="F96" s="158">
        <v>0</v>
      </c>
      <c r="G96" s="159">
        <f t="shared" si="18"/>
        <v>0</v>
      </c>
      <c r="O96" s="153">
        <v>2</v>
      </c>
      <c r="AA96" s="132">
        <v>12</v>
      </c>
      <c r="AB96" s="132">
        <v>0</v>
      </c>
      <c r="AC96" s="132">
        <v>78</v>
      </c>
      <c r="AZ96" s="132">
        <v>1</v>
      </c>
      <c r="BA96" s="132">
        <f t="shared" si="19"/>
        <v>0</v>
      </c>
      <c r="BB96" s="132">
        <f t="shared" si="20"/>
        <v>0</v>
      </c>
      <c r="BC96" s="132">
        <f t="shared" si="21"/>
        <v>0</v>
      </c>
      <c r="BD96" s="132">
        <f t="shared" si="22"/>
        <v>0</v>
      </c>
      <c r="BE96" s="132">
        <f t="shared" si="23"/>
        <v>0</v>
      </c>
      <c r="CA96" s="160">
        <v>12</v>
      </c>
      <c r="CB96" s="160">
        <v>0</v>
      </c>
      <c r="CZ96" s="132">
        <v>0</v>
      </c>
    </row>
    <row r="97" spans="1:104" x14ac:dyDescent="0.2">
      <c r="A97" s="154">
        <v>79</v>
      </c>
      <c r="B97" s="155" t="s">
        <v>189</v>
      </c>
      <c r="C97" s="156" t="s">
        <v>305</v>
      </c>
      <c r="D97" s="157" t="s">
        <v>76</v>
      </c>
      <c r="E97" s="158">
        <v>2</v>
      </c>
      <c r="F97" s="158">
        <v>0</v>
      </c>
      <c r="G97" s="159">
        <f t="shared" si="18"/>
        <v>0</v>
      </c>
      <c r="O97" s="153">
        <v>2</v>
      </c>
      <c r="AA97" s="132">
        <v>12</v>
      </c>
      <c r="AB97" s="132">
        <v>0</v>
      </c>
      <c r="AC97" s="132">
        <v>79</v>
      </c>
      <c r="AZ97" s="132">
        <v>1</v>
      </c>
      <c r="BA97" s="132">
        <f t="shared" si="19"/>
        <v>0</v>
      </c>
      <c r="BB97" s="132">
        <f t="shared" si="20"/>
        <v>0</v>
      </c>
      <c r="BC97" s="132">
        <f t="shared" si="21"/>
        <v>0</v>
      </c>
      <c r="BD97" s="132">
        <f t="shared" si="22"/>
        <v>0</v>
      </c>
      <c r="BE97" s="132">
        <f t="shared" si="23"/>
        <v>0</v>
      </c>
      <c r="CA97" s="160">
        <v>12</v>
      </c>
      <c r="CB97" s="160">
        <v>0</v>
      </c>
      <c r="CZ97" s="132">
        <v>0</v>
      </c>
    </row>
    <row r="98" spans="1:104" ht="22.5" customHeight="1" x14ac:dyDescent="0.2">
      <c r="A98" s="154">
        <v>80</v>
      </c>
      <c r="B98" s="155" t="s">
        <v>190</v>
      </c>
      <c r="C98" s="156" t="s">
        <v>306</v>
      </c>
      <c r="D98" s="157" t="s">
        <v>76</v>
      </c>
      <c r="E98" s="158">
        <v>14</v>
      </c>
      <c r="F98" s="158">
        <v>0</v>
      </c>
      <c r="G98" s="159">
        <f t="shared" si="18"/>
        <v>0</v>
      </c>
      <c r="O98" s="153">
        <v>2</v>
      </c>
      <c r="AA98" s="132">
        <v>12</v>
      </c>
      <c r="AB98" s="132">
        <v>0</v>
      </c>
      <c r="AC98" s="132">
        <v>80</v>
      </c>
      <c r="AZ98" s="132">
        <v>1</v>
      </c>
      <c r="BA98" s="132">
        <f t="shared" si="19"/>
        <v>0</v>
      </c>
      <c r="BB98" s="132">
        <f t="shared" si="20"/>
        <v>0</v>
      </c>
      <c r="BC98" s="132">
        <f t="shared" si="21"/>
        <v>0</v>
      </c>
      <c r="BD98" s="132">
        <f t="shared" si="22"/>
        <v>0</v>
      </c>
      <c r="BE98" s="132">
        <f t="shared" si="23"/>
        <v>0</v>
      </c>
      <c r="CA98" s="160">
        <v>12</v>
      </c>
      <c r="CB98" s="160">
        <v>0</v>
      </c>
      <c r="CZ98" s="132">
        <v>0</v>
      </c>
    </row>
    <row r="99" spans="1:104" x14ac:dyDescent="0.2">
      <c r="A99" s="154">
        <v>81</v>
      </c>
      <c r="B99" s="155" t="s">
        <v>191</v>
      </c>
      <c r="C99" s="156" t="s">
        <v>307</v>
      </c>
      <c r="D99" s="157" t="s">
        <v>76</v>
      </c>
      <c r="E99" s="158">
        <v>72</v>
      </c>
      <c r="F99" s="158">
        <v>0</v>
      </c>
      <c r="G99" s="159">
        <f t="shared" si="18"/>
        <v>0</v>
      </c>
      <c r="O99" s="153">
        <v>2</v>
      </c>
      <c r="AA99" s="132">
        <v>12</v>
      </c>
      <c r="AB99" s="132">
        <v>0</v>
      </c>
      <c r="AC99" s="132">
        <v>81</v>
      </c>
      <c r="AZ99" s="132">
        <v>1</v>
      </c>
      <c r="BA99" s="132">
        <f t="shared" si="19"/>
        <v>0</v>
      </c>
      <c r="BB99" s="132">
        <f t="shared" si="20"/>
        <v>0</v>
      </c>
      <c r="BC99" s="132">
        <f t="shared" si="21"/>
        <v>0</v>
      </c>
      <c r="BD99" s="132">
        <f t="shared" si="22"/>
        <v>0</v>
      </c>
      <c r="BE99" s="132">
        <f t="shared" si="23"/>
        <v>0</v>
      </c>
      <c r="CA99" s="160">
        <v>12</v>
      </c>
      <c r="CB99" s="160">
        <v>0</v>
      </c>
      <c r="CZ99" s="132">
        <v>0</v>
      </c>
    </row>
    <row r="100" spans="1:104" x14ac:dyDescent="0.2">
      <c r="A100" s="154">
        <v>82</v>
      </c>
      <c r="B100" s="155" t="s">
        <v>192</v>
      </c>
      <c r="C100" s="156" t="s">
        <v>308</v>
      </c>
      <c r="D100" s="157" t="s">
        <v>76</v>
      </c>
      <c r="E100" s="158">
        <v>8</v>
      </c>
      <c r="F100" s="158">
        <v>0</v>
      </c>
      <c r="G100" s="159">
        <f t="shared" si="18"/>
        <v>0</v>
      </c>
      <c r="O100" s="153">
        <v>2</v>
      </c>
      <c r="AA100" s="132">
        <v>12</v>
      </c>
      <c r="AB100" s="132">
        <v>0</v>
      </c>
      <c r="AC100" s="132">
        <v>82</v>
      </c>
      <c r="AZ100" s="132">
        <v>1</v>
      </c>
      <c r="BA100" s="132">
        <f t="shared" si="19"/>
        <v>0</v>
      </c>
      <c r="BB100" s="132">
        <f t="shared" si="20"/>
        <v>0</v>
      </c>
      <c r="BC100" s="132">
        <f t="shared" si="21"/>
        <v>0</v>
      </c>
      <c r="BD100" s="132">
        <f t="shared" si="22"/>
        <v>0</v>
      </c>
      <c r="BE100" s="132">
        <f t="shared" si="23"/>
        <v>0</v>
      </c>
      <c r="CA100" s="160">
        <v>12</v>
      </c>
      <c r="CB100" s="160">
        <v>0</v>
      </c>
      <c r="CZ100" s="132">
        <v>0</v>
      </c>
    </row>
    <row r="101" spans="1:104" x14ac:dyDescent="0.2">
      <c r="A101" s="154">
        <v>83</v>
      </c>
      <c r="B101" s="155" t="s">
        <v>193</v>
      </c>
      <c r="C101" s="156" t="s">
        <v>309</v>
      </c>
      <c r="D101" s="157" t="s">
        <v>76</v>
      </c>
      <c r="E101" s="158">
        <v>8</v>
      </c>
      <c r="F101" s="158">
        <v>0</v>
      </c>
      <c r="G101" s="159">
        <f t="shared" si="18"/>
        <v>0</v>
      </c>
      <c r="O101" s="153">
        <v>2</v>
      </c>
      <c r="AA101" s="132">
        <v>12</v>
      </c>
      <c r="AB101" s="132">
        <v>0</v>
      </c>
      <c r="AC101" s="132">
        <v>83</v>
      </c>
      <c r="AZ101" s="132">
        <v>1</v>
      </c>
      <c r="BA101" s="132">
        <f t="shared" si="19"/>
        <v>0</v>
      </c>
      <c r="BB101" s="132">
        <f t="shared" si="20"/>
        <v>0</v>
      </c>
      <c r="BC101" s="132">
        <f t="shared" si="21"/>
        <v>0</v>
      </c>
      <c r="BD101" s="132">
        <f t="shared" si="22"/>
        <v>0</v>
      </c>
      <c r="BE101" s="132">
        <f t="shared" si="23"/>
        <v>0</v>
      </c>
      <c r="CA101" s="160">
        <v>12</v>
      </c>
      <c r="CB101" s="160">
        <v>0</v>
      </c>
      <c r="CZ101" s="132">
        <v>0</v>
      </c>
    </row>
    <row r="102" spans="1:104" x14ac:dyDescent="0.2">
      <c r="A102" s="154">
        <v>84</v>
      </c>
      <c r="B102" s="155" t="s">
        <v>194</v>
      </c>
      <c r="C102" s="156" t="s">
        <v>310</v>
      </c>
      <c r="D102" s="157" t="s">
        <v>76</v>
      </c>
      <c r="E102" s="158">
        <v>12</v>
      </c>
      <c r="F102" s="158">
        <v>0</v>
      </c>
      <c r="G102" s="159">
        <f t="shared" si="18"/>
        <v>0</v>
      </c>
      <c r="O102" s="153">
        <v>2</v>
      </c>
      <c r="AA102" s="132">
        <v>12</v>
      </c>
      <c r="AB102" s="132">
        <v>0</v>
      </c>
      <c r="AC102" s="132">
        <v>84</v>
      </c>
      <c r="AZ102" s="132">
        <v>1</v>
      </c>
      <c r="BA102" s="132">
        <f t="shared" si="19"/>
        <v>0</v>
      </c>
      <c r="BB102" s="132">
        <f t="shared" si="20"/>
        <v>0</v>
      </c>
      <c r="BC102" s="132">
        <f t="shared" si="21"/>
        <v>0</v>
      </c>
      <c r="BD102" s="132">
        <f t="shared" si="22"/>
        <v>0</v>
      </c>
      <c r="BE102" s="132">
        <f t="shared" si="23"/>
        <v>0</v>
      </c>
      <c r="CA102" s="160">
        <v>12</v>
      </c>
      <c r="CB102" s="160">
        <v>0</v>
      </c>
      <c r="CZ102" s="132">
        <v>0</v>
      </c>
    </row>
    <row r="103" spans="1:104" x14ac:dyDescent="0.2">
      <c r="A103" s="154">
        <v>85</v>
      </c>
      <c r="B103" s="155" t="s">
        <v>195</v>
      </c>
      <c r="C103" s="156" t="s">
        <v>311</v>
      </c>
      <c r="D103" s="157" t="s">
        <v>76</v>
      </c>
      <c r="E103" s="158">
        <v>12</v>
      </c>
      <c r="F103" s="158">
        <v>0</v>
      </c>
      <c r="G103" s="159">
        <f t="shared" si="18"/>
        <v>0</v>
      </c>
      <c r="O103" s="153">
        <v>2</v>
      </c>
      <c r="AA103" s="132">
        <v>12</v>
      </c>
      <c r="AB103" s="132">
        <v>0</v>
      </c>
      <c r="AC103" s="132">
        <v>85</v>
      </c>
      <c r="AZ103" s="132">
        <v>1</v>
      </c>
      <c r="BA103" s="132">
        <f t="shared" si="19"/>
        <v>0</v>
      </c>
      <c r="BB103" s="132">
        <f t="shared" si="20"/>
        <v>0</v>
      </c>
      <c r="BC103" s="132">
        <f t="shared" si="21"/>
        <v>0</v>
      </c>
      <c r="BD103" s="132">
        <f t="shared" si="22"/>
        <v>0</v>
      </c>
      <c r="BE103" s="132">
        <f t="shared" si="23"/>
        <v>0</v>
      </c>
      <c r="CA103" s="160">
        <v>12</v>
      </c>
      <c r="CB103" s="160">
        <v>0</v>
      </c>
      <c r="CZ103" s="132">
        <v>0</v>
      </c>
    </row>
    <row r="104" spans="1:104" x14ac:dyDescent="0.2">
      <c r="A104" s="154">
        <v>86</v>
      </c>
      <c r="B104" s="155" t="s">
        <v>196</v>
      </c>
      <c r="C104" s="156" t="s">
        <v>312</v>
      </c>
      <c r="D104" s="157" t="s">
        <v>76</v>
      </c>
      <c r="E104" s="158">
        <v>6</v>
      </c>
      <c r="F104" s="158">
        <v>0</v>
      </c>
      <c r="G104" s="159">
        <f t="shared" si="18"/>
        <v>0</v>
      </c>
      <c r="O104" s="153">
        <v>2</v>
      </c>
      <c r="AA104" s="132">
        <v>12</v>
      </c>
      <c r="AB104" s="132">
        <v>0</v>
      </c>
      <c r="AC104" s="132">
        <v>86</v>
      </c>
      <c r="AZ104" s="132">
        <v>1</v>
      </c>
      <c r="BA104" s="132">
        <f t="shared" si="19"/>
        <v>0</v>
      </c>
      <c r="BB104" s="132">
        <f t="shared" si="20"/>
        <v>0</v>
      </c>
      <c r="BC104" s="132">
        <f t="shared" si="21"/>
        <v>0</v>
      </c>
      <c r="BD104" s="132">
        <f t="shared" si="22"/>
        <v>0</v>
      </c>
      <c r="BE104" s="132">
        <f t="shared" si="23"/>
        <v>0</v>
      </c>
      <c r="CA104" s="160">
        <v>12</v>
      </c>
      <c r="CB104" s="160">
        <v>0</v>
      </c>
      <c r="CZ104" s="132">
        <v>0</v>
      </c>
    </row>
    <row r="105" spans="1:104" x14ac:dyDescent="0.2">
      <c r="A105" s="154">
        <v>87</v>
      </c>
      <c r="B105" s="155" t="s">
        <v>197</v>
      </c>
      <c r="C105" s="156" t="s">
        <v>313</v>
      </c>
      <c r="D105" s="157" t="s">
        <v>83</v>
      </c>
      <c r="E105" s="158">
        <v>1</v>
      </c>
      <c r="F105" s="158">
        <v>0</v>
      </c>
      <c r="G105" s="159">
        <f t="shared" si="18"/>
        <v>0</v>
      </c>
      <c r="O105" s="153">
        <v>2</v>
      </c>
      <c r="AA105" s="132">
        <v>12</v>
      </c>
      <c r="AB105" s="132">
        <v>0</v>
      </c>
      <c r="AC105" s="132">
        <v>87</v>
      </c>
      <c r="AZ105" s="132">
        <v>1</v>
      </c>
      <c r="BA105" s="132">
        <f t="shared" si="19"/>
        <v>0</v>
      </c>
      <c r="BB105" s="132">
        <f t="shared" si="20"/>
        <v>0</v>
      </c>
      <c r="BC105" s="132">
        <f t="shared" si="21"/>
        <v>0</v>
      </c>
      <c r="BD105" s="132">
        <f t="shared" si="22"/>
        <v>0</v>
      </c>
      <c r="BE105" s="132">
        <f t="shared" si="23"/>
        <v>0</v>
      </c>
      <c r="CA105" s="160">
        <v>12</v>
      </c>
      <c r="CB105" s="160">
        <v>0</v>
      </c>
      <c r="CZ105" s="132">
        <v>0</v>
      </c>
    </row>
    <row r="106" spans="1:104" x14ac:dyDescent="0.2">
      <c r="A106" s="164"/>
      <c r="B106" s="165" t="s">
        <v>77</v>
      </c>
      <c r="C106" s="166" t="str">
        <f>CONCATENATE(B87," ",C87)</f>
        <v>2. ROZVADĚČ RMS1 - DOPLNĚNÍ</v>
      </c>
      <c r="D106" s="167"/>
      <c r="E106" s="168"/>
      <c r="F106" s="169"/>
      <c r="G106" s="170">
        <f>SUM(G87:G105)</f>
        <v>0</v>
      </c>
      <c r="O106" s="153">
        <v>4</v>
      </c>
      <c r="BA106" s="171">
        <f>SUM(BA87:BA105)</f>
        <v>0</v>
      </c>
      <c r="BB106" s="171">
        <f>SUM(BB87:BB105)</f>
        <v>0</v>
      </c>
      <c r="BC106" s="171">
        <f>SUM(BC87:BC105)</f>
        <v>0</v>
      </c>
      <c r="BD106" s="171">
        <f>SUM(BD87:BD105)</f>
        <v>0</v>
      </c>
      <c r="BE106" s="171">
        <f>SUM(BE87:BE105)</f>
        <v>0</v>
      </c>
    </row>
    <row r="107" spans="1:104" x14ac:dyDescent="0.2">
      <c r="A107" s="147" t="s">
        <v>74</v>
      </c>
      <c r="B107" s="148" t="s">
        <v>96</v>
      </c>
      <c r="C107" s="149" t="s">
        <v>198</v>
      </c>
      <c r="D107" s="150"/>
      <c r="E107" s="151"/>
      <c r="F107" s="151"/>
      <c r="G107" s="152"/>
      <c r="O107" s="153">
        <v>1</v>
      </c>
    </row>
    <row r="108" spans="1:104" x14ac:dyDescent="0.2">
      <c r="A108" s="154">
        <v>88</v>
      </c>
      <c r="B108" s="155" t="s">
        <v>199</v>
      </c>
      <c r="C108" s="156" t="s">
        <v>200</v>
      </c>
      <c r="D108" s="157" t="s">
        <v>130</v>
      </c>
      <c r="E108" s="158">
        <v>195</v>
      </c>
      <c r="F108" s="158">
        <v>0</v>
      </c>
      <c r="G108" s="159">
        <f t="shared" ref="G108:G119" si="24">E108*F108</f>
        <v>0</v>
      </c>
      <c r="O108" s="153">
        <v>2</v>
      </c>
      <c r="AA108" s="132">
        <v>12</v>
      </c>
      <c r="AB108" s="132">
        <v>0</v>
      </c>
      <c r="AC108" s="132">
        <v>88</v>
      </c>
      <c r="AZ108" s="132">
        <v>1</v>
      </c>
      <c r="BA108" s="132">
        <f t="shared" ref="BA108:BA119" si="25">IF(AZ108=1,G108,0)</f>
        <v>0</v>
      </c>
      <c r="BB108" s="132">
        <f t="shared" ref="BB108:BB119" si="26">IF(AZ108=2,G108,0)</f>
        <v>0</v>
      </c>
      <c r="BC108" s="132">
        <f t="shared" ref="BC108:BC119" si="27">IF(AZ108=3,G108,0)</f>
        <v>0</v>
      </c>
      <c r="BD108" s="132">
        <f t="shared" ref="BD108:BD119" si="28">IF(AZ108=4,G108,0)</f>
        <v>0</v>
      </c>
      <c r="BE108" s="132">
        <f t="shared" ref="BE108:BE119" si="29">IF(AZ108=5,G108,0)</f>
        <v>0</v>
      </c>
      <c r="CA108" s="160">
        <v>12</v>
      </c>
      <c r="CB108" s="160">
        <v>0</v>
      </c>
      <c r="CZ108" s="132">
        <v>0</v>
      </c>
    </row>
    <row r="109" spans="1:104" x14ac:dyDescent="0.2">
      <c r="A109" s="154">
        <v>89</v>
      </c>
      <c r="B109" s="155" t="s">
        <v>201</v>
      </c>
      <c r="C109" s="156" t="s">
        <v>202</v>
      </c>
      <c r="D109" s="157" t="s">
        <v>130</v>
      </c>
      <c r="E109" s="158">
        <v>90</v>
      </c>
      <c r="F109" s="158">
        <v>0</v>
      </c>
      <c r="G109" s="159">
        <f t="shared" si="24"/>
        <v>0</v>
      </c>
      <c r="O109" s="153">
        <v>2</v>
      </c>
      <c r="AA109" s="132">
        <v>12</v>
      </c>
      <c r="AB109" s="132">
        <v>0</v>
      </c>
      <c r="AC109" s="132">
        <v>89</v>
      </c>
      <c r="AZ109" s="132">
        <v>1</v>
      </c>
      <c r="BA109" s="132">
        <f t="shared" si="25"/>
        <v>0</v>
      </c>
      <c r="BB109" s="132">
        <f t="shared" si="26"/>
        <v>0</v>
      </c>
      <c r="BC109" s="132">
        <f t="shared" si="27"/>
        <v>0</v>
      </c>
      <c r="BD109" s="132">
        <f t="shared" si="28"/>
        <v>0</v>
      </c>
      <c r="BE109" s="132">
        <f t="shared" si="29"/>
        <v>0</v>
      </c>
      <c r="CA109" s="160">
        <v>12</v>
      </c>
      <c r="CB109" s="160">
        <v>0</v>
      </c>
      <c r="CZ109" s="132">
        <v>0</v>
      </c>
    </row>
    <row r="110" spans="1:104" x14ac:dyDescent="0.2">
      <c r="A110" s="154">
        <v>90</v>
      </c>
      <c r="B110" s="155" t="s">
        <v>203</v>
      </c>
      <c r="C110" s="156" t="s">
        <v>204</v>
      </c>
      <c r="D110" s="157" t="s">
        <v>130</v>
      </c>
      <c r="E110" s="158">
        <v>180</v>
      </c>
      <c r="F110" s="158">
        <v>0</v>
      </c>
      <c r="G110" s="159">
        <f t="shared" si="24"/>
        <v>0</v>
      </c>
      <c r="O110" s="153">
        <v>2</v>
      </c>
      <c r="AA110" s="132">
        <v>12</v>
      </c>
      <c r="AB110" s="132">
        <v>0</v>
      </c>
      <c r="AC110" s="132">
        <v>90</v>
      </c>
      <c r="AZ110" s="132">
        <v>1</v>
      </c>
      <c r="BA110" s="132">
        <f t="shared" si="25"/>
        <v>0</v>
      </c>
      <c r="BB110" s="132">
        <f t="shared" si="26"/>
        <v>0</v>
      </c>
      <c r="BC110" s="132">
        <f t="shared" si="27"/>
        <v>0</v>
      </c>
      <c r="BD110" s="132">
        <f t="shared" si="28"/>
        <v>0</v>
      </c>
      <c r="BE110" s="132">
        <f t="shared" si="29"/>
        <v>0</v>
      </c>
      <c r="CA110" s="160">
        <v>12</v>
      </c>
      <c r="CB110" s="160">
        <v>0</v>
      </c>
      <c r="CZ110" s="132">
        <v>0</v>
      </c>
    </row>
    <row r="111" spans="1:104" x14ac:dyDescent="0.2">
      <c r="A111" s="154">
        <v>91</v>
      </c>
      <c r="B111" s="155" t="s">
        <v>205</v>
      </c>
      <c r="C111" s="156" t="s">
        <v>206</v>
      </c>
      <c r="D111" s="157" t="s">
        <v>130</v>
      </c>
      <c r="E111" s="158">
        <v>90</v>
      </c>
      <c r="F111" s="158">
        <v>0</v>
      </c>
      <c r="G111" s="159">
        <f t="shared" si="24"/>
        <v>0</v>
      </c>
      <c r="O111" s="153">
        <v>2</v>
      </c>
      <c r="AA111" s="132">
        <v>12</v>
      </c>
      <c r="AB111" s="132">
        <v>0</v>
      </c>
      <c r="AC111" s="132">
        <v>91</v>
      </c>
      <c r="AZ111" s="132">
        <v>1</v>
      </c>
      <c r="BA111" s="132">
        <f t="shared" si="25"/>
        <v>0</v>
      </c>
      <c r="BB111" s="132">
        <f t="shared" si="26"/>
        <v>0</v>
      </c>
      <c r="BC111" s="132">
        <f t="shared" si="27"/>
        <v>0</v>
      </c>
      <c r="BD111" s="132">
        <f t="shared" si="28"/>
        <v>0</v>
      </c>
      <c r="BE111" s="132">
        <f t="shared" si="29"/>
        <v>0</v>
      </c>
      <c r="CA111" s="160">
        <v>12</v>
      </c>
      <c r="CB111" s="160">
        <v>0</v>
      </c>
      <c r="CZ111" s="132">
        <v>0</v>
      </c>
    </row>
    <row r="112" spans="1:104" x14ac:dyDescent="0.2">
      <c r="A112" s="154">
        <v>92</v>
      </c>
      <c r="B112" s="155" t="s">
        <v>207</v>
      </c>
      <c r="C112" s="156" t="s">
        <v>208</v>
      </c>
      <c r="D112" s="157" t="s">
        <v>76</v>
      </c>
      <c r="E112" s="158">
        <v>80</v>
      </c>
      <c r="F112" s="158">
        <v>0</v>
      </c>
      <c r="G112" s="159">
        <f t="shared" si="24"/>
        <v>0</v>
      </c>
      <c r="O112" s="153">
        <v>2</v>
      </c>
      <c r="AA112" s="132">
        <v>12</v>
      </c>
      <c r="AB112" s="132">
        <v>0</v>
      </c>
      <c r="AC112" s="132">
        <v>92</v>
      </c>
      <c r="AZ112" s="132">
        <v>1</v>
      </c>
      <c r="BA112" s="132">
        <f t="shared" si="25"/>
        <v>0</v>
      </c>
      <c r="BB112" s="132">
        <f t="shared" si="26"/>
        <v>0</v>
      </c>
      <c r="BC112" s="132">
        <f t="shared" si="27"/>
        <v>0</v>
      </c>
      <c r="BD112" s="132">
        <f t="shared" si="28"/>
        <v>0</v>
      </c>
      <c r="BE112" s="132">
        <f t="shared" si="29"/>
        <v>0</v>
      </c>
      <c r="CA112" s="160">
        <v>12</v>
      </c>
      <c r="CB112" s="160">
        <v>0</v>
      </c>
      <c r="CZ112" s="132">
        <v>0</v>
      </c>
    </row>
    <row r="113" spans="1:104" ht="22.5" x14ac:dyDescent="0.2">
      <c r="A113" s="154">
        <v>93</v>
      </c>
      <c r="B113" s="155" t="s">
        <v>209</v>
      </c>
      <c r="C113" s="156" t="s">
        <v>210</v>
      </c>
      <c r="D113" s="157" t="s">
        <v>130</v>
      </c>
      <c r="E113" s="158">
        <v>15</v>
      </c>
      <c r="F113" s="158">
        <v>0</v>
      </c>
      <c r="G113" s="159">
        <f t="shared" si="24"/>
        <v>0</v>
      </c>
      <c r="O113" s="153">
        <v>2</v>
      </c>
      <c r="AA113" s="132">
        <v>12</v>
      </c>
      <c r="AB113" s="132">
        <v>0</v>
      </c>
      <c r="AC113" s="132">
        <v>93</v>
      </c>
      <c r="AZ113" s="132">
        <v>1</v>
      </c>
      <c r="BA113" s="132">
        <f t="shared" si="25"/>
        <v>0</v>
      </c>
      <c r="BB113" s="132">
        <f t="shared" si="26"/>
        <v>0</v>
      </c>
      <c r="BC113" s="132">
        <f t="shared" si="27"/>
        <v>0</v>
      </c>
      <c r="BD113" s="132">
        <f t="shared" si="28"/>
        <v>0</v>
      </c>
      <c r="BE113" s="132">
        <f t="shared" si="29"/>
        <v>0</v>
      </c>
      <c r="CA113" s="160">
        <v>12</v>
      </c>
      <c r="CB113" s="160">
        <v>0</v>
      </c>
      <c r="CZ113" s="132">
        <v>0</v>
      </c>
    </row>
    <row r="114" spans="1:104" ht="22.5" x14ac:dyDescent="0.2">
      <c r="A114" s="154">
        <v>94</v>
      </c>
      <c r="B114" s="155" t="s">
        <v>209</v>
      </c>
      <c r="C114" s="156" t="s">
        <v>211</v>
      </c>
      <c r="D114" s="157" t="s">
        <v>130</v>
      </c>
      <c r="E114" s="158">
        <v>20</v>
      </c>
      <c r="F114" s="158">
        <v>0</v>
      </c>
      <c r="G114" s="159">
        <f t="shared" si="24"/>
        <v>0</v>
      </c>
      <c r="O114" s="153">
        <v>2</v>
      </c>
      <c r="AA114" s="132">
        <v>12</v>
      </c>
      <c r="AB114" s="132">
        <v>0</v>
      </c>
      <c r="AC114" s="132">
        <v>94</v>
      </c>
      <c r="AZ114" s="132">
        <v>1</v>
      </c>
      <c r="BA114" s="132">
        <f t="shared" si="25"/>
        <v>0</v>
      </c>
      <c r="BB114" s="132">
        <f t="shared" si="26"/>
        <v>0</v>
      </c>
      <c r="BC114" s="132">
        <f t="shared" si="27"/>
        <v>0</v>
      </c>
      <c r="BD114" s="132">
        <f t="shared" si="28"/>
        <v>0</v>
      </c>
      <c r="BE114" s="132">
        <f t="shared" si="29"/>
        <v>0</v>
      </c>
      <c r="CA114" s="160">
        <v>12</v>
      </c>
      <c r="CB114" s="160">
        <v>0</v>
      </c>
      <c r="CZ114" s="132">
        <v>0</v>
      </c>
    </row>
    <row r="115" spans="1:104" ht="22.5" x14ac:dyDescent="0.2">
      <c r="A115" s="154">
        <v>95</v>
      </c>
      <c r="B115" s="155" t="s">
        <v>212</v>
      </c>
      <c r="C115" s="156" t="s">
        <v>213</v>
      </c>
      <c r="D115" s="157" t="s">
        <v>130</v>
      </c>
      <c r="E115" s="158">
        <v>20</v>
      </c>
      <c r="F115" s="158">
        <v>0</v>
      </c>
      <c r="G115" s="159">
        <f t="shared" si="24"/>
        <v>0</v>
      </c>
      <c r="O115" s="153">
        <v>2</v>
      </c>
      <c r="AA115" s="132">
        <v>12</v>
      </c>
      <c r="AB115" s="132">
        <v>0</v>
      </c>
      <c r="AC115" s="132">
        <v>95</v>
      </c>
      <c r="AZ115" s="132">
        <v>1</v>
      </c>
      <c r="BA115" s="132">
        <f t="shared" si="25"/>
        <v>0</v>
      </c>
      <c r="BB115" s="132">
        <f t="shared" si="26"/>
        <v>0</v>
      </c>
      <c r="BC115" s="132">
        <f t="shared" si="27"/>
        <v>0</v>
      </c>
      <c r="BD115" s="132">
        <f t="shared" si="28"/>
        <v>0</v>
      </c>
      <c r="BE115" s="132">
        <f t="shared" si="29"/>
        <v>0</v>
      </c>
      <c r="CA115" s="160">
        <v>12</v>
      </c>
      <c r="CB115" s="160">
        <v>0</v>
      </c>
      <c r="CZ115" s="132">
        <v>0</v>
      </c>
    </row>
    <row r="116" spans="1:104" x14ac:dyDescent="0.2">
      <c r="A116" s="154">
        <v>96</v>
      </c>
      <c r="B116" s="155" t="s">
        <v>214</v>
      </c>
      <c r="C116" s="156" t="s">
        <v>215</v>
      </c>
      <c r="D116" s="157" t="s">
        <v>130</v>
      </c>
      <c r="E116" s="158">
        <v>30</v>
      </c>
      <c r="F116" s="158">
        <v>0</v>
      </c>
      <c r="G116" s="159">
        <f t="shared" si="24"/>
        <v>0</v>
      </c>
      <c r="O116" s="153">
        <v>2</v>
      </c>
      <c r="AA116" s="132">
        <v>12</v>
      </c>
      <c r="AB116" s="132">
        <v>0</v>
      </c>
      <c r="AC116" s="132">
        <v>96</v>
      </c>
      <c r="AZ116" s="132">
        <v>1</v>
      </c>
      <c r="BA116" s="132">
        <f t="shared" si="25"/>
        <v>0</v>
      </c>
      <c r="BB116" s="132">
        <f t="shared" si="26"/>
        <v>0</v>
      </c>
      <c r="BC116" s="132">
        <f t="shared" si="27"/>
        <v>0</v>
      </c>
      <c r="BD116" s="132">
        <f t="shared" si="28"/>
        <v>0</v>
      </c>
      <c r="BE116" s="132">
        <f t="shared" si="29"/>
        <v>0</v>
      </c>
      <c r="CA116" s="160">
        <v>12</v>
      </c>
      <c r="CB116" s="160">
        <v>0</v>
      </c>
      <c r="CZ116" s="132">
        <v>0</v>
      </c>
    </row>
    <row r="117" spans="1:104" x14ac:dyDescent="0.2">
      <c r="A117" s="154">
        <v>97</v>
      </c>
      <c r="B117" s="155" t="s">
        <v>216</v>
      </c>
      <c r="C117" s="156" t="s">
        <v>217</v>
      </c>
      <c r="D117" s="157" t="s">
        <v>157</v>
      </c>
      <c r="E117" s="158">
        <v>5</v>
      </c>
      <c r="F117" s="158">
        <v>0</v>
      </c>
      <c r="G117" s="159">
        <f t="shared" si="24"/>
        <v>0</v>
      </c>
      <c r="O117" s="153">
        <v>2</v>
      </c>
      <c r="AA117" s="132">
        <v>12</v>
      </c>
      <c r="AB117" s="132">
        <v>0</v>
      </c>
      <c r="AC117" s="132">
        <v>97</v>
      </c>
      <c r="AZ117" s="132">
        <v>1</v>
      </c>
      <c r="BA117" s="132">
        <f t="shared" si="25"/>
        <v>0</v>
      </c>
      <c r="BB117" s="132">
        <f t="shared" si="26"/>
        <v>0</v>
      </c>
      <c r="BC117" s="132">
        <f t="shared" si="27"/>
        <v>0</v>
      </c>
      <c r="BD117" s="132">
        <f t="shared" si="28"/>
        <v>0</v>
      </c>
      <c r="BE117" s="132">
        <f t="shared" si="29"/>
        <v>0</v>
      </c>
      <c r="CA117" s="160">
        <v>12</v>
      </c>
      <c r="CB117" s="160">
        <v>0</v>
      </c>
      <c r="CZ117" s="132">
        <v>0</v>
      </c>
    </row>
    <row r="118" spans="1:104" ht="22.5" x14ac:dyDescent="0.2">
      <c r="A118" s="154">
        <v>98</v>
      </c>
      <c r="B118" s="155" t="s">
        <v>218</v>
      </c>
      <c r="C118" s="156" t="s">
        <v>219</v>
      </c>
      <c r="D118" s="157" t="s">
        <v>162</v>
      </c>
      <c r="E118" s="158">
        <v>38</v>
      </c>
      <c r="F118" s="158">
        <v>0</v>
      </c>
      <c r="G118" s="159">
        <f t="shared" si="24"/>
        <v>0</v>
      </c>
      <c r="O118" s="153">
        <v>2</v>
      </c>
      <c r="AA118" s="132">
        <v>12</v>
      </c>
      <c r="AB118" s="132">
        <v>0</v>
      </c>
      <c r="AC118" s="132">
        <v>98</v>
      </c>
      <c r="AZ118" s="132">
        <v>1</v>
      </c>
      <c r="BA118" s="132">
        <f t="shared" si="25"/>
        <v>0</v>
      </c>
      <c r="BB118" s="132">
        <f t="shared" si="26"/>
        <v>0</v>
      </c>
      <c r="BC118" s="132">
        <f t="shared" si="27"/>
        <v>0</v>
      </c>
      <c r="BD118" s="132">
        <f t="shared" si="28"/>
        <v>0</v>
      </c>
      <c r="BE118" s="132">
        <f t="shared" si="29"/>
        <v>0</v>
      </c>
      <c r="CA118" s="160">
        <v>12</v>
      </c>
      <c r="CB118" s="160">
        <v>0</v>
      </c>
      <c r="CZ118" s="132">
        <v>0</v>
      </c>
    </row>
    <row r="119" spans="1:104" x14ac:dyDescent="0.2">
      <c r="A119" s="154">
        <v>99</v>
      </c>
      <c r="B119" s="155" t="s">
        <v>220</v>
      </c>
      <c r="C119" s="156" t="s">
        <v>221</v>
      </c>
      <c r="D119" s="157" t="s">
        <v>83</v>
      </c>
      <c r="E119" s="158">
        <v>1</v>
      </c>
      <c r="F119" s="158">
        <v>0</v>
      </c>
      <c r="G119" s="159">
        <f t="shared" si="24"/>
        <v>0</v>
      </c>
      <c r="O119" s="153">
        <v>2</v>
      </c>
      <c r="AA119" s="132">
        <v>12</v>
      </c>
      <c r="AB119" s="132">
        <v>0</v>
      </c>
      <c r="AC119" s="132">
        <v>99</v>
      </c>
      <c r="AZ119" s="132">
        <v>1</v>
      </c>
      <c r="BA119" s="132">
        <f t="shared" si="25"/>
        <v>0</v>
      </c>
      <c r="BB119" s="132">
        <f t="shared" si="26"/>
        <v>0</v>
      </c>
      <c r="BC119" s="132">
        <f t="shared" si="27"/>
        <v>0</v>
      </c>
      <c r="BD119" s="132">
        <f t="shared" si="28"/>
        <v>0</v>
      </c>
      <c r="BE119" s="132">
        <f t="shared" si="29"/>
        <v>0</v>
      </c>
      <c r="CA119" s="160">
        <v>12</v>
      </c>
      <c r="CB119" s="160">
        <v>0</v>
      </c>
      <c r="CZ119" s="132">
        <v>0</v>
      </c>
    </row>
    <row r="120" spans="1:104" x14ac:dyDescent="0.2">
      <c r="A120" s="164"/>
      <c r="B120" s="165" t="s">
        <v>77</v>
      </c>
      <c r="C120" s="166" t="str">
        <f>CONCATENATE(B107," ",C107)</f>
        <v>3 ELEKTROINSTALAČNÍ MATERIÁL A NUTNÉ DEMONTÁŽE</v>
      </c>
      <c r="D120" s="167"/>
      <c r="E120" s="168"/>
      <c r="F120" s="169"/>
      <c r="G120" s="170">
        <f>SUM(G107:G119)</f>
        <v>0</v>
      </c>
      <c r="O120" s="153">
        <v>4</v>
      </c>
      <c r="BA120" s="171">
        <f>SUM(BA107:BA119)</f>
        <v>0</v>
      </c>
      <c r="BB120" s="171">
        <f>SUM(BB107:BB119)</f>
        <v>0</v>
      </c>
      <c r="BC120" s="171">
        <f>SUM(BC107:BC119)</f>
        <v>0</v>
      </c>
      <c r="BD120" s="171">
        <f>SUM(BD107:BD119)</f>
        <v>0</v>
      </c>
      <c r="BE120" s="171">
        <f>SUM(BE107:BE119)</f>
        <v>0</v>
      </c>
    </row>
    <row r="121" spans="1:104" x14ac:dyDescent="0.2">
      <c r="A121" s="147" t="s">
        <v>74</v>
      </c>
      <c r="B121" s="148" t="s">
        <v>97</v>
      </c>
      <c r="C121" s="149" t="s">
        <v>222</v>
      </c>
      <c r="D121" s="150"/>
      <c r="E121" s="151"/>
      <c r="F121" s="151"/>
      <c r="G121" s="152"/>
      <c r="O121" s="153">
        <v>1</v>
      </c>
    </row>
    <row r="122" spans="1:104" ht="22.5" x14ac:dyDescent="0.2">
      <c r="A122" s="154">
        <v>100</v>
      </c>
      <c r="B122" s="155" t="s">
        <v>223</v>
      </c>
      <c r="C122" s="156" t="s">
        <v>224</v>
      </c>
      <c r="D122" s="157" t="s">
        <v>225</v>
      </c>
      <c r="E122" s="158">
        <v>32</v>
      </c>
      <c r="F122" s="158">
        <v>0</v>
      </c>
      <c r="G122" s="159">
        <f t="shared" ref="G122:G128" si="30">E122*F122</f>
        <v>0</v>
      </c>
      <c r="O122" s="153">
        <v>2</v>
      </c>
      <c r="AA122" s="132">
        <v>12</v>
      </c>
      <c r="AB122" s="132">
        <v>0</v>
      </c>
      <c r="AC122" s="132">
        <v>100</v>
      </c>
      <c r="AZ122" s="132">
        <v>1</v>
      </c>
      <c r="BA122" s="132">
        <f t="shared" ref="BA122:BA128" si="31">IF(AZ122=1,G122,0)</f>
        <v>0</v>
      </c>
      <c r="BB122" s="132">
        <f t="shared" ref="BB122:BB128" si="32">IF(AZ122=2,G122,0)</f>
        <v>0</v>
      </c>
      <c r="BC122" s="132">
        <f t="shared" ref="BC122:BC128" si="33">IF(AZ122=3,G122,0)</f>
        <v>0</v>
      </c>
      <c r="BD122" s="132">
        <f t="shared" ref="BD122:BD128" si="34">IF(AZ122=4,G122,0)</f>
        <v>0</v>
      </c>
      <c r="BE122" s="132">
        <f t="shared" ref="BE122:BE128" si="35">IF(AZ122=5,G122,0)</f>
        <v>0</v>
      </c>
      <c r="CA122" s="160">
        <v>12</v>
      </c>
      <c r="CB122" s="160">
        <v>0</v>
      </c>
      <c r="CZ122" s="132">
        <v>0</v>
      </c>
    </row>
    <row r="123" spans="1:104" x14ac:dyDescent="0.2">
      <c r="A123" s="154">
        <v>101</v>
      </c>
      <c r="B123" s="155" t="s">
        <v>226</v>
      </c>
      <c r="C123" s="156" t="s">
        <v>227</v>
      </c>
      <c r="D123" s="157" t="s">
        <v>162</v>
      </c>
      <c r="E123" s="158">
        <v>32</v>
      </c>
      <c r="F123" s="158">
        <v>0</v>
      </c>
      <c r="G123" s="159">
        <f t="shared" si="30"/>
        <v>0</v>
      </c>
      <c r="O123" s="153">
        <v>2</v>
      </c>
      <c r="AA123" s="132">
        <v>12</v>
      </c>
      <c r="AB123" s="132">
        <v>0</v>
      </c>
      <c r="AC123" s="132">
        <v>101</v>
      </c>
      <c r="AZ123" s="132">
        <v>1</v>
      </c>
      <c r="BA123" s="132">
        <f t="shared" si="31"/>
        <v>0</v>
      </c>
      <c r="BB123" s="132">
        <f t="shared" si="32"/>
        <v>0</v>
      </c>
      <c r="BC123" s="132">
        <f t="shared" si="33"/>
        <v>0</v>
      </c>
      <c r="BD123" s="132">
        <f t="shared" si="34"/>
        <v>0</v>
      </c>
      <c r="BE123" s="132">
        <f t="shared" si="35"/>
        <v>0</v>
      </c>
      <c r="CA123" s="160">
        <v>12</v>
      </c>
      <c r="CB123" s="160">
        <v>0</v>
      </c>
      <c r="CZ123" s="132">
        <v>0</v>
      </c>
    </row>
    <row r="124" spans="1:104" ht="33.75" x14ac:dyDescent="0.2">
      <c r="A124" s="154">
        <v>102</v>
      </c>
      <c r="B124" s="155" t="s">
        <v>229</v>
      </c>
      <c r="C124" s="156" t="s">
        <v>317</v>
      </c>
      <c r="D124" s="157" t="s">
        <v>162</v>
      </c>
      <c r="E124" s="158">
        <v>24</v>
      </c>
      <c r="F124" s="158">
        <v>0</v>
      </c>
      <c r="G124" s="159">
        <f t="shared" si="30"/>
        <v>0</v>
      </c>
      <c r="O124" s="153">
        <v>2</v>
      </c>
      <c r="AA124" s="132">
        <v>12</v>
      </c>
      <c r="AB124" s="132">
        <v>0</v>
      </c>
      <c r="AC124" s="132">
        <v>102</v>
      </c>
      <c r="AZ124" s="132">
        <v>1</v>
      </c>
      <c r="BA124" s="132">
        <f t="shared" si="31"/>
        <v>0</v>
      </c>
      <c r="BB124" s="132">
        <f t="shared" si="32"/>
        <v>0</v>
      </c>
      <c r="BC124" s="132">
        <f t="shared" si="33"/>
        <v>0</v>
      </c>
      <c r="BD124" s="132">
        <f t="shared" si="34"/>
        <v>0</v>
      </c>
      <c r="BE124" s="132">
        <f t="shared" si="35"/>
        <v>0</v>
      </c>
      <c r="CA124" s="160">
        <v>12</v>
      </c>
      <c r="CB124" s="160">
        <v>0</v>
      </c>
      <c r="CZ124" s="132">
        <v>0</v>
      </c>
    </row>
    <row r="125" spans="1:104" x14ac:dyDescent="0.2">
      <c r="A125" s="154">
        <v>103</v>
      </c>
      <c r="B125" s="155" t="s">
        <v>231</v>
      </c>
      <c r="C125" s="156" t="s">
        <v>228</v>
      </c>
      <c r="D125" s="157" t="s">
        <v>162</v>
      </c>
      <c r="E125" s="158">
        <v>16</v>
      </c>
      <c r="F125" s="158">
        <v>0</v>
      </c>
      <c r="G125" s="159">
        <f t="shared" si="30"/>
        <v>0</v>
      </c>
      <c r="O125" s="153">
        <v>2</v>
      </c>
      <c r="AA125" s="132">
        <v>12</v>
      </c>
      <c r="AB125" s="132">
        <v>0</v>
      </c>
      <c r="AC125" s="132">
        <v>103</v>
      </c>
      <c r="AZ125" s="132">
        <v>1</v>
      </c>
      <c r="BA125" s="132">
        <f t="shared" si="31"/>
        <v>0</v>
      </c>
      <c r="BB125" s="132">
        <f t="shared" si="32"/>
        <v>0</v>
      </c>
      <c r="BC125" s="132">
        <f t="shared" si="33"/>
        <v>0</v>
      </c>
      <c r="BD125" s="132">
        <f t="shared" si="34"/>
        <v>0</v>
      </c>
      <c r="BE125" s="132">
        <f t="shared" si="35"/>
        <v>0</v>
      </c>
      <c r="CA125" s="160">
        <v>12</v>
      </c>
      <c r="CB125" s="160">
        <v>0</v>
      </c>
      <c r="CZ125" s="132">
        <v>0</v>
      </c>
    </row>
    <row r="126" spans="1:104" x14ac:dyDescent="0.2">
      <c r="A126" s="154">
        <v>104</v>
      </c>
      <c r="B126" s="155" t="s">
        <v>233</v>
      </c>
      <c r="C126" s="156" t="s">
        <v>230</v>
      </c>
      <c r="D126" s="157" t="s">
        <v>162</v>
      </c>
      <c r="E126" s="158">
        <v>12</v>
      </c>
      <c r="F126" s="158">
        <v>0</v>
      </c>
      <c r="G126" s="159">
        <f t="shared" si="30"/>
        <v>0</v>
      </c>
      <c r="O126" s="153">
        <v>2</v>
      </c>
      <c r="AA126" s="132">
        <v>12</v>
      </c>
      <c r="AB126" s="132">
        <v>0</v>
      </c>
      <c r="AC126" s="132">
        <v>104</v>
      </c>
      <c r="AZ126" s="132">
        <v>1</v>
      </c>
      <c r="BA126" s="132">
        <f t="shared" si="31"/>
        <v>0</v>
      </c>
      <c r="BB126" s="132">
        <f t="shared" si="32"/>
        <v>0</v>
      </c>
      <c r="BC126" s="132">
        <f t="shared" si="33"/>
        <v>0</v>
      </c>
      <c r="BD126" s="132">
        <f t="shared" si="34"/>
        <v>0</v>
      </c>
      <c r="BE126" s="132">
        <f t="shared" si="35"/>
        <v>0</v>
      </c>
      <c r="CA126" s="160">
        <v>12</v>
      </c>
      <c r="CB126" s="160">
        <v>0</v>
      </c>
      <c r="CZ126" s="132">
        <v>0</v>
      </c>
    </row>
    <row r="127" spans="1:104" x14ac:dyDescent="0.2">
      <c r="A127" s="154">
        <v>105</v>
      </c>
      <c r="B127" s="155" t="s">
        <v>318</v>
      </c>
      <c r="C127" s="156" t="s">
        <v>232</v>
      </c>
      <c r="D127" s="157" t="s">
        <v>162</v>
      </c>
      <c r="E127" s="158">
        <v>8</v>
      </c>
      <c r="F127" s="158">
        <v>0</v>
      </c>
      <c r="G127" s="159">
        <f t="shared" si="30"/>
        <v>0</v>
      </c>
      <c r="O127" s="153">
        <v>2</v>
      </c>
      <c r="AA127" s="132">
        <v>12</v>
      </c>
      <c r="AB127" s="132">
        <v>0</v>
      </c>
      <c r="AC127" s="132">
        <v>105</v>
      </c>
      <c r="AZ127" s="132">
        <v>1</v>
      </c>
      <c r="BA127" s="132">
        <f t="shared" si="31"/>
        <v>0</v>
      </c>
      <c r="BB127" s="132">
        <f t="shared" si="32"/>
        <v>0</v>
      </c>
      <c r="BC127" s="132">
        <f t="shared" si="33"/>
        <v>0</v>
      </c>
      <c r="BD127" s="132">
        <f t="shared" si="34"/>
        <v>0</v>
      </c>
      <c r="BE127" s="132">
        <f t="shared" si="35"/>
        <v>0</v>
      </c>
      <c r="CA127" s="160">
        <v>12</v>
      </c>
      <c r="CB127" s="160">
        <v>0</v>
      </c>
      <c r="CZ127" s="132">
        <v>0</v>
      </c>
    </row>
    <row r="128" spans="1:104" x14ac:dyDescent="0.2">
      <c r="A128" s="154">
        <v>106</v>
      </c>
      <c r="B128" s="155" t="s">
        <v>319</v>
      </c>
      <c r="C128" s="156" t="s">
        <v>234</v>
      </c>
      <c r="D128" s="157" t="s">
        <v>162</v>
      </c>
      <c r="E128" s="158">
        <v>8</v>
      </c>
      <c r="F128" s="158">
        <v>0</v>
      </c>
      <c r="G128" s="159">
        <f t="shared" si="30"/>
        <v>0</v>
      </c>
      <c r="O128" s="153">
        <v>2</v>
      </c>
      <c r="AA128" s="132">
        <v>12</v>
      </c>
      <c r="AB128" s="132">
        <v>0</v>
      </c>
      <c r="AC128" s="132">
        <v>106</v>
      </c>
      <c r="AZ128" s="132">
        <v>1</v>
      </c>
      <c r="BA128" s="132">
        <f t="shared" si="31"/>
        <v>0</v>
      </c>
      <c r="BB128" s="132">
        <f t="shared" si="32"/>
        <v>0</v>
      </c>
      <c r="BC128" s="132">
        <f t="shared" si="33"/>
        <v>0</v>
      </c>
      <c r="BD128" s="132">
        <f t="shared" si="34"/>
        <v>0</v>
      </c>
      <c r="BE128" s="132">
        <f t="shared" si="35"/>
        <v>0</v>
      </c>
      <c r="CA128" s="160">
        <v>12</v>
      </c>
      <c r="CB128" s="160">
        <v>0</v>
      </c>
      <c r="CZ128" s="132">
        <v>0</v>
      </c>
    </row>
    <row r="129" spans="1:104" x14ac:dyDescent="0.2">
      <c r="A129" s="164"/>
      <c r="B129" s="165" t="s">
        <v>77</v>
      </c>
      <c r="C129" s="166" t="str">
        <f>CONCATENATE(B121," ",C121)</f>
        <v>4 PROGRAMOVÉ VYBAVENÍ A ZEREGULOVÁNÍ</v>
      </c>
      <c r="D129" s="167"/>
      <c r="E129" s="168"/>
      <c r="F129" s="169"/>
      <c r="G129" s="170">
        <f>SUM(G121:G128)</f>
        <v>0</v>
      </c>
      <c r="O129" s="153">
        <v>4</v>
      </c>
      <c r="BA129" s="171">
        <f>SUM(BA121:BA128)</f>
        <v>0</v>
      </c>
      <c r="BB129" s="171">
        <f>SUM(BB121:BB128)</f>
        <v>0</v>
      </c>
      <c r="BC129" s="171">
        <f>SUM(BC121:BC128)</f>
        <v>0</v>
      </c>
      <c r="BD129" s="171">
        <f>SUM(BD121:BD128)</f>
        <v>0</v>
      </c>
      <c r="BE129" s="171">
        <f>SUM(BE121:BE128)</f>
        <v>0</v>
      </c>
    </row>
    <row r="130" spans="1:104" x14ac:dyDescent="0.2">
      <c r="A130" s="147" t="s">
        <v>74</v>
      </c>
      <c r="B130" s="148" t="s">
        <v>98</v>
      </c>
      <c r="C130" s="149" t="s">
        <v>235</v>
      </c>
      <c r="D130" s="150"/>
      <c r="E130" s="151"/>
      <c r="F130" s="151"/>
      <c r="G130" s="152"/>
      <c r="O130" s="153">
        <v>1</v>
      </c>
    </row>
    <row r="131" spans="1:104" x14ac:dyDescent="0.2">
      <c r="A131" s="154">
        <v>107</v>
      </c>
      <c r="B131" s="155" t="s">
        <v>236</v>
      </c>
      <c r="C131" s="156" t="s">
        <v>237</v>
      </c>
      <c r="D131" s="157" t="s">
        <v>83</v>
      </c>
      <c r="E131" s="158">
        <v>1</v>
      </c>
      <c r="F131" s="158">
        <v>0</v>
      </c>
      <c r="G131" s="159">
        <f t="shared" ref="G131:G136" si="36">E131*F131</f>
        <v>0</v>
      </c>
      <c r="O131" s="153">
        <v>2</v>
      </c>
      <c r="AA131" s="132">
        <v>12</v>
      </c>
      <c r="AB131" s="132">
        <v>0</v>
      </c>
      <c r="AC131" s="132">
        <v>107</v>
      </c>
      <c r="AZ131" s="132">
        <v>1</v>
      </c>
      <c r="BA131" s="132">
        <f t="shared" ref="BA131:BA136" si="37">IF(AZ131=1,G131,0)</f>
        <v>0</v>
      </c>
      <c r="BB131" s="132">
        <f t="shared" ref="BB131:BB136" si="38">IF(AZ131=2,G131,0)</f>
        <v>0</v>
      </c>
      <c r="BC131" s="132">
        <f t="shared" ref="BC131:BC136" si="39">IF(AZ131=3,G131,0)</f>
        <v>0</v>
      </c>
      <c r="BD131" s="132">
        <f t="shared" ref="BD131:BD136" si="40">IF(AZ131=4,G131,0)</f>
        <v>0</v>
      </c>
      <c r="BE131" s="132">
        <f t="shared" ref="BE131:BE136" si="41">IF(AZ131=5,G131,0)</f>
        <v>0</v>
      </c>
      <c r="CA131" s="160">
        <v>12</v>
      </c>
      <c r="CB131" s="160">
        <v>0</v>
      </c>
      <c r="CZ131" s="132">
        <v>0</v>
      </c>
    </row>
    <row r="132" spans="1:104" x14ac:dyDescent="0.2">
      <c r="A132" s="154">
        <v>108</v>
      </c>
      <c r="B132" s="155" t="s">
        <v>238</v>
      </c>
      <c r="C132" s="156" t="s">
        <v>239</v>
      </c>
      <c r="D132" s="157" t="s">
        <v>83</v>
      </c>
      <c r="E132" s="158">
        <v>1</v>
      </c>
      <c r="F132" s="158">
        <v>0</v>
      </c>
      <c r="G132" s="159">
        <f t="shared" si="36"/>
        <v>0</v>
      </c>
      <c r="O132" s="153">
        <v>2</v>
      </c>
      <c r="AA132" s="132">
        <v>12</v>
      </c>
      <c r="AB132" s="132">
        <v>0</v>
      </c>
      <c r="AC132" s="132">
        <v>108</v>
      </c>
      <c r="AZ132" s="132">
        <v>1</v>
      </c>
      <c r="BA132" s="132">
        <f t="shared" si="37"/>
        <v>0</v>
      </c>
      <c r="BB132" s="132">
        <f t="shared" si="38"/>
        <v>0</v>
      </c>
      <c r="BC132" s="132">
        <f t="shared" si="39"/>
        <v>0</v>
      </c>
      <c r="BD132" s="132">
        <f t="shared" si="40"/>
        <v>0</v>
      </c>
      <c r="BE132" s="132">
        <f t="shared" si="41"/>
        <v>0</v>
      </c>
      <c r="CA132" s="160">
        <v>12</v>
      </c>
      <c r="CB132" s="160">
        <v>0</v>
      </c>
      <c r="CZ132" s="132">
        <v>0</v>
      </c>
    </row>
    <row r="133" spans="1:104" x14ac:dyDescent="0.2">
      <c r="A133" s="154">
        <v>109</v>
      </c>
      <c r="B133" s="155" t="s">
        <v>240</v>
      </c>
      <c r="C133" s="156" t="s">
        <v>241</v>
      </c>
      <c r="D133" s="157" t="s">
        <v>83</v>
      </c>
      <c r="E133" s="158">
        <v>1</v>
      </c>
      <c r="F133" s="158">
        <v>0</v>
      </c>
      <c r="G133" s="159">
        <f t="shared" si="36"/>
        <v>0</v>
      </c>
      <c r="O133" s="153">
        <v>2</v>
      </c>
      <c r="AA133" s="132">
        <v>12</v>
      </c>
      <c r="AB133" s="132">
        <v>0</v>
      </c>
      <c r="AC133" s="132">
        <v>109</v>
      </c>
      <c r="AZ133" s="132">
        <v>1</v>
      </c>
      <c r="BA133" s="132">
        <f t="shared" si="37"/>
        <v>0</v>
      </c>
      <c r="BB133" s="132">
        <f t="shared" si="38"/>
        <v>0</v>
      </c>
      <c r="BC133" s="132">
        <f t="shared" si="39"/>
        <v>0</v>
      </c>
      <c r="BD133" s="132">
        <f t="shared" si="40"/>
        <v>0</v>
      </c>
      <c r="BE133" s="132">
        <f t="shared" si="41"/>
        <v>0</v>
      </c>
      <c r="CA133" s="160">
        <v>12</v>
      </c>
      <c r="CB133" s="160">
        <v>0</v>
      </c>
      <c r="CZ133" s="132">
        <v>0</v>
      </c>
    </row>
    <row r="134" spans="1:104" x14ac:dyDescent="0.2">
      <c r="A134" s="154">
        <v>110</v>
      </c>
      <c r="B134" s="155" t="s">
        <v>242</v>
      </c>
      <c r="C134" s="156" t="s">
        <v>243</v>
      </c>
      <c r="D134" s="157" t="s">
        <v>83</v>
      </c>
      <c r="E134" s="158">
        <v>1</v>
      </c>
      <c r="F134" s="158">
        <v>0</v>
      </c>
      <c r="G134" s="159">
        <f t="shared" si="36"/>
        <v>0</v>
      </c>
      <c r="O134" s="153">
        <v>2</v>
      </c>
      <c r="AA134" s="132">
        <v>12</v>
      </c>
      <c r="AB134" s="132">
        <v>0</v>
      </c>
      <c r="AC134" s="132">
        <v>110</v>
      </c>
      <c r="AZ134" s="132">
        <v>1</v>
      </c>
      <c r="BA134" s="132">
        <f t="shared" si="37"/>
        <v>0</v>
      </c>
      <c r="BB134" s="132">
        <f t="shared" si="38"/>
        <v>0</v>
      </c>
      <c r="BC134" s="132">
        <f t="shared" si="39"/>
        <v>0</v>
      </c>
      <c r="BD134" s="132">
        <f t="shared" si="40"/>
        <v>0</v>
      </c>
      <c r="BE134" s="132">
        <f t="shared" si="41"/>
        <v>0</v>
      </c>
      <c r="CA134" s="160">
        <v>12</v>
      </c>
      <c r="CB134" s="160">
        <v>0</v>
      </c>
      <c r="CZ134" s="132">
        <v>0</v>
      </c>
    </row>
    <row r="135" spans="1:104" x14ac:dyDescent="0.2">
      <c r="A135" s="154">
        <v>111</v>
      </c>
      <c r="B135" s="155" t="s">
        <v>244</v>
      </c>
      <c r="C135" s="156" t="s">
        <v>245</v>
      </c>
      <c r="D135" s="157" t="s">
        <v>83</v>
      </c>
      <c r="E135" s="158">
        <v>1</v>
      </c>
      <c r="F135" s="158">
        <v>0</v>
      </c>
      <c r="G135" s="159">
        <f t="shared" si="36"/>
        <v>0</v>
      </c>
      <c r="O135" s="153">
        <v>2</v>
      </c>
      <c r="AA135" s="132">
        <v>12</v>
      </c>
      <c r="AB135" s="132">
        <v>0</v>
      </c>
      <c r="AC135" s="132">
        <v>111</v>
      </c>
      <c r="AZ135" s="132">
        <v>1</v>
      </c>
      <c r="BA135" s="132">
        <f t="shared" si="37"/>
        <v>0</v>
      </c>
      <c r="BB135" s="132">
        <f t="shared" si="38"/>
        <v>0</v>
      </c>
      <c r="BC135" s="132">
        <f t="shared" si="39"/>
        <v>0</v>
      </c>
      <c r="BD135" s="132">
        <f t="shared" si="40"/>
        <v>0</v>
      </c>
      <c r="BE135" s="132">
        <f t="shared" si="41"/>
        <v>0</v>
      </c>
      <c r="CA135" s="160">
        <v>12</v>
      </c>
      <c r="CB135" s="160">
        <v>0</v>
      </c>
      <c r="CZ135" s="132">
        <v>0</v>
      </c>
    </row>
    <row r="136" spans="1:104" ht="22.5" x14ac:dyDescent="0.2">
      <c r="A136" s="154">
        <v>112</v>
      </c>
      <c r="B136" s="155" t="s">
        <v>246</v>
      </c>
      <c r="C136" s="156" t="s">
        <v>247</v>
      </c>
      <c r="D136" s="157" t="s">
        <v>83</v>
      </c>
      <c r="E136" s="158">
        <v>1</v>
      </c>
      <c r="F136" s="158">
        <v>0</v>
      </c>
      <c r="G136" s="159">
        <f t="shared" si="36"/>
        <v>0</v>
      </c>
      <c r="O136" s="153">
        <v>2</v>
      </c>
      <c r="AA136" s="132">
        <v>12</v>
      </c>
      <c r="AB136" s="132">
        <v>0</v>
      </c>
      <c r="AC136" s="132">
        <v>112</v>
      </c>
      <c r="AZ136" s="132">
        <v>1</v>
      </c>
      <c r="BA136" s="132">
        <f t="shared" si="37"/>
        <v>0</v>
      </c>
      <c r="BB136" s="132">
        <f t="shared" si="38"/>
        <v>0</v>
      </c>
      <c r="BC136" s="132">
        <f t="shared" si="39"/>
        <v>0</v>
      </c>
      <c r="BD136" s="132">
        <f t="shared" si="40"/>
        <v>0</v>
      </c>
      <c r="BE136" s="132">
        <f t="shared" si="41"/>
        <v>0</v>
      </c>
      <c r="CA136" s="160">
        <v>12</v>
      </c>
      <c r="CB136" s="160">
        <v>0</v>
      </c>
      <c r="CZ136" s="132">
        <v>0</v>
      </c>
    </row>
    <row r="137" spans="1:104" x14ac:dyDescent="0.2">
      <c r="A137" s="164"/>
      <c r="B137" s="165" t="s">
        <v>77</v>
      </c>
      <c r="C137" s="166" t="str">
        <f>CONCATENATE(B130," ",C130)</f>
        <v>5 OSTATNÍ DODÁVKY</v>
      </c>
      <c r="D137" s="167"/>
      <c r="E137" s="168"/>
      <c r="F137" s="169"/>
      <c r="G137" s="170">
        <f>SUM(G130:G136)</f>
        <v>0</v>
      </c>
      <c r="O137" s="153">
        <v>4</v>
      </c>
      <c r="BA137" s="171">
        <f>SUM(BA130:BA136)</f>
        <v>0</v>
      </c>
      <c r="BB137" s="171">
        <f>SUM(BB130:BB136)</f>
        <v>0</v>
      </c>
      <c r="BC137" s="171">
        <f>SUM(BC130:BC136)</f>
        <v>0</v>
      </c>
      <c r="BD137" s="171">
        <f>SUM(BD130:BD136)</f>
        <v>0</v>
      </c>
      <c r="BE137" s="171">
        <f>SUM(BE130:BE136)</f>
        <v>0</v>
      </c>
    </row>
    <row r="138" spans="1:104" x14ac:dyDescent="0.2">
      <c r="E138" s="132"/>
    </row>
    <row r="139" spans="1:104" x14ac:dyDescent="0.2">
      <c r="E139" s="132"/>
    </row>
    <row r="140" spans="1:104" x14ac:dyDescent="0.2">
      <c r="E140" s="132"/>
    </row>
    <row r="141" spans="1:104" x14ac:dyDescent="0.2">
      <c r="E141" s="132"/>
    </row>
    <row r="142" spans="1:104" x14ac:dyDescent="0.2">
      <c r="E142" s="132"/>
    </row>
    <row r="143" spans="1:104" x14ac:dyDescent="0.2">
      <c r="E143" s="132"/>
    </row>
    <row r="144" spans="1:104" x14ac:dyDescent="0.2">
      <c r="E144" s="132"/>
    </row>
    <row r="145" spans="5:5" x14ac:dyDescent="0.2">
      <c r="E145" s="132"/>
    </row>
    <row r="146" spans="5:5" x14ac:dyDescent="0.2">
      <c r="E146" s="132"/>
    </row>
    <row r="147" spans="5:5" x14ac:dyDescent="0.2">
      <c r="E147" s="132"/>
    </row>
    <row r="148" spans="5:5" x14ac:dyDescent="0.2">
      <c r="E148" s="132"/>
    </row>
    <row r="149" spans="5:5" x14ac:dyDescent="0.2">
      <c r="E149" s="132"/>
    </row>
    <row r="150" spans="5:5" x14ac:dyDescent="0.2">
      <c r="E150" s="132"/>
    </row>
    <row r="151" spans="5:5" x14ac:dyDescent="0.2">
      <c r="E151" s="132"/>
    </row>
    <row r="152" spans="5:5" x14ac:dyDescent="0.2">
      <c r="E152" s="132"/>
    </row>
    <row r="153" spans="5:5" x14ac:dyDescent="0.2">
      <c r="E153" s="132"/>
    </row>
    <row r="154" spans="5:5" x14ac:dyDescent="0.2">
      <c r="E154" s="132"/>
    </row>
    <row r="155" spans="5:5" x14ac:dyDescent="0.2">
      <c r="E155" s="132"/>
    </row>
    <row r="156" spans="5:5" x14ac:dyDescent="0.2">
      <c r="E156" s="132"/>
    </row>
    <row r="157" spans="5:5" x14ac:dyDescent="0.2">
      <c r="E157" s="132"/>
    </row>
    <row r="158" spans="5:5" x14ac:dyDescent="0.2">
      <c r="E158" s="132"/>
    </row>
    <row r="159" spans="5:5" x14ac:dyDescent="0.2">
      <c r="E159" s="132"/>
    </row>
    <row r="160" spans="5:5" x14ac:dyDescent="0.2">
      <c r="E160" s="132"/>
    </row>
    <row r="161" spans="5:5" x14ac:dyDescent="0.2">
      <c r="E161" s="132"/>
    </row>
    <row r="162" spans="5:5" x14ac:dyDescent="0.2">
      <c r="E162" s="132"/>
    </row>
    <row r="163" spans="5:5" x14ac:dyDescent="0.2">
      <c r="E163" s="132"/>
    </row>
    <row r="164" spans="5:5" x14ac:dyDescent="0.2">
      <c r="E164" s="132"/>
    </row>
    <row r="165" spans="5:5" x14ac:dyDescent="0.2">
      <c r="E165" s="132"/>
    </row>
    <row r="166" spans="5:5" x14ac:dyDescent="0.2">
      <c r="E166" s="132"/>
    </row>
    <row r="167" spans="5:5" x14ac:dyDescent="0.2">
      <c r="E167" s="132"/>
    </row>
    <row r="168" spans="5:5" x14ac:dyDescent="0.2">
      <c r="E168" s="132"/>
    </row>
    <row r="169" spans="5:5" x14ac:dyDescent="0.2">
      <c r="E169" s="132"/>
    </row>
    <row r="170" spans="5:5" x14ac:dyDescent="0.2">
      <c r="E170" s="132"/>
    </row>
    <row r="171" spans="5:5" x14ac:dyDescent="0.2">
      <c r="E171" s="132"/>
    </row>
    <row r="172" spans="5:5" x14ac:dyDescent="0.2">
      <c r="E172" s="132"/>
    </row>
    <row r="173" spans="5:5" x14ac:dyDescent="0.2">
      <c r="E173" s="132"/>
    </row>
    <row r="174" spans="5:5" x14ac:dyDescent="0.2">
      <c r="E174" s="132"/>
    </row>
    <row r="175" spans="5:5" x14ac:dyDescent="0.2">
      <c r="E175" s="132"/>
    </row>
    <row r="176" spans="5:5" x14ac:dyDescent="0.2">
      <c r="E176" s="132"/>
    </row>
    <row r="177" spans="5:5" x14ac:dyDescent="0.2">
      <c r="E177" s="132"/>
    </row>
    <row r="178" spans="5:5" x14ac:dyDescent="0.2">
      <c r="E178" s="132"/>
    </row>
    <row r="179" spans="5:5" x14ac:dyDescent="0.2">
      <c r="E179" s="132"/>
    </row>
    <row r="180" spans="5:5" x14ac:dyDescent="0.2">
      <c r="E180" s="132"/>
    </row>
    <row r="181" spans="5:5" x14ac:dyDescent="0.2">
      <c r="E181" s="132"/>
    </row>
    <row r="182" spans="5:5" x14ac:dyDescent="0.2">
      <c r="E182" s="132"/>
    </row>
    <row r="183" spans="5:5" x14ac:dyDescent="0.2">
      <c r="E183" s="132"/>
    </row>
    <row r="184" spans="5:5" x14ac:dyDescent="0.2">
      <c r="E184" s="132"/>
    </row>
    <row r="185" spans="5:5" x14ac:dyDescent="0.2">
      <c r="E185" s="132"/>
    </row>
    <row r="186" spans="5:5" x14ac:dyDescent="0.2">
      <c r="E186" s="132"/>
    </row>
    <row r="187" spans="5:5" x14ac:dyDescent="0.2">
      <c r="E187" s="132"/>
    </row>
    <row r="188" spans="5:5" x14ac:dyDescent="0.2">
      <c r="E188" s="132"/>
    </row>
    <row r="189" spans="5:5" x14ac:dyDescent="0.2">
      <c r="E189" s="132"/>
    </row>
    <row r="190" spans="5:5" x14ac:dyDescent="0.2">
      <c r="E190" s="132"/>
    </row>
    <row r="191" spans="5:5" x14ac:dyDescent="0.2">
      <c r="E191" s="132"/>
    </row>
    <row r="192" spans="5:5" x14ac:dyDescent="0.2">
      <c r="E192" s="132"/>
    </row>
    <row r="193" spans="1:7" x14ac:dyDescent="0.2">
      <c r="E193" s="132"/>
    </row>
    <row r="194" spans="1:7" x14ac:dyDescent="0.2">
      <c r="E194" s="132"/>
    </row>
    <row r="195" spans="1:7" x14ac:dyDescent="0.2">
      <c r="E195" s="132"/>
    </row>
    <row r="196" spans="1:7" x14ac:dyDescent="0.2">
      <c r="A196" s="172"/>
      <c r="B196" s="172"/>
    </row>
    <row r="197" spans="1:7" x14ac:dyDescent="0.2">
      <c r="C197" s="174"/>
      <c r="D197" s="174"/>
      <c r="E197" s="175"/>
      <c r="F197" s="174"/>
      <c r="G197" s="176"/>
    </row>
    <row r="198" spans="1:7" x14ac:dyDescent="0.2">
      <c r="A198" s="172"/>
      <c r="B198" s="172"/>
    </row>
  </sheetData>
  <mergeCells count="11">
    <mergeCell ref="C60:G60"/>
    <mergeCell ref="C62:G62"/>
    <mergeCell ref="C64:G64"/>
    <mergeCell ref="A1:G1"/>
    <mergeCell ref="A3:B3"/>
    <mergeCell ref="A4:B4"/>
    <mergeCell ref="E4:G4"/>
    <mergeCell ref="C50:G50"/>
    <mergeCell ref="C52:G52"/>
    <mergeCell ref="C56:G56"/>
    <mergeCell ref="C58:G58"/>
  </mergeCells>
  <phoneticPr fontId="25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</dc:creator>
  <cp:lastModifiedBy>Jan Valenta</cp:lastModifiedBy>
  <cp:lastPrinted>2021-03-30T12:51:46Z</cp:lastPrinted>
  <dcterms:created xsi:type="dcterms:W3CDTF">2021-03-22T10:01:38Z</dcterms:created>
  <dcterms:modified xsi:type="dcterms:W3CDTF">2021-03-30T12:52:14Z</dcterms:modified>
</cp:coreProperties>
</file>